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e56701ef31a633/Desktop/GW_Data Analytic/Module_1/Challange_module 1/"/>
    </mc:Choice>
  </mc:AlternateContent>
  <xr:revisionPtr revIDLastSave="739" documentId="8_{0E478216-65FE-43C8-A519-B99DE38A260F}" xr6:coauthVersionLast="46" xr6:coauthVersionMax="46" xr10:uidLastSave="{B4B5547F-F181-4C27-B4E6-8A44C4E6FF0D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5" r:id="rId2"/>
    <sheet name="Outcomes based on goals" sheetId="11" r:id="rId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1" l="1"/>
  <c r="D13" i="11"/>
  <c r="D12" i="11"/>
  <c r="D11" i="11"/>
  <c r="D10" i="11"/>
  <c r="D9" i="11"/>
  <c r="D8" i="11"/>
  <c r="D7" i="11"/>
  <c r="D6" i="11"/>
  <c r="D5" i="11"/>
  <c r="D4" i="11"/>
  <c r="D3" i="11"/>
  <c r="C14" i="11"/>
  <c r="C13" i="11"/>
  <c r="C12" i="11"/>
  <c r="C11" i="11"/>
  <c r="C10" i="11"/>
  <c r="C9" i="11"/>
  <c r="C8" i="11"/>
  <c r="C7" i="11"/>
  <c r="C6" i="11"/>
  <c r="C5" i="11"/>
  <c r="C4" i="11"/>
  <c r="B14" i="11"/>
  <c r="B13" i="11"/>
  <c r="B12" i="11"/>
  <c r="B11" i="11"/>
  <c r="B10" i="11"/>
  <c r="B9" i="11"/>
  <c r="B8" i="11"/>
  <c r="B7" i="11"/>
  <c r="B6" i="11"/>
  <c r="B5" i="11"/>
  <c r="C3" i="11"/>
  <c r="B4" i="11"/>
  <c r="B3" i="11"/>
  <c r="E5" i="11" l="1"/>
  <c r="G5" i="11" s="1"/>
  <c r="E13" i="11"/>
  <c r="H13" i="11" s="1"/>
  <c r="E4" i="11"/>
  <c r="G4" i="11" s="1"/>
  <c r="E11" i="11"/>
  <c r="H11" i="11" s="1"/>
  <c r="E12" i="11"/>
  <c r="H12" i="11" s="1"/>
  <c r="E3" i="11"/>
  <c r="H3" i="11" s="1"/>
  <c r="E10" i="11"/>
  <c r="F10" i="11" s="1"/>
  <c r="F5" i="11"/>
  <c r="E9" i="11"/>
  <c r="H9" i="11" s="1"/>
  <c r="E8" i="11"/>
  <c r="G8" i="11" s="1"/>
  <c r="E7" i="11"/>
  <c r="F7" i="11" s="1"/>
  <c r="E14" i="11"/>
  <c r="F14" i="11" s="1"/>
  <c r="E6" i="11"/>
  <c r="F6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U6" i="1" s="1"/>
  <c r="S7" i="1"/>
  <c r="U7" i="1" s="1"/>
  <c r="S8" i="1"/>
  <c r="U8" i="1" s="1"/>
  <c r="S9" i="1"/>
  <c r="S10" i="1"/>
  <c r="U10" i="1" s="1"/>
  <c r="S11" i="1"/>
  <c r="S12" i="1"/>
  <c r="S13" i="1"/>
  <c r="S14" i="1"/>
  <c r="U14" i="1" s="1"/>
  <c r="S15" i="1"/>
  <c r="U15" i="1" s="1"/>
  <c r="S16" i="1"/>
  <c r="U16" i="1" s="1"/>
  <c r="S17" i="1"/>
  <c r="S18" i="1"/>
  <c r="U18" i="1" s="1"/>
  <c r="S19" i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S76" i="1"/>
  <c r="U76" i="1" s="1"/>
  <c r="S77" i="1"/>
  <c r="S78" i="1"/>
  <c r="U78" i="1" s="1"/>
  <c r="S79" i="1"/>
  <c r="U79" i="1" s="1"/>
  <c r="S80" i="1"/>
  <c r="U80" i="1" s="1"/>
  <c r="S81" i="1"/>
  <c r="U81" i="1" s="1"/>
  <c r="S82" i="1"/>
  <c r="U82" i="1" s="1"/>
  <c r="S83" i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S116" i="1"/>
  <c r="U116" i="1" s="1"/>
  <c r="S117" i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S156" i="1"/>
  <c r="S157" i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S204" i="1"/>
  <c r="U204" i="1" s="1"/>
  <c r="S205" i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S236" i="1"/>
  <c r="S237" i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S332" i="1"/>
  <c r="U332" i="1" s="1"/>
  <c r="S333" i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S364" i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S372" i="1"/>
  <c r="U372" i="1" s="1"/>
  <c r="S373" i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S412" i="1"/>
  <c r="S413" i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S460" i="1"/>
  <c r="U460" i="1" s="1"/>
  <c r="S461" i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S516" i="1"/>
  <c r="S517" i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S556" i="1"/>
  <c r="U556" i="1" s="1"/>
  <c r="S557" i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S612" i="1"/>
  <c r="U612" i="1" s="1"/>
  <c r="S613" i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S636" i="1"/>
  <c r="S637" i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S788" i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S812" i="1"/>
  <c r="S813" i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S820" i="1"/>
  <c r="U820" i="1" s="1"/>
  <c r="S821" i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S852" i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S972" i="1"/>
  <c r="S973" i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S1066" i="1"/>
  <c r="U1066" i="1" s="1"/>
  <c r="S1067" i="1"/>
  <c r="S1068" i="1"/>
  <c r="U1068" i="1" s="1"/>
  <c r="S1069" i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S1100" i="1"/>
  <c r="S1101" i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S1212" i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S1276" i="1"/>
  <c r="S1277" i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S1444" i="1"/>
  <c r="U1444" i="1" s="1"/>
  <c r="S1445" i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S1516" i="1"/>
  <c r="U1516" i="1" s="1"/>
  <c r="S1517" i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S1572" i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S1604" i="1"/>
  <c r="S1605" i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S1764" i="1"/>
  <c r="S1765" i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S1812" i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S1844" i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S1922" i="1"/>
  <c r="U1922" i="1" s="1"/>
  <c r="S1923" i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S1988" i="1"/>
  <c r="U1988" i="1" s="1"/>
  <c r="S1989" i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S2020" i="1"/>
  <c r="U2020" i="1" s="1"/>
  <c r="S2021" i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S2140" i="1"/>
  <c r="U2140" i="1" s="1"/>
  <c r="S2141" i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S2260" i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S2364" i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S2372" i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S2420" i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S2452" i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S2570" i="1"/>
  <c r="U2570" i="1" s="1"/>
  <c r="S2571" i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S2604" i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S2916" i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S3076" i="1"/>
  <c r="S3077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S3172" i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U3212" i="1" s="1"/>
  <c r="S3213" i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S3356" i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U3" i="1"/>
  <c r="U4" i="1"/>
  <c r="U5" i="1"/>
  <c r="U9" i="1"/>
  <c r="U11" i="1"/>
  <c r="U12" i="1"/>
  <c r="U13" i="1"/>
  <c r="U17" i="1"/>
  <c r="U19" i="1"/>
  <c r="U27" i="1"/>
  <c r="U35" i="1"/>
  <c r="U43" i="1"/>
  <c r="U51" i="1"/>
  <c r="U59" i="1"/>
  <c r="U67" i="1"/>
  <c r="U75" i="1"/>
  <c r="U77" i="1"/>
  <c r="U83" i="1"/>
  <c r="U91" i="1"/>
  <c r="U99" i="1"/>
  <c r="U107" i="1"/>
  <c r="U115" i="1"/>
  <c r="U117" i="1"/>
  <c r="U123" i="1"/>
  <c r="U131" i="1"/>
  <c r="U139" i="1"/>
  <c r="U147" i="1"/>
  <c r="U155" i="1"/>
  <c r="U156" i="1"/>
  <c r="U157" i="1"/>
  <c r="U163" i="1"/>
  <c r="U171" i="1"/>
  <c r="U179" i="1"/>
  <c r="U187" i="1"/>
  <c r="U195" i="1"/>
  <c r="U203" i="1"/>
  <c r="U205" i="1"/>
  <c r="U211" i="1"/>
  <c r="U219" i="1"/>
  <c r="U227" i="1"/>
  <c r="U235" i="1"/>
  <c r="U236" i="1"/>
  <c r="U237" i="1"/>
  <c r="U243" i="1"/>
  <c r="U251" i="1"/>
  <c r="U259" i="1"/>
  <c r="U267" i="1"/>
  <c r="U275" i="1"/>
  <c r="U283" i="1"/>
  <c r="U291" i="1"/>
  <c r="U292" i="1"/>
  <c r="U299" i="1"/>
  <c r="U307" i="1"/>
  <c r="U315" i="1"/>
  <c r="U323" i="1"/>
  <c r="U331" i="1"/>
  <c r="U333" i="1"/>
  <c r="U339" i="1"/>
  <c r="U347" i="1"/>
  <c r="U355" i="1"/>
  <c r="U363" i="1"/>
  <c r="U364" i="1"/>
  <c r="U371" i="1"/>
  <c r="U373" i="1"/>
  <c r="U379" i="1"/>
  <c r="U387" i="1"/>
  <c r="U395" i="1"/>
  <c r="U403" i="1"/>
  <c r="U411" i="1"/>
  <c r="U412" i="1"/>
  <c r="U413" i="1"/>
  <c r="U419" i="1"/>
  <c r="U427" i="1"/>
  <c r="U435" i="1"/>
  <c r="U443" i="1"/>
  <c r="U451" i="1"/>
  <c r="U459" i="1"/>
  <c r="U461" i="1"/>
  <c r="U467" i="1"/>
  <c r="U475" i="1"/>
  <c r="U483" i="1"/>
  <c r="U491" i="1"/>
  <c r="U499" i="1"/>
  <c r="U507" i="1"/>
  <c r="U515" i="1"/>
  <c r="U516" i="1"/>
  <c r="U517" i="1"/>
  <c r="U523" i="1"/>
  <c r="U531" i="1"/>
  <c r="U539" i="1"/>
  <c r="U547" i="1"/>
  <c r="U555" i="1"/>
  <c r="U557" i="1"/>
  <c r="U563" i="1"/>
  <c r="U571" i="1"/>
  <c r="U579" i="1"/>
  <c r="U587" i="1"/>
  <c r="U595" i="1"/>
  <c r="U603" i="1"/>
  <c r="U611" i="1"/>
  <c r="U613" i="1"/>
  <c r="U619" i="1"/>
  <c r="U627" i="1"/>
  <c r="U635" i="1"/>
  <c r="U636" i="1"/>
  <c r="U637" i="1"/>
  <c r="U643" i="1"/>
  <c r="U651" i="1"/>
  <c r="U659" i="1"/>
  <c r="U667" i="1"/>
  <c r="U668" i="1"/>
  <c r="U675" i="1"/>
  <c r="U683" i="1"/>
  <c r="U691" i="1"/>
  <c r="U699" i="1"/>
  <c r="U707" i="1"/>
  <c r="U715" i="1"/>
  <c r="U723" i="1"/>
  <c r="U731" i="1"/>
  <c r="U739" i="1"/>
  <c r="U747" i="1"/>
  <c r="U755" i="1"/>
  <c r="U763" i="1"/>
  <c r="U771" i="1"/>
  <c r="U779" i="1"/>
  <c r="U787" i="1"/>
  <c r="U788" i="1"/>
  <c r="U795" i="1"/>
  <c r="U803" i="1"/>
  <c r="U811" i="1"/>
  <c r="U812" i="1"/>
  <c r="U813" i="1"/>
  <c r="U819" i="1"/>
  <c r="U821" i="1"/>
  <c r="U827" i="1"/>
  <c r="U835" i="1"/>
  <c r="U843" i="1"/>
  <c r="U851" i="1"/>
  <c r="U852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2" i="1"/>
  <c r="U973" i="1"/>
  <c r="U979" i="1"/>
  <c r="U987" i="1"/>
  <c r="U995" i="1"/>
  <c r="U1003" i="1"/>
  <c r="U1011" i="1"/>
  <c r="U1012" i="1"/>
  <c r="U1019" i="1"/>
  <c r="U1027" i="1"/>
  <c r="U1035" i="1"/>
  <c r="U1043" i="1"/>
  <c r="U1051" i="1"/>
  <c r="U1059" i="1"/>
  <c r="U1065" i="1"/>
  <c r="U1067" i="1"/>
  <c r="U1069" i="1"/>
  <c r="U1075" i="1"/>
  <c r="U1083" i="1"/>
  <c r="U1091" i="1"/>
  <c r="U1099" i="1"/>
  <c r="U1100" i="1"/>
  <c r="U1101" i="1"/>
  <c r="U1107" i="1"/>
  <c r="U1115" i="1"/>
  <c r="U1123" i="1"/>
  <c r="U1131" i="1"/>
  <c r="U1139" i="1"/>
  <c r="U1140" i="1"/>
  <c r="U1147" i="1"/>
  <c r="U1155" i="1"/>
  <c r="U1163" i="1"/>
  <c r="U1171" i="1"/>
  <c r="U1179" i="1"/>
  <c r="U1187" i="1"/>
  <c r="U1195" i="1"/>
  <c r="U1203" i="1"/>
  <c r="U1211" i="1"/>
  <c r="U1212" i="1"/>
  <c r="U1219" i="1"/>
  <c r="U1227" i="1"/>
  <c r="U1235" i="1"/>
  <c r="U1243" i="1"/>
  <c r="U1251" i="1"/>
  <c r="U1259" i="1"/>
  <c r="U1267" i="1"/>
  <c r="U1275" i="1"/>
  <c r="U1276" i="1"/>
  <c r="U1277" i="1"/>
  <c r="U1283" i="1"/>
  <c r="U1291" i="1"/>
  <c r="U1299" i="1"/>
  <c r="U1307" i="1"/>
  <c r="U1308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45" i="1"/>
  <c r="U1451" i="1"/>
  <c r="U1459" i="1"/>
  <c r="U1467" i="1"/>
  <c r="U1475" i="1"/>
  <c r="U1483" i="1"/>
  <c r="U1491" i="1"/>
  <c r="U1499" i="1"/>
  <c r="U1507" i="1"/>
  <c r="U1515" i="1"/>
  <c r="U1517" i="1"/>
  <c r="U1523" i="1"/>
  <c r="U1531" i="1"/>
  <c r="U1539" i="1"/>
  <c r="U1547" i="1"/>
  <c r="U1555" i="1"/>
  <c r="U1563" i="1"/>
  <c r="U1571" i="1"/>
  <c r="U1572" i="1"/>
  <c r="U1579" i="1"/>
  <c r="U1587" i="1"/>
  <c r="U1595" i="1"/>
  <c r="U1603" i="1"/>
  <c r="U1604" i="1"/>
  <c r="U1605" i="1"/>
  <c r="U1611" i="1"/>
  <c r="U1619" i="1"/>
  <c r="U1627" i="1"/>
  <c r="U1635" i="1"/>
  <c r="U1636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2" i="1"/>
  <c r="U1739" i="1"/>
  <c r="U1747" i="1"/>
  <c r="U1755" i="1"/>
  <c r="U1763" i="1"/>
  <c r="U1764" i="1"/>
  <c r="U1765" i="1"/>
  <c r="U1771" i="1"/>
  <c r="U1779" i="1"/>
  <c r="U1787" i="1"/>
  <c r="U1795" i="1"/>
  <c r="U1803" i="1"/>
  <c r="U1811" i="1"/>
  <c r="U1812" i="1"/>
  <c r="U1819" i="1"/>
  <c r="U1827" i="1"/>
  <c r="U1835" i="1"/>
  <c r="U1843" i="1"/>
  <c r="U1844" i="1"/>
  <c r="U1851" i="1"/>
  <c r="U1859" i="1"/>
  <c r="U1867" i="1"/>
  <c r="U1875" i="1"/>
  <c r="U1883" i="1"/>
  <c r="U1891" i="1"/>
  <c r="U1899" i="1"/>
  <c r="U1907" i="1"/>
  <c r="U1915" i="1"/>
  <c r="U1921" i="1"/>
  <c r="U1923" i="1"/>
  <c r="U1931" i="1"/>
  <c r="U1939" i="1"/>
  <c r="U1947" i="1"/>
  <c r="U1955" i="1"/>
  <c r="U1963" i="1"/>
  <c r="U1971" i="1"/>
  <c r="U1979" i="1"/>
  <c r="U1987" i="1"/>
  <c r="U1989" i="1"/>
  <c r="U1995" i="1"/>
  <c r="U2003" i="1"/>
  <c r="U2011" i="1"/>
  <c r="U2019" i="1"/>
  <c r="U2021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2139" i="1"/>
  <c r="U2141" i="1"/>
  <c r="U2147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0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64" i="1"/>
  <c r="U2371" i="1"/>
  <c r="U2372" i="1"/>
  <c r="U2379" i="1"/>
  <c r="U2387" i="1"/>
  <c r="U2395" i="1"/>
  <c r="U2403" i="1"/>
  <c r="U2404" i="1"/>
  <c r="U2411" i="1"/>
  <c r="U2419" i="1"/>
  <c r="U2420" i="1"/>
  <c r="U2427" i="1"/>
  <c r="U2435" i="1"/>
  <c r="U2443" i="1"/>
  <c r="U2451" i="1"/>
  <c r="U2452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69" i="1"/>
  <c r="U2571" i="1"/>
  <c r="U2579" i="1"/>
  <c r="U2587" i="1"/>
  <c r="U2595" i="1"/>
  <c r="U2603" i="1"/>
  <c r="U2604" i="1"/>
  <c r="U2611" i="1"/>
  <c r="U2619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5" i="1"/>
  <c r="U2836" i="1"/>
  <c r="U2843" i="1"/>
  <c r="U2851" i="1"/>
  <c r="U2859" i="1"/>
  <c r="U2867" i="1"/>
  <c r="U2875" i="1"/>
  <c r="U2883" i="1"/>
  <c r="U2891" i="1"/>
  <c r="U2899" i="1"/>
  <c r="U2907" i="1"/>
  <c r="U2915" i="1"/>
  <c r="U2916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76" i="1"/>
  <c r="U3077" i="1"/>
  <c r="U3083" i="1"/>
  <c r="U3091" i="1"/>
  <c r="U3099" i="1"/>
  <c r="U3107" i="1"/>
  <c r="U3108" i="1"/>
  <c r="U3115" i="1"/>
  <c r="U3123" i="1"/>
  <c r="U3124" i="1"/>
  <c r="U3131" i="1"/>
  <c r="U3139" i="1"/>
  <c r="U3147" i="1"/>
  <c r="U3163" i="1"/>
  <c r="U3171" i="1"/>
  <c r="U3172" i="1"/>
  <c r="U3173" i="1"/>
  <c r="U3179" i="1"/>
  <c r="U3187" i="1"/>
  <c r="U3203" i="1"/>
  <c r="U3211" i="1"/>
  <c r="U3213" i="1"/>
  <c r="U3219" i="1"/>
  <c r="U3227" i="1"/>
  <c r="U3243" i="1"/>
  <c r="U3251" i="1"/>
  <c r="U3259" i="1"/>
  <c r="U3267" i="1"/>
  <c r="U3275" i="1"/>
  <c r="U3276" i="1"/>
  <c r="U3283" i="1"/>
  <c r="U3291" i="1"/>
  <c r="U3299" i="1"/>
  <c r="U3300" i="1"/>
  <c r="U3307" i="1"/>
  <c r="U3315" i="1"/>
  <c r="U3323" i="1"/>
  <c r="U3331" i="1"/>
  <c r="U3347" i="1"/>
  <c r="U3355" i="1"/>
  <c r="U3356" i="1"/>
  <c r="U3363" i="1"/>
  <c r="U3371" i="1"/>
  <c r="U3387" i="1"/>
  <c r="U3395" i="1"/>
  <c r="U3403" i="1"/>
  <c r="U3404" i="1"/>
  <c r="U3419" i="1"/>
  <c r="U3427" i="1"/>
  <c r="U3435" i="1"/>
  <c r="U3436" i="1"/>
  <c r="U3443" i="1"/>
  <c r="U3451" i="1"/>
  <c r="U3467" i="1"/>
  <c r="U3468" i="1"/>
  <c r="U3475" i="1"/>
  <c r="U3483" i="1"/>
  <c r="U3499" i="1"/>
  <c r="U3507" i="1"/>
  <c r="U3515" i="1"/>
  <c r="U3523" i="1"/>
  <c r="U3539" i="1"/>
  <c r="U3547" i="1"/>
  <c r="U3555" i="1"/>
  <c r="U3563" i="1"/>
  <c r="U3579" i="1"/>
  <c r="U3587" i="1"/>
  <c r="U3595" i="1"/>
  <c r="U3603" i="1"/>
  <c r="U3604" i="1"/>
  <c r="U3611" i="1"/>
  <c r="U3619" i="1"/>
  <c r="U3627" i="1"/>
  <c r="U3628" i="1"/>
  <c r="U3635" i="1"/>
  <c r="U3651" i="1"/>
  <c r="U3652" i="1"/>
  <c r="U3659" i="1"/>
  <c r="U3667" i="1"/>
  <c r="U3683" i="1"/>
  <c r="U3691" i="1"/>
  <c r="U3699" i="1"/>
  <c r="U3700" i="1"/>
  <c r="U3707" i="1"/>
  <c r="U3715" i="1"/>
  <c r="U3731" i="1"/>
  <c r="U3739" i="1"/>
  <c r="U3747" i="1"/>
  <c r="U3755" i="1"/>
  <c r="U3763" i="1"/>
  <c r="U3764" i="1"/>
  <c r="U3771" i="1"/>
  <c r="U3779" i="1"/>
  <c r="U3787" i="1"/>
  <c r="U3795" i="1"/>
  <c r="U3811" i="1"/>
  <c r="U3819" i="1"/>
  <c r="U3827" i="1"/>
  <c r="U3835" i="1"/>
  <c r="U3851" i="1"/>
  <c r="U3859" i="1"/>
  <c r="U3860" i="1"/>
  <c r="U3867" i="1"/>
  <c r="U3875" i="1"/>
  <c r="U3883" i="1"/>
  <c r="U3891" i="1"/>
  <c r="U3899" i="1"/>
  <c r="U3907" i="1"/>
  <c r="U3915" i="1"/>
  <c r="U3916" i="1"/>
  <c r="U3923" i="1"/>
  <c r="U3931" i="1"/>
  <c r="U3939" i="1"/>
  <c r="U3947" i="1"/>
  <c r="U3948" i="1"/>
  <c r="U3955" i="1"/>
  <c r="U3971" i="1"/>
  <c r="U3979" i="1"/>
  <c r="U3987" i="1"/>
  <c r="U3995" i="1"/>
  <c r="U3996" i="1"/>
  <c r="U4003" i="1"/>
  <c r="U4011" i="1"/>
  <c r="U4019" i="1"/>
  <c r="U4027" i="1"/>
  <c r="U4035" i="1"/>
  <c r="U4036" i="1"/>
  <c r="U4051" i="1"/>
  <c r="U4059" i="1"/>
  <c r="U4067" i="1"/>
  <c r="U4075" i="1"/>
  <c r="U4083" i="1"/>
  <c r="U4084" i="1"/>
  <c r="U4091" i="1"/>
  <c r="U4107" i="1"/>
  <c r="U4115" i="1"/>
  <c r="P4115" i="1"/>
  <c r="P4114" i="1"/>
  <c r="P4113" i="1"/>
  <c r="P3652" i="1"/>
  <c r="P3649" i="1"/>
  <c r="P4110" i="1"/>
  <c r="P4109" i="1"/>
  <c r="P4108" i="1"/>
  <c r="P4107" i="1"/>
  <c r="P4106" i="1"/>
  <c r="P4105" i="1"/>
  <c r="P4104" i="1"/>
  <c r="P4103" i="1"/>
  <c r="P4102" i="1"/>
  <c r="P4101" i="1"/>
  <c r="P4100" i="1"/>
  <c r="P3634" i="1"/>
  <c r="P3632" i="1"/>
  <c r="P4097" i="1"/>
  <c r="P4096" i="1"/>
  <c r="P3628" i="1"/>
  <c r="P4094" i="1"/>
  <c r="P4093" i="1"/>
  <c r="P4092" i="1"/>
  <c r="P4091" i="1"/>
  <c r="P3627" i="1"/>
  <c r="P4089" i="1"/>
  <c r="P4088" i="1"/>
  <c r="P4087" i="1"/>
  <c r="P4086" i="1"/>
  <c r="P4085" i="1"/>
  <c r="P4084" i="1"/>
  <c r="P4083" i="1"/>
  <c r="P4082" i="1"/>
  <c r="P4081" i="1"/>
  <c r="P3620" i="1"/>
  <c r="P4079" i="1"/>
  <c r="P4078" i="1"/>
  <c r="P3619" i="1"/>
  <c r="P3618" i="1"/>
  <c r="P4075" i="1"/>
  <c r="P3617" i="1"/>
  <c r="P4073" i="1"/>
  <c r="P4072" i="1"/>
  <c r="P3613" i="1"/>
  <c r="P4070" i="1"/>
  <c r="P4069" i="1"/>
  <c r="P4068" i="1"/>
  <c r="P4067" i="1"/>
  <c r="P4066" i="1"/>
  <c r="P3612" i="1"/>
  <c r="P4064" i="1"/>
  <c r="P4063" i="1"/>
  <c r="P4062" i="1"/>
  <c r="P4061" i="1"/>
  <c r="P4060" i="1"/>
  <c r="P3611" i="1"/>
  <c r="P4058" i="1"/>
  <c r="P3610" i="1"/>
  <c r="P4056" i="1"/>
  <c r="P3609" i="1"/>
  <c r="P4054" i="1"/>
  <c r="P4053" i="1"/>
  <c r="P4052" i="1"/>
  <c r="P4051" i="1"/>
  <c r="P3608" i="1"/>
  <c r="P4049" i="1"/>
  <c r="P4048" i="1"/>
  <c r="P4047" i="1"/>
  <c r="P4046" i="1"/>
  <c r="P4045" i="1"/>
  <c r="P4044" i="1"/>
  <c r="P3607" i="1"/>
  <c r="P4042" i="1"/>
  <c r="P4041" i="1"/>
  <c r="P4040" i="1"/>
  <c r="P4039" i="1"/>
  <c r="P4038" i="1"/>
  <c r="P4037" i="1"/>
  <c r="P4036" i="1"/>
  <c r="P3603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3592" i="1"/>
  <c r="P4019" i="1"/>
  <c r="P3590" i="1"/>
  <c r="P4017" i="1"/>
  <c r="P4016" i="1"/>
  <c r="P4015" i="1"/>
  <c r="P3589" i="1"/>
  <c r="P3586" i="1"/>
  <c r="P4012" i="1"/>
  <c r="P3583" i="1"/>
  <c r="P3581" i="1"/>
  <c r="P4009" i="1"/>
  <c r="P4008" i="1"/>
  <c r="P4007" i="1"/>
  <c r="P4006" i="1"/>
  <c r="P4005" i="1"/>
  <c r="P4004" i="1"/>
  <c r="P3580" i="1"/>
  <c r="P4002" i="1"/>
  <c r="P4001" i="1"/>
  <c r="P4000" i="1"/>
  <c r="P3575" i="1"/>
  <c r="P3998" i="1"/>
  <c r="P3574" i="1"/>
  <c r="P3996" i="1"/>
  <c r="P3995" i="1"/>
  <c r="P3994" i="1"/>
  <c r="P3993" i="1"/>
  <c r="P3573" i="1"/>
  <c r="P3991" i="1"/>
  <c r="P3990" i="1"/>
  <c r="P3569" i="1"/>
  <c r="P3568" i="1"/>
  <c r="P3987" i="1"/>
  <c r="P3566" i="1"/>
  <c r="P3985" i="1"/>
  <c r="P3565" i="1"/>
  <c r="P3983" i="1"/>
  <c r="P3982" i="1"/>
  <c r="P3564" i="1"/>
  <c r="P3980" i="1"/>
  <c r="P3979" i="1"/>
  <c r="P3978" i="1"/>
  <c r="P3977" i="1"/>
  <c r="P3560" i="1"/>
  <c r="P3975" i="1"/>
  <c r="P3974" i="1"/>
  <c r="P3973" i="1"/>
  <c r="P3972" i="1"/>
  <c r="P3971" i="1"/>
  <c r="P3970" i="1"/>
  <c r="P3969" i="1"/>
  <c r="P3968" i="1"/>
  <c r="P3967" i="1"/>
  <c r="P3966" i="1"/>
  <c r="P3965" i="1"/>
  <c r="P3558" i="1"/>
  <c r="P3554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552" i="1"/>
  <c r="P3936" i="1"/>
  <c r="P3935" i="1"/>
  <c r="P3934" i="1"/>
  <c r="P3933" i="1"/>
  <c r="P3932" i="1"/>
  <c r="P3931" i="1"/>
  <c r="P3930" i="1"/>
  <c r="P3551" i="1"/>
  <c r="P3928" i="1"/>
  <c r="P3927" i="1"/>
  <c r="P3926" i="1"/>
  <c r="P3543" i="1"/>
  <c r="P3924" i="1"/>
  <c r="P3542" i="1"/>
  <c r="P3540" i="1"/>
  <c r="P3538" i="1"/>
  <c r="P3537" i="1"/>
  <c r="P3532" i="1"/>
  <c r="P3918" i="1"/>
  <c r="P3530" i="1"/>
  <c r="P3525" i="1"/>
  <c r="P3915" i="1"/>
  <c r="P3914" i="1"/>
  <c r="P3913" i="1"/>
  <c r="P3912" i="1"/>
  <c r="P3911" i="1"/>
  <c r="P3910" i="1"/>
  <c r="P3909" i="1"/>
  <c r="P3524" i="1"/>
  <c r="P3522" i="1"/>
  <c r="P3906" i="1"/>
  <c r="P3905" i="1"/>
  <c r="P3521" i="1"/>
  <c r="P3903" i="1"/>
  <c r="P3902" i="1"/>
  <c r="P3901" i="1"/>
  <c r="P3519" i="1"/>
  <c r="P3899" i="1"/>
  <c r="P3898" i="1"/>
  <c r="P3897" i="1"/>
  <c r="P3896" i="1"/>
  <c r="P3895" i="1"/>
  <c r="P3894" i="1"/>
  <c r="P3893" i="1"/>
  <c r="P3892" i="1"/>
  <c r="P3891" i="1"/>
  <c r="P3514" i="1"/>
  <c r="P3889" i="1"/>
  <c r="P3888" i="1"/>
  <c r="P3887" i="1"/>
  <c r="P3886" i="1"/>
  <c r="P1297" i="1"/>
  <c r="P3884" i="1"/>
  <c r="P3883" i="1"/>
  <c r="P1296" i="1"/>
  <c r="P1294" i="1"/>
  <c r="P3880" i="1"/>
  <c r="P3879" i="1"/>
  <c r="P1289" i="1"/>
  <c r="P3877" i="1"/>
  <c r="P3876" i="1"/>
  <c r="P3875" i="1"/>
  <c r="P3874" i="1"/>
  <c r="P3873" i="1"/>
  <c r="P3872" i="1"/>
  <c r="P3871" i="1"/>
  <c r="P1288" i="1"/>
  <c r="P3869" i="1"/>
  <c r="P3868" i="1"/>
  <c r="P3867" i="1"/>
  <c r="P3866" i="1"/>
  <c r="P3865" i="1"/>
  <c r="P3864" i="1"/>
  <c r="P3863" i="1"/>
  <c r="P3862" i="1"/>
  <c r="P3861" i="1"/>
  <c r="P3513" i="1"/>
  <c r="P3859" i="1"/>
  <c r="P3858" i="1"/>
  <c r="P3857" i="1"/>
  <c r="P3856" i="1"/>
  <c r="P3855" i="1"/>
  <c r="P3854" i="1"/>
  <c r="P3510" i="1"/>
  <c r="P3852" i="1"/>
  <c r="P3851" i="1"/>
  <c r="P3850" i="1"/>
  <c r="P3849" i="1"/>
  <c r="P3848" i="1"/>
  <c r="P3847" i="1"/>
  <c r="P3846" i="1"/>
  <c r="P3845" i="1"/>
  <c r="P3505" i="1"/>
  <c r="P3843" i="1"/>
  <c r="P3503" i="1"/>
  <c r="P3841" i="1"/>
  <c r="P3840" i="1"/>
  <c r="P3491" i="1"/>
  <c r="P3838" i="1"/>
  <c r="P3489" i="1"/>
  <c r="P3484" i="1"/>
  <c r="P3835" i="1"/>
  <c r="P3834" i="1"/>
  <c r="P3833" i="1"/>
  <c r="P3832" i="1"/>
  <c r="P3831" i="1"/>
  <c r="P3830" i="1"/>
  <c r="P3481" i="1"/>
  <c r="P3477" i="1"/>
  <c r="P3827" i="1"/>
  <c r="P3476" i="1"/>
  <c r="P3825" i="1"/>
  <c r="P3824" i="1"/>
  <c r="P3823" i="1"/>
  <c r="P3473" i="1"/>
  <c r="P3821" i="1"/>
  <c r="P3820" i="1"/>
  <c r="P3819" i="1"/>
  <c r="P3818" i="1"/>
  <c r="P3467" i="1"/>
  <c r="P3816" i="1"/>
  <c r="P3815" i="1"/>
  <c r="P3814" i="1"/>
  <c r="P3462" i="1"/>
  <c r="P3812" i="1"/>
  <c r="P3461" i="1"/>
  <c r="P3456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1287" i="1"/>
  <c r="P1236" i="1"/>
  <c r="P3795" i="1"/>
  <c r="P3794" i="1"/>
  <c r="P3793" i="1"/>
  <c r="P3792" i="1"/>
  <c r="P1223" i="1"/>
  <c r="P3790" i="1"/>
  <c r="P3789" i="1"/>
  <c r="P3788" i="1"/>
  <c r="P1215" i="1"/>
  <c r="P3786" i="1"/>
  <c r="P3785" i="1"/>
  <c r="P1203" i="1"/>
  <c r="P3783" i="1"/>
  <c r="P3782" i="1"/>
  <c r="P3781" i="1"/>
  <c r="P3780" i="1"/>
  <c r="P3779" i="1"/>
  <c r="P3778" i="1"/>
  <c r="P3777" i="1"/>
  <c r="P3776" i="1"/>
  <c r="P3775" i="1"/>
  <c r="P3774" i="1"/>
  <c r="P3773" i="1"/>
  <c r="P1201" i="1"/>
  <c r="P3771" i="1"/>
  <c r="P3770" i="1"/>
  <c r="P3769" i="1"/>
  <c r="P3768" i="1"/>
  <c r="P3767" i="1"/>
  <c r="P3766" i="1"/>
  <c r="P3765" i="1"/>
  <c r="P1198" i="1"/>
  <c r="P1194" i="1"/>
  <c r="P3762" i="1"/>
  <c r="P3761" i="1"/>
  <c r="P3760" i="1"/>
  <c r="P3759" i="1"/>
  <c r="P3758" i="1"/>
  <c r="P1188" i="1"/>
  <c r="P3756" i="1"/>
  <c r="P3755" i="1"/>
  <c r="P1186" i="1"/>
  <c r="P3753" i="1"/>
  <c r="P3752" i="1"/>
  <c r="P3751" i="1"/>
  <c r="P3750" i="1"/>
  <c r="P3455" i="1"/>
  <c r="P3748" i="1"/>
  <c r="P3747" i="1"/>
  <c r="P3746" i="1"/>
  <c r="P3745" i="1"/>
  <c r="P3744" i="1"/>
  <c r="P3743" i="1"/>
  <c r="P3742" i="1"/>
  <c r="P3452" i="1"/>
  <c r="P3448" i="1"/>
  <c r="P3739" i="1"/>
  <c r="P3447" i="1"/>
  <c r="P3440" i="1"/>
  <c r="P3736" i="1"/>
  <c r="P3735" i="1"/>
  <c r="P3734" i="1"/>
  <c r="P3733" i="1"/>
  <c r="P3732" i="1"/>
  <c r="P3731" i="1"/>
  <c r="P3730" i="1"/>
  <c r="P3729" i="1"/>
  <c r="P3728" i="1"/>
  <c r="P3432" i="1"/>
  <c r="P3431" i="1"/>
  <c r="P3430" i="1"/>
  <c r="P3724" i="1"/>
  <c r="P3723" i="1"/>
  <c r="P3722" i="1"/>
  <c r="P3429" i="1"/>
  <c r="P3424" i="1"/>
  <c r="P3422" i="1"/>
  <c r="P3718" i="1"/>
  <c r="P3418" i="1"/>
  <c r="P3716" i="1"/>
  <c r="P3715" i="1"/>
  <c r="P3714" i="1"/>
  <c r="P3713" i="1"/>
  <c r="P3712" i="1"/>
  <c r="P3414" i="1"/>
  <c r="P3710" i="1"/>
  <c r="P3709" i="1"/>
  <c r="P3708" i="1"/>
  <c r="P3707" i="1"/>
  <c r="P3411" i="1"/>
  <c r="P3705" i="1"/>
  <c r="P3409" i="1"/>
  <c r="P3407" i="1"/>
  <c r="P3702" i="1"/>
  <c r="P3701" i="1"/>
  <c r="P3700" i="1"/>
  <c r="P3405" i="1"/>
  <c r="P3403" i="1"/>
  <c r="P3697" i="1"/>
  <c r="P3696" i="1"/>
  <c r="P3401" i="1"/>
  <c r="P3694" i="1"/>
  <c r="P3693" i="1"/>
  <c r="P3692" i="1"/>
  <c r="P3691" i="1"/>
  <c r="P3399" i="1"/>
  <c r="P3689" i="1"/>
  <c r="P3688" i="1"/>
  <c r="P3687" i="1"/>
  <c r="P3686" i="1"/>
  <c r="P3685" i="1"/>
  <c r="P3684" i="1"/>
  <c r="P3683" i="1"/>
  <c r="P3682" i="1"/>
  <c r="P3681" i="1"/>
  <c r="P3397" i="1"/>
  <c r="P3679" i="1"/>
  <c r="P3678" i="1"/>
  <c r="P3396" i="1"/>
  <c r="P3676" i="1"/>
  <c r="P3394" i="1"/>
  <c r="P3390" i="1"/>
  <c r="P3673" i="1"/>
  <c r="P3384" i="1"/>
  <c r="P3381" i="1"/>
  <c r="P3670" i="1"/>
  <c r="P3380" i="1"/>
  <c r="P3668" i="1"/>
  <c r="P3667" i="1"/>
  <c r="P3666" i="1"/>
  <c r="P3379" i="1"/>
  <c r="P3664" i="1"/>
  <c r="P3663" i="1"/>
  <c r="P3377" i="1"/>
  <c r="P3661" i="1"/>
  <c r="P3660" i="1"/>
  <c r="P3659" i="1"/>
  <c r="P3658" i="1"/>
  <c r="P3657" i="1"/>
  <c r="P3375" i="1"/>
  <c r="P3369" i="1"/>
  <c r="P3654" i="1"/>
  <c r="P3653" i="1"/>
  <c r="P3366" i="1"/>
  <c r="P3651" i="1"/>
  <c r="P3650" i="1"/>
  <c r="P117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1172" i="1"/>
  <c r="P3633" i="1"/>
  <c r="P1142" i="1"/>
  <c r="P3631" i="1"/>
  <c r="P3630" i="1"/>
  <c r="P3629" i="1"/>
  <c r="P3359" i="1"/>
  <c r="P3358" i="1"/>
  <c r="P3626" i="1"/>
  <c r="P3625" i="1"/>
  <c r="P3624" i="1"/>
  <c r="P3623" i="1"/>
  <c r="P3622" i="1"/>
  <c r="P3621" i="1"/>
  <c r="P3357" i="1"/>
  <c r="P3355" i="1"/>
  <c r="P3354" i="1"/>
  <c r="P3353" i="1"/>
  <c r="P3616" i="1"/>
  <c r="P3615" i="1"/>
  <c r="P3614" i="1"/>
  <c r="P3349" i="1"/>
  <c r="P3345" i="1"/>
  <c r="P3343" i="1"/>
  <c r="P3339" i="1"/>
  <c r="P3338" i="1"/>
  <c r="P3337" i="1"/>
  <c r="P3332" i="1"/>
  <c r="P3606" i="1"/>
  <c r="P3605" i="1"/>
  <c r="P3604" i="1"/>
  <c r="P3331" i="1"/>
  <c r="P3602" i="1"/>
  <c r="P3601" i="1"/>
  <c r="P3600" i="1"/>
  <c r="P3599" i="1"/>
  <c r="P3598" i="1"/>
  <c r="P3597" i="1"/>
  <c r="P3596" i="1"/>
  <c r="P3595" i="1"/>
  <c r="P3594" i="1"/>
  <c r="P3593" i="1"/>
  <c r="P3329" i="1"/>
  <c r="P3591" i="1"/>
  <c r="P3327" i="1"/>
  <c r="P3325" i="1"/>
  <c r="P3588" i="1"/>
  <c r="P3587" i="1"/>
  <c r="P3321" i="1"/>
  <c r="P3585" i="1"/>
  <c r="P3584" i="1"/>
  <c r="P3317" i="1"/>
  <c r="P3582" i="1"/>
  <c r="P3316" i="1"/>
  <c r="P3311" i="1"/>
  <c r="P3579" i="1"/>
  <c r="P3578" i="1"/>
  <c r="P3577" i="1"/>
  <c r="P3576" i="1"/>
  <c r="P3299" i="1"/>
  <c r="P3298" i="1"/>
  <c r="P3297" i="1"/>
  <c r="P3572" i="1"/>
  <c r="P3571" i="1"/>
  <c r="P3570" i="1"/>
  <c r="P3296" i="1"/>
  <c r="P3294" i="1"/>
  <c r="P3567" i="1"/>
  <c r="P3292" i="1"/>
  <c r="P3291" i="1"/>
  <c r="P3290" i="1"/>
  <c r="P3563" i="1"/>
  <c r="P3562" i="1"/>
  <c r="P3561" i="1"/>
  <c r="P3285" i="1"/>
  <c r="P3559" i="1"/>
  <c r="P3280" i="1"/>
  <c r="P3557" i="1"/>
  <c r="P3556" i="1"/>
  <c r="P3555" i="1"/>
  <c r="P3279" i="1"/>
  <c r="P3553" i="1"/>
  <c r="P3273" i="1"/>
  <c r="P3272" i="1"/>
  <c r="P3550" i="1"/>
  <c r="P3549" i="1"/>
  <c r="P3548" i="1"/>
  <c r="P3547" i="1"/>
  <c r="P3546" i="1"/>
  <c r="P3545" i="1"/>
  <c r="P3544" i="1"/>
  <c r="P3271" i="1"/>
  <c r="P3259" i="1"/>
  <c r="P3541" i="1"/>
  <c r="P3257" i="1"/>
  <c r="P3539" i="1"/>
  <c r="P3256" i="1"/>
  <c r="P3254" i="1"/>
  <c r="P3536" i="1"/>
  <c r="P3535" i="1"/>
  <c r="P3534" i="1"/>
  <c r="P3533" i="1"/>
  <c r="P3249" i="1"/>
  <c r="P3531" i="1"/>
  <c r="P3246" i="1"/>
  <c r="P3529" i="1"/>
  <c r="P3528" i="1"/>
  <c r="P3527" i="1"/>
  <c r="P3526" i="1"/>
  <c r="P3242" i="1"/>
  <c r="P3241" i="1"/>
  <c r="P3523" i="1"/>
  <c r="P3240" i="1"/>
  <c r="P3236" i="1"/>
  <c r="P3520" i="1"/>
  <c r="P3229" i="1"/>
  <c r="P3518" i="1"/>
  <c r="P3517" i="1"/>
  <c r="P3516" i="1"/>
  <c r="P3515" i="1"/>
  <c r="P3228" i="1"/>
  <c r="P3223" i="1"/>
  <c r="P3512" i="1"/>
  <c r="P3511" i="1"/>
  <c r="P3220" i="1"/>
  <c r="P3509" i="1"/>
  <c r="P3508" i="1"/>
  <c r="P3507" i="1"/>
  <c r="P3506" i="1"/>
  <c r="P3218" i="1"/>
  <c r="P3504" i="1"/>
  <c r="P3216" i="1"/>
  <c r="P3502" i="1"/>
  <c r="P3501" i="1"/>
  <c r="P3500" i="1"/>
  <c r="P3499" i="1"/>
  <c r="P3498" i="1"/>
  <c r="P3497" i="1"/>
  <c r="P3496" i="1"/>
  <c r="P3495" i="1"/>
  <c r="P3494" i="1"/>
  <c r="P3493" i="1"/>
  <c r="P3492" i="1"/>
  <c r="P3215" i="1"/>
  <c r="P3490" i="1"/>
  <c r="P3207" i="1"/>
  <c r="P3488" i="1"/>
  <c r="P3487" i="1"/>
  <c r="P3486" i="1"/>
  <c r="P3485" i="1"/>
  <c r="P3203" i="1"/>
  <c r="P3483" i="1"/>
  <c r="P3482" i="1"/>
  <c r="P3195" i="1"/>
  <c r="P3480" i="1"/>
  <c r="P3479" i="1"/>
  <c r="P3478" i="1"/>
  <c r="P3194" i="1"/>
  <c r="P3190" i="1"/>
  <c r="P3475" i="1"/>
  <c r="P3474" i="1"/>
  <c r="P3188" i="1"/>
  <c r="P3472" i="1"/>
  <c r="P3471" i="1"/>
  <c r="P3470" i="1"/>
  <c r="P3469" i="1"/>
  <c r="P3468" i="1"/>
  <c r="P3187" i="1"/>
  <c r="P3466" i="1"/>
  <c r="P3465" i="1"/>
  <c r="P3464" i="1"/>
  <c r="P3463" i="1"/>
  <c r="P3183" i="1"/>
  <c r="P3182" i="1"/>
  <c r="P3460" i="1"/>
  <c r="P3459" i="1"/>
  <c r="P3458" i="1"/>
  <c r="P3457" i="1"/>
  <c r="P3180" i="1"/>
  <c r="P3173" i="1"/>
  <c r="P3454" i="1"/>
  <c r="P3453" i="1"/>
  <c r="P3163" i="1"/>
  <c r="P3451" i="1"/>
  <c r="P3450" i="1"/>
  <c r="P3449" i="1"/>
  <c r="P3157" i="1"/>
  <c r="P3154" i="1"/>
  <c r="P3446" i="1"/>
  <c r="P3445" i="1"/>
  <c r="P3444" i="1"/>
  <c r="P3443" i="1"/>
  <c r="P3442" i="1"/>
  <c r="P3441" i="1"/>
  <c r="P3145" i="1"/>
  <c r="P3439" i="1"/>
  <c r="P3438" i="1"/>
  <c r="P3437" i="1"/>
  <c r="P3436" i="1"/>
  <c r="P3435" i="1"/>
  <c r="P3434" i="1"/>
  <c r="P3433" i="1"/>
  <c r="P3144" i="1"/>
  <c r="P3140" i="1"/>
  <c r="P3138" i="1"/>
  <c r="P3136" i="1"/>
  <c r="P3428" i="1"/>
  <c r="P3427" i="1"/>
  <c r="P3426" i="1"/>
  <c r="P3425" i="1"/>
  <c r="P3135" i="1"/>
  <c r="P3423" i="1"/>
  <c r="P3119" i="1"/>
  <c r="P3421" i="1"/>
  <c r="P3420" i="1"/>
  <c r="P3419" i="1"/>
  <c r="P3108" i="1"/>
  <c r="P3417" i="1"/>
  <c r="P3416" i="1"/>
  <c r="P3415" i="1"/>
  <c r="P3104" i="1"/>
  <c r="P3413" i="1"/>
  <c r="P3412" i="1"/>
  <c r="P3099" i="1"/>
  <c r="P3410" i="1"/>
  <c r="P3072" i="1"/>
  <c r="P3408" i="1"/>
  <c r="P3059" i="1"/>
  <c r="P3406" i="1"/>
  <c r="P3053" i="1"/>
  <c r="P3404" i="1"/>
  <c r="P3044" i="1"/>
  <c r="P3402" i="1"/>
  <c r="P3028" i="1"/>
  <c r="P3400" i="1"/>
  <c r="P3027" i="1"/>
  <c r="P3398" i="1"/>
  <c r="P3025" i="1"/>
  <c r="P2996" i="1"/>
  <c r="P3395" i="1"/>
  <c r="P2990" i="1"/>
  <c r="P3393" i="1"/>
  <c r="P3392" i="1"/>
  <c r="P3391" i="1"/>
  <c r="P2988" i="1"/>
  <c r="P3389" i="1"/>
  <c r="P3388" i="1"/>
  <c r="P3387" i="1"/>
  <c r="P3386" i="1"/>
  <c r="P3385" i="1"/>
  <c r="P2984" i="1"/>
  <c r="P3383" i="1"/>
  <c r="P3382" i="1"/>
  <c r="P2978" i="1"/>
  <c r="P2961" i="1"/>
  <c r="P2948" i="1"/>
  <c r="P3378" i="1"/>
  <c r="P2939" i="1"/>
  <c r="P3376" i="1"/>
  <c r="P2932" i="1"/>
  <c r="P3374" i="1"/>
  <c r="P3373" i="1"/>
  <c r="P3372" i="1"/>
  <c r="P3371" i="1"/>
  <c r="P3370" i="1"/>
  <c r="P2924" i="1"/>
  <c r="P3368" i="1"/>
  <c r="P3367" i="1"/>
  <c r="P2918" i="1"/>
  <c r="P3365" i="1"/>
  <c r="P3364" i="1"/>
  <c r="P3363" i="1"/>
  <c r="P3362" i="1"/>
  <c r="P3361" i="1"/>
  <c r="P3360" i="1"/>
  <c r="P2917" i="1"/>
  <c r="P2916" i="1"/>
  <c r="P2912" i="1"/>
  <c r="P3356" i="1"/>
  <c r="P2906" i="1"/>
  <c r="P2880" i="1"/>
  <c r="P2866" i="1"/>
  <c r="P3352" i="1"/>
  <c r="P3351" i="1"/>
  <c r="P3350" i="1"/>
  <c r="P2856" i="1"/>
  <c r="P3348" i="1"/>
  <c r="P3347" i="1"/>
  <c r="P3346" i="1"/>
  <c r="P2851" i="1"/>
  <c r="P3344" i="1"/>
  <c r="P2844" i="1"/>
  <c r="P3342" i="1"/>
  <c r="P3341" i="1"/>
  <c r="P3340" i="1"/>
  <c r="P2843" i="1"/>
  <c r="P2842" i="1"/>
  <c r="P2837" i="1"/>
  <c r="P3336" i="1"/>
  <c r="P3335" i="1"/>
  <c r="P3334" i="1"/>
  <c r="P3333" i="1"/>
  <c r="P2836" i="1"/>
  <c r="P2834" i="1"/>
  <c r="P3330" i="1"/>
  <c r="P2831" i="1"/>
  <c r="P3328" i="1"/>
  <c r="P2830" i="1"/>
  <c r="P3326" i="1"/>
  <c r="P2827" i="1"/>
  <c r="P3324" i="1"/>
  <c r="P3323" i="1"/>
  <c r="P3322" i="1"/>
  <c r="P2825" i="1"/>
  <c r="P3320" i="1"/>
  <c r="P3319" i="1"/>
  <c r="P3318" i="1"/>
  <c r="P2823" i="1"/>
  <c r="P2822" i="1"/>
  <c r="P3315" i="1"/>
  <c r="P3314" i="1"/>
  <c r="P3313" i="1"/>
  <c r="P3312" i="1"/>
  <c r="P2821" i="1"/>
  <c r="P3310" i="1"/>
  <c r="P3309" i="1"/>
  <c r="P3308" i="1"/>
  <c r="P3307" i="1"/>
  <c r="P3306" i="1"/>
  <c r="P3305" i="1"/>
  <c r="P3304" i="1"/>
  <c r="P3303" i="1"/>
  <c r="P3302" i="1"/>
  <c r="P3301" i="1"/>
  <c r="P3300" i="1"/>
  <c r="P2819" i="1"/>
  <c r="P2818" i="1"/>
  <c r="P2816" i="1"/>
  <c r="P2813" i="1"/>
  <c r="P3295" i="1"/>
  <c r="P2808" i="1"/>
  <c r="P3293" i="1"/>
  <c r="P2807" i="1"/>
  <c r="P2806" i="1"/>
  <c r="P2804" i="1"/>
  <c r="P3289" i="1"/>
  <c r="P3288" i="1"/>
  <c r="P3287" i="1"/>
  <c r="P3286" i="1"/>
  <c r="P2802" i="1"/>
  <c r="P3284" i="1"/>
  <c r="P3283" i="1"/>
  <c r="P3282" i="1"/>
  <c r="P3281" i="1"/>
  <c r="P2801" i="1"/>
  <c r="P2800" i="1"/>
  <c r="P3278" i="1"/>
  <c r="P3277" i="1"/>
  <c r="P3276" i="1"/>
  <c r="P3275" i="1"/>
  <c r="P3274" i="1"/>
  <c r="P2799" i="1"/>
  <c r="P2798" i="1"/>
  <c r="P2796" i="1"/>
  <c r="P3270" i="1"/>
  <c r="P3269" i="1"/>
  <c r="P3268" i="1"/>
  <c r="P3267" i="1"/>
  <c r="P3266" i="1"/>
  <c r="P3265" i="1"/>
  <c r="P3264" i="1"/>
  <c r="P3263" i="1"/>
  <c r="P3262" i="1"/>
  <c r="P3261" i="1"/>
  <c r="P3260" i="1"/>
  <c r="P2788" i="1"/>
  <c r="P3258" i="1"/>
  <c r="P2785" i="1"/>
  <c r="P2771" i="1"/>
  <c r="P3255" i="1"/>
  <c r="P2762" i="1"/>
  <c r="P3253" i="1"/>
  <c r="P3252" i="1"/>
  <c r="P3251" i="1"/>
  <c r="P3250" i="1"/>
  <c r="P2741" i="1"/>
  <c r="P3248" i="1"/>
  <c r="P3247" i="1"/>
  <c r="P2737" i="1"/>
  <c r="P3245" i="1"/>
  <c r="P3244" i="1"/>
  <c r="P3243" i="1"/>
  <c r="P2726" i="1"/>
  <c r="P2723" i="1"/>
  <c r="P2713" i="1"/>
  <c r="P3239" i="1"/>
  <c r="P3238" i="1"/>
  <c r="P3237" i="1"/>
  <c r="P2710" i="1"/>
  <c r="P3235" i="1"/>
  <c r="P3234" i="1"/>
  <c r="P3233" i="1"/>
  <c r="P3232" i="1"/>
  <c r="P3231" i="1"/>
  <c r="P3230" i="1"/>
  <c r="P2641" i="1"/>
  <c r="P2631" i="1"/>
  <c r="P3227" i="1"/>
  <c r="P3226" i="1"/>
  <c r="P3225" i="1"/>
  <c r="P3224" i="1"/>
  <c r="P2617" i="1"/>
  <c r="P3222" i="1"/>
  <c r="P3221" i="1"/>
  <c r="P2599" i="1"/>
  <c r="P3219" i="1"/>
  <c r="P2588" i="1"/>
  <c r="P3217" i="1"/>
  <c r="P2570" i="1"/>
  <c r="P2562" i="1"/>
  <c r="P3214" i="1"/>
  <c r="P3213" i="1"/>
  <c r="P3212" i="1"/>
  <c r="P3211" i="1"/>
  <c r="P3210" i="1"/>
  <c r="P3209" i="1"/>
  <c r="P3208" i="1"/>
  <c r="P1135" i="1"/>
  <c r="P3206" i="1"/>
  <c r="P3205" i="1"/>
  <c r="P3204" i="1"/>
  <c r="P1130" i="1"/>
  <c r="P3202" i="1"/>
  <c r="P3201" i="1"/>
  <c r="P3200" i="1"/>
  <c r="P3199" i="1"/>
  <c r="P3198" i="1"/>
  <c r="P3197" i="1"/>
  <c r="P3196" i="1"/>
  <c r="P1127" i="1"/>
  <c r="P1124" i="1"/>
  <c r="P3193" i="1"/>
  <c r="P3192" i="1"/>
  <c r="P3191" i="1"/>
  <c r="P1116" i="1"/>
  <c r="P3189" i="1"/>
  <c r="P2559" i="1"/>
  <c r="P2551" i="1"/>
  <c r="P3186" i="1"/>
  <c r="P3185" i="1"/>
  <c r="P3184" i="1"/>
  <c r="P2543" i="1"/>
  <c r="P2530" i="1"/>
  <c r="P3181" i="1"/>
  <c r="P2513" i="1"/>
  <c r="P3179" i="1"/>
  <c r="P3178" i="1"/>
  <c r="P3177" i="1"/>
  <c r="P3176" i="1"/>
  <c r="P3175" i="1"/>
  <c r="P3174" i="1"/>
  <c r="P2511" i="1"/>
  <c r="P3172" i="1"/>
  <c r="P3171" i="1"/>
  <c r="P3170" i="1"/>
  <c r="P3169" i="1"/>
  <c r="P3168" i="1"/>
  <c r="P3167" i="1"/>
  <c r="P3166" i="1"/>
  <c r="P3165" i="1"/>
  <c r="P3164" i="1"/>
  <c r="P2508" i="1"/>
  <c r="P3162" i="1"/>
  <c r="P3161" i="1"/>
  <c r="P3160" i="1"/>
  <c r="P3159" i="1"/>
  <c r="P3158" i="1"/>
  <c r="P2405" i="1"/>
  <c r="P3156" i="1"/>
  <c r="P3155" i="1"/>
  <c r="P2368" i="1"/>
  <c r="P3153" i="1"/>
  <c r="P3152" i="1"/>
  <c r="P3151" i="1"/>
  <c r="P3150" i="1"/>
  <c r="P3149" i="1"/>
  <c r="P3148" i="1"/>
  <c r="P3147" i="1"/>
  <c r="P3146" i="1"/>
  <c r="P2360" i="1"/>
  <c r="P2359" i="1"/>
  <c r="P3143" i="1"/>
  <c r="P3142" i="1"/>
  <c r="P3141" i="1"/>
  <c r="P2326" i="1"/>
  <c r="P3139" i="1"/>
  <c r="P2277" i="1"/>
  <c r="P3137" i="1"/>
  <c r="P2267" i="1"/>
  <c r="P2261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822" i="1"/>
  <c r="P3118" i="1"/>
  <c r="P3117" i="1"/>
  <c r="P3116" i="1"/>
  <c r="P3115" i="1"/>
  <c r="P3114" i="1"/>
  <c r="P3113" i="1"/>
  <c r="P3112" i="1"/>
  <c r="P3111" i="1"/>
  <c r="P3110" i="1"/>
  <c r="P3109" i="1"/>
  <c r="P3817" i="1"/>
  <c r="P3107" i="1"/>
  <c r="P3106" i="1"/>
  <c r="P3105" i="1"/>
  <c r="P3813" i="1"/>
  <c r="P3103" i="1"/>
  <c r="P3102" i="1"/>
  <c r="P3101" i="1"/>
  <c r="P3100" i="1"/>
  <c r="P3811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810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797" i="1"/>
  <c r="P3058" i="1"/>
  <c r="P3057" i="1"/>
  <c r="P3056" i="1"/>
  <c r="P3055" i="1"/>
  <c r="P3054" i="1"/>
  <c r="P3796" i="1"/>
  <c r="P3052" i="1"/>
  <c r="P3051" i="1"/>
  <c r="P3050" i="1"/>
  <c r="P3049" i="1"/>
  <c r="P3048" i="1"/>
  <c r="P3047" i="1"/>
  <c r="P3046" i="1"/>
  <c r="P3045" i="1"/>
  <c r="P3791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787" i="1"/>
  <c r="P3784" i="1"/>
  <c r="P3026" i="1"/>
  <c r="P3772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3764" i="1"/>
  <c r="P2995" i="1"/>
  <c r="P2994" i="1"/>
  <c r="P2993" i="1"/>
  <c r="P2992" i="1"/>
  <c r="P2991" i="1"/>
  <c r="P3763" i="1"/>
  <c r="P2989" i="1"/>
  <c r="P3757" i="1"/>
  <c r="P2987" i="1"/>
  <c r="P2986" i="1"/>
  <c r="P2985" i="1"/>
  <c r="P3754" i="1"/>
  <c r="P2983" i="1"/>
  <c r="P2982" i="1"/>
  <c r="P2981" i="1"/>
  <c r="P2980" i="1"/>
  <c r="P2979" i="1"/>
  <c r="P2259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3749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3741" i="1"/>
  <c r="P2947" i="1"/>
  <c r="P2946" i="1"/>
  <c r="P2945" i="1"/>
  <c r="P2944" i="1"/>
  <c r="P2943" i="1"/>
  <c r="P2942" i="1"/>
  <c r="P2941" i="1"/>
  <c r="P2940" i="1"/>
  <c r="P1115" i="1"/>
  <c r="P2938" i="1"/>
  <c r="P2937" i="1"/>
  <c r="P2936" i="1"/>
  <c r="P2935" i="1"/>
  <c r="P2934" i="1"/>
  <c r="P2933" i="1"/>
  <c r="P1106" i="1"/>
  <c r="P2931" i="1"/>
  <c r="P2930" i="1"/>
  <c r="P2929" i="1"/>
  <c r="P2928" i="1"/>
  <c r="P2927" i="1"/>
  <c r="P2926" i="1"/>
  <c r="P2925" i="1"/>
  <c r="P1101" i="1"/>
  <c r="P2923" i="1"/>
  <c r="P2922" i="1"/>
  <c r="P2921" i="1"/>
  <c r="P2920" i="1"/>
  <c r="P2919" i="1"/>
  <c r="P2258" i="1"/>
  <c r="P2250" i="1"/>
  <c r="P2248" i="1"/>
  <c r="P2915" i="1"/>
  <c r="P2914" i="1"/>
  <c r="P2913" i="1"/>
  <c r="P2243" i="1"/>
  <c r="P2911" i="1"/>
  <c r="P2910" i="1"/>
  <c r="P2909" i="1"/>
  <c r="P2908" i="1"/>
  <c r="P2907" i="1"/>
  <c r="P2235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229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227" i="1"/>
  <c r="P2865" i="1"/>
  <c r="P2864" i="1"/>
  <c r="P2863" i="1"/>
  <c r="P2862" i="1"/>
  <c r="P2861" i="1"/>
  <c r="P2860" i="1"/>
  <c r="P2859" i="1"/>
  <c r="P2858" i="1"/>
  <c r="P2857" i="1"/>
  <c r="P2211" i="1"/>
  <c r="P2855" i="1"/>
  <c r="P2854" i="1"/>
  <c r="P2853" i="1"/>
  <c r="P2852" i="1"/>
  <c r="P2203" i="1"/>
  <c r="P2850" i="1"/>
  <c r="P2849" i="1"/>
  <c r="P2848" i="1"/>
  <c r="P2847" i="1"/>
  <c r="P2846" i="1"/>
  <c r="P2845" i="1"/>
  <c r="P2202" i="1"/>
  <c r="P2194" i="1"/>
  <c r="P2193" i="1"/>
  <c r="P2841" i="1"/>
  <c r="P2840" i="1"/>
  <c r="P2839" i="1"/>
  <c r="P2838" i="1"/>
  <c r="P2191" i="1"/>
  <c r="P2187" i="1"/>
  <c r="P2835" i="1"/>
  <c r="P2176" i="1"/>
  <c r="P2833" i="1"/>
  <c r="P2832" i="1"/>
  <c r="P2157" i="1"/>
  <c r="P2150" i="1"/>
  <c r="P2829" i="1"/>
  <c r="P2828" i="1"/>
  <c r="P2140" i="1"/>
  <c r="P2826" i="1"/>
  <c r="P2129" i="1"/>
  <c r="P2824" i="1"/>
  <c r="P2081" i="1"/>
  <c r="P2078" i="1"/>
  <c r="P2069" i="1"/>
  <c r="P2820" i="1"/>
  <c r="P2067" i="1"/>
  <c r="P2060" i="1"/>
  <c r="P2817" i="1"/>
  <c r="P2059" i="1"/>
  <c r="P2815" i="1"/>
  <c r="P2814" i="1"/>
  <c r="P2056" i="1"/>
  <c r="P2812" i="1"/>
  <c r="P2811" i="1"/>
  <c r="P2810" i="1"/>
  <c r="P2809" i="1"/>
  <c r="P2051" i="1"/>
  <c r="P2040" i="1"/>
  <c r="P2032" i="1"/>
  <c r="P2805" i="1"/>
  <c r="P2001" i="1"/>
  <c r="P2803" i="1"/>
  <c r="P1995" i="1"/>
  <c r="P1989" i="1"/>
  <c r="P1988" i="1"/>
  <c r="P1987" i="1"/>
  <c r="P1978" i="1"/>
  <c r="P2797" i="1"/>
  <c r="P1976" i="1"/>
  <c r="P2795" i="1"/>
  <c r="P2794" i="1"/>
  <c r="P2793" i="1"/>
  <c r="P2792" i="1"/>
  <c r="P2791" i="1"/>
  <c r="P2790" i="1"/>
  <c r="P2789" i="1"/>
  <c r="P1971" i="1"/>
  <c r="P2787" i="1"/>
  <c r="P2786" i="1"/>
  <c r="P196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177" i="1"/>
  <c r="P2770" i="1"/>
  <c r="P2769" i="1"/>
  <c r="P2768" i="1"/>
  <c r="P2767" i="1"/>
  <c r="P2766" i="1"/>
  <c r="P2765" i="1"/>
  <c r="P2764" i="1"/>
  <c r="P2763" i="1"/>
  <c r="P175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848" i="1"/>
  <c r="P2740" i="1"/>
  <c r="P2739" i="1"/>
  <c r="P2738" i="1"/>
  <c r="P831" i="1"/>
  <c r="P2736" i="1"/>
  <c r="P2735" i="1"/>
  <c r="P2734" i="1"/>
  <c r="P2733" i="1"/>
  <c r="P2732" i="1"/>
  <c r="P2731" i="1"/>
  <c r="P2730" i="1"/>
  <c r="P2729" i="1"/>
  <c r="P2728" i="1"/>
  <c r="P2727" i="1"/>
  <c r="P802" i="1"/>
  <c r="P2725" i="1"/>
  <c r="P2724" i="1"/>
  <c r="P775" i="1"/>
  <c r="P2722" i="1"/>
  <c r="P2721" i="1"/>
  <c r="P2720" i="1"/>
  <c r="P2719" i="1"/>
  <c r="P2718" i="1"/>
  <c r="P2717" i="1"/>
  <c r="P2716" i="1"/>
  <c r="P2715" i="1"/>
  <c r="P2714" i="1"/>
  <c r="P3740" i="1"/>
  <c r="P2712" i="1"/>
  <c r="P2711" i="1"/>
  <c r="P3738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3737" i="1"/>
  <c r="P2640" i="1"/>
  <c r="P2639" i="1"/>
  <c r="P2638" i="1"/>
  <c r="P2637" i="1"/>
  <c r="P2636" i="1"/>
  <c r="P2635" i="1"/>
  <c r="P2634" i="1"/>
  <c r="P2633" i="1"/>
  <c r="P2632" i="1"/>
  <c r="P3727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3726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557" i="1"/>
  <c r="P2598" i="1"/>
  <c r="P2597" i="1"/>
  <c r="P2596" i="1"/>
  <c r="P2595" i="1"/>
  <c r="P2594" i="1"/>
  <c r="P2593" i="1"/>
  <c r="P2592" i="1"/>
  <c r="P2591" i="1"/>
  <c r="P2590" i="1"/>
  <c r="P2589" i="1"/>
  <c r="P551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550" i="1"/>
  <c r="P2569" i="1"/>
  <c r="P2568" i="1"/>
  <c r="P2567" i="1"/>
  <c r="P2566" i="1"/>
  <c r="P2565" i="1"/>
  <c r="P2564" i="1"/>
  <c r="P2563" i="1"/>
  <c r="P196" i="1"/>
  <c r="P2561" i="1"/>
  <c r="P2560" i="1"/>
  <c r="P195" i="1"/>
  <c r="P2558" i="1"/>
  <c r="P2557" i="1"/>
  <c r="P2556" i="1"/>
  <c r="P2555" i="1"/>
  <c r="P2554" i="1"/>
  <c r="P2553" i="1"/>
  <c r="P2552" i="1"/>
  <c r="P185" i="1"/>
  <c r="P2550" i="1"/>
  <c r="P2549" i="1"/>
  <c r="P2548" i="1"/>
  <c r="P2547" i="1"/>
  <c r="P2546" i="1"/>
  <c r="P2545" i="1"/>
  <c r="P2544" i="1"/>
  <c r="P18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182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3669" i="1"/>
  <c r="P2512" i="1"/>
  <c r="P3665" i="1"/>
  <c r="P2510" i="1"/>
  <c r="P2509" i="1"/>
  <c r="P3662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549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4111" i="1"/>
  <c r="P2367" i="1"/>
  <c r="P2366" i="1"/>
  <c r="P2365" i="1"/>
  <c r="P2364" i="1"/>
  <c r="P2363" i="1"/>
  <c r="P2362" i="1"/>
  <c r="P2361" i="1"/>
  <c r="P4099" i="1"/>
  <c r="P4098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3725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3890" i="1"/>
  <c r="P2276" i="1"/>
  <c r="P2275" i="1"/>
  <c r="P2274" i="1"/>
  <c r="P2273" i="1"/>
  <c r="P2272" i="1"/>
  <c r="P2271" i="1"/>
  <c r="P2270" i="1"/>
  <c r="P2269" i="1"/>
  <c r="P2268" i="1"/>
  <c r="P3885" i="1"/>
  <c r="P2266" i="1"/>
  <c r="P2265" i="1"/>
  <c r="P2264" i="1"/>
  <c r="P2263" i="1"/>
  <c r="P2262" i="1"/>
  <c r="P3882" i="1"/>
  <c r="P2260" i="1"/>
  <c r="P3881" i="1"/>
  <c r="P3878" i="1"/>
  <c r="P2257" i="1"/>
  <c r="P2256" i="1"/>
  <c r="P2255" i="1"/>
  <c r="P2254" i="1"/>
  <c r="P2253" i="1"/>
  <c r="P2252" i="1"/>
  <c r="P2251" i="1"/>
  <c r="P3870" i="1"/>
  <c r="P2249" i="1"/>
  <c r="P3860" i="1"/>
  <c r="P2247" i="1"/>
  <c r="P2246" i="1"/>
  <c r="P2245" i="1"/>
  <c r="P2244" i="1"/>
  <c r="P3853" i="1"/>
  <c r="P2242" i="1"/>
  <c r="P2241" i="1"/>
  <c r="P2240" i="1"/>
  <c r="P2239" i="1"/>
  <c r="P2238" i="1"/>
  <c r="P2237" i="1"/>
  <c r="P2236" i="1"/>
  <c r="P3844" i="1"/>
  <c r="P2234" i="1"/>
  <c r="P2233" i="1"/>
  <c r="P2232" i="1"/>
  <c r="P2231" i="1"/>
  <c r="P2230" i="1"/>
  <c r="P3842" i="1"/>
  <c r="P2228" i="1"/>
  <c r="P3839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522" i="1"/>
  <c r="P2210" i="1"/>
  <c r="P2209" i="1"/>
  <c r="P2208" i="1"/>
  <c r="P2207" i="1"/>
  <c r="P2206" i="1"/>
  <c r="P2205" i="1"/>
  <c r="P2204" i="1"/>
  <c r="P518" i="1"/>
  <c r="P3837" i="1"/>
  <c r="P2201" i="1"/>
  <c r="P2200" i="1"/>
  <c r="P2199" i="1"/>
  <c r="P2198" i="1"/>
  <c r="P2197" i="1"/>
  <c r="P2196" i="1"/>
  <c r="P2195" i="1"/>
  <c r="P3836" i="1"/>
  <c r="P3829" i="1"/>
  <c r="P2192" i="1"/>
  <c r="P3828" i="1"/>
  <c r="P2190" i="1"/>
  <c r="P2189" i="1"/>
  <c r="P2188" i="1"/>
  <c r="P3826" i="1"/>
  <c r="P2186" i="1"/>
  <c r="P2185" i="1"/>
  <c r="P2184" i="1"/>
  <c r="P2183" i="1"/>
  <c r="P2182" i="1"/>
  <c r="P2181" i="1"/>
  <c r="P2180" i="1"/>
  <c r="P2179" i="1"/>
  <c r="P2178" i="1"/>
  <c r="P2177" i="1"/>
  <c r="P3699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3988" i="1"/>
  <c r="P2156" i="1"/>
  <c r="P2155" i="1"/>
  <c r="P2154" i="1"/>
  <c r="P2153" i="1"/>
  <c r="P2152" i="1"/>
  <c r="P2151" i="1"/>
  <c r="P3986" i="1"/>
  <c r="P2149" i="1"/>
  <c r="P2148" i="1"/>
  <c r="P2147" i="1"/>
  <c r="P2146" i="1"/>
  <c r="P2145" i="1"/>
  <c r="P2144" i="1"/>
  <c r="P2143" i="1"/>
  <c r="P2142" i="1"/>
  <c r="P2141" i="1"/>
  <c r="P3984" i="1"/>
  <c r="P2139" i="1"/>
  <c r="P2138" i="1"/>
  <c r="P2137" i="1"/>
  <c r="P2136" i="1"/>
  <c r="P2135" i="1"/>
  <c r="P2134" i="1"/>
  <c r="P2133" i="1"/>
  <c r="P2132" i="1"/>
  <c r="P2131" i="1"/>
  <c r="P2130" i="1"/>
  <c r="P3981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765" i="1"/>
  <c r="P2080" i="1"/>
  <c r="P2079" i="1"/>
  <c r="P761" i="1"/>
  <c r="P2077" i="1"/>
  <c r="P2076" i="1"/>
  <c r="P2075" i="1"/>
  <c r="P2074" i="1"/>
  <c r="P2073" i="1"/>
  <c r="P2072" i="1"/>
  <c r="P2071" i="1"/>
  <c r="P2070" i="1"/>
  <c r="P735" i="1"/>
  <c r="P2068" i="1"/>
  <c r="P734" i="1"/>
  <c r="P2066" i="1"/>
  <c r="P2065" i="1"/>
  <c r="P2064" i="1"/>
  <c r="P2063" i="1"/>
  <c r="P2062" i="1"/>
  <c r="P2061" i="1"/>
  <c r="P710" i="1"/>
  <c r="P709" i="1"/>
  <c r="P2058" i="1"/>
  <c r="P2057" i="1"/>
  <c r="P703" i="1"/>
  <c r="P2055" i="1"/>
  <c r="P2054" i="1"/>
  <c r="P2053" i="1"/>
  <c r="P2052" i="1"/>
  <c r="P694" i="1"/>
  <c r="P2050" i="1"/>
  <c r="P2049" i="1"/>
  <c r="P2048" i="1"/>
  <c r="P2047" i="1"/>
  <c r="P2046" i="1"/>
  <c r="P2045" i="1"/>
  <c r="P2044" i="1"/>
  <c r="P2043" i="1"/>
  <c r="P2042" i="1"/>
  <c r="P2041" i="1"/>
  <c r="P639" i="1"/>
  <c r="P2039" i="1"/>
  <c r="P2038" i="1"/>
  <c r="P2037" i="1"/>
  <c r="P2036" i="1"/>
  <c r="P2035" i="1"/>
  <c r="P2034" i="1"/>
  <c r="P2033" i="1"/>
  <c r="P638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1402" i="1"/>
  <c r="P2000" i="1"/>
  <c r="P1999" i="1"/>
  <c r="P1998" i="1"/>
  <c r="P1997" i="1"/>
  <c r="P1996" i="1"/>
  <c r="P1391" i="1"/>
  <c r="P1994" i="1"/>
  <c r="P1993" i="1"/>
  <c r="P1992" i="1"/>
  <c r="P1991" i="1"/>
  <c r="P1990" i="1"/>
  <c r="P1380" i="1"/>
  <c r="P1378" i="1"/>
  <c r="P1363" i="1"/>
  <c r="P1986" i="1"/>
  <c r="P1985" i="1"/>
  <c r="P1984" i="1"/>
  <c r="P1983" i="1"/>
  <c r="P1982" i="1"/>
  <c r="P1981" i="1"/>
  <c r="P1980" i="1"/>
  <c r="P1979" i="1"/>
  <c r="P619" i="1"/>
  <c r="P1977" i="1"/>
  <c r="P611" i="1"/>
  <c r="P1975" i="1"/>
  <c r="P1974" i="1"/>
  <c r="P1973" i="1"/>
  <c r="P1972" i="1"/>
  <c r="P595" i="1"/>
  <c r="P1970" i="1"/>
  <c r="P1969" i="1"/>
  <c r="P1968" i="1"/>
  <c r="P1967" i="1"/>
  <c r="P1966" i="1"/>
  <c r="P592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587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580" i="1"/>
  <c r="P1921" i="1"/>
  <c r="P1920" i="1"/>
  <c r="P1919" i="1"/>
  <c r="P1918" i="1"/>
  <c r="P1917" i="1"/>
  <c r="P1916" i="1"/>
  <c r="P576" i="1"/>
  <c r="P1914" i="1"/>
  <c r="P1913" i="1"/>
  <c r="P1912" i="1"/>
  <c r="P1911" i="1"/>
  <c r="P1910" i="1"/>
  <c r="P1909" i="1"/>
  <c r="P1908" i="1"/>
  <c r="P1907" i="1"/>
  <c r="P1906" i="1"/>
  <c r="P1905" i="1"/>
  <c r="P1904" i="1"/>
  <c r="P567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093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035" i="1"/>
  <c r="P1866" i="1"/>
  <c r="P1865" i="1"/>
  <c r="P1864" i="1"/>
  <c r="P1030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369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766" i="1"/>
  <c r="P1763" i="1"/>
  <c r="P1754" i="1"/>
  <c r="P1813" i="1"/>
  <c r="P1812" i="1"/>
  <c r="P1811" i="1"/>
  <c r="P1810" i="1"/>
  <c r="P1809" i="1"/>
  <c r="P1749" i="1"/>
  <c r="P1807" i="1"/>
  <c r="P1806" i="1"/>
  <c r="P1805" i="1"/>
  <c r="P1804" i="1"/>
  <c r="P1746" i="1"/>
  <c r="P1743" i="1"/>
  <c r="P1729" i="1"/>
  <c r="P1800" i="1"/>
  <c r="P1799" i="1"/>
  <c r="P1695" i="1"/>
  <c r="P1797" i="1"/>
  <c r="P1796" i="1"/>
  <c r="P1795" i="1"/>
  <c r="P1794" i="1"/>
  <c r="P1661" i="1"/>
  <c r="P1792" i="1"/>
  <c r="P1791" i="1"/>
  <c r="P1648" i="1"/>
  <c r="P1789" i="1"/>
  <c r="P1788" i="1"/>
  <c r="P1787" i="1"/>
  <c r="P1786" i="1"/>
  <c r="P1785" i="1"/>
  <c r="P1784" i="1"/>
  <c r="P1783" i="1"/>
  <c r="P1782" i="1"/>
  <c r="P1781" i="1"/>
  <c r="P1780" i="1"/>
  <c r="P1779" i="1"/>
  <c r="P1625" i="1"/>
  <c r="P1777" i="1"/>
  <c r="P1776" i="1"/>
  <c r="P1775" i="1"/>
  <c r="P1601" i="1"/>
  <c r="P1598" i="1"/>
  <c r="P1772" i="1"/>
  <c r="P1771" i="1"/>
  <c r="P1770" i="1"/>
  <c r="P1769" i="1"/>
  <c r="P1768" i="1"/>
  <c r="P1767" i="1"/>
  <c r="P1593" i="1"/>
  <c r="P1765" i="1"/>
  <c r="P1764" i="1"/>
  <c r="P1585" i="1"/>
  <c r="P1762" i="1"/>
  <c r="P1761" i="1"/>
  <c r="P1760" i="1"/>
  <c r="P1759" i="1"/>
  <c r="P1758" i="1"/>
  <c r="P1757" i="1"/>
  <c r="P1756" i="1"/>
  <c r="P1755" i="1"/>
  <c r="P1583" i="1"/>
  <c r="P1753" i="1"/>
  <c r="P1752" i="1"/>
  <c r="P1751" i="1"/>
  <c r="P1750" i="1"/>
  <c r="P1574" i="1"/>
  <c r="P1748" i="1"/>
  <c r="P1747" i="1"/>
  <c r="P1573" i="1"/>
  <c r="P1745" i="1"/>
  <c r="P1744" i="1"/>
  <c r="P1565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528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526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3656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3655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369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793" i="1"/>
  <c r="P1600" i="1"/>
  <c r="P1599" i="1"/>
  <c r="P1790" i="1"/>
  <c r="P1597" i="1"/>
  <c r="P1596" i="1"/>
  <c r="P1595" i="1"/>
  <c r="P1594" i="1"/>
  <c r="P1778" i="1"/>
  <c r="P1592" i="1"/>
  <c r="P1591" i="1"/>
  <c r="P1590" i="1"/>
  <c r="P1589" i="1"/>
  <c r="P1588" i="1"/>
  <c r="P1587" i="1"/>
  <c r="P1586" i="1"/>
  <c r="P1774" i="1"/>
  <c r="P1584" i="1"/>
  <c r="P1773" i="1"/>
  <c r="P1582" i="1"/>
  <c r="P1581" i="1"/>
  <c r="P1580" i="1"/>
  <c r="P1579" i="1"/>
  <c r="P1578" i="1"/>
  <c r="P1577" i="1"/>
  <c r="P1576" i="1"/>
  <c r="P1575" i="1"/>
  <c r="P171" i="1"/>
  <c r="P167" i="1"/>
  <c r="P1572" i="1"/>
  <c r="P1571" i="1"/>
  <c r="P1570" i="1"/>
  <c r="P1569" i="1"/>
  <c r="P1568" i="1"/>
  <c r="P1567" i="1"/>
  <c r="P1566" i="1"/>
  <c r="P149" i="1"/>
  <c r="P1564" i="1"/>
  <c r="P1563" i="1"/>
  <c r="P1562" i="1"/>
  <c r="P1561" i="1"/>
  <c r="P1305" i="1"/>
  <c r="P1559" i="1"/>
  <c r="P1558" i="1"/>
  <c r="P1557" i="1"/>
  <c r="P1556" i="1"/>
  <c r="P1555" i="1"/>
  <c r="P1554" i="1"/>
  <c r="P1553" i="1"/>
  <c r="P1300" i="1"/>
  <c r="P1551" i="1"/>
  <c r="P1550" i="1"/>
  <c r="P1549" i="1"/>
  <c r="P129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60" i="1"/>
  <c r="P1514" i="1"/>
  <c r="P1513" i="1"/>
  <c r="P1552" i="1"/>
  <c r="P1511" i="1"/>
  <c r="P1510" i="1"/>
  <c r="P1509" i="1"/>
  <c r="P1548" i="1"/>
  <c r="P1507" i="1"/>
  <c r="P1515" i="1"/>
  <c r="P1505" i="1"/>
  <c r="P1512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392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3922" i="1"/>
  <c r="P1412" i="1"/>
  <c r="P1411" i="1"/>
  <c r="P3921" i="1"/>
  <c r="P1409" i="1"/>
  <c r="P1408" i="1"/>
  <c r="P1407" i="1"/>
  <c r="P3920" i="1"/>
  <c r="P1405" i="1"/>
  <c r="P3690" i="1"/>
  <c r="P1403" i="1"/>
  <c r="P3680" i="1"/>
  <c r="P1401" i="1"/>
  <c r="P1400" i="1"/>
  <c r="P1399" i="1"/>
  <c r="P1398" i="1"/>
  <c r="P1397" i="1"/>
  <c r="P1396" i="1"/>
  <c r="P1395" i="1"/>
  <c r="P1394" i="1"/>
  <c r="P1393" i="1"/>
  <c r="P1392" i="1"/>
  <c r="P3677" i="1"/>
  <c r="P1390" i="1"/>
  <c r="P1389" i="1"/>
  <c r="P1388" i="1"/>
  <c r="P1387" i="1"/>
  <c r="P1386" i="1"/>
  <c r="P1385" i="1"/>
  <c r="P1384" i="1"/>
  <c r="P1383" i="1"/>
  <c r="P1382" i="1"/>
  <c r="P1381" i="1"/>
  <c r="P3675" i="1"/>
  <c r="P1379" i="1"/>
  <c r="P3674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57" i="1"/>
  <c r="P1362" i="1"/>
  <c r="P1361" i="1"/>
  <c r="P1360" i="1"/>
  <c r="P1359" i="1"/>
  <c r="P1358" i="1"/>
  <c r="P1356" i="1"/>
  <c r="P1343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4020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4018" i="1"/>
  <c r="P1323" i="1"/>
  <c r="P1322" i="1"/>
  <c r="P4014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4013" i="1"/>
  <c r="P1951" i="1"/>
  <c r="P1304" i="1"/>
  <c r="P1303" i="1"/>
  <c r="P1302" i="1"/>
  <c r="P1301" i="1"/>
  <c r="P1922" i="1"/>
  <c r="P1299" i="1"/>
  <c r="P1915" i="1"/>
  <c r="P1903" i="1"/>
  <c r="P1882" i="1"/>
  <c r="P1295" i="1"/>
  <c r="P1867" i="1"/>
  <c r="P1293" i="1"/>
  <c r="P1292" i="1"/>
  <c r="P1291" i="1"/>
  <c r="P1290" i="1"/>
  <c r="P1863" i="1"/>
  <c r="P1837" i="1"/>
  <c r="P1816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4112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508" i="1"/>
  <c r="P1222" i="1"/>
  <c r="P1221" i="1"/>
  <c r="P1220" i="1"/>
  <c r="P1219" i="1"/>
  <c r="P1218" i="1"/>
  <c r="P1217" i="1"/>
  <c r="P1216" i="1"/>
  <c r="P1506" i="1"/>
  <c r="P1214" i="1"/>
  <c r="P1213" i="1"/>
  <c r="P1212" i="1"/>
  <c r="P1211" i="1"/>
  <c r="P1210" i="1"/>
  <c r="P1209" i="1"/>
  <c r="P1208" i="1"/>
  <c r="P1207" i="1"/>
  <c r="P1206" i="1"/>
  <c r="P1205" i="1"/>
  <c r="P1204" i="1"/>
  <c r="P1504" i="1"/>
  <c r="P1202" i="1"/>
  <c r="P1443" i="1"/>
  <c r="P1200" i="1"/>
  <c r="P1199" i="1"/>
  <c r="P1413" i="1"/>
  <c r="P1197" i="1"/>
  <c r="P1196" i="1"/>
  <c r="P1195" i="1"/>
  <c r="P1410" i="1"/>
  <c r="P1193" i="1"/>
  <c r="P1192" i="1"/>
  <c r="P1191" i="1"/>
  <c r="P1190" i="1"/>
  <c r="P1189" i="1"/>
  <c r="P1406" i="1"/>
  <c r="P1187" i="1"/>
  <c r="P1404" i="1"/>
  <c r="P1185" i="1"/>
  <c r="P1184" i="1"/>
  <c r="P1183" i="1"/>
  <c r="P1182" i="1"/>
  <c r="P1181" i="1"/>
  <c r="P1180" i="1"/>
  <c r="P541" i="1"/>
  <c r="P1178" i="1"/>
  <c r="P1177" i="1"/>
  <c r="P1176" i="1"/>
  <c r="P1175" i="1"/>
  <c r="P1174" i="1"/>
  <c r="P1173" i="1"/>
  <c r="P538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028" i="1"/>
  <c r="P1141" i="1"/>
  <c r="P1140" i="1"/>
  <c r="P1139" i="1"/>
  <c r="P1138" i="1"/>
  <c r="P1137" i="1"/>
  <c r="P1136" i="1"/>
  <c r="P1025" i="1"/>
  <c r="P1134" i="1"/>
  <c r="P1133" i="1"/>
  <c r="P1132" i="1"/>
  <c r="P1131" i="1"/>
  <c r="P1003" i="1"/>
  <c r="P1129" i="1"/>
  <c r="P1128" i="1"/>
  <c r="P993" i="1"/>
  <c r="P1126" i="1"/>
  <c r="P1125" i="1"/>
  <c r="P3976" i="1"/>
  <c r="P1123" i="1"/>
  <c r="P1122" i="1"/>
  <c r="P1121" i="1"/>
  <c r="P1120" i="1"/>
  <c r="P1119" i="1"/>
  <c r="P1118" i="1"/>
  <c r="P1117" i="1"/>
  <c r="P3964" i="1"/>
  <c r="P3963" i="1"/>
  <c r="P1114" i="1"/>
  <c r="P1113" i="1"/>
  <c r="P1112" i="1"/>
  <c r="P1111" i="1"/>
  <c r="P1110" i="1"/>
  <c r="P1109" i="1"/>
  <c r="P1108" i="1"/>
  <c r="P1107" i="1"/>
  <c r="P3937" i="1"/>
  <c r="P1105" i="1"/>
  <c r="P1104" i="1"/>
  <c r="P1103" i="1"/>
  <c r="P1102" i="1"/>
  <c r="P3929" i="1"/>
  <c r="P1100" i="1"/>
  <c r="P1099" i="1"/>
  <c r="P1098" i="1"/>
  <c r="P1097" i="1"/>
  <c r="P1096" i="1"/>
  <c r="P1095" i="1"/>
  <c r="P1094" i="1"/>
  <c r="P3925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511" i="1"/>
  <c r="P1034" i="1"/>
  <c r="P1033" i="1"/>
  <c r="P1032" i="1"/>
  <c r="P1031" i="1"/>
  <c r="P505" i="1"/>
  <c r="P1029" i="1"/>
  <c r="P495" i="1"/>
  <c r="P1027" i="1"/>
  <c r="P1026" i="1"/>
  <c r="P487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4011" i="1"/>
  <c r="P1002" i="1"/>
  <c r="P1001" i="1"/>
  <c r="P1000" i="1"/>
  <c r="P999" i="1"/>
  <c r="P998" i="1"/>
  <c r="P997" i="1"/>
  <c r="P996" i="1"/>
  <c r="P995" i="1"/>
  <c r="P994" i="1"/>
  <c r="P4010" i="1"/>
  <c r="P992" i="1"/>
  <c r="P991" i="1"/>
  <c r="P990" i="1"/>
  <c r="P989" i="1"/>
  <c r="P4003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20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2" i="1"/>
  <c r="P919" i="1"/>
  <c r="P918" i="1"/>
  <c r="P917" i="1"/>
  <c r="P916" i="1"/>
  <c r="P915" i="1"/>
  <c r="P914" i="1"/>
  <c r="P913" i="1"/>
  <c r="P878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2" i="1"/>
  <c r="P877" i="1"/>
  <c r="P876" i="1"/>
  <c r="P875" i="1"/>
  <c r="P874" i="1"/>
  <c r="P873" i="1"/>
  <c r="P864" i="1"/>
  <c r="P871" i="1"/>
  <c r="P870" i="1"/>
  <c r="P869" i="1"/>
  <c r="P868" i="1"/>
  <c r="P867" i="1"/>
  <c r="P866" i="1"/>
  <c r="P865" i="1"/>
  <c r="P860" i="1"/>
  <c r="P863" i="1"/>
  <c r="P862" i="1"/>
  <c r="P861" i="1"/>
  <c r="P988" i="1"/>
  <c r="P859" i="1"/>
  <c r="P858" i="1"/>
  <c r="P857" i="1"/>
  <c r="P856" i="1"/>
  <c r="P855" i="1"/>
  <c r="P854" i="1"/>
  <c r="P853" i="1"/>
  <c r="P852" i="1"/>
  <c r="P851" i="1"/>
  <c r="P850" i="1"/>
  <c r="P849" i="1"/>
  <c r="P933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3672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3671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537" i="1"/>
  <c r="P774" i="1"/>
  <c r="P773" i="1"/>
  <c r="P772" i="1"/>
  <c r="P771" i="1"/>
  <c r="P770" i="1"/>
  <c r="P769" i="1"/>
  <c r="P768" i="1"/>
  <c r="P767" i="1"/>
  <c r="P766" i="1"/>
  <c r="P535" i="1"/>
  <c r="P764" i="1"/>
  <c r="P763" i="1"/>
  <c r="P762" i="1"/>
  <c r="P1324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1321" i="1"/>
  <c r="P1306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3999" i="1"/>
  <c r="P3997" i="1"/>
  <c r="P708" i="1"/>
  <c r="P707" i="1"/>
  <c r="P706" i="1"/>
  <c r="P705" i="1"/>
  <c r="P704" i="1"/>
  <c r="P3992" i="1"/>
  <c r="P702" i="1"/>
  <c r="P701" i="1"/>
  <c r="P700" i="1"/>
  <c r="P699" i="1"/>
  <c r="P698" i="1"/>
  <c r="P697" i="1"/>
  <c r="P696" i="1"/>
  <c r="P695" i="1"/>
  <c r="P3989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4095" i="1"/>
  <c r="P4090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4080" i="1"/>
  <c r="P618" i="1"/>
  <c r="P617" i="1"/>
  <c r="P616" i="1"/>
  <c r="P615" i="1"/>
  <c r="P614" i="1"/>
  <c r="P613" i="1"/>
  <c r="P612" i="1"/>
  <c r="P4077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4076" i="1"/>
  <c r="P594" i="1"/>
  <c r="P593" i="1"/>
  <c r="P4074" i="1"/>
  <c r="P591" i="1"/>
  <c r="P590" i="1"/>
  <c r="P589" i="1"/>
  <c r="P588" i="1"/>
  <c r="P4071" i="1"/>
  <c r="P586" i="1"/>
  <c r="P585" i="1"/>
  <c r="P584" i="1"/>
  <c r="P583" i="1"/>
  <c r="P582" i="1"/>
  <c r="P581" i="1"/>
  <c r="P4065" i="1"/>
  <c r="P579" i="1"/>
  <c r="P578" i="1"/>
  <c r="P577" i="1"/>
  <c r="P4059" i="1"/>
  <c r="P575" i="1"/>
  <c r="P574" i="1"/>
  <c r="P573" i="1"/>
  <c r="P572" i="1"/>
  <c r="P571" i="1"/>
  <c r="P570" i="1"/>
  <c r="P569" i="1"/>
  <c r="P568" i="1"/>
  <c r="P4057" i="1"/>
  <c r="P566" i="1"/>
  <c r="P565" i="1"/>
  <c r="P564" i="1"/>
  <c r="P563" i="1"/>
  <c r="P562" i="1"/>
  <c r="P561" i="1"/>
  <c r="P560" i="1"/>
  <c r="P559" i="1"/>
  <c r="P558" i="1"/>
  <c r="P4055" i="1"/>
  <c r="P556" i="1"/>
  <c r="P555" i="1"/>
  <c r="P554" i="1"/>
  <c r="P553" i="1"/>
  <c r="P552" i="1"/>
  <c r="P4050" i="1"/>
  <c r="P4043" i="1"/>
  <c r="P4035" i="1"/>
  <c r="P548" i="1"/>
  <c r="P547" i="1"/>
  <c r="P546" i="1"/>
  <c r="P545" i="1"/>
  <c r="P544" i="1"/>
  <c r="P543" i="1"/>
  <c r="P542" i="1"/>
  <c r="P1815" i="1"/>
  <c r="P540" i="1"/>
  <c r="P539" i="1"/>
  <c r="P1814" i="1"/>
  <c r="P1808" i="1"/>
  <c r="P536" i="1"/>
  <c r="P1803" i="1"/>
  <c r="P534" i="1"/>
  <c r="P533" i="1"/>
  <c r="P532" i="1"/>
  <c r="P531" i="1"/>
  <c r="P530" i="1"/>
  <c r="P529" i="1"/>
  <c r="P1802" i="1"/>
  <c r="P527" i="1"/>
  <c r="P1801" i="1"/>
  <c r="P525" i="1"/>
  <c r="P524" i="1"/>
  <c r="P523" i="1"/>
  <c r="P1798" i="1"/>
  <c r="P521" i="1"/>
  <c r="P520" i="1"/>
  <c r="P519" i="1"/>
  <c r="P132" i="1"/>
  <c r="P517" i="1"/>
  <c r="P516" i="1"/>
  <c r="P515" i="1"/>
  <c r="P514" i="1"/>
  <c r="P513" i="1"/>
  <c r="P512" i="1"/>
  <c r="P105" i="1"/>
  <c r="P510" i="1"/>
  <c r="P509" i="1"/>
  <c r="P508" i="1"/>
  <c r="P507" i="1"/>
  <c r="P506" i="1"/>
  <c r="P96" i="1"/>
  <c r="P504" i="1"/>
  <c r="P503" i="1"/>
  <c r="P502" i="1"/>
  <c r="P501" i="1"/>
  <c r="P500" i="1"/>
  <c r="P499" i="1"/>
  <c r="P498" i="1"/>
  <c r="P497" i="1"/>
  <c r="P496" i="1"/>
  <c r="P85" i="1"/>
  <c r="P494" i="1"/>
  <c r="P493" i="1"/>
  <c r="P492" i="1"/>
  <c r="P491" i="1"/>
  <c r="P490" i="1"/>
  <c r="P489" i="1"/>
  <c r="P488" i="1"/>
  <c r="P81" i="1"/>
  <c r="P70" i="1"/>
  <c r="P62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58" i="1"/>
  <c r="P470" i="1"/>
  <c r="P469" i="1"/>
  <c r="P468" i="1"/>
  <c r="P467" i="1"/>
  <c r="P466" i="1"/>
  <c r="P465" i="1"/>
  <c r="P464" i="1"/>
  <c r="P52" i="1"/>
  <c r="P462" i="1"/>
  <c r="P461" i="1"/>
  <c r="P50" i="1"/>
  <c r="P459" i="1"/>
  <c r="P458" i="1"/>
  <c r="P457" i="1"/>
  <c r="P456" i="1"/>
  <c r="P455" i="1"/>
  <c r="P454" i="1"/>
  <c r="P453" i="1"/>
  <c r="P452" i="1"/>
  <c r="P41" i="1"/>
  <c r="P450" i="1"/>
  <c r="P31" i="1"/>
  <c r="P448" i="1"/>
  <c r="P447" i="1"/>
  <c r="P446" i="1"/>
  <c r="P445" i="1"/>
  <c r="P444" i="1"/>
  <c r="P19" i="1"/>
  <c r="P442" i="1"/>
  <c r="P441" i="1"/>
  <c r="P440" i="1"/>
  <c r="P439" i="1"/>
  <c r="P438" i="1"/>
  <c r="P437" i="1"/>
  <c r="P436" i="1"/>
  <c r="P435" i="1"/>
  <c r="P434" i="1"/>
  <c r="P4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269" i="1"/>
  <c r="P410" i="1"/>
  <c r="P409" i="1"/>
  <c r="P408" i="1"/>
  <c r="P407" i="1"/>
  <c r="P406" i="1"/>
  <c r="P405" i="1"/>
  <c r="P404" i="1"/>
  <c r="P403" i="1"/>
  <c r="P402" i="1"/>
  <c r="P234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230" i="1"/>
  <c r="P377" i="1"/>
  <c r="P376" i="1"/>
  <c r="P375" i="1"/>
  <c r="P228" i="1"/>
  <c r="P373" i="1"/>
  <c r="P372" i="1"/>
  <c r="P371" i="1"/>
  <c r="P370" i="1"/>
  <c r="P369" i="1"/>
  <c r="P368" i="1"/>
  <c r="P21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205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199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198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486" i="1"/>
  <c r="P233" i="1"/>
  <c r="P232" i="1"/>
  <c r="P231" i="1"/>
  <c r="P485" i="1"/>
  <c r="P229" i="1"/>
  <c r="P471" i="1"/>
  <c r="P227" i="1"/>
  <c r="P226" i="1"/>
  <c r="P225" i="1"/>
  <c r="P224" i="1"/>
  <c r="P223" i="1"/>
  <c r="P222" i="1"/>
  <c r="P221" i="1"/>
  <c r="P220" i="1"/>
  <c r="P219" i="1"/>
  <c r="P218" i="1"/>
  <c r="P463" i="1"/>
  <c r="P216" i="1"/>
  <c r="P215" i="1"/>
  <c r="P214" i="1"/>
  <c r="P213" i="1"/>
  <c r="P212" i="1"/>
  <c r="P211" i="1"/>
  <c r="P210" i="1"/>
  <c r="P209" i="1"/>
  <c r="P208" i="1"/>
  <c r="P207" i="1"/>
  <c r="P206" i="1"/>
  <c r="P460" i="1"/>
  <c r="P204" i="1"/>
  <c r="P203" i="1"/>
  <c r="P202" i="1"/>
  <c r="P201" i="1"/>
  <c r="P200" i="1"/>
  <c r="P451" i="1"/>
  <c r="P449" i="1"/>
  <c r="P197" i="1"/>
  <c r="P443" i="1"/>
  <c r="P433" i="1"/>
  <c r="P194" i="1"/>
  <c r="P193" i="1"/>
  <c r="P192" i="1"/>
  <c r="P191" i="1"/>
  <c r="P190" i="1"/>
  <c r="P189" i="1"/>
  <c r="P188" i="1"/>
  <c r="P187" i="1"/>
  <c r="P186" i="1"/>
  <c r="P411" i="1"/>
  <c r="P184" i="1"/>
  <c r="P401" i="1"/>
  <c r="P378" i="1"/>
  <c r="P181" i="1"/>
  <c r="P180" i="1"/>
  <c r="P179" i="1"/>
  <c r="P178" i="1"/>
  <c r="P374" i="1"/>
  <c r="P176" i="1"/>
  <c r="P367" i="1"/>
  <c r="P174" i="1"/>
  <c r="P173" i="1"/>
  <c r="P172" i="1"/>
  <c r="P322" i="1"/>
  <c r="P170" i="1"/>
  <c r="P169" i="1"/>
  <c r="P168" i="1"/>
  <c r="P291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3704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3703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3721" i="1"/>
  <c r="P104" i="1"/>
  <c r="P103" i="1"/>
  <c r="P102" i="1"/>
  <c r="P101" i="1"/>
  <c r="P100" i="1"/>
  <c r="P99" i="1"/>
  <c r="P98" i="1"/>
  <c r="P97" i="1"/>
  <c r="P3720" i="1"/>
  <c r="P95" i="1"/>
  <c r="P94" i="1"/>
  <c r="P93" i="1"/>
  <c r="P92" i="1"/>
  <c r="P91" i="1"/>
  <c r="P90" i="1"/>
  <c r="P89" i="1"/>
  <c r="P88" i="1"/>
  <c r="P87" i="1"/>
  <c r="P86" i="1"/>
  <c r="P3719" i="1"/>
  <c r="P84" i="1"/>
  <c r="P83" i="1"/>
  <c r="P82" i="1"/>
  <c r="P3717" i="1"/>
  <c r="P80" i="1"/>
  <c r="P79" i="1"/>
  <c r="P78" i="1"/>
  <c r="P77" i="1"/>
  <c r="P76" i="1"/>
  <c r="P75" i="1"/>
  <c r="P74" i="1"/>
  <c r="P73" i="1"/>
  <c r="P72" i="1"/>
  <c r="P71" i="1"/>
  <c r="P3711" i="1"/>
  <c r="P69" i="1"/>
  <c r="P68" i="1"/>
  <c r="P67" i="1"/>
  <c r="P66" i="1"/>
  <c r="P65" i="1"/>
  <c r="P64" i="1"/>
  <c r="P63" i="1"/>
  <c r="P3706" i="1"/>
  <c r="P61" i="1"/>
  <c r="P60" i="1"/>
  <c r="P59" i="1"/>
  <c r="P3919" i="1"/>
  <c r="P57" i="1"/>
  <c r="P56" i="1"/>
  <c r="P55" i="1"/>
  <c r="P54" i="1"/>
  <c r="P53" i="1"/>
  <c r="P3917" i="1"/>
  <c r="P51" i="1"/>
  <c r="P3916" i="1"/>
  <c r="P49" i="1"/>
  <c r="P48" i="1"/>
  <c r="P47" i="1"/>
  <c r="P46" i="1"/>
  <c r="P45" i="1"/>
  <c r="P44" i="1"/>
  <c r="P43" i="1"/>
  <c r="P42" i="1"/>
  <c r="P3908" i="1"/>
  <c r="P40" i="1"/>
  <c r="P39" i="1"/>
  <c r="P38" i="1"/>
  <c r="P37" i="1"/>
  <c r="P36" i="1"/>
  <c r="P35" i="1"/>
  <c r="P34" i="1"/>
  <c r="P33" i="1"/>
  <c r="P32" i="1"/>
  <c r="P3907" i="1"/>
  <c r="P30" i="1"/>
  <c r="P29" i="1"/>
  <c r="P28" i="1"/>
  <c r="P27" i="1"/>
  <c r="P26" i="1"/>
  <c r="P25" i="1"/>
  <c r="P24" i="1"/>
  <c r="P23" i="1"/>
  <c r="P22" i="1"/>
  <c r="P21" i="1"/>
  <c r="P20" i="1"/>
  <c r="P3904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900" i="1"/>
  <c r="P3" i="1"/>
  <c r="P2" i="1"/>
  <c r="O3" i="1"/>
  <c r="O390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904" i="1"/>
  <c r="O20" i="1"/>
  <c r="O21" i="1"/>
  <c r="O22" i="1"/>
  <c r="O23" i="1"/>
  <c r="O24" i="1"/>
  <c r="O25" i="1"/>
  <c r="O26" i="1"/>
  <c r="O27" i="1"/>
  <c r="O28" i="1"/>
  <c r="O29" i="1"/>
  <c r="O30" i="1"/>
  <c r="O3907" i="1"/>
  <c r="O32" i="1"/>
  <c r="O33" i="1"/>
  <c r="O34" i="1"/>
  <c r="O35" i="1"/>
  <c r="O36" i="1"/>
  <c r="O37" i="1"/>
  <c r="O38" i="1"/>
  <c r="O39" i="1"/>
  <c r="O40" i="1"/>
  <c r="O3908" i="1"/>
  <c r="O42" i="1"/>
  <c r="O43" i="1"/>
  <c r="O44" i="1"/>
  <c r="O45" i="1"/>
  <c r="O46" i="1"/>
  <c r="O47" i="1"/>
  <c r="O48" i="1"/>
  <c r="O49" i="1"/>
  <c r="O3916" i="1"/>
  <c r="O51" i="1"/>
  <c r="O3917" i="1"/>
  <c r="O53" i="1"/>
  <c r="O54" i="1"/>
  <c r="O55" i="1"/>
  <c r="O56" i="1"/>
  <c r="O57" i="1"/>
  <c r="O3919" i="1"/>
  <c r="O59" i="1"/>
  <c r="O60" i="1"/>
  <c r="O61" i="1"/>
  <c r="O3706" i="1"/>
  <c r="O63" i="1"/>
  <c r="O64" i="1"/>
  <c r="O65" i="1"/>
  <c r="O66" i="1"/>
  <c r="O67" i="1"/>
  <c r="O68" i="1"/>
  <c r="O69" i="1"/>
  <c r="O3711" i="1"/>
  <c r="O71" i="1"/>
  <c r="O72" i="1"/>
  <c r="O73" i="1"/>
  <c r="O74" i="1"/>
  <c r="O75" i="1"/>
  <c r="O76" i="1"/>
  <c r="O77" i="1"/>
  <c r="O78" i="1"/>
  <c r="O79" i="1"/>
  <c r="O80" i="1"/>
  <c r="O3717" i="1"/>
  <c r="O82" i="1"/>
  <c r="O83" i="1"/>
  <c r="O84" i="1"/>
  <c r="O3719" i="1"/>
  <c r="O86" i="1"/>
  <c r="O87" i="1"/>
  <c r="O88" i="1"/>
  <c r="O89" i="1"/>
  <c r="O90" i="1"/>
  <c r="O91" i="1"/>
  <c r="O92" i="1"/>
  <c r="O93" i="1"/>
  <c r="O94" i="1"/>
  <c r="O95" i="1"/>
  <c r="O3720" i="1"/>
  <c r="O97" i="1"/>
  <c r="O98" i="1"/>
  <c r="O99" i="1"/>
  <c r="O100" i="1"/>
  <c r="O101" i="1"/>
  <c r="O102" i="1"/>
  <c r="O103" i="1"/>
  <c r="O104" i="1"/>
  <c r="O372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3703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704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291" i="1"/>
  <c r="O168" i="1"/>
  <c r="O169" i="1"/>
  <c r="O170" i="1"/>
  <c r="O322" i="1"/>
  <c r="O172" i="1"/>
  <c r="O173" i="1"/>
  <c r="O174" i="1"/>
  <c r="O367" i="1"/>
  <c r="O176" i="1"/>
  <c r="O374" i="1"/>
  <c r="O178" i="1"/>
  <c r="O179" i="1"/>
  <c r="O180" i="1"/>
  <c r="O181" i="1"/>
  <c r="O378" i="1"/>
  <c r="O401" i="1"/>
  <c r="O184" i="1"/>
  <c r="O411" i="1"/>
  <c r="O186" i="1"/>
  <c r="O187" i="1"/>
  <c r="O188" i="1"/>
  <c r="O189" i="1"/>
  <c r="O190" i="1"/>
  <c r="O191" i="1"/>
  <c r="O192" i="1"/>
  <c r="O193" i="1"/>
  <c r="O194" i="1"/>
  <c r="O433" i="1"/>
  <c r="O443" i="1"/>
  <c r="O197" i="1"/>
  <c r="O449" i="1"/>
  <c r="O451" i="1"/>
  <c r="O200" i="1"/>
  <c r="O201" i="1"/>
  <c r="O202" i="1"/>
  <c r="O203" i="1"/>
  <c r="O204" i="1"/>
  <c r="O460" i="1"/>
  <c r="O206" i="1"/>
  <c r="O207" i="1"/>
  <c r="O208" i="1"/>
  <c r="O209" i="1"/>
  <c r="O210" i="1"/>
  <c r="O211" i="1"/>
  <c r="O212" i="1"/>
  <c r="O213" i="1"/>
  <c r="O214" i="1"/>
  <c r="O215" i="1"/>
  <c r="O216" i="1"/>
  <c r="O463" i="1"/>
  <c r="O218" i="1"/>
  <c r="O219" i="1"/>
  <c r="O220" i="1"/>
  <c r="O221" i="1"/>
  <c r="O222" i="1"/>
  <c r="O223" i="1"/>
  <c r="O224" i="1"/>
  <c r="O225" i="1"/>
  <c r="O226" i="1"/>
  <c r="O227" i="1"/>
  <c r="O471" i="1"/>
  <c r="O229" i="1"/>
  <c r="O485" i="1"/>
  <c r="O231" i="1"/>
  <c r="O232" i="1"/>
  <c r="O233" i="1"/>
  <c r="O486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198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199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05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217" i="1"/>
  <c r="O368" i="1"/>
  <c r="O369" i="1"/>
  <c r="O370" i="1"/>
  <c r="O371" i="1"/>
  <c r="O372" i="1"/>
  <c r="O373" i="1"/>
  <c r="O228" i="1"/>
  <c r="O375" i="1"/>
  <c r="O376" i="1"/>
  <c r="O377" i="1"/>
  <c r="O230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234" i="1"/>
  <c r="O402" i="1"/>
  <c r="O403" i="1"/>
  <c r="O404" i="1"/>
  <c r="O405" i="1"/>
  <c r="O406" i="1"/>
  <c r="O407" i="1"/>
  <c r="O408" i="1"/>
  <c r="O409" i="1"/>
  <c r="O410" i="1"/>
  <c r="O269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" i="1"/>
  <c r="O434" i="1"/>
  <c r="O435" i="1"/>
  <c r="O436" i="1"/>
  <c r="O437" i="1"/>
  <c r="O438" i="1"/>
  <c r="O439" i="1"/>
  <c r="O440" i="1"/>
  <c r="O441" i="1"/>
  <c r="O442" i="1"/>
  <c r="O19" i="1"/>
  <c r="O444" i="1"/>
  <c r="O445" i="1"/>
  <c r="O446" i="1"/>
  <c r="O447" i="1"/>
  <c r="O448" i="1"/>
  <c r="O31" i="1"/>
  <c r="O450" i="1"/>
  <c r="O41" i="1"/>
  <c r="O452" i="1"/>
  <c r="O453" i="1"/>
  <c r="O454" i="1"/>
  <c r="O455" i="1"/>
  <c r="O456" i="1"/>
  <c r="O457" i="1"/>
  <c r="O458" i="1"/>
  <c r="O459" i="1"/>
  <c r="O50" i="1"/>
  <c r="O461" i="1"/>
  <c r="O462" i="1"/>
  <c r="O52" i="1"/>
  <c r="O464" i="1"/>
  <c r="O465" i="1"/>
  <c r="O466" i="1"/>
  <c r="O467" i="1"/>
  <c r="O468" i="1"/>
  <c r="O469" i="1"/>
  <c r="O470" i="1"/>
  <c r="O58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62" i="1"/>
  <c r="O70" i="1"/>
  <c r="O81" i="1"/>
  <c r="O488" i="1"/>
  <c r="O489" i="1"/>
  <c r="O490" i="1"/>
  <c r="O491" i="1"/>
  <c r="O492" i="1"/>
  <c r="O493" i="1"/>
  <c r="O494" i="1"/>
  <c r="O85" i="1"/>
  <c r="O496" i="1"/>
  <c r="O497" i="1"/>
  <c r="O498" i="1"/>
  <c r="O499" i="1"/>
  <c r="O500" i="1"/>
  <c r="O501" i="1"/>
  <c r="O502" i="1"/>
  <c r="O503" i="1"/>
  <c r="O504" i="1"/>
  <c r="O96" i="1"/>
  <c r="O506" i="1"/>
  <c r="O507" i="1"/>
  <c r="O508" i="1"/>
  <c r="O509" i="1"/>
  <c r="O510" i="1"/>
  <c r="O105" i="1"/>
  <c r="O512" i="1"/>
  <c r="O513" i="1"/>
  <c r="O514" i="1"/>
  <c r="O515" i="1"/>
  <c r="O516" i="1"/>
  <c r="O517" i="1"/>
  <c r="O132" i="1"/>
  <c r="O519" i="1"/>
  <c r="O520" i="1"/>
  <c r="O521" i="1"/>
  <c r="O1798" i="1"/>
  <c r="O523" i="1"/>
  <c r="O524" i="1"/>
  <c r="O525" i="1"/>
  <c r="O1801" i="1"/>
  <c r="O527" i="1"/>
  <c r="O1802" i="1"/>
  <c r="O529" i="1"/>
  <c r="O530" i="1"/>
  <c r="O531" i="1"/>
  <c r="O532" i="1"/>
  <c r="O533" i="1"/>
  <c r="O534" i="1"/>
  <c r="O1803" i="1"/>
  <c r="O536" i="1"/>
  <c r="O1808" i="1"/>
  <c r="O1814" i="1"/>
  <c r="O539" i="1"/>
  <c r="O540" i="1"/>
  <c r="O1815" i="1"/>
  <c r="O542" i="1"/>
  <c r="O543" i="1"/>
  <c r="O544" i="1"/>
  <c r="O545" i="1"/>
  <c r="O546" i="1"/>
  <c r="O547" i="1"/>
  <c r="O548" i="1"/>
  <c r="O4035" i="1"/>
  <c r="O4043" i="1"/>
  <c r="O4050" i="1"/>
  <c r="O552" i="1"/>
  <c r="O553" i="1"/>
  <c r="O554" i="1"/>
  <c r="O555" i="1"/>
  <c r="O556" i="1"/>
  <c r="O4055" i="1"/>
  <c r="O558" i="1"/>
  <c r="O559" i="1"/>
  <c r="O560" i="1"/>
  <c r="O561" i="1"/>
  <c r="O562" i="1"/>
  <c r="O563" i="1"/>
  <c r="O564" i="1"/>
  <c r="O565" i="1"/>
  <c r="O566" i="1"/>
  <c r="O4057" i="1"/>
  <c r="O568" i="1"/>
  <c r="O569" i="1"/>
  <c r="O570" i="1"/>
  <c r="O571" i="1"/>
  <c r="O572" i="1"/>
  <c r="O573" i="1"/>
  <c r="O574" i="1"/>
  <c r="O575" i="1"/>
  <c r="O4059" i="1"/>
  <c r="O577" i="1"/>
  <c r="O578" i="1"/>
  <c r="O579" i="1"/>
  <c r="O4065" i="1"/>
  <c r="O581" i="1"/>
  <c r="O582" i="1"/>
  <c r="O583" i="1"/>
  <c r="O584" i="1"/>
  <c r="O585" i="1"/>
  <c r="O586" i="1"/>
  <c r="O4071" i="1"/>
  <c r="O588" i="1"/>
  <c r="O589" i="1"/>
  <c r="O590" i="1"/>
  <c r="O591" i="1"/>
  <c r="O4074" i="1"/>
  <c r="O593" i="1"/>
  <c r="O594" i="1"/>
  <c r="O4076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4077" i="1"/>
  <c r="O612" i="1"/>
  <c r="O613" i="1"/>
  <c r="O614" i="1"/>
  <c r="O615" i="1"/>
  <c r="O616" i="1"/>
  <c r="O617" i="1"/>
  <c r="O618" i="1"/>
  <c r="O4080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4090" i="1"/>
  <c r="O4095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3989" i="1"/>
  <c r="O695" i="1"/>
  <c r="O696" i="1"/>
  <c r="O697" i="1"/>
  <c r="O698" i="1"/>
  <c r="O699" i="1"/>
  <c r="O700" i="1"/>
  <c r="O701" i="1"/>
  <c r="O702" i="1"/>
  <c r="O3992" i="1"/>
  <c r="O704" i="1"/>
  <c r="O705" i="1"/>
  <c r="O706" i="1"/>
  <c r="O707" i="1"/>
  <c r="O708" i="1"/>
  <c r="O3997" i="1"/>
  <c r="O3999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306" i="1"/>
  <c r="O1321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324" i="1"/>
  <c r="O762" i="1"/>
  <c r="O763" i="1"/>
  <c r="O764" i="1"/>
  <c r="O535" i="1"/>
  <c r="O766" i="1"/>
  <c r="O767" i="1"/>
  <c r="O768" i="1"/>
  <c r="O769" i="1"/>
  <c r="O770" i="1"/>
  <c r="O771" i="1"/>
  <c r="O772" i="1"/>
  <c r="O773" i="1"/>
  <c r="O774" i="1"/>
  <c r="O537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3671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3672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933" i="1"/>
  <c r="O849" i="1"/>
  <c r="O850" i="1"/>
  <c r="O851" i="1"/>
  <c r="O852" i="1"/>
  <c r="O853" i="1"/>
  <c r="O854" i="1"/>
  <c r="O855" i="1"/>
  <c r="O856" i="1"/>
  <c r="O857" i="1"/>
  <c r="O858" i="1"/>
  <c r="O859" i="1"/>
  <c r="O988" i="1"/>
  <c r="O861" i="1"/>
  <c r="O862" i="1"/>
  <c r="O863" i="1"/>
  <c r="O860" i="1"/>
  <c r="O865" i="1"/>
  <c r="O866" i="1"/>
  <c r="O867" i="1"/>
  <c r="O868" i="1"/>
  <c r="O869" i="1"/>
  <c r="O870" i="1"/>
  <c r="O871" i="1"/>
  <c r="O864" i="1"/>
  <c r="O873" i="1"/>
  <c r="O874" i="1"/>
  <c r="O875" i="1"/>
  <c r="O876" i="1"/>
  <c r="O877" i="1"/>
  <c r="O872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878" i="1"/>
  <c r="O913" i="1"/>
  <c r="O914" i="1"/>
  <c r="O915" i="1"/>
  <c r="O916" i="1"/>
  <c r="O917" i="1"/>
  <c r="O918" i="1"/>
  <c r="O919" i="1"/>
  <c r="O912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20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4003" i="1"/>
  <c r="O989" i="1"/>
  <c r="O990" i="1"/>
  <c r="O991" i="1"/>
  <c r="O992" i="1"/>
  <c r="O4010" i="1"/>
  <c r="O994" i="1"/>
  <c r="O995" i="1"/>
  <c r="O996" i="1"/>
  <c r="O997" i="1"/>
  <c r="O998" i="1"/>
  <c r="O999" i="1"/>
  <c r="O1000" i="1"/>
  <c r="O1001" i="1"/>
  <c r="O1002" i="1"/>
  <c r="O4011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487" i="1"/>
  <c r="O1026" i="1"/>
  <c r="O1027" i="1"/>
  <c r="O495" i="1"/>
  <c r="O1029" i="1"/>
  <c r="O505" i="1"/>
  <c r="O1031" i="1"/>
  <c r="O1032" i="1"/>
  <c r="O1033" i="1"/>
  <c r="O1034" i="1"/>
  <c r="O51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3925" i="1"/>
  <c r="O1094" i="1"/>
  <c r="O1095" i="1"/>
  <c r="O1096" i="1"/>
  <c r="O1097" i="1"/>
  <c r="O1098" i="1"/>
  <c r="O1099" i="1"/>
  <c r="O1100" i="1"/>
  <c r="O3929" i="1"/>
  <c r="O1102" i="1"/>
  <c r="O1103" i="1"/>
  <c r="O1104" i="1"/>
  <c r="O1105" i="1"/>
  <c r="O3937" i="1"/>
  <c r="O1107" i="1"/>
  <c r="O1108" i="1"/>
  <c r="O1109" i="1"/>
  <c r="O1110" i="1"/>
  <c r="O1111" i="1"/>
  <c r="O1112" i="1"/>
  <c r="O1113" i="1"/>
  <c r="O1114" i="1"/>
  <c r="O3963" i="1"/>
  <c r="O3964" i="1"/>
  <c r="O1117" i="1"/>
  <c r="O1118" i="1"/>
  <c r="O1119" i="1"/>
  <c r="O1120" i="1"/>
  <c r="O1121" i="1"/>
  <c r="O1122" i="1"/>
  <c r="O1123" i="1"/>
  <c r="O3976" i="1"/>
  <c r="O1125" i="1"/>
  <c r="O1126" i="1"/>
  <c r="O993" i="1"/>
  <c r="O1128" i="1"/>
  <c r="O1129" i="1"/>
  <c r="O1003" i="1"/>
  <c r="O1131" i="1"/>
  <c r="O1132" i="1"/>
  <c r="O1133" i="1"/>
  <c r="O1134" i="1"/>
  <c r="O1025" i="1"/>
  <c r="O1136" i="1"/>
  <c r="O1137" i="1"/>
  <c r="O1138" i="1"/>
  <c r="O1139" i="1"/>
  <c r="O1140" i="1"/>
  <c r="O1141" i="1"/>
  <c r="O1028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538" i="1"/>
  <c r="O1173" i="1"/>
  <c r="O1174" i="1"/>
  <c r="O1175" i="1"/>
  <c r="O1176" i="1"/>
  <c r="O1177" i="1"/>
  <c r="O1178" i="1"/>
  <c r="O541" i="1"/>
  <c r="O1180" i="1"/>
  <c r="O1181" i="1"/>
  <c r="O1182" i="1"/>
  <c r="O1183" i="1"/>
  <c r="O1184" i="1"/>
  <c r="O1185" i="1"/>
  <c r="O1404" i="1"/>
  <c r="O1187" i="1"/>
  <c r="O1406" i="1"/>
  <c r="O1189" i="1"/>
  <c r="O1190" i="1"/>
  <c r="O1191" i="1"/>
  <c r="O1192" i="1"/>
  <c r="O1193" i="1"/>
  <c r="O1410" i="1"/>
  <c r="O1195" i="1"/>
  <c r="O1196" i="1"/>
  <c r="O1197" i="1"/>
  <c r="O1413" i="1"/>
  <c r="O1199" i="1"/>
  <c r="O1200" i="1"/>
  <c r="O1443" i="1"/>
  <c r="O1202" i="1"/>
  <c r="O1504" i="1"/>
  <c r="O1204" i="1"/>
  <c r="O1205" i="1"/>
  <c r="O1206" i="1"/>
  <c r="O1207" i="1"/>
  <c r="O1208" i="1"/>
  <c r="O1209" i="1"/>
  <c r="O1210" i="1"/>
  <c r="O1211" i="1"/>
  <c r="O1212" i="1"/>
  <c r="O1213" i="1"/>
  <c r="O1214" i="1"/>
  <c r="O1506" i="1"/>
  <c r="O1216" i="1"/>
  <c r="O1217" i="1"/>
  <c r="O1218" i="1"/>
  <c r="O1219" i="1"/>
  <c r="O1220" i="1"/>
  <c r="O1221" i="1"/>
  <c r="O1222" i="1"/>
  <c r="O1508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4112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816" i="1"/>
  <c r="O1837" i="1"/>
  <c r="O1863" i="1"/>
  <c r="O1290" i="1"/>
  <c r="O1291" i="1"/>
  <c r="O1292" i="1"/>
  <c r="O1293" i="1"/>
  <c r="O1867" i="1"/>
  <c r="O1295" i="1"/>
  <c r="O1882" i="1"/>
  <c r="O1903" i="1"/>
  <c r="O1915" i="1"/>
  <c r="O1299" i="1"/>
  <c r="O1922" i="1"/>
  <c r="O1301" i="1"/>
  <c r="O1302" i="1"/>
  <c r="O1303" i="1"/>
  <c r="O1304" i="1"/>
  <c r="O1951" i="1"/>
  <c r="O4013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4014" i="1"/>
  <c r="O1322" i="1"/>
  <c r="O1323" i="1"/>
  <c r="O4018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4020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43" i="1"/>
  <c r="O1356" i="1"/>
  <c r="O1358" i="1"/>
  <c r="O1359" i="1"/>
  <c r="O1360" i="1"/>
  <c r="O1361" i="1"/>
  <c r="O1362" i="1"/>
  <c r="O1357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3674" i="1"/>
  <c r="O1379" i="1"/>
  <c r="O3675" i="1"/>
  <c r="O1381" i="1"/>
  <c r="O1382" i="1"/>
  <c r="O1383" i="1"/>
  <c r="O1384" i="1"/>
  <c r="O1385" i="1"/>
  <c r="O1386" i="1"/>
  <c r="O1387" i="1"/>
  <c r="O1388" i="1"/>
  <c r="O1389" i="1"/>
  <c r="O1390" i="1"/>
  <c r="O3677" i="1"/>
  <c r="O1392" i="1"/>
  <c r="O1393" i="1"/>
  <c r="O1394" i="1"/>
  <c r="O1395" i="1"/>
  <c r="O1396" i="1"/>
  <c r="O1397" i="1"/>
  <c r="O1398" i="1"/>
  <c r="O1399" i="1"/>
  <c r="O1400" i="1"/>
  <c r="O1401" i="1"/>
  <c r="O3680" i="1"/>
  <c r="O1403" i="1"/>
  <c r="O3690" i="1"/>
  <c r="O1405" i="1"/>
  <c r="O3920" i="1"/>
  <c r="O1407" i="1"/>
  <c r="O1408" i="1"/>
  <c r="O1409" i="1"/>
  <c r="O3921" i="1"/>
  <c r="O1411" i="1"/>
  <c r="O1412" i="1"/>
  <c r="O3922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392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12" i="1"/>
  <c r="O1505" i="1"/>
  <c r="O1515" i="1"/>
  <c r="O1507" i="1"/>
  <c r="O1548" i="1"/>
  <c r="O1509" i="1"/>
  <c r="O1510" i="1"/>
  <c r="O1511" i="1"/>
  <c r="O1552" i="1"/>
  <c r="O1513" i="1"/>
  <c r="O1514" i="1"/>
  <c r="O1560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298" i="1"/>
  <c r="O1549" i="1"/>
  <c r="O1550" i="1"/>
  <c r="O1551" i="1"/>
  <c r="O1300" i="1"/>
  <c r="O1553" i="1"/>
  <c r="O1554" i="1"/>
  <c r="O1555" i="1"/>
  <c r="O1556" i="1"/>
  <c r="O1557" i="1"/>
  <c r="O1558" i="1"/>
  <c r="O1559" i="1"/>
  <c r="O1305" i="1"/>
  <c r="O1561" i="1"/>
  <c r="O1562" i="1"/>
  <c r="O1563" i="1"/>
  <c r="O1564" i="1"/>
  <c r="O149" i="1"/>
  <c r="O1566" i="1"/>
  <c r="O1567" i="1"/>
  <c r="O1568" i="1"/>
  <c r="O1569" i="1"/>
  <c r="O1570" i="1"/>
  <c r="O1571" i="1"/>
  <c r="O1572" i="1"/>
  <c r="O167" i="1"/>
  <c r="O171" i="1"/>
  <c r="O1575" i="1"/>
  <c r="O1576" i="1"/>
  <c r="O1577" i="1"/>
  <c r="O1578" i="1"/>
  <c r="O1579" i="1"/>
  <c r="O1580" i="1"/>
  <c r="O1581" i="1"/>
  <c r="O1582" i="1"/>
  <c r="O1773" i="1"/>
  <c r="O1584" i="1"/>
  <c r="O1774" i="1"/>
  <c r="O1586" i="1"/>
  <c r="O1587" i="1"/>
  <c r="O1588" i="1"/>
  <c r="O1589" i="1"/>
  <c r="O1590" i="1"/>
  <c r="O1591" i="1"/>
  <c r="O1592" i="1"/>
  <c r="O1778" i="1"/>
  <c r="O1594" i="1"/>
  <c r="O1595" i="1"/>
  <c r="O1596" i="1"/>
  <c r="O1597" i="1"/>
  <c r="O1790" i="1"/>
  <c r="O1599" i="1"/>
  <c r="O1600" i="1"/>
  <c r="O1793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369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3655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656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526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528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65" i="1"/>
  <c r="O1744" i="1"/>
  <c r="O1745" i="1"/>
  <c r="O1573" i="1"/>
  <c r="O1747" i="1"/>
  <c r="O1748" i="1"/>
  <c r="O1574" i="1"/>
  <c r="O1750" i="1"/>
  <c r="O1751" i="1"/>
  <c r="O1752" i="1"/>
  <c r="O1753" i="1"/>
  <c r="O1583" i="1"/>
  <c r="O1755" i="1"/>
  <c r="O1756" i="1"/>
  <c r="O1757" i="1"/>
  <c r="O1758" i="1"/>
  <c r="O1759" i="1"/>
  <c r="O1760" i="1"/>
  <c r="O1761" i="1"/>
  <c r="O1762" i="1"/>
  <c r="O1585" i="1"/>
  <c r="O1764" i="1"/>
  <c r="O1765" i="1"/>
  <c r="O1593" i="1"/>
  <c r="O1767" i="1"/>
  <c r="O1768" i="1"/>
  <c r="O1769" i="1"/>
  <c r="O1770" i="1"/>
  <c r="O1771" i="1"/>
  <c r="O1772" i="1"/>
  <c r="O1598" i="1"/>
  <c r="O1601" i="1"/>
  <c r="O1775" i="1"/>
  <c r="O1776" i="1"/>
  <c r="O1777" i="1"/>
  <c r="O1625" i="1"/>
  <c r="O1779" i="1"/>
  <c r="O1780" i="1"/>
  <c r="O1781" i="1"/>
  <c r="O1782" i="1"/>
  <c r="O1783" i="1"/>
  <c r="O1784" i="1"/>
  <c r="O1785" i="1"/>
  <c r="O1786" i="1"/>
  <c r="O1787" i="1"/>
  <c r="O1788" i="1"/>
  <c r="O1789" i="1"/>
  <c r="O1648" i="1"/>
  <c r="O1791" i="1"/>
  <c r="O1792" i="1"/>
  <c r="O1661" i="1"/>
  <c r="O1794" i="1"/>
  <c r="O1795" i="1"/>
  <c r="O1796" i="1"/>
  <c r="O1797" i="1"/>
  <c r="O1695" i="1"/>
  <c r="O1799" i="1"/>
  <c r="O1800" i="1"/>
  <c r="O1729" i="1"/>
  <c r="O1743" i="1"/>
  <c r="O1746" i="1"/>
  <c r="O1804" i="1"/>
  <c r="O1805" i="1"/>
  <c r="O1806" i="1"/>
  <c r="O1807" i="1"/>
  <c r="O1749" i="1"/>
  <c r="O1809" i="1"/>
  <c r="O1810" i="1"/>
  <c r="O1811" i="1"/>
  <c r="O1812" i="1"/>
  <c r="O1813" i="1"/>
  <c r="O1754" i="1"/>
  <c r="O1763" i="1"/>
  <c r="O176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698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030" i="1"/>
  <c r="O1864" i="1"/>
  <c r="O1865" i="1"/>
  <c r="O1866" i="1"/>
  <c r="O1035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09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567" i="1"/>
  <c r="O1904" i="1"/>
  <c r="O1905" i="1"/>
  <c r="O1906" i="1"/>
  <c r="O1907" i="1"/>
  <c r="O1908" i="1"/>
  <c r="O1909" i="1"/>
  <c r="O1910" i="1"/>
  <c r="O1911" i="1"/>
  <c r="O1912" i="1"/>
  <c r="O1913" i="1"/>
  <c r="O1914" i="1"/>
  <c r="O576" i="1"/>
  <c r="O1916" i="1"/>
  <c r="O1917" i="1"/>
  <c r="O1918" i="1"/>
  <c r="O1919" i="1"/>
  <c r="O1920" i="1"/>
  <c r="O1921" i="1"/>
  <c r="O580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587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592" i="1"/>
  <c r="O1966" i="1"/>
  <c r="O1967" i="1"/>
  <c r="O1968" i="1"/>
  <c r="O1969" i="1"/>
  <c r="O1970" i="1"/>
  <c r="O595" i="1"/>
  <c r="O1972" i="1"/>
  <c r="O1973" i="1"/>
  <c r="O1974" i="1"/>
  <c r="O1975" i="1"/>
  <c r="O611" i="1"/>
  <c r="O1977" i="1"/>
  <c r="O619" i="1"/>
  <c r="O1979" i="1"/>
  <c r="O1980" i="1"/>
  <c r="O1981" i="1"/>
  <c r="O1982" i="1"/>
  <c r="O1983" i="1"/>
  <c r="O1984" i="1"/>
  <c r="O1985" i="1"/>
  <c r="O1986" i="1"/>
  <c r="O1363" i="1"/>
  <c r="O1378" i="1"/>
  <c r="O1380" i="1"/>
  <c r="O1990" i="1"/>
  <c r="O1991" i="1"/>
  <c r="O1992" i="1"/>
  <c r="O1993" i="1"/>
  <c r="O1994" i="1"/>
  <c r="O1391" i="1"/>
  <c r="O1996" i="1"/>
  <c r="O1997" i="1"/>
  <c r="O1998" i="1"/>
  <c r="O1999" i="1"/>
  <c r="O2000" i="1"/>
  <c r="O1402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638" i="1"/>
  <c r="O2033" i="1"/>
  <c r="O2034" i="1"/>
  <c r="O2035" i="1"/>
  <c r="O2036" i="1"/>
  <c r="O2037" i="1"/>
  <c r="O2038" i="1"/>
  <c r="O2039" i="1"/>
  <c r="O639" i="1"/>
  <c r="O2041" i="1"/>
  <c r="O2042" i="1"/>
  <c r="O2043" i="1"/>
  <c r="O2044" i="1"/>
  <c r="O2045" i="1"/>
  <c r="O2046" i="1"/>
  <c r="O2047" i="1"/>
  <c r="O2048" i="1"/>
  <c r="O2049" i="1"/>
  <c r="O2050" i="1"/>
  <c r="O694" i="1"/>
  <c r="O2052" i="1"/>
  <c r="O2053" i="1"/>
  <c r="O2054" i="1"/>
  <c r="O2055" i="1"/>
  <c r="O703" i="1"/>
  <c r="O2057" i="1"/>
  <c r="O2058" i="1"/>
  <c r="O709" i="1"/>
  <c r="O710" i="1"/>
  <c r="O2061" i="1"/>
  <c r="O2062" i="1"/>
  <c r="O2063" i="1"/>
  <c r="O2064" i="1"/>
  <c r="O2065" i="1"/>
  <c r="O2066" i="1"/>
  <c r="O734" i="1"/>
  <c r="O2068" i="1"/>
  <c r="O735" i="1"/>
  <c r="O2070" i="1"/>
  <c r="O2071" i="1"/>
  <c r="O2072" i="1"/>
  <c r="O2073" i="1"/>
  <c r="O2074" i="1"/>
  <c r="O2075" i="1"/>
  <c r="O2076" i="1"/>
  <c r="O2077" i="1"/>
  <c r="O761" i="1"/>
  <c r="O2079" i="1"/>
  <c r="O2080" i="1"/>
  <c r="O765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3981" i="1"/>
  <c r="O2130" i="1"/>
  <c r="O2131" i="1"/>
  <c r="O2132" i="1"/>
  <c r="O2133" i="1"/>
  <c r="O2134" i="1"/>
  <c r="O2135" i="1"/>
  <c r="O2136" i="1"/>
  <c r="O2137" i="1"/>
  <c r="O2138" i="1"/>
  <c r="O2139" i="1"/>
  <c r="O3984" i="1"/>
  <c r="O2141" i="1"/>
  <c r="O2142" i="1"/>
  <c r="O2143" i="1"/>
  <c r="O2144" i="1"/>
  <c r="O2145" i="1"/>
  <c r="O2146" i="1"/>
  <c r="O2147" i="1"/>
  <c r="O2148" i="1"/>
  <c r="O2149" i="1"/>
  <c r="O3986" i="1"/>
  <c r="O2151" i="1"/>
  <c r="O2152" i="1"/>
  <c r="O2153" i="1"/>
  <c r="O2154" i="1"/>
  <c r="O2155" i="1"/>
  <c r="O2156" i="1"/>
  <c r="O3988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3699" i="1"/>
  <c r="O2177" i="1"/>
  <c r="O2178" i="1"/>
  <c r="O2179" i="1"/>
  <c r="O2180" i="1"/>
  <c r="O2181" i="1"/>
  <c r="O2182" i="1"/>
  <c r="O2183" i="1"/>
  <c r="O2184" i="1"/>
  <c r="O2185" i="1"/>
  <c r="O2186" i="1"/>
  <c r="O3826" i="1"/>
  <c r="O2188" i="1"/>
  <c r="O2189" i="1"/>
  <c r="O2190" i="1"/>
  <c r="O3828" i="1"/>
  <c r="O2192" i="1"/>
  <c r="O3829" i="1"/>
  <c r="O3836" i="1"/>
  <c r="O2195" i="1"/>
  <c r="O2196" i="1"/>
  <c r="O2197" i="1"/>
  <c r="O2198" i="1"/>
  <c r="O2199" i="1"/>
  <c r="O2200" i="1"/>
  <c r="O2201" i="1"/>
  <c r="O3837" i="1"/>
  <c r="O518" i="1"/>
  <c r="O2204" i="1"/>
  <c r="O2205" i="1"/>
  <c r="O2206" i="1"/>
  <c r="O2207" i="1"/>
  <c r="O2208" i="1"/>
  <c r="O2209" i="1"/>
  <c r="O2210" i="1"/>
  <c r="O522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3839" i="1"/>
  <c r="O2228" i="1"/>
  <c r="O3842" i="1"/>
  <c r="O2230" i="1"/>
  <c r="O2231" i="1"/>
  <c r="O2232" i="1"/>
  <c r="O2233" i="1"/>
  <c r="O2234" i="1"/>
  <c r="O3844" i="1"/>
  <c r="O2236" i="1"/>
  <c r="O2237" i="1"/>
  <c r="O2238" i="1"/>
  <c r="O2239" i="1"/>
  <c r="O2240" i="1"/>
  <c r="O2241" i="1"/>
  <c r="O2242" i="1"/>
  <c r="O3853" i="1"/>
  <c r="O2244" i="1"/>
  <c r="O2245" i="1"/>
  <c r="O2246" i="1"/>
  <c r="O2247" i="1"/>
  <c r="O3860" i="1"/>
  <c r="O2249" i="1"/>
  <c r="O3870" i="1"/>
  <c r="O2251" i="1"/>
  <c r="O2252" i="1"/>
  <c r="O2253" i="1"/>
  <c r="O2254" i="1"/>
  <c r="O2255" i="1"/>
  <c r="O2256" i="1"/>
  <c r="O2257" i="1"/>
  <c r="O3878" i="1"/>
  <c r="O3881" i="1"/>
  <c r="O2260" i="1"/>
  <c r="O3882" i="1"/>
  <c r="O2262" i="1"/>
  <c r="O2263" i="1"/>
  <c r="O2264" i="1"/>
  <c r="O2265" i="1"/>
  <c r="O2266" i="1"/>
  <c r="O3885" i="1"/>
  <c r="O2268" i="1"/>
  <c r="O2269" i="1"/>
  <c r="O2270" i="1"/>
  <c r="O2271" i="1"/>
  <c r="O2272" i="1"/>
  <c r="O2273" i="1"/>
  <c r="O2274" i="1"/>
  <c r="O2275" i="1"/>
  <c r="O2276" i="1"/>
  <c r="O3890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3725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4098" i="1"/>
  <c r="O4099" i="1"/>
  <c r="O2361" i="1"/>
  <c r="O2362" i="1"/>
  <c r="O2363" i="1"/>
  <c r="O2364" i="1"/>
  <c r="O2365" i="1"/>
  <c r="O2366" i="1"/>
  <c r="O2367" i="1"/>
  <c r="O4111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549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662" i="1"/>
  <c r="O2509" i="1"/>
  <c r="O2510" i="1"/>
  <c r="O3665" i="1"/>
  <c r="O2512" i="1"/>
  <c r="O3669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82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183" i="1"/>
  <c r="O2544" i="1"/>
  <c r="O2545" i="1"/>
  <c r="O2546" i="1"/>
  <c r="O2547" i="1"/>
  <c r="O2548" i="1"/>
  <c r="O2549" i="1"/>
  <c r="O2550" i="1"/>
  <c r="O185" i="1"/>
  <c r="O2552" i="1"/>
  <c r="O2553" i="1"/>
  <c r="O2554" i="1"/>
  <c r="O2555" i="1"/>
  <c r="O2556" i="1"/>
  <c r="O2557" i="1"/>
  <c r="O2558" i="1"/>
  <c r="O195" i="1"/>
  <c r="O2560" i="1"/>
  <c r="O2561" i="1"/>
  <c r="O196" i="1"/>
  <c r="O2563" i="1"/>
  <c r="O2564" i="1"/>
  <c r="O2565" i="1"/>
  <c r="O2566" i="1"/>
  <c r="O2567" i="1"/>
  <c r="O2568" i="1"/>
  <c r="O2569" i="1"/>
  <c r="O55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551" i="1"/>
  <c r="O2589" i="1"/>
  <c r="O2590" i="1"/>
  <c r="O2591" i="1"/>
  <c r="O2592" i="1"/>
  <c r="O2593" i="1"/>
  <c r="O2594" i="1"/>
  <c r="O2595" i="1"/>
  <c r="O2596" i="1"/>
  <c r="O2597" i="1"/>
  <c r="O2598" i="1"/>
  <c r="O557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726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3727" i="1"/>
  <c r="O2632" i="1"/>
  <c r="O2633" i="1"/>
  <c r="O2634" i="1"/>
  <c r="O2635" i="1"/>
  <c r="O2636" i="1"/>
  <c r="O2637" i="1"/>
  <c r="O2638" i="1"/>
  <c r="O2639" i="1"/>
  <c r="O2640" i="1"/>
  <c r="O3737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3738" i="1"/>
  <c r="O2711" i="1"/>
  <c r="O2712" i="1"/>
  <c r="O3740" i="1"/>
  <c r="O2714" i="1"/>
  <c r="O2715" i="1"/>
  <c r="O2716" i="1"/>
  <c r="O2717" i="1"/>
  <c r="O2718" i="1"/>
  <c r="O2719" i="1"/>
  <c r="O2720" i="1"/>
  <c r="O2721" i="1"/>
  <c r="O2722" i="1"/>
  <c r="O775" i="1"/>
  <c r="O2724" i="1"/>
  <c r="O2725" i="1"/>
  <c r="O802" i="1"/>
  <c r="O2727" i="1"/>
  <c r="O2728" i="1"/>
  <c r="O2729" i="1"/>
  <c r="O2730" i="1"/>
  <c r="O2731" i="1"/>
  <c r="O2732" i="1"/>
  <c r="O2733" i="1"/>
  <c r="O2734" i="1"/>
  <c r="O2735" i="1"/>
  <c r="O2736" i="1"/>
  <c r="O831" i="1"/>
  <c r="O2738" i="1"/>
  <c r="O2739" i="1"/>
  <c r="O2740" i="1"/>
  <c r="O848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175" i="1"/>
  <c r="O2763" i="1"/>
  <c r="O2764" i="1"/>
  <c r="O2765" i="1"/>
  <c r="O2766" i="1"/>
  <c r="O2767" i="1"/>
  <c r="O2768" i="1"/>
  <c r="O2769" i="1"/>
  <c r="O2770" i="1"/>
  <c r="O177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1965" i="1"/>
  <c r="O2786" i="1"/>
  <c r="O2787" i="1"/>
  <c r="O1971" i="1"/>
  <c r="O2789" i="1"/>
  <c r="O2790" i="1"/>
  <c r="O2791" i="1"/>
  <c r="O2792" i="1"/>
  <c r="O2793" i="1"/>
  <c r="O2794" i="1"/>
  <c r="O2795" i="1"/>
  <c r="O1976" i="1"/>
  <c r="O2797" i="1"/>
  <c r="O1978" i="1"/>
  <c r="O1987" i="1"/>
  <c r="O1988" i="1"/>
  <c r="O1989" i="1"/>
  <c r="O1995" i="1"/>
  <c r="O2803" i="1"/>
  <c r="O2001" i="1"/>
  <c r="O2805" i="1"/>
  <c r="O2032" i="1"/>
  <c r="O2040" i="1"/>
  <c r="O2051" i="1"/>
  <c r="O2809" i="1"/>
  <c r="O2810" i="1"/>
  <c r="O2811" i="1"/>
  <c r="O2812" i="1"/>
  <c r="O2056" i="1"/>
  <c r="O2814" i="1"/>
  <c r="O2815" i="1"/>
  <c r="O2059" i="1"/>
  <c r="O2817" i="1"/>
  <c r="O2060" i="1"/>
  <c r="O2067" i="1"/>
  <c r="O2820" i="1"/>
  <c r="O2069" i="1"/>
  <c r="O2078" i="1"/>
  <c r="O2081" i="1"/>
  <c r="O2824" i="1"/>
  <c r="O2129" i="1"/>
  <c r="O2826" i="1"/>
  <c r="O2140" i="1"/>
  <c r="O2828" i="1"/>
  <c r="O2829" i="1"/>
  <c r="O2150" i="1"/>
  <c r="O2157" i="1"/>
  <c r="O2832" i="1"/>
  <c r="O2833" i="1"/>
  <c r="O2176" i="1"/>
  <c r="O2835" i="1"/>
  <c r="O2187" i="1"/>
  <c r="O2191" i="1"/>
  <c r="O2838" i="1"/>
  <c r="O2839" i="1"/>
  <c r="O2840" i="1"/>
  <c r="O2841" i="1"/>
  <c r="O2193" i="1"/>
  <c r="O2194" i="1"/>
  <c r="O2202" i="1"/>
  <c r="O2845" i="1"/>
  <c r="O2846" i="1"/>
  <c r="O2847" i="1"/>
  <c r="O2848" i="1"/>
  <c r="O2849" i="1"/>
  <c r="O2850" i="1"/>
  <c r="O2203" i="1"/>
  <c r="O2852" i="1"/>
  <c r="O2853" i="1"/>
  <c r="O2854" i="1"/>
  <c r="O2855" i="1"/>
  <c r="O2211" i="1"/>
  <c r="O2857" i="1"/>
  <c r="O2858" i="1"/>
  <c r="O2859" i="1"/>
  <c r="O2860" i="1"/>
  <c r="O2861" i="1"/>
  <c r="O2862" i="1"/>
  <c r="O2863" i="1"/>
  <c r="O2864" i="1"/>
  <c r="O2865" i="1"/>
  <c r="O2227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229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235" i="1"/>
  <c r="O2907" i="1"/>
  <c r="O2908" i="1"/>
  <c r="O2909" i="1"/>
  <c r="O2910" i="1"/>
  <c r="O2911" i="1"/>
  <c r="O2243" i="1"/>
  <c r="O2913" i="1"/>
  <c r="O2914" i="1"/>
  <c r="O2915" i="1"/>
  <c r="O2248" i="1"/>
  <c r="O2250" i="1"/>
  <c r="O2258" i="1"/>
  <c r="O2919" i="1"/>
  <c r="O2920" i="1"/>
  <c r="O2921" i="1"/>
  <c r="O2922" i="1"/>
  <c r="O2923" i="1"/>
  <c r="O1101" i="1"/>
  <c r="O2925" i="1"/>
  <c r="O2926" i="1"/>
  <c r="O2927" i="1"/>
  <c r="O2928" i="1"/>
  <c r="O2929" i="1"/>
  <c r="O2930" i="1"/>
  <c r="O2931" i="1"/>
  <c r="O1106" i="1"/>
  <c r="O2933" i="1"/>
  <c r="O2934" i="1"/>
  <c r="O2935" i="1"/>
  <c r="O2936" i="1"/>
  <c r="O2937" i="1"/>
  <c r="O2938" i="1"/>
  <c r="O1115" i="1"/>
  <c r="O2940" i="1"/>
  <c r="O2941" i="1"/>
  <c r="O2942" i="1"/>
  <c r="O2943" i="1"/>
  <c r="O2944" i="1"/>
  <c r="O2945" i="1"/>
  <c r="O2946" i="1"/>
  <c r="O2947" i="1"/>
  <c r="O3741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3749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259" i="1"/>
  <c r="O2979" i="1"/>
  <c r="O2980" i="1"/>
  <c r="O2981" i="1"/>
  <c r="O2982" i="1"/>
  <c r="O2983" i="1"/>
  <c r="O3754" i="1"/>
  <c r="O2985" i="1"/>
  <c r="O2986" i="1"/>
  <c r="O2987" i="1"/>
  <c r="O3757" i="1"/>
  <c r="O2989" i="1"/>
  <c r="O3763" i="1"/>
  <c r="O2991" i="1"/>
  <c r="O2992" i="1"/>
  <c r="O2993" i="1"/>
  <c r="O2994" i="1"/>
  <c r="O2995" i="1"/>
  <c r="O376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772" i="1"/>
  <c r="O3026" i="1"/>
  <c r="O3784" i="1"/>
  <c r="O3787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791" i="1"/>
  <c r="O3045" i="1"/>
  <c r="O3046" i="1"/>
  <c r="O3047" i="1"/>
  <c r="O3048" i="1"/>
  <c r="O3049" i="1"/>
  <c r="O3050" i="1"/>
  <c r="O3051" i="1"/>
  <c r="O3052" i="1"/>
  <c r="O3796" i="1"/>
  <c r="O3054" i="1"/>
  <c r="O3055" i="1"/>
  <c r="O3056" i="1"/>
  <c r="O3057" i="1"/>
  <c r="O3058" i="1"/>
  <c r="O3797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810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811" i="1"/>
  <c r="O3100" i="1"/>
  <c r="O3101" i="1"/>
  <c r="O3102" i="1"/>
  <c r="O3103" i="1"/>
  <c r="O3813" i="1"/>
  <c r="O3105" i="1"/>
  <c r="O3106" i="1"/>
  <c r="O3107" i="1"/>
  <c r="O3817" i="1"/>
  <c r="O3109" i="1"/>
  <c r="O3110" i="1"/>
  <c r="O3111" i="1"/>
  <c r="O3112" i="1"/>
  <c r="O3113" i="1"/>
  <c r="O3114" i="1"/>
  <c r="O3115" i="1"/>
  <c r="O3116" i="1"/>
  <c r="O3117" i="1"/>
  <c r="O3118" i="1"/>
  <c r="O3822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2261" i="1"/>
  <c r="O2267" i="1"/>
  <c r="O3137" i="1"/>
  <c r="O2277" i="1"/>
  <c r="O3139" i="1"/>
  <c r="O2326" i="1"/>
  <c r="O3141" i="1"/>
  <c r="O3142" i="1"/>
  <c r="O3143" i="1"/>
  <c r="O2359" i="1"/>
  <c r="O2360" i="1"/>
  <c r="O3146" i="1"/>
  <c r="O3147" i="1"/>
  <c r="O3148" i="1"/>
  <c r="O3149" i="1"/>
  <c r="O3150" i="1"/>
  <c r="O3151" i="1"/>
  <c r="O3152" i="1"/>
  <c r="O3153" i="1"/>
  <c r="O2368" i="1"/>
  <c r="O3155" i="1"/>
  <c r="O3156" i="1"/>
  <c r="O2405" i="1"/>
  <c r="O3158" i="1"/>
  <c r="O3159" i="1"/>
  <c r="O3160" i="1"/>
  <c r="O3161" i="1"/>
  <c r="O3162" i="1"/>
  <c r="O2508" i="1"/>
  <c r="O3164" i="1"/>
  <c r="O3165" i="1"/>
  <c r="O3166" i="1"/>
  <c r="O3167" i="1"/>
  <c r="O3168" i="1"/>
  <c r="O3169" i="1"/>
  <c r="O3170" i="1"/>
  <c r="O3171" i="1"/>
  <c r="O3172" i="1"/>
  <c r="O2511" i="1"/>
  <c r="O3174" i="1"/>
  <c r="O3175" i="1"/>
  <c r="O3176" i="1"/>
  <c r="O3177" i="1"/>
  <c r="O3178" i="1"/>
  <c r="O3179" i="1"/>
  <c r="O2513" i="1"/>
  <c r="O3181" i="1"/>
  <c r="O2530" i="1"/>
  <c r="O2543" i="1"/>
  <c r="O3184" i="1"/>
  <c r="O3185" i="1"/>
  <c r="O3186" i="1"/>
  <c r="O2551" i="1"/>
  <c r="O2559" i="1"/>
  <c r="O3189" i="1"/>
  <c r="O1116" i="1"/>
  <c r="O3191" i="1"/>
  <c r="O3192" i="1"/>
  <c r="O3193" i="1"/>
  <c r="O1124" i="1"/>
  <c r="O1127" i="1"/>
  <c r="O3196" i="1"/>
  <c r="O3197" i="1"/>
  <c r="O3198" i="1"/>
  <c r="O3199" i="1"/>
  <c r="O3200" i="1"/>
  <c r="O3201" i="1"/>
  <c r="O3202" i="1"/>
  <c r="O1130" i="1"/>
  <c r="O3204" i="1"/>
  <c r="O3205" i="1"/>
  <c r="O3206" i="1"/>
  <c r="O1135" i="1"/>
  <c r="O3208" i="1"/>
  <c r="O3209" i="1"/>
  <c r="O3210" i="1"/>
  <c r="O3211" i="1"/>
  <c r="O3212" i="1"/>
  <c r="O3213" i="1"/>
  <c r="O3214" i="1"/>
  <c r="O2562" i="1"/>
  <c r="O2570" i="1"/>
  <c r="O3217" i="1"/>
  <c r="O2588" i="1"/>
  <c r="O3219" i="1"/>
  <c r="O2599" i="1"/>
  <c r="O3221" i="1"/>
  <c r="O3222" i="1"/>
  <c r="O2617" i="1"/>
  <c r="O3224" i="1"/>
  <c r="O3225" i="1"/>
  <c r="O3226" i="1"/>
  <c r="O3227" i="1"/>
  <c r="O2631" i="1"/>
  <c r="O2641" i="1"/>
  <c r="O3230" i="1"/>
  <c r="O3231" i="1"/>
  <c r="O3232" i="1"/>
  <c r="O3233" i="1"/>
  <c r="O3234" i="1"/>
  <c r="O3235" i="1"/>
  <c r="O2710" i="1"/>
  <c r="O3237" i="1"/>
  <c r="O3238" i="1"/>
  <c r="O3239" i="1"/>
  <c r="O2713" i="1"/>
  <c r="O2723" i="1"/>
  <c r="O2726" i="1"/>
  <c r="O3243" i="1"/>
  <c r="O3244" i="1"/>
  <c r="O3245" i="1"/>
  <c r="O2737" i="1"/>
  <c r="O3247" i="1"/>
  <c r="O3248" i="1"/>
  <c r="O2741" i="1"/>
  <c r="O3250" i="1"/>
  <c r="O3251" i="1"/>
  <c r="O3252" i="1"/>
  <c r="O3253" i="1"/>
  <c r="O2762" i="1"/>
  <c r="O3255" i="1"/>
  <c r="O2771" i="1"/>
  <c r="O2785" i="1"/>
  <c r="O3258" i="1"/>
  <c r="O2788" i="1"/>
  <c r="O3260" i="1"/>
  <c r="O3261" i="1"/>
  <c r="O3262" i="1"/>
  <c r="O3263" i="1"/>
  <c r="O3264" i="1"/>
  <c r="O3265" i="1"/>
  <c r="O3266" i="1"/>
  <c r="O3267" i="1"/>
  <c r="O3268" i="1"/>
  <c r="O3269" i="1"/>
  <c r="O3270" i="1"/>
  <c r="O2796" i="1"/>
  <c r="O2798" i="1"/>
  <c r="O2799" i="1"/>
  <c r="O3274" i="1"/>
  <c r="O3275" i="1"/>
  <c r="O3276" i="1"/>
  <c r="O3277" i="1"/>
  <c r="O3278" i="1"/>
  <c r="O2800" i="1"/>
  <c r="O2801" i="1"/>
  <c r="O3281" i="1"/>
  <c r="O3282" i="1"/>
  <c r="O3283" i="1"/>
  <c r="O3284" i="1"/>
  <c r="O2802" i="1"/>
  <c r="O3286" i="1"/>
  <c r="O3287" i="1"/>
  <c r="O3288" i="1"/>
  <c r="O3289" i="1"/>
  <c r="O2804" i="1"/>
  <c r="O2806" i="1"/>
  <c r="O2807" i="1"/>
  <c r="O3293" i="1"/>
  <c r="O2808" i="1"/>
  <c r="O3295" i="1"/>
  <c r="O2813" i="1"/>
  <c r="O2816" i="1"/>
  <c r="O2818" i="1"/>
  <c r="O2819" i="1"/>
  <c r="O3300" i="1"/>
  <c r="O3301" i="1"/>
  <c r="O3302" i="1"/>
  <c r="O3303" i="1"/>
  <c r="O3304" i="1"/>
  <c r="O3305" i="1"/>
  <c r="O3306" i="1"/>
  <c r="O3307" i="1"/>
  <c r="O3308" i="1"/>
  <c r="O3309" i="1"/>
  <c r="O3310" i="1"/>
  <c r="O2821" i="1"/>
  <c r="O3312" i="1"/>
  <c r="O3313" i="1"/>
  <c r="O3314" i="1"/>
  <c r="O3315" i="1"/>
  <c r="O2822" i="1"/>
  <c r="O2823" i="1"/>
  <c r="O3318" i="1"/>
  <c r="O3319" i="1"/>
  <c r="O3320" i="1"/>
  <c r="O2825" i="1"/>
  <c r="O3322" i="1"/>
  <c r="O3323" i="1"/>
  <c r="O3324" i="1"/>
  <c r="O2827" i="1"/>
  <c r="O3326" i="1"/>
  <c r="O2830" i="1"/>
  <c r="O3328" i="1"/>
  <c r="O2831" i="1"/>
  <c r="O3330" i="1"/>
  <c r="O2834" i="1"/>
  <c r="O2836" i="1"/>
  <c r="O3333" i="1"/>
  <c r="O3334" i="1"/>
  <c r="O3335" i="1"/>
  <c r="O3336" i="1"/>
  <c r="O2837" i="1"/>
  <c r="O2842" i="1"/>
  <c r="O2843" i="1"/>
  <c r="O3340" i="1"/>
  <c r="O3341" i="1"/>
  <c r="O3342" i="1"/>
  <c r="O2844" i="1"/>
  <c r="O3344" i="1"/>
  <c r="O2851" i="1"/>
  <c r="O3346" i="1"/>
  <c r="O3347" i="1"/>
  <c r="O3348" i="1"/>
  <c r="O2856" i="1"/>
  <c r="O3350" i="1"/>
  <c r="O3351" i="1"/>
  <c r="O3352" i="1"/>
  <c r="O2866" i="1"/>
  <c r="O2880" i="1"/>
  <c r="O2906" i="1"/>
  <c r="O3356" i="1"/>
  <c r="O2912" i="1"/>
  <c r="O2916" i="1"/>
  <c r="O2917" i="1"/>
  <c r="O3360" i="1"/>
  <c r="O3361" i="1"/>
  <c r="O3362" i="1"/>
  <c r="O3363" i="1"/>
  <c r="O3364" i="1"/>
  <c r="O3365" i="1"/>
  <c r="O2918" i="1"/>
  <c r="O3367" i="1"/>
  <c r="O3368" i="1"/>
  <c r="O2924" i="1"/>
  <c r="O3370" i="1"/>
  <c r="O3371" i="1"/>
  <c r="O3372" i="1"/>
  <c r="O3373" i="1"/>
  <c r="O3374" i="1"/>
  <c r="O2932" i="1"/>
  <c r="O3376" i="1"/>
  <c r="O2939" i="1"/>
  <c r="O3378" i="1"/>
  <c r="O2948" i="1"/>
  <c r="O2961" i="1"/>
  <c r="O2978" i="1"/>
  <c r="O3382" i="1"/>
  <c r="O3383" i="1"/>
  <c r="O2984" i="1"/>
  <c r="O3385" i="1"/>
  <c r="O3386" i="1"/>
  <c r="O3387" i="1"/>
  <c r="O3388" i="1"/>
  <c r="O3389" i="1"/>
  <c r="O2988" i="1"/>
  <c r="O3391" i="1"/>
  <c r="O3392" i="1"/>
  <c r="O3393" i="1"/>
  <c r="O2990" i="1"/>
  <c r="O3395" i="1"/>
  <c r="O2996" i="1"/>
  <c r="O3025" i="1"/>
  <c r="O3398" i="1"/>
  <c r="O3027" i="1"/>
  <c r="O3400" i="1"/>
  <c r="O3028" i="1"/>
  <c r="O3402" i="1"/>
  <c r="O3044" i="1"/>
  <c r="O3404" i="1"/>
  <c r="O3053" i="1"/>
  <c r="O3406" i="1"/>
  <c r="O3059" i="1"/>
  <c r="O3408" i="1"/>
  <c r="O3072" i="1"/>
  <c r="O3410" i="1"/>
  <c r="O3099" i="1"/>
  <c r="O3412" i="1"/>
  <c r="O3413" i="1"/>
  <c r="O3104" i="1"/>
  <c r="O3415" i="1"/>
  <c r="O3416" i="1"/>
  <c r="O3417" i="1"/>
  <c r="O3108" i="1"/>
  <c r="O3419" i="1"/>
  <c r="O3420" i="1"/>
  <c r="O3421" i="1"/>
  <c r="O3119" i="1"/>
  <c r="O3423" i="1"/>
  <c r="O3135" i="1"/>
  <c r="O3425" i="1"/>
  <c r="O3426" i="1"/>
  <c r="O3427" i="1"/>
  <c r="O3428" i="1"/>
  <c r="O3136" i="1"/>
  <c r="O3138" i="1"/>
  <c r="O3140" i="1"/>
  <c r="O3144" i="1"/>
  <c r="O3433" i="1"/>
  <c r="O3434" i="1"/>
  <c r="O3435" i="1"/>
  <c r="O3436" i="1"/>
  <c r="O3437" i="1"/>
  <c r="O3438" i="1"/>
  <c r="O3439" i="1"/>
  <c r="O3145" i="1"/>
  <c r="O3441" i="1"/>
  <c r="O3442" i="1"/>
  <c r="O3443" i="1"/>
  <c r="O3444" i="1"/>
  <c r="O3445" i="1"/>
  <c r="O3446" i="1"/>
  <c r="O3154" i="1"/>
  <c r="O3157" i="1"/>
  <c r="O3449" i="1"/>
  <c r="O3450" i="1"/>
  <c r="O3451" i="1"/>
  <c r="O3163" i="1"/>
  <c r="O3453" i="1"/>
  <c r="O3454" i="1"/>
  <c r="O3173" i="1"/>
  <c r="O3180" i="1"/>
  <c r="O3457" i="1"/>
  <c r="O3458" i="1"/>
  <c r="O3459" i="1"/>
  <c r="O3460" i="1"/>
  <c r="O3182" i="1"/>
  <c r="O3183" i="1"/>
  <c r="O3463" i="1"/>
  <c r="O3464" i="1"/>
  <c r="O3465" i="1"/>
  <c r="O3466" i="1"/>
  <c r="O3187" i="1"/>
  <c r="O3468" i="1"/>
  <c r="O3469" i="1"/>
  <c r="O3470" i="1"/>
  <c r="O3471" i="1"/>
  <c r="O3472" i="1"/>
  <c r="O3188" i="1"/>
  <c r="O3474" i="1"/>
  <c r="O3475" i="1"/>
  <c r="O3190" i="1"/>
  <c r="O3194" i="1"/>
  <c r="O3478" i="1"/>
  <c r="O3479" i="1"/>
  <c r="O3480" i="1"/>
  <c r="O3195" i="1"/>
  <c r="O3482" i="1"/>
  <c r="O3483" i="1"/>
  <c r="O3203" i="1"/>
  <c r="O3485" i="1"/>
  <c r="O3486" i="1"/>
  <c r="O3487" i="1"/>
  <c r="O3488" i="1"/>
  <c r="O3207" i="1"/>
  <c r="O3490" i="1"/>
  <c r="O3215" i="1"/>
  <c r="O3492" i="1"/>
  <c r="O3493" i="1"/>
  <c r="O3494" i="1"/>
  <c r="O3495" i="1"/>
  <c r="O3496" i="1"/>
  <c r="O3497" i="1"/>
  <c r="O3498" i="1"/>
  <c r="O3499" i="1"/>
  <c r="O3500" i="1"/>
  <c r="O3501" i="1"/>
  <c r="O3502" i="1"/>
  <c r="O3216" i="1"/>
  <c r="O3504" i="1"/>
  <c r="O3218" i="1"/>
  <c r="O3506" i="1"/>
  <c r="O3507" i="1"/>
  <c r="O3508" i="1"/>
  <c r="O3509" i="1"/>
  <c r="O3220" i="1"/>
  <c r="O3511" i="1"/>
  <c r="O3512" i="1"/>
  <c r="O3223" i="1"/>
  <c r="O3228" i="1"/>
  <c r="O3515" i="1"/>
  <c r="O3516" i="1"/>
  <c r="O3517" i="1"/>
  <c r="O3518" i="1"/>
  <c r="O3229" i="1"/>
  <c r="O3520" i="1"/>
  <c r="O3236" i="1"/>
  <c r="O3240" i="1"/>
  <c r="O3523" i="1"/>
  <c r="O3241" i="1"/>
  <c r="O3242" i="1"/>
  <c r="O3526" i="1"/>
  <c r="O3527" i="1"/>
  <c r="O3528" i="1"/>
  <c r="O3529" i="1"/>
  <c r="O3246" i="1"/>
  <c r="O3531" i="1"/>
  <c r="O3249" i="1"/>
  <c r="O3533" i="1"/>
  <c r="O3534" i="1"/>
  <c r="O3535" i="1"/>
  <c r="O3536" i="1"/>
  <c r="O3254" i="1"/>
  <c r="O3256" i="1"/>
  <c r="O3539" i="1"/>
  <c r="O3257" i="1"/>
  <c r="O3541" i="1"/>
  <c r="O3259" i="1"/>
  <c r="O3271" i="1"/>
  <c r="O3544" i="1"/>
  <c r="O3545" i="1"/>
  <c r="O3546" i="1"/>
  <c r="O3547" i="1"/>
  <c r="O3548" i="1"/>
  <c r="O3549" i="1"/>
  <c r="O3550" i="1"/>
  <c r="O3272" i="1"/>
  <c r="O3273" i="1"/>
  <c r="O3553" i="1"/>
  <c r="O3279" i="1"/>
  <c r="O3555" i="1"/>
  <c r="O3556" i="1"/>
  <c r="O3557" i="1"/>
  <c r="O3280" i="1"/>
  <c r="O3559" i="1"/>
  <c r="O3285" i="1"/>
  <c r="O3561" i="1"/>
  <c r="O3562" i="1"/>
  <c r="O3563" i="1"/>
  <c r="O3290" i="1"/>
  <c r="O3291" i="1"/>
  <c r="O3292" i="1"/>
  <c r="O3567" i="1"/>
  <c r="O3294" i="1"/>
  <c r="O3296" i="1"/>
  <c r="O3570" i="1"/>
  <c r="O3571" i="1"/>
  <c r="O3572" i="1"/>
  <c r="O3297" i="1"/>
  <c r="O3298" i="1"/>
  <c r="O3299" i="1"/>
  <c r="O3576" i="1"/>
  <c r="O3577" i="1"/>
  <c r="O3578" i="1"/>
  <c r="O3579" i="1"/>
  <c r="O3311" i="1"/>
  <c r="O3316" i="1"/>
  <c r="O3582" i="1"/>
  <c r="O3317" i="1"/>
  <c r="O3584" i="1"/>
  <c r="O3585" i="1"/>
  <c r="O3321" i="1"/>
  <c r="O3587" i="1"/>
  <c r="O3588" i="1"/>
  <c r="O3325" i="1"/>
  <c r="O3327" i="1"/>
  <c r="O3591" i="1"/>
  <c r="O3329" i="1"/>
  <c r="O3593" i="1"/>
  <c r="O3594" i="1"/>
  <c r="O3595" i="1"/>
  <c r="O3596" i="1"/>
  <c r="O3597" i="1"/>
  <c r="O3598" i="1"/>
  <c r="O3599" i="1"/>
  <c r="O3600" i="1"/>
  <c r="O3601" i="1"/>
  <c r="O3602" i="1"/>
  <c r="O3331" i="1"/>
  <c r="O3604" i="1"/>
  <c r="O3605" i="1"/>
  <c r="O3606" i="1"/>
  <c r="O3332" i="1"/>
  <c r="O3337" i="1"/>
  <c r="O3338" i="1"/>
  <c r="O3339" i="1"/>
  <c r="O3343" i="1"/>
  <c r="O3345" i="1"/>
  <c r="O3349" i="1"/>
  <c r="O3614" i="1"/>
  <c r="O3615" i="1"/>
  <c r="O3616" i="1"/>
  <c r="O3353" i="1"/>
  <c r="O3354" i="1"/>
  <c r="O3355" i="1"/>
  <c r="O3357" i="1"/>
  <c r="O3621" i="1"/>
  <c r="O3622" i="1"/>
  <c r="O3623" i="1"/>
  <c r="O3624" i="1"/>
  <c r="O3625" i="1"/>
  <c r="O3626" i="1"/>
  <c r="O3358" i="1"/>
  <c r="O3359" i="1"/>
  <c r="O3629" i="1"/>
  <c r="O3630" i="1"/>
  <c r="O3631" i="1"/>
  <c r="O1142" i="1"/>
  <c r="O3633" i="1"/>
  <c r="O117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1179" i="1"/>
  <c r="O3650" i="1"/>
  <c r="O3651" i="1"/>
  <c r="O3366" i="1"/>
  <c r="O3653" i="1"/>
  <c r="O3654" i="1"/>
  <c r="O3369" i="1"/>
  <c r="O3375" i="1"/>
  <c r="O3657" i="1"/>
  <c r="O3658" i="1"/>
  <c r="O3659" i="1"/>
  <c r="O3660" i="1"/>
  <c r="O3661" i="1"/>
  <c r="O3377" i="1"/>
  <c r="O3663" i="1"/>
  <c r="O3664" i="1"/>
  <c r="O3379" i="1"/>
  <c r="O3666" i="1"/>
  <c r="O3667" i="1"/>
  <c r="O3668" i="1"/>
  <c r="O3380" i="1"/>
  <c r="O3670" i="1"/>
  <c r="O3381" i="1"/>
  <c r="O3384" i="1"/>
  <c r="O3673" i="1"/>
  <c r="O3390" i="1"/>
  <c r="O3394" i="1"/>
  <c r="O3676" i="1"/>
  <c r="O3396" i="1"/>
  <c r="O3678" i="1"/>
  <c r="O3679" i="1"/>
  <c r="O3397" i="1"/>
  <c r="O3681" i="1"/>
  <c r="O3682" i="1"/>
  <c r="O3683" i="1"/>
  <c r="O3684" i="1"/>
  <c r="O3685" i="1"/>
  <c r="O3686" i="1"/>
  <c r="O3687" i="1"/>
  <c r="O3688" i="1"/>
  <c r="O3689" i="1"/>
  <c r="O3399" i="1"/>
  <c r="O3691" i="1"/>
  <c r="O3692" i="1"/>
  <c r="O3693" i="1"/>
  <c r="O3694" i="1"/>
  <c r="O3401" i="1"/>
  <c r="O3696" i="1"/>
  <c r="O3697" i="1"/>
  <c r="O3403" i="1"/>
  <c r="O3405" i="1"/>
  <c r="O3700" i="1"/>
  <c r="O3701" i="1"/>
  <c r="O3702" i="1"/>
  <c r="O3407" i="1"/>
  <c r="O3409" i="1"/>
  <c r="O3705" i="1"/>
  <c r="O3411" i="1"/>
  <c r="O3707" i="1"/>
  <c r="O3708" i="1"/>
  <c r="O3709" i="1"/>
  <c r="O3710" i="1"/>
  <c r="O3414" i="1"/>
  <c r="O3712" i="1"/>
  <c r="O3713" i="1"/>
  <c r="O3714" i="1"/>
  <c r="O3715" i="1"/>
  <c r="O3716" i="1"/>
  <c r="O3418" i="1"/>
  <c r="O3718" i="1"/>
  <c r="O3422" i="1"/>
  <c r="O3424" i="1"/>
  <c r="O3429" i="1"/>
  <c r="O3722" i="1"/>
  <c r="O3723" i="1"/>
  <c r="O3724" i="1"/>
  <c r="O3430" i="1"/>
  <c r="O3431" i="1"/>
  <c r="O3432" i="1"/>
  <c r="O3728" i="1"/>
  <c r="O3729" i="1"/>
  <c r="O3730" i="1"/>
  <c r="O3731" i="1"/>
  <c r="O3732" i="1"/>
  <c r="O3733" i="1"/>
  <c r="O3734" i="1"/>
  <c r="O3735" i="1"/>
  <c r="O3736" i="1"/>
  <c r="O3440" i="1"/>
  <c r="O3447" i="1"/>
  <c r="O3739" i="1"/>
  <c r="O3448" i="1"/>
  <c r="O3452" i="1"/>
  <c r="O3742" i="1"/>
  <c r="O3743" i="1"/>
  <c r="O3744" i="1"/>
  <c r="O3745" i="1"/>
  <c r="O3746" i="1"/>
  <c r="O3747" i="1"/>
  <c r="O3748" i="1"/>
  <c r="O3455" i="1"/>
  <c r="O3750" i="1"/>
  <c r="O3751" i="1"/>
  <c r="O3752" i="1"/>
  <c r="O3753" i="1"/>
  <c r="O1186" i="1"/>
  <c r="O3755" i="1"/>
  <c r="O3756" i="1"/>
  <c r="O1188" i="1"/>
  <c r="O3758" i="1"/>
  <c r="O3759" i="1"/>
  <c r="O3760" i="1"/>
  <c r="O3761" i="1"/>
  <c r="O3762" i="1"/>
  <c r="O1194" i="1"/>
  <c r="O1198" i="1"/>
  <c r="O3765" i="1"/>
  <c r="O3766" i="1"/>
  <c r="O3767" i="1"/>
  <c r="O3768" i="1"/>
  <c r="O3769" i="1"/>
  <c r="O3770" i="1"/>
  <c r="O3771" i="1"/>
  <c r="O1201" i="1"/>
  <c r="O3773" i="1"/>
  <c r="O3774" i="1"/>
  <c r="O3775" i="1"/>
  <c r="O3776" i="1"/>
  <c r="O3777" i="1"/>
  <c r="O3778" i="1"/>
  <c r="O3779" i="1"/>
  <c r="O3780" i="1"/>
  <c r="O3781" i="1"/>
  <c r="O3782" i="1"/>
  <c r="O3783" i="1"/>
  <c r="O1203" i="1"/>
  <c r="O3785" i="1"/>
  <c r="O3786" i="1"/>
  <c r="O1215" i="1"/>
  <c r="O3788" i="1"/>
  <c r="O3789" i="1"/>
  <c r="O3790" i="1"/>
  <c r="O1223" i="1"/>
  <c r="O3792" i="1"/>
  <c r="O3793" i="1"/>
  <c r="O3794" i="1"/>
  <c r="O3795" i="1"/>
  <c r="O1236" i="1"/>
  <c r="O128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56" i="1"/>
  <c r="O3461" i="1"/>
  <c r="O3812" i="1"/>
  <c r="O3462" i="1"/>
  <c r="O3814" i="1"/>
  <c r="O3815" i="1"/>
  <c r="O3816" i="1"/>
  <c r="O3467" i="1"/>
  <c r="O3818" i="1"/>
  <c r="O3819" i="1"/>
  <c r="O3820" i="1"/>
  <c r="O3821" i="1"/>
  <c r="O3473" i="1"/>
  <c r="O3823" i="1"/>
  <c r="O3824" i="1"/>
  <c r="O3825" i="1"/>
  <c r="O3476" i="1"/>
  <c r="O3827" i="1"/>
  <c r="O3477" i="1"/>
  <c r="O3481" i="1"/>
  <c r="O3830" i="1"/>
  <c r="O3831" i="1"/>
  <c r="O3832" i="1"/>
  <c r="O3833" i="1"/>
  <c r="O3834" i="1"/>
  <c r="O3835" i="1"/>
  <c r="O3484" i="1"/>
  <c r="O3489" i="1"/>
  <c r="O3838" i="1"/>
  <c r="O3491" i="1"/>
  <c r="O3840" i="1"/>
  <c r="O3841" i="1"/>
  <c r="O3503" i="1"/>
  <c r="O3843" i="1"/>
  <c r="O3505" i="1"/>
  <c r="O3845" i="1"/>
  <c r="O3846" i="1"/>
  <c r="O3847" i="1"/>
  <c r="O3848" i="1"/>
  <c r="O3849" i="1"/>
  <c r="O3850" i="1"/>
  <c r="O3851" i="1"/>
  <c r="O3852" i="1"/>
  <c r="O3510" i="1"/>
  <c r="O3854" i="1"/>
  <c r="O3855" i="1"/>
  <c r="O3856" i="1"/>
  <c r="O3857" i="1"/>
  <c r="O3858" i="1"/>
  <c r="O3859" i="1"/>
  <c r="O3513" i="1"/>
  <c r="O3861" i="1"/>
  <c r="O3862" i="1"/>
  <c r="O3863" i="1"/>
  <c r="O3864" i="1"/>
  <c r="O3865" i="1"/>
  <c r="O3866" i="1"/>
  <c r="O3867" i="1"/>
  <c r="O3868" i="1"/>
  <c r="O3869" i="1"/>
  <c r="O1288" i="1"/>
  <c r="O3871" i="1"/>
  <c r="O3872" i="1"/>
  <c r="O3873" i="1"/>
  <c r="O3874" i="1"/>
  <c r="O3875" i="1"/>
  <c r="O3876" i="1"/>
  <c r="O3877" i="1"/>
  <c r="O1289" i="1"/>
  <c r="O3879" i="1"/>
  <c r="O3880" i="1"/>
  <c r="O1294" i="1"/>
  <c r="O1296" i="1"/>
  <c r="O3883" i="1"/>
  <c r="O3884" i="1"/>
  <c r="O1297" i="1"/>
  <c r="O3886" i="1"/>
  <c r="O3887" i="1"/>
  <c r="O3888" i="1"/>
  <c r="O3889" i="1"/>
  <c r="O3514" i="1"/>
  <c r="O3891" i="1"/>
  <c r="O3892" i="1"/>
  <c r="O3893" i="1"/>
  <c r="O3894" i="1"/>
  <c r="O3895" i="1"/>
  <c r="O3896" i="1"/>
  <c r="O3897" i="1"/>
  <c r="O3898" i="1"/>
  <c r="O3899" i="1"/>
  <c r="O3519" i="1"/>
  <c r="O3901" i="1"/>
  <c r="O3902" i="1"/>
  <c r="O3903" i="1"/>
  <c r="O3521" i="1"/>
  <c r="O3905" i="1"/>
  <c r="O3906" i="1"/>
  <c r="O3522" i="1"/>
  <c r="O3524" i="1"/>
  <c r="O3909" i="1"/>
  <c r="O3910" i="1"/>
  <c r="O3911" i="1"/>
  <c r="O3912" i="1"/>
  <c r="O3913" i="1"/>
  <c r="O3914" i="1"/>
  <c r="O3915" i="1"/>
  <c r="O3525" i="1"/>
  <c r="O3530" i="1"/>
  <c r="O3918" i="1"/>
  <c r="O3532" i="1"/>
  <c r="O3537" i="1"/>
  <c r="O3538" i="1"/>
  <c r="O3540" i="1"/>
  <c r="O3542" i="1"/>
  <c r="O3924" i="1"/>
  <c r="O3543" i="1"/>
  <c r="O3926" i="1"/>
  <c r="O3927" i="1"/>
  <c r="O3928" i="1"/>
  <c r="O3551" i="1"/>
  <c r="O3930" i="1"/>
  <c r="O3931" i="1"/>
  <c r="O3932" i="1"/>
  <c r="O3933" i="1"/>
  <c r="O3934" i="1"/>
  <c r="O3935" i="1"/>
  <c r="O3936" i="1"/>
  <c r="O3552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554" i="1"/>
  <c r="O3558" i="1"/>
  <c r="O3965" i="1"/>
  <c r="O3966" i="1"/>
  <c r="O3967" i="1"/>
  <c r="O3968" i="1"/>
  <c r="O3969" i="1"/>
  <c r="O3970" i="1"/>
  <c r="O3971" i="1"/>
  <c r="O3972" i="1"/>
  <c r="O3973" i="1"/>
  <c r="O3974" i="1"/>
  <c r="O3975" i="1"/>
  <c r="O3560" i="1"/>
  <c r="O3977" i="1"/>
  <c r="O3978" i="1"/>
  <c r="O3979" i="1"/>
  <c r="O3980" i="1"/>
  <c r="O3564" i="1"/>
  <c r="O3982" i="1"/>
  <c r="O3983" i="1"/>
  <c r="O3565" i="1"/>
  <c r="O3985" i="1"/>
  <c r="O3566" i="1"/>
  <c r="O3987" i="1"/>
  <c r="O3568" i="1"/>
  <c r="O3569" i="1"/>
  <c r="O3990" i="1"/>
  <c r="O3991" i="1"/>
  <c r="O3573" i="1"/>
  <c r="O3993" i="1"/>
  <c r="O3994" i="1"/>
  <c r="O3995" i="1"/>
  <c r="O3996" i="1"/>
  <c r="O3574" i="1"/>
  <c r="O3998" i="1"/>
  <c r="O3575" i="1"/>
  <c r="O4000" i="1"/>
  <c r="O4001" i="1"/>
  <c r="O4002" i="1"/>
  <c r="O3580" i="1"/>
  <c r="O4004" i="1"/>
  <c r="O4005" i="1"/>
  <c r="O4006" i="1"/>
  <c r="O4007" i="1"/>
  <c r="O4008" i="1"/>
  <c r="O4009" i="1"/>
  <c r="O3581" i="1"/>
  <c r="O3583" i="1"/>
  <c r="O4012" i="1"/>
  <c r="O3586" i="1"/>
  <c r="O3589" i="1"/>
  <c r="O4015" i="1"/>
  <c r="O4016" i="1"/>
  <c r="O4017" i="1"/>
  <c r="O3590" i="1"/>
  <c r="O4019" i="1"/>
  <c r="O3592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3603" i="1"/>
  <c r="O4036" i="1"/>
  <c r="O4037" i="1"/>
  <c r="O4038" i="1"/>
  <c r="O4039" i="1"/>
  <c r="O4040" i="1"/>
  <c r="O4041" i="1"/>
  <c r="O4042" i="1"/>
  <c r="O3607" i="1"/>
  <c r="O4044" i="1"/>
  <c r="O4045" i="1"/>
  <c r="O4046" i="1"/>
  <c r="O4047" i="1"/>
  <c r="O4048" i="1"/>
  <c r="O4049" i="1"/>
  <c r="O3608" i="1"/>
  <c r="O4051" i="1"/>
  <c r="O4052" i="1"/>
  <c r="O4053" i="1"/>
  <c r="O4054" i="1"/>
  <c r="O3609" i="1"/>
  <c r="O4056" i="1"/>
  <c r="O3610" i="1"/>
  <c r="O4058" i="1"/>
  <c r="O3611" i="1"/>
  <c r="O4060" i="1"/>
  <c r="O4061" i="1"/>
  <c r="O4062" i="1"/>
  <c r="O4063" i="1"/>
  <c r="O4064" i="1"/>
  <c r="O3612" i="1"/>
  <c r="O4066" i="1"/>
  <c r="O4067" i="1"/>
  <c r="O4068" i="1"/>
  <c r="O4069" i="1"/>
  <c r="O4070" i="1"/>
  <c r="O3613" i="1"/>
  <c r="O4072" i="1"/>
  <c r="O4073" i="1"/>
  <c r="O3617" i="1"/>
  <c r="O4075" i="1"/>
  <c r="O3618" i="1"/>
  <c r="O3619" i="1"/>
  <c r="O4078" i="1"/>
  <c r="O4079" i="1"/>
  <c r="O3620" i="1"/>
  <c r="O4081" i="1"/>
  <c r="O4082" i="1"/>
  <c r="O4083" i="1"/>
  <c r="O4084" i="1"/>
  <c r="O4085" i="1"/>
  <c r="O4086" i="1"/>
  <c r="O4087" i="1"/>
  <c r="O4088" i="1"/>
  <c r="O4089" i="1"/>
  <c r="O3627" i="1"/>
  <c r="O4091" i="1"/>
  <c r="O4092" i="1"/>
  <c r="O4093" i="1"/>
  <c r="O4094" i="1"/>
  <c r="O3628" i="1"/>
  <c r="O4096" i="1"/>
  <c r="O4097" i="1"/>
  <c r="O3632" i="1"/>
  <c r="O3634" i="1"/>
  <c r="O4100" i="1"/>
  <c r="O4101" i="1"/>
  <c r="O4102" i="1"/>
  <c r="O4103" i="1"/>
  <c r="O4104" i="1"/>
  <c r="O4105" i="1"/>
  <c r="O4106" i="1"/>
  <c r="O4107" i="1"/>
  <c r="O4108" i="1"/>
  <c r="O4109" i="1"/>
  <c r="O4110" i="1"/>
  <c r="O3649" i="1"/>
  <c r="O3652" i="1"/>
  <c r="O4113" i="1"/>
  <c r="O4114" i="1"/>
  <c r="O4115" i="1"/>
  <c r="O2" i="1"/>
  <c r="G13" i="11" l="1"/>
  <c r="H5" i="11"/>
  <c r="F13" i="11"/>
  <c r="F4" i="11"/>
  <c r="H4" i="11"/>
  <c r="G11" i="11"/>
  <c r="G14" i="11"/>
  <c r="F12" i="11"/>
  <c r="G12" i="11"/>
  <c r="F11" i="11"/>
  <c r="G6" i="11"/>
  <c r="H14" i="11"/>
  <c r="H6" i="11"/>
  <c r="H7" i="11"/>
  <c r="G7" i="11"/>
  <c r="H10" i="11"/>
  <c r="G9" i="11"/>
  <c r="F9" i="11"/>
  <c r="G3" i="11"/>
  <c r="G10" i="11"/>
  <c r="F3" i="11"/>
  <c r="H8" i="11"/>
  <c r="F8" i="1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<sst xmlns="http://schemas.openxmlformats.org/spreadsheetml/2006/main" count="32976" uniqueCount="8401">
  <si>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</si>
  <si>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</si>
  <si>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</si>
  <si>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</si>
  <si>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</si>
  <si>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</si>
  <si>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</si>
  <si>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</si>
  <si>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</si>
  <si>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</si>
  <si>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</si>
  <si>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</si>
  <si>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</si>
  <si>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</si>
  <si>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</si>
  <si>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</si>
  <si>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</si>
  <si>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</si>
  <si>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</si>
  <si>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</si>
  <si>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</si>
  <si>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</si>
  <si>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</si>
  <si>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</si>
  <si>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</si>
  <si>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</si>
  <si>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</si>
  <si>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</si>
  <si>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</si>
  <si>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</si>
  <si>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</si>
  <si>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</si>
  <si>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</si>
  <si>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</si>
  <si>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</si>
  <si>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</si>
  <si>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</si>
  <si>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</si>
  <si>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</si>
  <si>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</si>
  <si>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</si>
  <si>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</si>
  <si>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</si>
  <si>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</si>
  <si>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</si>
  <si>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</si>
  <si>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</si>
  <si>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</si>
  <si>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</si>
  <si>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</si>
  <si>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</si>
  <si>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</si>
  <si>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</si>
  <si>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</si>
  <si>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</si>
  <si>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</si>
  <si>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</si>
  <si>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</si>
  <si>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</si>
  <si>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</si>
  <si>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</si>
  <si>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</si>
  <si>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</si>
  <si>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</si>
  <si>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</si>
  <si>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</si>
  <si>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</si>
  <si>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</si>
  <si>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</si>
  <si>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</si>
  <si>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</si>
  <si>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</si>
  <si>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</si>
  <si>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</si>
  <si>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</si>
  <si>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</si>
  <si>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</si>
  <si>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</si>
  <si>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</si>
  <si>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</si>
  <si>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</si>
  <si>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</si>
  <si>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</si>
  <si>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</si>
  <si>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</si>
  <si>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</si>
  <si>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</si>
  <si>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</si>
  <si>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</si>
  <si>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</si>
  <si>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</si>
  <si>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</si>
  <si>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</si>
  <si>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</si>
  <si>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</si>
  <si>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</si>
  <si>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</si>
  <si>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</si>
  <si>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</si>
  <si>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</si>
  <si>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</si>
  <si>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</si>
  <si>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</si>
  <si>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</si>
  <si>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</si>
  <si>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</si>
  <si>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</si>
  <si>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</si>
  <si>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</si>
  <si>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</si>
  <si>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</si>
  <si>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</si>
  <si>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</si>
  <si>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</si>
  <si>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</si>
  <si>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</si>
  <si>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</si>
  <si>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</si>
  <si>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</si>
  <si>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</si>
  <si>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</si>
  <si>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</si>
  <si>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</si>
  <si>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</si>
  <si>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</si>
  <si>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</si>
  <si>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</si>
  <si>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</si>
  <si>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</si>
  <si>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</si>
  <si>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</si>
  <si>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</si>
  <si>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</si>
  <si>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</si>
  <si>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</si>
  <si>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</si>
  <si>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</si>
  <si>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</si>
  <si>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</si>
  <si>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</si>
  <si>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</si>
  <si>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</si>
  <si>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</si>
  <si>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</si>
  <si>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</si>
  <si>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</si>
  <si>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</si>
  <si>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</si>
  <si>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</si>
  <si>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</si>
  <si>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</si>
  <si>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</si>
  <si>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</si>
  <si>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</si>
  <si>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</si>
  <si>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</si>
  <si>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</si>
  <si>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</si>
  <si>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</si>
  <si>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</si>
  <si>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</si>
  <si>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</si>
  <si>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</si>
  <si>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</si>
  <si>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</si>
  <si>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</si>
  <si>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</si>
  <si>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</si>
  <si>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</si>
  <si>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</si>
  <si>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</si>
  <si>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</si>
  <si>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</si>
  <si>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</si>
  <si>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</si>
  <si>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</si>
  <si>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</si>
  <si>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</si>
  <si>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</si>
  <si>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</si>
  <si>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</si>
  <si>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</si>
  <si>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</si>
  <si>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</si>
  <si>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</si>
  <si>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</si>
  <si>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</si>
  <si>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</si>
  <si>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</si>
  <si>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</si>
  <si>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</si>
  <si>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</si>
  <si>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</si>
  <si>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</si>
  <si>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</si>
  <si>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</si>
  <si>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</si>
  <si>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</si>
  <si>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</si>
  <si>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</si>
  <si>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</si>
  <si>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</si>
  <si>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</si>
  <si>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</si>
  <si>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</si>
  <si>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</si>
  <si>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</si>
  <si>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</si>
  <si>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</si>
  <si>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</si>
  <si>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</si>
  <si>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</si>
  <si>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</si>
  <si>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</si>
  <si>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</si>
  <si>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</si>
  <si>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</si>
  <si>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</si>
  <si>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</si>
  <si>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</si>
  <si>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</si>
  <si>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</si>
  <si>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</si>
  <si>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</si>
  <si>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</si>
  <si>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</si>
  <si>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</si>
  <si>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</si>
  <si>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</si>
  <si>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</si>
  <si>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</si>
  <si>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</si>
  <si>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</si>
  <si>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</si>
  <si>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</si>
  <si>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</si>
  <si>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</si>
  <si>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</si>
  <si>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</si>
  <si>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</si>
  <si>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</si>
  <si>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</si>
  <si>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</si>
  <si>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</si>
  <si>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</si>
  <si>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</si>
  <si>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</si>
  <si>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</si>
  <si>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</si>
  <si>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</si>
  <si>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</si>
  <si>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</si>
  <si>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</si>
  <si>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</si>
  <si>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</si>
  <si>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</si>
  <si>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</si>
  <si>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</si>
  <si>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</si>
  <si>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</si>
  <si>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</si>
  <si>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</si>
  <si>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</si>
  <si>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</si>
  <si>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</si>
  <si>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</si>
  <si>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</si>
  <si>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</si>
  <si>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</si>
  <si>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</si>
  <si>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</si>
  <si>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</si>
  <si>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</si>
  <si>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</si>
  <si>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</si>
  <si>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</si>
  <si>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</si>
  <si>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</si>
  <si>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</si>
  <si>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</si>
  <si>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</si>
  <si>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</si>
  <si>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</si>
  <si>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</si>
  <si>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</si>
  <si>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</si>
  <si>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</si>
  <si>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</si>
  <si>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</si>
  <si>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</si>
  <si>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</si>
  <si>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</si>
  <si>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</si>
  <si>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</si>
  <si>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</si>
  <si>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</si>
  <si>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</si>
  <si>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</si>
  <si>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</si>
  <si>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</si>
  <si>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</si>
  <si>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</si>
  <si>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</si>
  <si>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</si>
  <si>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</si>
  <si>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</si>
  <si>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</si>
  <si>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</si>
  <si>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</si>
  <si>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</si>
  <si>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</si>
  <si>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</si>
  <si>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</si>
  <si>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</si>
  <si>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</si>
  <si>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</si>
  <si>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</si>
  <si>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</si>
  <si>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</si>
  <si>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</si>
  <si>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</si>
  <si>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</si>
  <si>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</si>
  <si>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</si>
  <si>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</si>
  <si>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</si>
  <si>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</si>
  <si>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</si>
  <si>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</si>
  <si>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</si>
  <si>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</si>
  <si>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</si>
  <si>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</si>
  <si>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</si>
  <si>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</si>
  <si>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</si>
  <si>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</si>
  <si>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</si>
  <si>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</si>
  <si>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</si>
  <si>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</si>
  <si>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</si>
  <si>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</si>
  <si>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</si>
  <si>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</si>
  <si>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</si>
  <si>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</si>
  <si>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</si>
  <si>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</si>
  <si>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</si>
  <si>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</si>
  <si>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</si>
  <si>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</si>
  <si>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</si>
  <si>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</si>
  <si>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</si>
  <si>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</si>
  <si>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</si>
  <si>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</si>
  <si>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</si>
  <si>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</si>
  <si>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</si>
  <si>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</si>
  <si>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</si>
  <si>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</si>
  <si>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</si>
  <si>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</si>
  <si>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</si>
  <si>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</si>
  <si>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</si>
  <si>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</si>
  <si>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</si>
  <si>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</si>
  <si>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</si>
  <si>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</si>
  <si>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</si>
  <si>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</si>
  <si>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</si>
  <si>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</si>
  <si>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</si>
  <si>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</si>
  <si>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</si>
  <si>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</si>
  <si>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</si>
  <si>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</si>
  <si>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</si>
  <si>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</si>
  <si>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</si>
  <si>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</si>
  <si>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</si>
  <si>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</si>
  <si>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</si>
  <si>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</si>
  <si>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</si>
  <si>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</si>
  <si>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</si>
  <si>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</si>
  <si>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</si>
  <si>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</si>
  <si>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</si>
  <si>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</si>
  <si>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</si>
  <si>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</si>
  <si>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</si>
  <si>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</si>
  <si>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</si>
  <si>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</si>
  <si>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</si>
  <si>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</si>
  <si>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</si>
  <si>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</si>
  <si>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</si>
  <si>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</si>
  <si>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</si>
  <si>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</si>
  <si>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</si>
  <si>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</si>
  <si>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</si>
  <si>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</si>
  <si>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</si>
  <si>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</si>
  <si>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</si>
  <si>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</si>
  <si>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</si>
  <si>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</si>
  <si>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</si>
  <si>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</si>
  <si>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</si>
  <si>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</si>
  <si>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</si>
  <si>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</si>
  <si>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</si>
  <si>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</si>
  <si>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</si>
  <si>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</si>
  <si>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</si>
  <si>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</si>
  <si>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</si>
  <si>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</si>
  <si>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</si>
  <si>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</si>
  <si>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</si>
  <si>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</si>
  <si>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</si>
  <si>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</si>
  <si>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</si>
  <si>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</si>
  <si>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</si>
  <si>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</si>
  <si>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</si>
  <si>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</si>
  <si>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</si>
  <si>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</si>
  <si>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</si>
  <si>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</si>
  <si>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</si>
  <si>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</si>
  <si>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</si>
  <si>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</si>
  <si>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</si>
  <si>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</si>
  <si>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</si>
  <si>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</si>
  <si>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</si>
  <si>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</si>
  <si>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</si>
  <si>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</si>
  <si>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</si>
  <si>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</si>
  <si>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</si>
  <si>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</si>
  <si>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</si>
  <si>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</si>
  <si>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</si>
  <si>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</si>
  <si>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</si>
  <si>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</si>
  <si>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</si>
  <si>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</si>
  <si>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</si>
  <si>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</si>
  <si>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</si>
  <si>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</si>
  <si>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</si>
  <si>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</si>
  <si>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</si>
  <si>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</si>
  <si>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</si>
  <si>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</si>
  <si>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</si>
  <si>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</si>
  <si>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</si>
  <si>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</si>
  <si>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</si>
  <si>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</si>
  <si>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</si>
  <si>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</si>
  <si>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</si>
  <si>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</si>
  <si>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</si>
  <si>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</si>
  <si>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</si>
  <si>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</si>
  <si>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</si>
  <si>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</si>
  <si>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</si>
  <si>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</si>
  <si>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</si>
  <si>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</si>
  <si>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</si>
  <si>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</si>
  <si>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</si>
  <si>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</si>
  <si>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</si>
  <si>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</si>
  <si>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</si>
  <si>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</si>
  <si>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</si>
  <si>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</si>
  <si>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</si>
  <si>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</si>
  <si>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</si>
  <si>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</si>
  <si>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</si>
  <si>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</si>
  <si>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</si>
  <si>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</si>
  <si>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</si>
  <si>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</si>
  <si>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</si>
  <si>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</si>
  <si>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</si>
  <si>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</si>
  <si>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</si>
  <si>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</si>
  <si>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</si>
  <si>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</si>
  <si>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</si>
  <si>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</si>
  <si>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</si>
  <si>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</si>
  <si>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</si>
  <si>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</si>
  <si>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</si>
  <si>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</si>
  <si>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</si>
  <si>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</si>
  <si>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</si>
  <si>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</si>
  <si>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</si>
  <si>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</si>
  <si>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</si>
  <si>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</si>
  <si>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</si>
  <si>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</si>
  <si>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</si>
  <si>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</si>
  <si>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</si>
  <si>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</si>
  <si>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</si>
  <si>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</si>
  <si>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</si>
  <si>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</si>
  <si>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</si>
  <si>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</si>
  <si>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</si>
  <si>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</si>
  <si>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</si>
  <si>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</si>
  <si>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</si>
  <si>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</si>
  <si>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</si>
  <si>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</si>
  <si>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</si>
  <si>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</si>
  <si>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</si>
  <si>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</si>
  <si>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</si>
  <si>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</si>
  <si>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</si>
  <si>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</si>
  <si>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</si>
  <si>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</si>
  <si>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</si>
  <si>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</si>
  <si>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</si>
  <si>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</si>
  <si>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</si>
  <si>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</si>
  <si>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</si>
  <si>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</si>
  <si>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</si>
  <si>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</si>
  <si>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</si>
  <si>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</si>
  <si>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</si>
  <si>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</si>
  <si>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</si>
  <si>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</si>
  <si>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</si>
  <si>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</si>
  <si>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</si>
  <si>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</si>
  <si>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</si>
  <si>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</si>
  <si>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</si>
  <si>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</si>
  <si>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</si>
  <si>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</si>
  <si>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</si>
  <si>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</si>
  <si>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</si>
  <si>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</si>
  <si>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</si>
  <si>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</si>
  <si>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</si>
  <si>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</si>
  <si>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</si>
  <si>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</si>
  <si>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</si>
  <si>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</si>
  <si>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</si>
  <si>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</si>
  <si>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</si>
  <si>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</si>
  <si>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</si>
  <si>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</si>
  <si>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</si>
  <si>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</si>
  <si>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</si>
  <si>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</si>
  <si>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</si>
  <si>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</si>
  <si>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</si>
  <si>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</si>
  <si>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</si>
  <si>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</si>
  <si>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</si>
  <si>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</si>
  <si>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</si>
  <si>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</si>
  <si>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</si>
  <si>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</si>
  <si>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</si>
  <si>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</si>
  <si>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</si>
  <si>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</si>
  <si>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</si>
  <si>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</si>
  <si>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</si>
  <si>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</si>
  <si>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</si>
  <si>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</si>
  <si>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</si>
  <si>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</si>
  <si>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</si>
  <si>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</si>
  <si>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</si>
  <si>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</si>
  <si>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</si>
  <si>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</si>
  <si>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</si>
  <si>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</si>
  <si>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</si>
  <si>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</si>
  <si>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</si>
  <si>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</si>
  <si>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</si>
  <si>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</si>
  <si>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</si>
  <si>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</si>
  <si>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</si>
  <si>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</si>
  <si>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</si>
  <si>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</si>
  <si>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</si>
  <si>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</si>
  <si>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</si>
  <si>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</si>
  <si>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</si>
  <si>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</si>
  <si>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</si>
  <si>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</si>
  <si>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</si>
  <si>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</si>
  <si>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</si>
  <si>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</si>
  <si>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</si>
  <si>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</si>
  <si>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</si>
  <si>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</si>
  <si>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</si>
  <si>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</si>
  <si>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</si>
  <si>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</si>
  <si>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</si>
  <si>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</si>
  <si>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</si>
  <si>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</si>
  <si>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</si>
  <si>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</si>
  <si>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</si>
  <si>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</si>
  <si>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</si>
  <si>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</si>
  <si>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</si>
  <si>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</si>
  <si>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</si>
  <si>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</si>
  <si>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</si>
  <si>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</si>
  <si>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</si>
  <si>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</si>
  <si>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</si>
  <si>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</si>
  <si>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</si>
  <si>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</si>
  <si>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</si>
  <si>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</si>
  <si>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</si>
  <si>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</si>
  <si>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</si>
  <si>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</si>
  <si>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</si>
  <si>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</si>
  <si>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</si>
  <si>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</si>
  <si>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</si>
  <si>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</si>
  <si>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</si>
  <si>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</si>
  <si>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</si>
  <si>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</si>
  <si>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</si>
  <si>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</si>
  <si>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</si>
  <si>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</si>
  <si>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</si>
  <si>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</si>
  <si>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</si>
  <si>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</si>
  <si>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</si>
  <si>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</si>
  <si>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</si>
  <si>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</si>
  <si>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</si>
  <si>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</si>
  <si>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</si>
  <si>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</si>
  <si>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</si>
  <si>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</si>
  <si>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</si>
  <si>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</si>
  <si>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</si>
  <si>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</si>
  <si>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</si>
  <si>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</si>
  <si>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</si>
  <si>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</si>
  <si>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</si>
  <si>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</si>
  <si>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</si>
  <si>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</si>
  <si>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</si>
  <si>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</si>
  <si>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</si>
  <si>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</si>
  <si>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</si>
  <si>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</si>
  <si>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</si>
  <si>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</si>
  <si>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</si>
  <si>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</si>
  <si>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</si>
  <si>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</si>
  <si>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</si>
  <si>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</si>
  <si>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</si>
  <si>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</si>
  <si>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</si>
  <si>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</si>
  <si>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</si>
  <si>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</si>
  <si>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</si>
  <si>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</si>
  <si>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</si>
  <si>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</si>
  <si>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</si>
  <si>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</si>
  <si>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</si>
  <si>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</si>
  <si>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</si>
  <si>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</si>
  <si>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</si>
  <si>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</si>
  <si>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</si>
  <si>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</si>
  <si>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</si>
  <si>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</si>
  <si>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</si>
  <si>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</si>
  <si>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</si>
  <si>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</si>
  <si>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</si>
  <si>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</si>
  <si>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</si>
  <si>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</si>
  <si>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</si>
  <si>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</si>
  <si>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</si>
  <si>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</si>
  <si>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</si>
  <si>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</si>
  <si>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</si>
  <si>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</si>
  <si>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</si>
  <si>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</si>
  <si>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</si>
  <si>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</si>
  <si>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</si>
  <si>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</si>
  <si>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</si>
  <si>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</si>
  <si>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</si>
  <si>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</si>
  <si>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</si>
  <si>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</si>
  <si>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</si>
  <si>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</si>
  <si>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</si>
  <si>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</si>
  <si>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</si>
  <si>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</si>
  <si>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</si>
  <si>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</si>
  <si>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</si>
  <si>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</si>
  <si>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</si>
  <si>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</si>
  <si>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</si>
  <si>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</si>
  <si>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</si>
  <si>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</si>
  <si>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</si>
  <si>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</si>
  <si>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</si>
  <si>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</si>
  <si>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</si>
  <si>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</si>
  <si>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</si>
  <si>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</si>
  <si>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</si>
  <si>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</si>
  <si>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</si>
  <si>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</si>
  <si>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</si>
  <si>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</si>
  <si>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</si>
  <si>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</si>
  <si>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</si>
  <si>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</si>
  <si>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</si>
  <si>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</si>
  <si>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</si>
  <si>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</si>
  <si>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</si>
  <si>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</si>
  <si>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</si>
  <si>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</si>
  <si>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</si>
  <si>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</si>
  <si>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</si>
  <si>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</si>
  <si>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</si>
  <si>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</si>
  <si>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</si>
  <si>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</si>
  <si>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</si>
  <si>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</si>
  <si>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</si>
  <si>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</si>
  <si>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</si>
  <si>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</si>
  <si>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</si>
  <si>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</si>
  <si>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</si>
  <si>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</si>
  <si>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</si>
  <si>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</si>
  <si>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</si>
  <si>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</si>
  <si>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</si>
  <si>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</si>
  <si>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</si>
  <si>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</si>
  <si>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</si>
  <si>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</si>
  <si>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</si>
  <si>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</si>
  <si>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</si>
  <si>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</si>
  <si>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</si>
  <si>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</si>
  <si>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</si>
  <si>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</si>
  <si>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</si>
  <si>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</si>
  <si>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</si>
  <si>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</si>
  <si>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</si>
  <si>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</si>
  <si>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</si>
  <si>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</si>
  <si>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</si>
  <si>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</si>
  <si>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</si>
  <si>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</si>
  <si>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</si>
  <si>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</si>
  <si>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</si>
  <si>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</si>
  <si>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</si>
  <si>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</si>
  <si>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</si>
  <si>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</si>
  <si>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</si>
  <si>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</si>
  <si>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</si>
  <si>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</si>
  <si>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</si>
  <si>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</si>
  <si>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</si>
  <si>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</si>
  <si>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</si>
  <si>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</si>
  <si>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</si>
  <si>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</si>
  <si>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</si>
  <si>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</si>
  <si>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</si>
  <si>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</si>
  <si>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</si>
  <si>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</si>
  <si>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</si>
  <si>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</si>
  <si>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</si>
  <si>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</si>
  <si>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</si>
  <si>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</si>
  <si>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</si>
  <si>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</si>
  <si>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</si>
  <si>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</si>
  <si>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</si>
  <si>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</si>
  <si>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</si>
  <si>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</si>
  <si>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</si>
  <si>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</si>
  <si>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</si>
  <si>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</si>
  <si>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</si>
  <si>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</si>
  <si>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</si>
  <si>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</si>
  <si>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</si>
  <si>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</si>
  <si>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</si>
  <si>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</si>
  <si>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</si>
  <si>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</si>
  <si>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</si>
  <si>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</si>
  <si>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</si>
  <si>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</si>
  <si>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</si>
  <si>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</si>
  <si>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</si>
  <si>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</si>
  <si>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</si>
  <si>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</si>
  <si>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</si>
  <si>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</si>
  <si>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</si>
  <si>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</si>
  <si>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</si>
  <si>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</si>
  <si>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</si>
  <si>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</si>
  <si>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</si>
  <si>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</si>
  <si>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</si>
  <si>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</si>
  <si>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</si>
  <si>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</si>
  <si>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</si>
  <si>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</si>
  <si>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</si>
  <si>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</si>
  <si>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</si>
  <si>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</si>
  <si>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</si>
  <si>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</si>
  <si>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</si>
  <si>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</si>
  <si>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</si>
  <si>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</si>
  <si>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</si>
  <si>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</si>
  <si>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</si>
  <si>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</si>
  <si>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</si>
  <si>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</si>
  <si>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</si>
  <si>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</si>
  <si>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</si>
  <si>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</si>
  <si>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</si>
  <si>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</si>
  <si>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</si>
  <si>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</si>
  <si>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</si>
  <si>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</si>
  <si>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</si>
  <si>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</si>
  <si>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</si>
  <si>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</si>
  <si>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</si>
  <si>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</si>
  <si>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</si>
  <si>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</si>
  <si>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</si>
  <si>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</si>
  <si>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</si>
  <si>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</si>
  <si>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</si>
  <si>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</si>
  <si>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</si>
  <si>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</si>
  <si>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</si>
  <si>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</si>
  <si>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</si>
  <si>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</si>
  <si>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</si>
  <si>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</si>
  <si>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</si>
  <si>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</si>
  <si>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</si>
  <si>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</si>
  <si>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</si>
  <si>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</si>
  <si>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</si>
  <si>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</si>
  <si>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</si>
  <si>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</si>
  <si>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</si>
  <si>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</si>
  <si>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</si>
  <si>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</si>
  <si>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</si>
  <si>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</si>
  <si>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</si>
  <si>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</si>
  <si>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</si>
  <si>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</si>
  <si>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</si>
  <si>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</si>
  <si>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</si>
  <si>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</si>
  <si>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</si>
  <si>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</si>
  <si>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</si>
  <si>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</si>
  <si>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</si>
  <si>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</si>
  <si>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</si>
  <si>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</si>
  <si>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</si>
  <si>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</si>
  <si>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</si>
  <si>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</si>
  <si>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</si>
  <si>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</si>
  <si>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</si>
  <si>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</si>
  <si>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</si>
  <si>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</si>
  <si>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</si>
  <si>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</si>
  <si>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</si>
  <si>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</si>
  <si>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</si>
  <si>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</si>
  <si>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</si>
  <si>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</si>
  <si>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</si>
  <si>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</si>
  <si>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</si>
  <si>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</si>
  <si>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</si>
  <si>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</si>
  <si>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</si>
  <si>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</si>
  <si>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</si>
  <si>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</si>
  <si>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</si>
  <si>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</si>
  <si>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</si>
  <si>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</si>
  <si>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</si>
  <si>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</si>
  <si>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</si>
  <si>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</si>
  <si>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</si>
  <si>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</si>
  <si>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</si>
  <si>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</si>
  <si>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</si>
  <si>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</si>
  <si>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</si>
  <si>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</si>
  <si>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</si>
  <si>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</si>
  <si>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</si>
  <si>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</si>
  <si>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</si>
  <si>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</si>
  <si>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</si>
  <si>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</si>
  <si>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</si>
  <si>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</si>
  <si>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</si>
  <si>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</si>
  <si>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</si>
  <si>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</si>
  <si>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</si>
  <si>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</si>
  <si>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</si>
  <si>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</si>
  <si>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</si>
  <si>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</si>
  <si>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</si>
  <si>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</si>
  <si>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</si>
  <si>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</si>
  <si>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</si>
  <si>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</si>
  <si>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</si>
  <si>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</si>
  <si>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</si>
  <si>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</si>
  <si>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</si>
  <si>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</si>
  <si>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</si>
  <si>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</si>
  <si>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</si>
  <si>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</si>
  <si>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</si>
  <si>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</si>
  <si>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</si>
  <si>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</si>
  <si>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</si>
  <si>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</si>
  <si>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</si>
  <si>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</si>
  <si>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</si>
  <si>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</si>
  <si>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</si>
  <si>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</si>
  <si>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</si>
  <si>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</si>
  <si>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</si>
  <si>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</si>
  <si>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</si>
  <si>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</si>
  <si>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</si>
  <si>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</si>
  <si>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</si>
  <si>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</si>
  <si>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</si>
  <si>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</si>
  <si>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</si>
  <si>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</si>
  <si>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</si>
  <si>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</si>
  <si>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</si>
  <si>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</si>
  <si>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</si>
  <si>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</si>
  <si>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</si>
  <si>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</si>
  <si>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</si>
  <si>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</si>
  <si>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</si>
  <si>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</si>
  <si>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</si>
  <si>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</si>
  <si>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</si>
  <si>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</si>
  <si>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</si>
  <si>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</si>
  <si>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</si>
  <si>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</si>
  <si>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</si>
  <si>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</si>
  <si>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</si>
  <si>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</si>
  <si>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</si>
  <si>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</si>
  <si>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</si>
  <si>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</si>
  <si>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</si>
  <si>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</si>
  <si>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</si>
  <si>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</si>
  <si>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</si>
  <si>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</si>
  <si>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</si>
  <si>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</si>
  <si>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</si>
  <si>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</si>
  <si>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</si>
  <si>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</si>
  <si>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</si>
  <si>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</si>
  <si>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</si>
  <si>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</si>
  <si>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</si>
  <si>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</si>
  <si>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</si>
  <si>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</si>
  <si>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</si>
  <si>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</si>
  <si>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</si>
  <si>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</si>
  <si>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</si>
  <si>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</si>
  <si>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</si>
  <si>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</si>
  <si>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</si>
  <si>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</si>
  <si>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</si>
  <si>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</si>
  <si>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</si>
  <si>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</si>
  <si>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</si>
  <si>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</si>
  <si>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</si>
  <si>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</si>
  <si>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</si>
  <si>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</si>
  <si>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</si>
  <si>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</si>
  <si>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</si>
  <si>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</si>
  <si>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</si>
  <si>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</si>
  <si>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</si>
  <si>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</si>
  <si>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</si>
  <si>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</si>
  <si>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</si>
  <si>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</si>
  <si>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</si>
  <si>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</si>
  <si>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</si>
  <si>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</si>
  <si>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</si>
  <si>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</si>
  <si>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</si>
  <si>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</si>
  <si>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</si>
  <si>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</si>
  <si>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</si>
  <si>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</si>
  <si>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</si>
  <si>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</si>
  <si>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</si>
  <si>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</si>
  <si>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</si>
  <si>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</si>
  <si>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</si>
  <si>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</si>
  <si>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</si>
  <si>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</si>
  <si>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</si>
  <si>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</si>
  <si>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</si>
  <si>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</si>
  <si>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</si>
  <si>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</si>
  <si>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</si>
  <si>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</si>
  <si>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</si>
  <si>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</si>
  <si>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</si>
  <si>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</si>
  <si>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</si>
  <si>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</si>
  <si>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</si>
  <si>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</si>
  <si>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</si>
  <si>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</si>
  <si>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</si>
  <si>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</si>
  <si>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</si>
  <si>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</si>
  <si>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</si>
  <si>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</si>
  <si>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</si>
  <si>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</si>
  <si>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</si>
  <si>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</si>
  <si>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</si>
  <si>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</si>
  <si>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</si>
  <si>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</si>
  <si>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</si>
  <si>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</si>
  <si>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</si>
  <si>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</si>
  <si>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</si>
  <si>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</si>
  <si>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</si>
  <si>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</si>
  <si>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</si>
  <si>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</si>
  <si>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</si>
  <si>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</si>
  <si>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</si>
  <si>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</si>
  <si>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</si>
  <si>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</si>
  <si>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</si>
  <si>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</si>
  <si>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</si>
  <si>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</si>
  <si>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</si>
  <si>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</si>
  <si>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</si>
  <si>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</si>
  <si>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</si>
  <si>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</si>
  <si>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</si>
  <si>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</si>
  <si>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</si>
  <si>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</si>
  <si>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</si>
  <si>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</si>
  <si>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</si>
  <si>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</si>
  <si>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</si>
  <si>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</si>
  <si>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</si>
  <si>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</si>
  <si>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</si>
  <si>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</si>
  <si>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</si>
  <si>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</si>
  <si>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</si>
  <si>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</si>
  <si>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</si>
  <si>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</si>
  <si>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</si>
  <si>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</si>
  <si>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</si>
  <si>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</si>
  <si>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</si>
  <si>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</si>
  <si>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</si>
  <si>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</si>
  <si>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</si>
  <si>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</si>
  <si>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</si>
  <si>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</si>
  <si>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</si>
  <si>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</si>
  <si>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</si>
  <si>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</si>
  <si>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</si>
  <si>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</si>
  <si>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</si>
  <si>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</si>
  <si>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</si>
  <si>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</si>
  <si>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</si>
  <si>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</si>
  <si>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</si>
  <si>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</si>
  <si>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</si>
  <si>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</si>
  <si>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</si>
  <si>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</si>
  <si>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</si>
  <si>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</si>
  <si>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</si>
  <si>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</si>
  <si>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</si>
  <si>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</si>
  <si>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</si>
  <si>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</si>
  <si>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</si>
  <si>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</si>
  <si>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</si>
  <si>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</si>
  <si>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</si>
  <si>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</si>
  <si>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</si>
  <si>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</si>
  <si>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</si>
  <si>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</si>
  <si>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</si>
  <si>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</si>
  <si>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</si>
  <si>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</si>
  <si>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</si>
  <si>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</si>
  <si>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</si>
  <si>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</si>
  <si>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</si>
  <si>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</si>
  <si>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</si>
  <si>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</si>
  <si>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</si>
  <si>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</si>
  <si>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</si>
  <si>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</si>
  <si>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</si>
  <si>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</si>
  <si>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</si>
  <si>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</si>
  <si>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</si>
  <si>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</si>
  <si>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</si>
  <si>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</si>
  <si>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</si>
  <si>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</si>
  <si>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</si>
  <si>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</si>
  <si>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</si>
  <si>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</si>
  <si>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</si>
  <si>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</si>
  <si>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</si>
  <si>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</si>
  <si>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</si>
  <si>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</si>
  <si>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</si>
  <si>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</si>
  <si>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</si>
  <si>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</si>
  <si>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</si>
  <si>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</si>
  <si>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</si>
  <si>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</si>
  <si>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</si>
  <si>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</si>
  <si>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</si>
  <si>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</si>
  <si>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</si>
  <si>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</si>
  <si>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</si>
  <si>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</si>
  <si>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</si>
  <si>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</si>
  <si>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</si>
  <si>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</si>
  <si>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</si>
  <si>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</si>
  <si>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</si>
  <si>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</si>
  <si>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</si>
  <si>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</si>
  <si>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</si>
  <si>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</si>
  <si>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</si>
  <si>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</si>
  <si>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</si>
  <si>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</si>
  <si>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</si>
  <si>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</si>
  <si>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</si>
  <si>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</si>
  <si>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</si>
  <si>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</si>
  <si>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</si>
  <si>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</si>
  <si>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</si>
  <si>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</si>
  <si>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</si>
  <si>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</si>
  <si>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</si>
  <si>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</si>
  <si>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</si>
  <si>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</si>
  <si>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</si>
  <si>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</si>
  <si>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</si>
  <si>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</si>
  <si>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</si>
  <si>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</si>
  <si>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</si>
  <si>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</si>
  <si>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</si>
  <si>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</si>
  <si>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</si>
  <si>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</si>
  <si>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</si>
  <si>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</si>
  <si>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</si>
  <si>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</si>
  <si>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</si>
  <si>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</si>
  <si>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</si>
  <si>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</si>
  <si>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</si>
  <si>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</si>
  <si>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</si>
  <si>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</si>
  <si>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</si>
  <si>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</si>
  <si>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</si>
  <si>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</si>
  <si>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</si>
  <si>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</si>
  <si>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</si>
  <si>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</si>
  <si>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</si>
  <si>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</si>
  <si>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</si>
  <si>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</si>
  <si>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</si>
  <si>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</si>
  <si>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</si>
  <si>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</si>
  <si>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</si>
  <si>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</si>
  <si>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</si>
  <si>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</si>
  <si>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</si>
  <si>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</si>
  <si>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</si>
  <si>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</si>
  <si>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</si>
  <si>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</si>
  <si>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</si>
  <si>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</si>
  <si>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</si>
  <si>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</si>
  <si>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</si>
  <si>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</si>
  <si>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</si>
  <si>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</si>
  <si>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</si>
  <si>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</si>
  <si>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</si>
  <si>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</si>
  <si>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</si>
  <si>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</si>
  <si>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</si>
  <si>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</si>
  <si>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</si>
  <si>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</si>
  <si>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</si>
  <si>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</si>
  <si>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</si>
  <si>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</si>
  <si>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</si>
  <si>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</si>
  <si>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</si>
  <si>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</si>
  <si>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</si>
  <si>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</si>
  <si>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</si>
  <si>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</si>
  <si>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</si>
  <si>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</si>
  <si>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</si>
  <si>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</si>
  <si>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</si>
  <si>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</si>
  <si>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</si>
  <si>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</si>
  <si>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</si>
  <si>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</si>
  <si>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</si>
  <si>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</si>
  <si>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</si>
  <si>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</si>
  <si>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</si>
  <si>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</si>
  <si>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</si>
  <si>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</si>
  <si>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</si>
  <si>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</si>
  <si>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</si>
  <si>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</si>
  <si>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</si>
  <si>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</si>
  <si>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</si>
  <si>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</si>
  <si>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</si>
  <si>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</si>
  <si>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</si>
  <si>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</si>
  <si>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</si>
  <si>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</si>
  <si>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</si>
  <si>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</si>
  <si>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</si>
  <si>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</si>
  <si>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</si>
  <si>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</si>
  <si>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</si>
  <si>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</si>
  <si>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</si>
  <si>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</si>
  <si>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</si>
  <si>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</si>
  <si>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</si>
  <si>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</si>
  <si>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</si>
  <si>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</si>
  <si>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</si>
  <si>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</si>
  <si>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</si>
  <si>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</si>
  <si>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</si>
  <si>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</si>
  <si>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</si>
  <si>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</si>
  <si>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</si>
  <si>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</si>
  <si>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</si>
  <si>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</si>
  <si>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</si>
  <si>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</si>
  <si>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</si>
  <si>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</si>
  <si>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</si>
  <si>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</si>
  <si>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</si>
  <si>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</si>
  <si>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</si>
  <si>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</si>
  <si>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</si>
  <si>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</si>
  <si>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</si>
  <si>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</si>
  <si>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</si>
  <si>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</si>
  <si>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</si>
  <si>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</si>
  <si>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</si>
  <si>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</si>
  <si>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</si>
  <si>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</si>
  <si>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</si>
  <si>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</si>
  <si>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</si>
  <si>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</si>
  <si>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</si>
  <si>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</si>
  <si>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</si>
  <si>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</si>
  <si>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</si>
  <si>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</si>
  <si>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</si>
  <si>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</si>
  <si>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</si>
  <si>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</si>
  <si>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</si>
  <si>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</si>
  <si>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</si>
  <si>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</si>
  <si>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</si>
  <si>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</si>
  <si>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</si>
  <si>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</si>
  <si>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</si>
  <si>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</si>
  <si>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</si>
  <si>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</si>
  <si>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</si>
  <si>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</si>
  <si>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</si>
  <si>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</si>
  <si>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</si>
  <si>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</si>
  <si>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</si>
  <si>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</si>
  <si>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</si>
  <si>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</si>
  <si>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</si>
  <si>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</si>
  <si>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</si>
  <si>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</si>
  <si>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</si>
  <si>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</si>
  <si>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</si>
  <si>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</si>
  <si>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</si>
  <si>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</si>
  <si>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</si>
  <si>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</si>
  <si>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</si>
  <si>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</si>
  <si>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</si>
  <si>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</si>
  <si>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</si>
  <si>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</si>
  <si>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</si>
  <si>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</si>
  <si>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</si>
  <si>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</si>
  <si>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</si>
  <si>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</si>
  <si>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</si>
  <si>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</si>
  <si>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</si>
  <si>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</si>
  <si>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</si>
  <si>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</si>
  <si>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</si>
  <si>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</si>
  <si>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</si>
  <si>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</si>
  <si>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</si>
  <si>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</si>
  <si>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</si>
  <si>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</si>
  <si>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</si>
  <si>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</si>
  <si>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</si>
  <si>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</si>
  <si>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</si>
  <si>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</si>
  <si>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</si>
  <si>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</si>
  <si>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</si>
  <si>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</si>
  <si>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</si>
  <si>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</si>
  <si>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</si>
  <si>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</si>
  <si>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</si>
  <si>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</si>
  <si>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</si>
  <si>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</si>
  <si>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</si>
  <si>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</si>
  <si>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</si>
  <si>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</si>
  <si>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</si>
  <si>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</si>
  <si>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</si>
  <si>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</si>
  <si>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</si>
  <si>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</si>
  <si>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</si>
  <si>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</si>
  <si>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</si>
  <si>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</si>
  <si>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</si>
  <si>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</si>
  <si>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</si>
  <si>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</si>
  <si>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</si>
  <si>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</si>
  <si>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</si>
  <si>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</si>
  <si>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</si>
  <si>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</si>
  <si>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</si>
  <si>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</si>
  <si>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</si>
  <si>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</si>
  <si>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</si>
  <si>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</si>
  <si>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</si>
  <si>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</si>
  <si>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</si>
  <si>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</si>
  <si>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</si>
  <si>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</si>
  <si>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</si>
  <si>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</si>
  <si>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</si>
  <si>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</si>
  <si>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</si>
  <si>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</si>
  <si>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</si>
  <si>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</si>
  <si>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</si>
  <si>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</si>
  <si>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</si>
  <si>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</si>
  <si>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</si>
  <si>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</si>
  <si>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</si>
  <si>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</si>
  <si>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</si>
  <si>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</si>
  <si>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</si>
  <si>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</si>
  <si>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</si>
  <si>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</si>
  <si>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</si>
  <si>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</si>
  <si>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</si>
  <si>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</si>
  <si>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</si>
  <si>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</si>
  <si>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</si>
  <si>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</si>
  <si>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</si>
  <si>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</si>
  <si>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</si>
  <si>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</si>
  <si>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</si>
  <si>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</si>
  <si>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</si>
  <si>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</si>
  <si>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</si>
  <si>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</si>
  <si>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</si>
  <si>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</si>
  <si>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</si>
  <si>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</si>
  <si>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</si>
  <si>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</si>
  <si>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</si>
  <si>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</si>
  <si>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</si>
  <si>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</si>
  <si>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</si>
  <si>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</si>
  <si>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</si>
  <si>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</si>
  <si>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</si>
  <si>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</si>
  <si>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</si>
  <si>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</si>
  <si>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</si>
  <si>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</si>
  <si>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</si>
  <si>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</si>
  <si>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</si>
  <si>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</si>
  <si>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</si>
  <si>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</si>
  <si>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</si>
  <si>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</si>
  <si>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</si>
  <si>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</si>
  <si>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</si>
  <si>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</si>
  <si>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</si>
  <si>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</si>
  <si>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</si>
  <si>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</si>
  <si>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</si>
  <si>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</si>
  <si>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</si>
  <si>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</si>
  <si>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</si>
  <si>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</si>
  <si>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</si>
  <si>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</si>
  <si>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</si>
  <si>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</si>
  <si>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</si>
  <si>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</si>
  <si>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</si>
  <si>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</si>
  <si>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</si>
  <si>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</si>
  <si>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</si>
  <si>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</si>
  <si>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</si>
  <si>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</si>
  <si>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</si>
  <si>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</si>
  <si>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</si>
  <si>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</si>
  <si>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</si>
  <si>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</si>
  <si>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</si>
  <si>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</si>
  <si>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</si>
  <si>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</si>
  <si>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</si>
  <si>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</si>
  <si>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</si>
  <si>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</si>
  <si>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</si>
  <si>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</si>
  <si>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</si>
  <si>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</si>
  <si>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</si>
  <si>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</si>
  <si>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</si>
  <si>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</si>
  <si>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</si>
  <si>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</si>
  <si>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</si>
  <si>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</si>
  <si>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</si>
  <si>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</si>
  <si>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</si>
  <si>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</si>
  <si>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</si>
  <si>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</si>
  <si>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</si>
  <si>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</si>
  <si>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</si>
  <si>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</si>
  <si>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</si>
  <si>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</si>
  <si>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</si>
  <si>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</si>
  <si>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</si>
  <si>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</si>
  <si>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</si>
  <si>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</si>
  <si>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</si>
  <si>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</si>
  <si>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</si>
  <si>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</si>
  <si>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</si>
  <si>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</si>
  <si>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</si>
  <si>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</si>
  <si>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</si>
  <si>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</si>
  <si>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</si>
  <si>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</si>
  <si>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</si>
  <si>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</si>
  <si>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</si>
  <si>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</si>
  <si>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</si>
  <si>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</si>
  <si>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</si>
  <si>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</si>
  <si>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</si>
  <si>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</si>
  <si>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</si>
  <si>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</si>
  <si>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</si>
  <si>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</si>
  <si>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</si>
  <si>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</si>
  <si>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</si>
  <si>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</si>
  <si>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</si>
  <si>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</si>
  <si>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</si>
  <si>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</si>
  <si>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</si>
  <si>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</si>
  <si>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</si>
  <si>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</si>
  <si>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</si>
  <si>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</si>
  <si>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</si>
  <si>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</si>
  <si>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</si>
  <si>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</si>
  <si>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</si>
  <si>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</si>
  <si>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</si>
  <si>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</si>
  <si>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</si>
  <si>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</si>
  <si>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</si>
  <si>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</si>
  <si>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</si>
  <si>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</si>
  <si>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</si>
  <si>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</si>
  <si>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</si>
  <si>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</si>
  <si>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</si>
  <si>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</si>
  <si>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</si>
  <si>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</si>
  <si>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</si>
  <si>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</si>
  <si>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</si>
  <si>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</si>
  <si>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</si>
  <si>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</si>
  <si>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</si>
  <si>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</si>
  <si>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</si>
  <si>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</si>
  <si>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</si>
  <si>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</si>
  <si>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</si>
  <si>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</si>
  <si>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</si>
  <si>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</si>
  <si>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</si>
  <si>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</si>
  <si>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</si>
  <si>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</si>
  <si>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</si>
  <si>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</si>
  <si>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</si>
  <si>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</si>
  <si>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</si>
  <si>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</si>
  <si>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</si>
  <si>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</si>
  <si>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</si>
  <si>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</si>
  <si>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</si>
  <si>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</si>
  <si>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</si>
  <si>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</si>
  <si>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</si>
  <si>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</si>
  <si>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</si>
  <si>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</si>
  <si>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</si>
  <si>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</si>
  <si>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</si>
  <si>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</si>
  <si>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</si>
  <si>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</si>
  <si>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</si>
  <si>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</si>
  <si>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</si>
  <si>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</si>
  <si>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</si>
  <si>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</si>
  <si>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</si>
  <si>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</si>
  <si>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</si>
  <si>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</si>
  <si>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</si>
  <si>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</si>
  <si>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</si>
  <si>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</si>
  <si>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</si>
  <si>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</si>
  <si>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</si>
  <si>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</si>
  <si>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</si>
  <si>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</si>
  <si>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</si>
  <si>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</si>
  <si>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</si>
  <si>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</si>
  <si>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</si>
  <si>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</si>
  <si>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</si>
  <si>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</si>
  <si>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</si>
  <si>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</si>
  <si>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</si>
  <si>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</si>
  <si>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</si>
  <si>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</si>
  <si>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</si>
  <si>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</si>
  <si>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</si>
  <si>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</si>
  <si>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</si>
  <si>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</si>
  <si>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</si>
  <si>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</si>
  <si>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</si>
  <si>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</si>
  <si>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</si>
  <si>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</si>
  <si>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</si>
  <si>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</si>
  <si>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</si>
  <si>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</si>
  <si>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</si>
  <si>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</si>
  <si>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</si>
  <si>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</si>
  <si>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</si>
  <si>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</si>
  <si>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</si>
  <si>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</si>
  <si>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</si>
  <si>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</si>
  <si>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</si>
  <si>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</si>
  <si>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</si>
  <si>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</si>
  <si>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</si>
  <si>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</si>
  <si>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</si>
  <si>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</si>
  <si>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</si>
  <si>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</si>
  <si>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</si>
  <si>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</si>
  <si>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</si>
  <si>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</si>
  <si>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</si>
  <si>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</si>
  <si>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</si>
  <si>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</si>
  <si>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</si>
  <si>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</si>
  <si>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</si>
  <si>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</si>
  <si>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</si>
  <si>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</si>
  <si>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</si>
  <si>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</si>
  <si>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</si>
  <si>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</si>
  <si>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</si>
  <si>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</si>
  <si>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</si>
  <si>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</si>
  <si>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</si>
  <si>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</si>
  <si>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</si>
  <si>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</si>
  <si>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</si>
  <si>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</si>
  <si>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</si>
  <si>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</si>
  <si>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</si>
  <si>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</si>
  <si>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</si>
  <si>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</si>
  <si>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</si>
  <si>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</si>
  <si>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</si>
  <si>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</si>
  <si>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</si>
  <si>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</si>
  <si>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</si>
  <si>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</si>
  <si>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</si>
  <si>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</si>
  <si>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</si>
  <si>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</si>
  <si>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</si>
  <si>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</si>
  <si>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</si>
  <si>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</si>
  <si>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</si>
  <si>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</si>
  <si>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</si>
  <si>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</si>
  <si>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</si>
  <si>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</si>
  <si>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</si>
  <si>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</si>
  <si>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</si>
  <si>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</si>
  <si>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</si>
  <si>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</si>
  <si>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</si>
  <si>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</si>
  <si>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</si>
  <si>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</si>
  <si>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</si>
  <si>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</si>
  <si>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</si>
  <si>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</si>
  <si>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</si>
  <si>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</si>
  <si>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</si>
  <si>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</si>
  <si>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</si>
  <si>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</si>
  <si>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</si>
  <si>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</si>
  <si>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</si>
  <si>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</si>
  <si>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</si>
  <si>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</si>
  <si>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</si>
  <si>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</si>
  <si>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</si>
  <si>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</si>
  <si>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</si>
  <si>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</si>
  <si>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</si>
  <si>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</si>
  <si>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</si>
  <si>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</si>
  <si>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</si>
  <si>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</si>
  <si>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</si>
  <si>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</si>
  <si>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</si>
  <si>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</si>
  <si>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</si>
  <si>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</si>
  <si>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</si>
  <si>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</si>
  <si>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</si>
  <si>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</si>
  <si>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</si>
  <si>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</si>
  <si>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</si>
  <si>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</si>
  <si>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</si>
  <si>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</si>
  <si>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</si>
  <si>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</si>
  <si>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</si>
  <si>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</si>
  <si>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</si>
  <si>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</si>
  <si>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</si>
  <si>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</si>
  <si>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</si>
  <si>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</si>
  <si>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</si>
  <si>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</si>
  <si>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</si>
  <si>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</si>
  <si>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</si>
  <si>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</si>
  <si>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</si>
  <si>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</si>
  <si>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</si>
  <si>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</si>
  <si>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</si>
  <si>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</si>
  <si>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</si>
  <si>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</si>
  <si>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</si>
  <si>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</si>
  <si>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</si>
  <si>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</si>
  <si>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</si>
  <si>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</si>
  <si>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</si>
  <si>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</si>
  <si>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</si>
  <si>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</si>
  <si>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</si>
  <si>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</si>
  <si>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</si>
  <si>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</si>
  <si>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</si>
  <si>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</si>
  <si>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</si>
  <si>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</si>
  <si>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</si>
  <si>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</si>
  <si>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</si>
  <si>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</si>
  <si>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</si>
  <si>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</si>
  <si>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</si>
  <si>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</si>
  <si>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</si>
  <si>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</si>
  <si>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</si>
  <si>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</si>
  <si>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</si>
  <si>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</si>
  <si>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</si>
  <si>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</si>
  <si>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</si>
  <si>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</si>
  <si>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</si>
  <si>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</si>
  <si>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</si>
  <si>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</si>
  <si>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</si>
  <si>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</si>
  <si>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</si>
  <si>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</si>
  <si>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</si>
  <si>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</si>
  <si>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</si>
  <si>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</si>
  <si>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</si>
  <si>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</si>
  <si>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</si>
  <si>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</si>
  <si>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</si>
  <si>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</si>
  <si>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</si>
  <si>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</si>
  <si>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</si>
  <si>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</si>
  <si>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</si>
  <si>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</si>
  <si>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</si>
  <si>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</si>
  <si>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</si>
  <si>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</si>
  <si>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</si>
  <si>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</si>
  <si>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</si>
  <si>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</si>
  <si>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</si>
  <si>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</si>
  <si>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</si>
  <si>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</si>
  <si>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</si>
  <si>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</si>
  <si>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</si>
  <si>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</si>
  <si>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</si>
  <si>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</si>
  <si>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</si>
  <si>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</si>
  <si>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</si>
  <si>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</si>
  <si>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</si>
  <si>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</si>
  <si>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</si>
  <si>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</si>
  <si>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</si>
  <si>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</si>
  <si>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</si>
  <si>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</si>
  <si>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</si>
  <si>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</si>
  <si>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</si>
  <si>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</si>
  <si>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</si>
  <si>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</si>
  <si>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</si>
  <si>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</si>
  <si>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</si>
  <si>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</si>
  <si>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</si>
  <si>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</si>
  <si>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</si>
  <si>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</si>
  <si>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</si>
  <si>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</si>
  <si>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</si>
  <si>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</si>
  <si>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</si>
  <si>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</si>
  <si>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</si>
  <si>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</si>
  <si>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</si>
  <si>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</si>
  <si>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</si>
  <si>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</si>
  <si>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</si>
  <si>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</si>
  <si>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</si>
  <si>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</si>
  <si>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</si>
  <si>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</si>
  <si>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</si>
  <si>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</si>
  <si>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</si>
  <si>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</si>
  <si>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</si>
  <si>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</si>
  <si>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</si>
  <si>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</si>
  <si>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</si>
  <si>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</si>
  <si>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</si>
  <si>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</si>
  <si>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</si>
  <si>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</si>
  <si>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</si>
  <si>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</si>
  <si>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</si>
  <si>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</si>
  <si>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</si>
  <si>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</si>
  <si>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</si>
  <si>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</si>
  <si>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</si>
  <si>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</si>
  <si>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</si>
  <si>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</si>
  <si>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</si>
  <si>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</si>
  <si>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</si>
  <si>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</si>
  <si>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</si>
  <si>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</si>
  <si>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</si>
  <si>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</si>
  <si>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</si>
  <si>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</si>
  <si>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</si>
  <si>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</si>
  <si>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</si>
  <si>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</si>
  <si>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</si>
  <si>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</si>
  <si>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</si>
  <si>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</si>
  <si>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</si>
  <si>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</si>
  <si>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</si>
  <si>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</si>
  <si>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</si>
  <si>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</si>
  <si>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</si>
  <si>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</si>
  <si>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</si>
  <si>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</si>
  <si>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</si>
  <si>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</si>
  <si>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</si>
  <si>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</si>
  <si>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</si>
  <si>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</si>
  <si>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</si>
  <si>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</si>
  <si>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</si>
  <si>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</si>
  <si>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</si>
  <si>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</si>
  <si>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</si>
  <si>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</si>
  <si>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</si>
  <si>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</si>
  <si>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</si>
  <si>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</si>
  <si>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</si>
  <si>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</si>
  <si>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</si>
  <si>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</si>
  <si>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</si>
  <si>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</si>
  <si>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</si>
  <si>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</si>
  <si>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</si>
  <si>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</si>
  <si>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</si>
  <si>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</si>
  <si>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</si>
  <si>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</si>
  <si>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</si>
  <si>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</si>
  <si>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</si>
  <si>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</si>
  <si>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</si>
  <si>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</si>
  <si>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</si>
  <si>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</si>
  <si>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</si>
  <si>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</si>
  <si>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</si>
  <si>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</si>
  <si>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</si>
  <si>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</si>
  <si>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</si>
  <si>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</si>
  <si>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</si>
  <si>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</si>
  <si>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</si>
  <si>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</si>
  <si>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</si>
  <si>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</si>
  <si>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</si>
  <si>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</si>
  <si>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</si>
  <si>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</si>
  <si>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</si>
  <si>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</si>
  <si>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</si>
  <si>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</si>
  <si>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</si>
  <si>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</si>
  <si>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</si>
  <si>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</si>
  <si>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</si>
  <si>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</si>
  <si>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</si>
  <si>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</si>
  <si>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</si>
  <si>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</si>
  <si>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</si>
  <si>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</si>
  <si>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</si>
  <si>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</si>
  <si>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</si>
  <si>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</si>
  <si>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</si>
  <si>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</si>
  <si>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</si>
  <si>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</si>
  <si>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</si>
  <si>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</si>
  <si>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</si>
  <si>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</si>
  <si>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</si>
  <si>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</si>
  <si>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</si>
  <si>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</si>
  <si>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</si>
  <si>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</si>
  <si>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</si>
  <si>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</si>
  <si>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</si>
  <si>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</si>
  <si>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</si>
  <si>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</si>
  <si>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</si>
  <si>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</si>
  <si>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</si>
  <si>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</si>
  <si>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</si>
  <si>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</si>
  <si>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</si>
  <si>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</si>
  <si>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</si>
  <si>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</si>
  <si>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</si>
  <si>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</si>
  <si>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</si>
  <si>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</si>
  <si>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</si>
  <si>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</si>
  <si>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</si>
  <si>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</si>
  <si>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</si>
  <si>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</si>
  <si>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</si>
  <si>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</si>
  <si>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</si>
  <si>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</si>
  <si>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</si>
  <si>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</si>
  <si>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</si>
  <si>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</si>
  <si>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</si>
  <si>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</si>
  <si>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</si>
  <si>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</si>
  <si>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</si>
  <si>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</si>
  <si>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</si>
  <si>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</si>
  <si>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</si>
  <si>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</si>
  <si>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</si>
  <si>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</si>
  <si>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</si>
  <si>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</si>
  <si>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</si>
  <si>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</si>
  <si>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</si>
  <si>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</si>
  <si>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</si>
  <si>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</si>
  <si>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</si>
  <si>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</si>
  <si>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</si>
  <si>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</si>
  <si>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</si>
  <si>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</si>
  <si>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</si>
  <si>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</si>
  <si>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</si>
  <si>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</si>
  <si>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</si>
  <si>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</si>
  <si>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</si>
  <si>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</si>
  <si>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</si>
  <si>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</si>
  <si>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</si>
  <si>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</si>
  <si>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</si>
  <si>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</si>
  <si>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</si>
  <si>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</si>
  <si>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</si>
  <si>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</si>
  <si>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</si>
  <si>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</si>
  <si>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</si>
  <si>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</si>
  <si>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</si>
  <si>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</si>
  <si>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</si>
  <si>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</si>
  <si>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</si>
  <si>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</si>
  <si>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</si>
  <si>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</si>
  <si>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</si>
  <si>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</si>
  <si>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</si>
  <si>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</si>
  <si>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</si>
  <si>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</si>
  <si>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</si>
  <si>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</si>
  <si>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</si>
  <si>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</si>
  <si>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</si>
  <si>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</si>
  <si>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</si>
  <si>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</si>
  <si>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</si>
  <si>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</si>
  <si>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</si>
  <si>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</si>
  <si>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</si>
  <si>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</si>
  <si>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</si>
  <si>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</si>
  <si>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</si>
  <si>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</si>
  <si>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</si>
  <si>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</si>
  <si>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</si>
  <si>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</si>
  <si>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</si>
  <si>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</si>
  <si>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</si>
  <si>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</si>
  <si>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</si>
  <si>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</si>
  <si>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</si>
  <si>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</si>
  <si>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</si>
  <si>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</si>
  <si>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</si>
  <si>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</si>
  <si>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</si>
  <si>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</si>
  <si>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</si>
  <si>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</si>
  <si>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</si>
  <si>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</si>
  <si>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</si>
  <si>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</si>
  <si>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</si>
  <si>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</si>
  <si>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</si>
  <si>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</si>
  <si>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</si>
  <si>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</si>
  <si>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</si>
  <si>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</si>
  <si>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</si>
  <si>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</si>
  <si>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</si>
  <si>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</si>
  <si>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</si>
  <si>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</si>
  <si>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</si>
  <si>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</si>
  <si>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</si>
  <si>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</si>
  <si>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</si>
  <si>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</si>
  <si>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</si>
  <si>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</si>
  <si>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</si>
  <si>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</si>
  <si>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</si>
  <si>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</si>
  <si>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</si>
  <si>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</si>
  <si>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</si>
  <si>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</si>
  <si>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</si>
  <si>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</si>
  <si>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</si>
  <si>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</si>
  <si>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</si>
  <si>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</si>
  <si>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</si>
  <si>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</si>
  <si>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</si>
  <si>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</si>
  <si>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</si>
  <si>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</si>
  <si>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</si>
  <si>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</si>
  <si>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</si>
  <si>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</si>
  <si>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</si>
  <si>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</si>
  <si>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</si>
  <si>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</si>
  <si>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</si>
  <si>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</si>
  <si>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</si>
  <si>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</si>
  <si>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</si>
  <si>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</si>
  <si>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</si>
  <si>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</si>
  <si>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</si>
  <si>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</si>
  <si>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</si>
  <si>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</si>
  <si>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</si>
  <si>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</si>
  <si>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</si>
  <si>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</si>
  <si>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</si>
  <si>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</si>
  <si>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</si>
  <si>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</si>
  <si>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</si>
  <si>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</si>
  <si>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</si>
  <si>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</si>
  <si>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</si>
  <si>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</si>
  <si>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</si>
  <si>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</si>
  <si>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</si>
  <si>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</si>
  <si>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</si>
  <si>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</si>
  <si>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</si>
  <si>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</si>
  <si>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</si>
  <si>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</si>
  <si>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</si>
  <si>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</si>
  <si>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</si>
  <si>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</si>
  <si>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</si>
  <si>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</si>
  <si>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</si>
  <si>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</si>
  <si>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</si>
  <si>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</si>
  <si>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</si>
  <si>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</si>
  <si>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</si>
  <si>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</si>
  <si>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</si>
  <si>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</si>
  <si>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</si>
  <si>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</si>
  <si>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</si>
  <si>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</si>
  <si>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</si>
  <si>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</si>
  <si>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</si>
  <si>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</si>
  <si>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</si>
  <si>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</si>
  <si>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</si>
  <si>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</si>
  <si>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</si>
  <si>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</si>
  <si>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</si>
  <si>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</si>
  <si>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</si>
  <si>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</si>
  <si>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</si>
  <si>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</si>
  <si>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</si>
  <si>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</si>
  <si>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</si>
  <si>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</si>
  <si>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</si>
  <si>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</si>
  <si>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</si>
  <si>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</si>
  <si>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</si>
  <si>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</si>
  <si>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</si>
  <si>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</si>
  <si>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</si>
  <si>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</si>
  <si>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</si>
  <si>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</si>
  <si>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</si>
  <si>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</si>
  <si>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</si>
  <si>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</si>
  <si>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</si>
  <si>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</si>
  <si>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</si>
  <si>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</si>
  <si>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</si>
  <si>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</si>
  <si>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</si>
  <si>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</si>
  <si>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</si>
  <si>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</si>
  <si>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</si>
  <si>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</si>
  <si>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</si>
  <si>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</si>
  <si>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</si>
  <si>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</si>
  <si>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</si>
  <si>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</si>
  <si>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</si>
  <si>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</si>
  <si>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</si>
  <si>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</si>
  <si>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</si>
  <si>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</si>
  <si>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</si>
  <si>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</si>
  <si>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</si>
  <si>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</si>
  <si>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</si>
  <si>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</si>
  <si>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</si>
  <si>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</si>
  <si>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</si>
  <si>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</si>
  <si>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</si>
  <si>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</si>
  <si>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</si>
  <si>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</si>
  <si>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</si>
  <si>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</si>
  <si>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</si>
  <si>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</si>
  <si>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</si>
  <si>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</si>
  <si>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</si>
  <si>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</si>
  <si>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</si>
  <si>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</si>
  <si>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</si>
  <si>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</si>
  <si>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</si>
  <si>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</si>
  <si>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</si>
  <si>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</si>
  <si>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</si>
  <si>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</si>
  <si>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</si>
  <si>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</si>
  <si>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</si>
  <si>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</si>
  <si>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</si>
  <si>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</si>
  <si>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</si>
  <si>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</si>
  <si>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</si>
  <si>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</si>
  <si>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</si>
  <si>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</si>
  <si>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</si>
  <si>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</si>
  <si>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</si>
  <si>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</si>
  <si>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</si>
  <si>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</si>
  <si>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</si>
  <si>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</si>
  <si>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</si>
  <si>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</si>
  <si>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</si>
  <si>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</si>
  <si>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</si>
  <si>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</si>
  <si>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</si>
  <si>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</si>
  <si>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</si>
  <si>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</si>
  <si>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</si>
  <si>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</si>
  <si>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</si>
  <si>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</si>
  <si>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</si>
  <si>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</si>
  <si>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</si>
  <si>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</si>
  <si>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</si>
  <si>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</si>
  <si>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</si>
  <si>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</si>
  <si>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</si>
  <si>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</si>
  <si>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</si>
  <si>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</si>
  <si>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</si>
  <si>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</si>
  <si>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</si>
  <si>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</si>
  <si>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</si>
  <si>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</si>
  <si>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</si>
  <si>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</si>
  <si>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</si>
  <si>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</si>
  <si>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</si>
  <si>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</si>
  <si>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</si>
  <si>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</si>
  <si>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</si>
  <si>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</si>
  <si>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</si>
  <si>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</si>
  <si>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</si>
  <si>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</si>
  <si>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</si>
  <si>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</si>
  <si>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</si>
  <si>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</si>
  <si>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</si>
  <si>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</si>
  <si>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</si>
  <si>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</si>
  <si>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</si>
  <si>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</si>
  <si>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</si>
  <si>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</si>
  <si>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</si>
  <si>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</si>
  <si>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</si>
  <si>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</si>
  <si>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</si>
  <si>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</si>
  <si>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</si>
  <si>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</si>
  <si>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</si>
  <si>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</si>
  <si>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</si>
  <si>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</si>
  <si>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</si>
  <si>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</si>
  <si>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</si>
  <si>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</si>
  <si>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</si>
  <si>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</si>
  <si>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</si>
  <si>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</si>
  <si>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</si>
  <si>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</si>
  <si>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</si>
  <si>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</si>
  <si>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</si>
  <si>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</si>
  <si>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</si>
  <si>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</si>
  <si>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</si>
  <si>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</si>
  <si>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</si>
  <si>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</si>
  <si>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</si>
  <si>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</si>
  <si>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</si>
  <si>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</si>
  <si>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</si>
  <si>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</si>
  <si>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</si>
  <si>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</si>
  <si>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</si>
  <si>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</si>
  <si>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</si>
  <si>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</si>
  <si>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</si>
  <si>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</si>
  <si>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</si>
  <si>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</si>
  <si>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</si>
  <si>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</si>
  <si>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</si>
  <si>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</si>
  <si>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</si>
  <si>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</si>
  <si>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</si>
  <si>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</si>
  <si>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</si>
  <si>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</si>
  <si>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</si>
  <si>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</si>
  <si>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</si>
  <si>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</si>
  <si>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</si>
  <si>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</si>
  <si>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</si>
  <si>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</si>
  <si>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</si>
  <si>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</si>
  <si>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</si>
  <si>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</si>
  <si>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</si>
  <si>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</si>
  <si>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</si>
  <si>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</si>
  <si>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</si>
  <si>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</si>
  <si>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</si>
  <si>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</si>
  <si>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</si>
  <si>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</si>
  <si>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</si>
  <si>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</si>
  <si>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</si>
  <si>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</si>
  <si>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</si>
  <si>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</si>
  <si>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</si>
  <si>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</si>
  <si>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</si>
  <si>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</si>
  <si>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</si>
  <si>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</si>
  <si>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</si>
  <si>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</si>
  <si>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</si>
  <si>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</si>
  <si>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</si>
  <si>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</si>
  <si>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</si>
  <si>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</si>
  <si>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</si>
  <si>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</si>
  <si>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</si>
  <si>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</si>
  <si>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</si>
  <si>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</si>
  <si>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</si>
  <si>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</si>
  <si>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</si>
  <si>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</si>
  <si>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</si>
  <si>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</si>
  <si>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</si>
  <si>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</si>
  <si>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</si>
  <si>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</si>
  <si>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</si>
  <si>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</si>
  <si>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</si>
  <si>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</si>
  <si>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</si>
  <si>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</si>
  <si>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</si>
  <si>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</si>
  <si>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</si>
  <si>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</si>
  <si>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</si>
  <si>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</si>
  <si>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</si>
  <si>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</si>
  <si>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</si>
  <si>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</si>
  <si>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</si>
  <si>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</si>
  <si>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</si>
  <si>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</si>
  <si>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</si>
  <si>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</si>
  <si>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</si>
  <si>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</si>
  <si>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</si>
  <si>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</si>
  <si>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</si>
  <si>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</si>
  <si>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</si>
  <si>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</si>
  <si>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</si>
  <si>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</si>
  <si>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</si>
  <si>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</si>
  <si>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</si>
  <si>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</si>
  <si>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</si>
  <si>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</si>
  <si>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</si>
  <si>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</si>
  <si>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</si>
  <si>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</si>
  <si>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</si>
  <si>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</si>
  <si>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</si>
  <si>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</si>
  <si>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</si>
  <si>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</si>
  <si>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</si>
  <si>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</si>
  <si>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</si>
  <si>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</si>
  <si>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</si>
  <si>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</si>
  <si>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</si>
  <si>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</si>
  <si>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</si>
  <si>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</si>
  <si>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</si>
  <si>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</si>
  <si>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</si>
  <si>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</si>
  <si>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</si>
  <si>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</si>
  <si>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</si>
  <si>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</si>
  <si>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</si>
  <si>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</si>
  <si>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</si>
  <si>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</si>
  <si>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</si>
  <si>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</si>
  <si>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</si>
  <si>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</si>
  <si>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</si>
  <si>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</si>
  <si>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</si>
  <si>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</si>
  <si>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</si>
  <si>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</si>
  <si>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</si>
  <si>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</si>
  <si>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</si>
  <si>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</si>
  <si>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</si>
  <si>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</si>
  <si>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</si>
  <si>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</si>
  <si>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</si>
  <si>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</si>
  <si>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</si>
  <si>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</si>
  <si>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</si>
  <si>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</si>
  <si>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</si>
  <si>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</si>
  <si>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</si>
  <si>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</si>
  <si>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</si>
  <si>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</si>
  <si>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</si>
  <si>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</si>
  <si>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</si>
  <si>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</si>
  <si>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</si>
  <si>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</si>
  <si>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</si>
  <si>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</si>
  <si>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</si>
  <si>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</si>
  <si>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</si>
  <si>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</si>
  <si>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</si>
  <si>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</si>
  <si>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</si>
  <si>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</si>
  <si>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</si>
  <si>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</si>
  <si>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</si>
  <si>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</si>
  <si>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</si>
  <si>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</si>
  <si>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</si>
  <si>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</si>
  <si>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</si>
  <si>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</si>
  <si>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</si>
  <si>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</si>
  <si>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</si>
  <si>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</si>
  <si>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</si>
  <si>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</si>
  <si>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</si>
  <si>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</si>
  <si>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</si>
  <si>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</si>
  <si>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</si>
  <si>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</si>
  <si>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</si>
  <si>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</si>
  <si>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</si>
  <si>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</si>
  <si>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</si>
  <si>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</si>
  <si>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</si>
  <si>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</si>
  <si>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</si>
  <si>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</si>
  <si>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</si>
  <si>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</si>
  <si>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</si>
  <si>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</si>
  <si>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</si>
  <si>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</si>
  <si>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</si>
  <si>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</si>
  <si>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</si>
  <si>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</si>
  <si>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</si>
  <si>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</si>
  <si>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</si>
  <si>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</si>
  <si>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</si>
  <si>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</si>
  <si>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</si>
  <si>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</si>
  <si>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</si>
  <si>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</si>
  <si>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</si>
  <si>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</si>
  <si>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</si>
  <si>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</si>
  <si>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</si>
  <si>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</si>
  <si>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</si>
  <si>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</si>
  <si>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</si>
  <si>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</si>
  <si>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</si>
  <si>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</si>
  <si>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</si>
  <si>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</si>
  <si>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</si>
  <si>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</si>
  <si>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</si>
  <si>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</si>
  <si>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</si>
  <si>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</si>
  <si>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</si>
  <si>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</si>
  <si>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</si>
  <si>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</si>
  <si>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</si>
  <si>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</si>
  <si>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</si>
  <si>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</si>
  <si>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</si>
  <si>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</si>
  <si>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</si>
  <si>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</si>
  <si>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</si>
  <si>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</si>
  <si>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</si>
  <si>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</si>
  <si>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</si>
  <si>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</si>
  <si>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</si>
  <si>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</si>
  <si>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</si>
  <si>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</si>
  <si>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</si>
  <si>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</si>
  <si>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</si>
  <si>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</si>
  <si>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</si>
  <si>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</si>
  <si>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</si>
  <si>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</si>
  <si>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</si>
  <si>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</si>
  <si>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</si>
  <si>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</si>
  <si>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</si>
  <si>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</si>
  <si>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</si>
  <si>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</si>
  <si>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</si>
  <si>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</si>
  <si>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</si>
  <si>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</si>
  <si>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</si>
  <si>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</si>
  <si>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</si>
  <si>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</si>
  <si>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</si>
  <si>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</si>
  <si>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</si>
  <si>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</si>
  <si>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</si>
  <si>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</si>
  <si>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</si>
  <si>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</si>
  <si>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</si>
  <si>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</si>
  <si>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</si>
  <si>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</si>
  <si>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</si>
  <si>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</si>
  <si>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</si>
  <si>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</si>
  <si>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</si>
  <si>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</si>
  <si>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</si>
  <si>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</si>
  <si>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</si>
  <si>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</si>
  <si>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</si>
  <si>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</si>
  <si>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</si>
  <si>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</si>
  <si>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</si>
  <si>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</si>
  <si>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</si>
  <si>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</si>
  <si>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</si>
  <si>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</si>
  <si>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</si>
  <si>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</si>
  <si>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</si>
  <si>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</si>
  <si>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</si>
  <si>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</si>
  <si>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</si>
  <si>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</si>
  <si>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</si>
  <si>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</si>
  <si>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</si>
  <si>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</si>
  <si>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</si>
  <si>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</si>
  <si>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</si>
  <si>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</si>
  <si>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</si>
  <si>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</si>
  <si>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</si>
  <si>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</si>
  <si>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</si>
  <si>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</si>
  <si>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</si>
  <si>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</si>
  <si>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</si>
  <si>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</si>
  <si>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</si>
  <si>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</si>
  <si>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</si>
  <si>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</si>
  <si>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</si>
  <si>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</si>
  <si>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</si>
  <si>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</si>
  <si>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</si>
  <si>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</si>
  <si>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</si>
  <si>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</si>
  <si>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</si>
  <si>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</si>
  <si>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</si>
  <si>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</si>
  <si>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</si>
  <si>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</si>
  <si>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</si>
  <si>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</si>
  <si>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</si>
  <si>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</si>
  <si>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</si>
  <si>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</si>
  <si>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</si>
  <si>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</si>
  <si>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</si>
  <si>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</si>
  <si>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</si>
  <si>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</si>
  <si>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</si>
  <si>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</si>
  <si>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</si>
  <si>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</si>
  <si>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</si>
  <si>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</si>
  <si>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</si>
  <si>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</si>
  <si>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</si>
  <si>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</si>
  <si>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</si>
  <si>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</si>
  <si>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</si>
  <si>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</si>
  <si>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</si>
  <si>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</si>
  <si>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</si>
  <si>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</si>
  <si>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</si>
  <si>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</si>
  <si>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</si>
  <si>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</si>
  <si>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</si>
  <si>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</si>
  <si>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</si>
  <si>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</si>
  <si>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</si>
  <si>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</si>
  <si>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</si>
  <si>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</si>
  <si>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</si>
  <si>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</si>
  <si>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</si>
  <si>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</si>
  <si>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</si>
  <si>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</si>
  <si>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</si>
  <si>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</si>
  <si>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</si>
  <si>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</si>
  <si>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</si>
  <si>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</si>
  <si>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</si>
  <si>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</si>
  <si>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</si>
  <si>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</si>
  <si>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</si>
  <si>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</si>
  <si>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</si>
  <si>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</si>
  <si>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</si>
  <si>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</si>
  <si>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</si>
  <si>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</si>
  <si>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</si>
  <si>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</si>
  <si>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</si>
  <si>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</si>
  <si>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</si>
  <si>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</si>
  <si>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</si>
  <si>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</si>
  <si>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</si>
  <si>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</si>
  <si>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</si>
  <si>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</si>
  <si>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</si>
  <si>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</si>
  <si>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</si>
  <si>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</si>
  <si>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</si>
  <si>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</si>
  <si>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</si>
  <si>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</si>
  <si>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</si>
  <si>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</si>
  <si>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</si>
  <si>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</si>
  <si>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</si>
  <si>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</si>
  <si>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</si>
  <si>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</si>
  <si>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</si>
  <si>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</si>
  <si>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</si>
  <si>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</si>
  <si>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</si>
  <si>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</si>
  <si>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</si>
  <si>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</si>
  <si>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</si>
  <si>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</si>
  <si>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</si>
  <si>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</si>
  <si>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</si>
  <si>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</si>
  <si>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</si>
  <si>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</si>
  <si>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</si>
  <si>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</si>
  <si>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</si>
  <si>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</si>
  <si>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</si>
  <si>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</si>
  <si>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</si>
  <si>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</si>
  <si>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</si>
  <si>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</si>
  <si>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</si>
  <si>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</si>
  <si>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</si>
  <si>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</si>
  <si>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</si>
  <si>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</si>
  <si>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</si>
  <si>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</si>
  <si>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</si>
  <si>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</si>
  <si>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</si>
  <si>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</si>
  <si>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</si>
  <si>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</si>
  <si>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</si>
  <si>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</si>
  <si>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</si>
  <si>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</si>
  <si>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</si>
  <si>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</si>
  <si>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</si>
  <si>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</si>
  <si>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</si>
  <si>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</si>
  <si>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</si>
  <si>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</si>
  <si>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</si>
  <si>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</si>
  <si>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</si>
  <si>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</si>
  <si>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</si>
  <si>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</si>
  <si>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</si>
  <si>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</si>
  <si>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</si>
  <si>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</si>
  <si>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</si>
  <si>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</si>
  <si>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</si>
  <si>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</si>
  <si>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</si>
  <si>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</si>
  <si>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</si>
  <si>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</si>
  <si>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</si>
  <si>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</si>
  <si>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</si>
  <si>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</si>
  <si>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</si>
  <si>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</si>
  <si>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</si>
  <si>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</si>
  <si>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</si>
  <si>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</si>
  <si>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</si>
  <si>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</si>
  <si>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</si>
  <si>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</si>
  <si>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</si>
  <si>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</si>
  <si>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</si>
  <si>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</si>
  <si>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</si>
  <si>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</si>
  <si>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</si>
  <si>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</si>
  <si>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</si>
  <si>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</si>
  <si>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</si>
  <si>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</si>
  <si>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</si>
  <si>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</si>
  <si>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</si>
  <si>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</si>
  <si>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</si>
  <si>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</si>
  <si>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</si>
  <si>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</si>
  <si>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</si>
  <si>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</si>
  <si>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</si>
  <si>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</si>
  <si>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</si>
  <si>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</si>
  <si>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</si>
  <si>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</si>
  <si>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</si>
  <si>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</si>
  <si>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</si>
  <si>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</si>
  <si>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</si>
  <si>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</si>
  <si>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</si>
  <si>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</si>
  <si>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</si>
  <si>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</si>
  <si>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</si>
  <si>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</si>
  <si>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</si>
  <si>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</si>
  <si>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</si>
  <si>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</si>
  <si>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</si>
  <si>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</si>
  <si>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</si>
  <si>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</si>
  <si>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</si>
  <si>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</si>
  <si>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</si>
  <si>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</si>
  <si>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</si>
  <si>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</si>
  <si>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</si>
  <si>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</si>
  <si>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</si>
  <si>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</si>
  <si>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</si>
  <si>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</si>
  <si>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</si>
  <si>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</si>
  <si>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</si>
  <si>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</si>
  <si>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</si>
  <si>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</si>
  <si>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</si>
  <si>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</si>
  <si>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</si>
  <si>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</si>
  <si>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</si>
  <si>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</si>
  <si>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</si>
  <si>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</si>
  <si>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</si>
  <si>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</si>
  <si>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</si>
  <si>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</si>
  <si>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</si>
  <si>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</si>
  <si>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</si>
  <si>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</si>
  <si>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</si>
  <si>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</si>
  <si>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</si>
  <si>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</si>
  <si>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</si>
  <si>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</si>
  <si>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</si>
  <si>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</si>
  <si>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</si>
  <si>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</si>
  <si>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</si>
  <si>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</si>
  <si>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</si>
  <si>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</si>
  <si>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</si>
  <si>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</si>
  <si>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</si>
  <si>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</si>
  <si>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</si>
  <si>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</si>
  <si>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</si>
  <si>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</si>
  <si>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</si>
  <si>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</si>
  <si>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</si>
  <si>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</si>
  <si>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</si>
  <si>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</si>
  <si>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</si>
  <si>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</si>
  <si>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</si>
  <si>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</si>
  <si>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</si>
  <si>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</si>
  <si>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</si>
  <si>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</si>
  <si>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</si>
  <si>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</si>
  <si>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</si>
  <si>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</si>
  <si>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</si>
  <si>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</si>
  <si>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</si>
  <si>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</si>
  <si>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</si>
  <si>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</si>
  <si>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</si>
  <si>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</si>
  <si>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</si>
  <si>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</si>
  <si>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</si>
  <si>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</si>
  <si>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</si>
  <si>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</si>
  <si>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</si>
  <si>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</si>
  <si>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</si>
  <si>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</si>
  <si>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</si>
  <si>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</si>
  <si>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</si>
  <si>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</si>
  <si>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</si>
  <si>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</si>
  <si>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</si>
  <si>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</si>
  <si>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</si>
  <si>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</si>
  <si>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</si>
  <si>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</si>
  <si>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</si>
  <si>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</si>
  <si>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</si>
  <si>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</si>
  <si>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</si>
  <si>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</si>
  <si>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</si>
  <si>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</si>
  <si>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</si>
  <si>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</si>
  <si>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</si>
  <si>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</si>
  <si>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</si>
  <si>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</si>
  <si>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</si>
  <si>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</si>
  <si>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</si>
  <si>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</si>
  <si>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</si>
  <si>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</si>
  <si>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</si>
  <si>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</si>
  <si>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</si>
  <si>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</si>
  <si>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</si>
  <si>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</si>
  <si>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</si>
  <si>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</si>
  <si>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</si>
  <si>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</si>
  <si>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</si>
  <si>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</si>
  <si>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</si>
  <si>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</si>
  <si>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</si>
  <si>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</si>
  <si>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</si>
  <si>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</si>
  <si>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</si>
  <si>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</si>
  <si>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</si>
  <si>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</si>
  <si>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</si>
  <si>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</si>
  <si>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</si>
  <si>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</si>
  <si>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</si>
  <si>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</si>
  <si>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</si>
  <si>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</si>
  <si>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</si>
  <si>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</si>
  <si>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</si>
  <si>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</si>
  <si>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</si>
  <si>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</si>
  <si>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</si>
  <si>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</si>
  <si>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</si>
  <si>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</si>
  <si>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</si>
  <si>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</si>
  <si>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</si>
  <si>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</si>
  <si>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</si>
  <si>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</si>
  <si>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</si>
  <si>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</si>
  <si>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</si>
  <si>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</si>
  <si>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</si>
  <si>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</si>
  <si>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</si>
  <si>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</si>
  <si>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</si>
  <si>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</si>
  <si>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</si>
  <si>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</si>
  <si>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</si>
  <si>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</si>
  <si>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</si>
  <si>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</si>
  <si>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</si>
  <si>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</si>
  <si>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</si>
  <si>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</si>
  <si>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</si>
  <si>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</si>
  <si>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</si>
  <si>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</si>
  <si>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</si>
  <si>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</si>
  <si>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</si>
  <si>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</si>
  <si>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</si>
  <si>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</si>
  <si>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</si>
  <si>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</si>
  <si>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</si>
  <si>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</si>
  <si>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</si>
  <si>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</si>
  <si>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</si>
  <si>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</si>
  <si>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</si>
  <si>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</si>
  <si>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</si>
  <si>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</si>
  <si>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</si>
  <si>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</si>
  <si>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</si>
  <si>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</si>
  <si>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</si>
  <si>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</si>
  <si>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</si>
  <si>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</si>
  <si>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</si>
  <si>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</si>
  <si>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</si>
  <si>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</si>
  <si>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</si>
  <si>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</si>
  <si>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</si>
  <si>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</si>
  <si>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</si>
  <si>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</si>
  <si>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</si>
  <si>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</si>
  <si>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</si>
  <si>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</si>
  <si>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</si>
  <si>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</si>
  <si>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</si>
  <si>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</si>
  <si>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</si>
  <si>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</si>
  <si>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</si>
  <si>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</si>
  <si>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</si>
  <si>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</si>
  <si>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</si>
  <si>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</si>
  <si>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</si>
  <si>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</si>
  <si>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</si>
  <si>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</si>
  <si>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</si>
  <si>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</si>
  <si>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</si>
  <si>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</si>
  <si>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</si>
  <si>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</si>
  <si>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</si>
  <si>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</si>
  <si>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</si>
  <si>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</si>
  <si>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</si>
  <si>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</si>
  <si>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</si>
  <si>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</si>
  <si>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</si>
  <si>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</si>
  <si>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</si>
  <si>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</si>
  <si>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</si>
  <si>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</si>
  <si>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</si>
  <si>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</si>
  <si>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</si>
  <si>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</si>
  <si>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</si>
  <si>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</si>
  <si>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</si>
  <si>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</si>
  <si>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</si>
  <si>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</si>
  <si>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</si>
  <si>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</si>
  <si>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</si>
  <si>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</si>
  <si>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</si>
  <si>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</si>
  <si>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</si>
  <si>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</si>
  <si>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</si>
  <si>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</si>
  <si>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</si>
  <si>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</si>
  <si>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</si>
  <si>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</si>
  <si>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</si>
  <si>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</si>
  <si>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</si>
  <si>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</si>
  <si>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</si>
  <si>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</si>
  <si>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</si>
  <si>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</si>
  <si>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</si>
  <si>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</si>
  <si>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</si>
  <si>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</si>
  <si>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</si>
  <si>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</si>
  <si>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</si>
  <si>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</si>
  <si>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</si>
  <si>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</si>
  <si>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</si>
  <si>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</si>
  <si>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</si>
  <si>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</si>
  <si>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</si>
  <si>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</si>
  <si>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</si>
  <si>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</si>
  <si>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</si>
  <si>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</si>
  <si>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</si>
  <si>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</si>
  <si>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</si>
  <si>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</si>
  <si>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</si>
  <si>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</si>
  <si>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</si>
  <si>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</si>
  <si>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</si>
  <si>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</si>
  <si>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</si>
  <si>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</si>
  <si>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</si>
  <si>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</si>
  <si>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</si>
  <si>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</si>
  <si>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</si>
  <si>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</si>
  <si>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</si>
  <si>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</si>
  <si>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</si>
  <si>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</si>
  <si>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</si>
  <si>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</si>
  <si>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</si>
  <si>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</si>
  <si>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</si>
  <si>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</si>
  <si>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</si>
  <si>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</si>
  <si>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</si>
  <si>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</si>
  <si>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</si>
  <si>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</si>
  <si>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</si>
  <si>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</si>
  <si>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</si>
  <si>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</si>
  <si>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</si>
  <si>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</si>
  <si>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</si>
  <si>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</si>
  <si>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</si>
  <si>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</si>
  <si>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</si>
  <si>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</si>
  <si>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</si>
  <si>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</si>
  <si>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</si>
  <si>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</si>
  <si>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</si>
  <si>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</si>
  <si>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</si>
  <si>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</si>
  <si>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</si>
  <si>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</si>
  <si>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</si>
  <si>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</si>
  <si>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</si>
  <si>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</si>
  <si>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</si>
  <si>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</si>
  <si>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</si>
  <si>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</si>
  <si>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</si>
  <si>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</si>
  <si>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</si>
  <si>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</si>
  <si>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</si>
  <si>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</si>
  <si>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</si>
  <si>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</si>
  <si>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</si>
  <si>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</si>
  <si>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</si>
  <si>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</si>
  <si>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</si>
  <si>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</si>
  <si>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</si>
  <si>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</si>
  <si>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</si>
  <si>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</si>
  <si>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</si>
  <si>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</si>
  <si>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</si>
  <si>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</si>
  <si>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</si>
  <si>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</si>
  <si>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</si>
  <si>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</si>
  <si>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</si>
  <si>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</si>
  <si>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</si>
  <si>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</si>
  <si>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</si>
  <si>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</si>
  <si>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</si>
  <si>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</si>
  <si>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</si>
  <si>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</si>
  <si>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</si>
  <si>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</si>
  <si>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</si>
  <si>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</si>
  <si>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</si>
  <si>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</si>
  <si>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</si>
  <si>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</si>
  <si>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</si>
  <si>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</si>
  <si>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</si>
  <si>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</si>
  <si>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</si>
  <si>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</si>
  <si>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</si>
  <si>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</si>
  <si>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</si>
  <si>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</si>
  <si>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</si>
  <si>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</si>
  <si>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</si>
  <si>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</si>
  <si>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</si>
  <si>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</si>
  <si>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</si>
  <si>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</si>
  <si>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</si>
  <si>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</si>
  <si>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</si>
  <si>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</si>
  <si>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</si>
  <si>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</si>
  <si>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</si>
  <si>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</si>
  <si>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</si>
  <si>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</si>
  <si>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</si>
  <si>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</si>
  <si>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</si>
  <si>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</si>
  <si>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</si>
  <si>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</si>
  <si>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</si>
  <si>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</si>
  <si>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</si>
  <si>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</si>
  <si>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</si>
  <si>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</si>
  <si>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</si>
  <si>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</si>
  <si>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</si>
  <si>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</si>
  <si>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</si>
  <si>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</si>
  <si>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</si>
  <si>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</si>
  <si>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</si>
  <si>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</si>
  <si>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</si>
  <si>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</si>
  <si>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</si>
  <si>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</si>
  <si>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</si>
  <si>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</si>
  <si>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</si>
  <si>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</si>
  <si>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</si>
  <si>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</si>
  <si>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</si>
  <si>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</si>
  <si>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</si>
  <si>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</si>
  <si>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</si>
  <si>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</si>
  <si>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</si>
  <si>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</si>
  <si>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</si>
  <si>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</si>
  <si>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</si>
  <si>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</si>
  <si>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</si>
  <si>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</si>
  <si>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</si>
  <si>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</si>
  <si>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</si>
  <si>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</si>
  <si>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</si>
  <si>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</si>
  <si>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</si>
  <si>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</si>
  <si>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</si>
  <si>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</si>
  <si>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</si>
  <si>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</si>
  <si>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</si>
  <si>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</si>
  <si>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</si>
  <si>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</si>
  <si>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</si>
  <si>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</si>
  <si>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</si>
  <si>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</si>
  <si>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</si>
  <si>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</si>
  <si>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</si>
  <si>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</si>
  <si>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</si>
  <si>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</si>
  <si>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</si>
  <si>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</si>
  <si>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</si>
  <si>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</si>
  <si>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</si>
  <si>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</si>
  <si>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</si>
  <si>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</si>
  <si>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</si>
  <si>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</si>
  <si>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</si>
  <si>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</si>
  <si>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</si>
  <si>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</si>
  <si>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</si>
  <si>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</si>
  <si>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</si>
  <si>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</si>
  <si>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</si>
  <si>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</si>
  <si>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</si>
  <si>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</si>
  <si>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</si>
  <si>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</si>
  <si>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</si>
  <si>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</si>
  <si>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</si>
  <si>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</si>
  <si>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</si>
  <si>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</si>
  <si>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</si>
  <si>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</si>
  <si>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</si>
  <si>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</si>
  <si>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</si>
  <si>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</si>
  <si>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</si>
  <si>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</si>
  <si>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</si>
  <si>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</si>
  <si>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</si>
  <si>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</si>
  <si>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</si>
  <si>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</si>
  <si>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</si>
  <si>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</si>
  <si>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</si>
  <si>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</si>
  <si>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</si>
  <si>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</si>
  <si>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</si>
  <si>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</si>
  <si>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</si>
  <si>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</si>
  <si>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</si>
  <si>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</si>
  <si>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</si>
  <si>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</si>
  <si>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</si>
  <si>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</si>
  <si>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</si>
  <si>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</si>
  <si>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</si>
  <si>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</si>
  <si>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</si>
  <si>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</si>
  <si>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</si>
  <si>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</si>
  <si>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</si>
  <si>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</si>
  <si>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</si>
  <si>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</si>
  <si>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</si>
  <si>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</si>
  <si>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</si>
  <si>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</si>
  <si>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</si>
  <si>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</si>
  <si>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</si>
  <si>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</si>
  <si>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</si>
  <si>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</si>
  <si>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</si>
  <si>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</si>
  <si>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</si>
  <si>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</si>
  <si>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</si>
  <si>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</si>
  <si>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</si>
  <si>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</si>
  <si>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</si>
  <si>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</si>
  <si>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</si>
  <si>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</si>
  <si>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</si>
  <si>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</si>
  <si>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</si>
  <si>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</si>
  <si>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</si>
  <si>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</si>
  <si>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</si>
  <si>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</si>
  <si>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</si>
  <si>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</si>
  <si>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</si>
  <si>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</si>
  <si>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</si>
  <si>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</si>
  <si>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</si>
  <si>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</si>
  <si>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</si>
  <si>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</si>
  <si>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</si>
  <si>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</si>
  <si>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</si>
  <si>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</si>
  <si>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</si>
  <si>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</si>
  <si>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</si>
  <si>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</si>
  <si>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</si>
  <si>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</si>
  <si>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</si>
  <si>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</si>
  <si>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</si>
  <si>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</si>
  <si>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</si>
  <si>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</si>
  <si>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</si>
  <si>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</si>
  <si>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</si>
  <si>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</si>
  <si>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</si>
  <si>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</si>
  <si>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</si>
  <si>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</si>
  <si>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</si>
  <si>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</si>
  <si>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</si>
  <si>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</si>
  <si>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</si>
  <si>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</si>
  <si>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</si>
  <si>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</si>
  <si>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</si>
  <si>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</si>
  <si>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</si>
  <si>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</si>
  <si>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</si>
  <si>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</si>
  <si>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</si>
  <si>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</si>
  <si>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</si>
  <si>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</si>
  <si>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</si>
  <si>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</si>
  <si>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</si>
  <si>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</si>
  <si>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</si>
  <si>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</si>
  <si>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</si>
  <si>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</si>
  <si>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</si>
  <si>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</si>
  <si>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</si>
  <si>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</si>
  <si>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</si>
  <si>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</si>
  <si>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</si>
  <si>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</si>
  <si>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</si>
  <si>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</si>
  <si>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</si>
  <si>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</si>
  <si>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</si>
  <si>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</si>
  <si>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</si>
  <si>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</si>
  <si>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</si>
  <si>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</si>
  <si>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</si>
  <si>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</si>
  <si>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</si>
  <si>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</si>
  <si>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</si>
  <si>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</si>
  <si>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</si>
  <si>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</si>
  <si>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</si>
  <si>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</si>
  <si>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</si>
  <si>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</si>
  <si>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</si>
  <si>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</si>
  <si>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</si>
  <si>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</si>
  <si>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</si>
  <si>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</si>
  <si>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</si>
  <si>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</si>
  <si>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</si>
  <si>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</si>
  <si>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</si>
  <si>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</si>
  <si>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</si>
  <si>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</si>
  <si>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</si>
  <si>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</si>
  <si>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</si>
  <si>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</si>
  <si>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</si>
  <si>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</si>
  <si>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</si>
  <si>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</si>
  <si>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</si>
  <si>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</si>
  <si>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</si>
  <si>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</si>
  <si>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</si>
  <si>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</si>
  <si>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</si>
  <si>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</si>
  <si>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</si>
  <si>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</si>
  <si>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</si>
  <si>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</si>
  <si>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</si>
  <si>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</si>
  <si>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</si>
  <si>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</si>
  <si>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</si>
  <si>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</si>
  <si>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</si>
  <si>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</si>
  <si>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</si>
  <si>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</si>
  <si>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</si>
  <si>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</si>
  <si>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</si>
  <si>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</si>
  <si>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</si>
  <si>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</si>
  <si>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</si>
  <si>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</si>
  <si>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</si>
  <si>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</si>
  <si>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</si>
  <si>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</si>
  <si>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</si>
  <si>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</si>
  <si>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</si>
  <si>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</si>
  <si>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</si>
  <si>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</si>
  <si>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</si>
  <si>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</si>
  <si>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</si>
  <si>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</si>
  <si>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</si>
  <si>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</si>
  <si>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</si>
  <si>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</si>
  <si>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</si>
  <si>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</si>
  <si>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</si>
  <si>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</si>
  <si>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</si>
  <si>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</si>
  <si>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</si>
  <si>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</si>
  <si>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</si>
  <si>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</si>
  <si>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</si>
  <si>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</si>
  <si>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</si>
  <si>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</si>
  <si>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</si>
  <si>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</si>
  <si>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</si>
  <si>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</si>
  <si>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</si>
  <si>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</si>
  <si>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</si>
  <si>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</si>
  <si>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</si>
  <si>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</si>
  <si>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</si>
  <si>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</si>
  <si>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</si>
  <si>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</si>
  <si>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</si>
  <si>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</si>
  <si>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</si>
  <si>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</si>
  <si>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</si>
  <si>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</si>
  <si>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</si>
  <si>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</si>
  <si>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</si>
  <si>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</si>
  <si>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</si>
  <si>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</si>
  <si>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</si>
  <si>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</si>
  <si>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</si>
  <si>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</si>
  <si>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</si>
  <si>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</si>
  <si>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</si>
  <si>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</si>
  <si>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</si>
  <si>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</si>
  <si>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</si>
  <si>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</si>
  <si>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</si>
  <si>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</si>
  <si>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</si>
  <si>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</si>
  <si>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</si>
  <si>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</si>
  <si>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</si>
  <si>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</si>
  <si>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</si>
  <si>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</si>
  <si>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</si>
  <si>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</si>
  <si>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</si>
  <si>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</si>
  <si>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</si>
  <si>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</si>
  <si>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</si>
  <si>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</si>
  <si>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</si>
  <si>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</si>
  <si>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</si>
  <si>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</si>
  <si>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</si>
  <si>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</si>
  <si>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</si>
  <si>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</si>
  <si>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</si>
  <si>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</si>
  <si>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</si>
  <si>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</si>
  <si>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</si>
  <si>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</si>
  <si>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</si>
  <si>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</si>
  <si>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</si>
  <si>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</si>
  <si>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</si>
  <si>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</si>
  <si>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</si>
  <si>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</si>
  <si>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</si>
  <si>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</si>
  <si>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</si>
  <si>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</si>
  <si>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</si>
  <si>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</si>
  <si>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</si>
  <si>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</si>
  <si>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</si>
  <si>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</si>
  <si>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</si>
  <si>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</si>
  <si>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</si>
  <si>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</si>
  <si>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</si>
  <si>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</si>
  <si>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</si>
  <si>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</si>
  <si>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</si>
  <si>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</si>
  <si>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</si>
  <si>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</si>
  <si>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</si>
  <si>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</si>
  <si>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</si>
  <si>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</si>
  <si>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</si>
  <si>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</si>
  <si>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</si>
  <si>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</si>
  <si>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</si>
  <si>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</si>
  <si>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</si>
  <si>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</si>
  <si>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</si>
  <si>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</si>
  <si>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</si>
  <si>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</si>
  <si>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</si>
  <si>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</si>
  <si>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</si>
  <si>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</si>
  <si>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</si>
  <si>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</si>
  <si>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</si>
  <si>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</si>
  <si>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</si>
  <si>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</si>
  <si>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</si>
  <si>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</si>
  <si>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</si>
  <si>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</si>
  <si>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</si>
  <si>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</si>
  <si>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</si>
  <si>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</si>
  <si>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</si>
  <si>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</si>
  <si>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</si>
  <si>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</si>
  <si>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</si>
  <si>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</si>
  <si>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</si>
  <si>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</si>
  <si>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</si>
  <si>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</si>
  <si>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</si>
  <si>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</si>
  <si>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</si>
  <si>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</si>
  <si>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</si>
  <si>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</si>
  <si>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</si>
  <si>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</si>
  <si>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</si>
  <si>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</si>
  <si>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</si>
  <si>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</si>
  <si>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</si>
  <si>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</si>
  <si>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</si>
  <si>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</si>
  <si>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</si>
  <si>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</si>
  <si>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</si>
  <si>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</si>
  <si>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</si>
  <si>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</si>
  <si>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</si>
  <si>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</si>
  <si>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</si>
  <si>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</si>
  <si>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</si>
  <si>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</si>
  <si>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</si>
  <si>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</si>
  <si>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</si>
  <si>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</si>
  <si>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</si>
  <si>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</si>
  <si>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</si>
  <si>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</si>
  <si>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</si>
  <si>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</si>
  <si>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</si>
  <si>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</si>
  <si>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</si>
  <si>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</si>
  <si>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</si>
  <si>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</si>
  <si>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</si>
  <si>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</si>
  <si>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</si>
  <si>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</si>
  <si>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</si>
  <si>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</si>
  <si>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</si>
  <si>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</si>
  <si>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</si>
  <si>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</si>
  <si>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</si>
  <si>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</si>
  <si>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</si>
  <si>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</si>
  <si>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</si>
  <si>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</si>
  <si>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</si>
  <si>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</si>
  <si>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</si>
  <si>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</si>
  <si>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</si>
  <si>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</si>
  <si>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</si>
  <si>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</si>
  <si>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</si>
  <si>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</si>
  <si>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</si>
  <si>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</si>
  <si>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</si>
  <si>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</si>
  <si>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</si>
  <si>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</si>
  <si>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</si>
  <si>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</si>
  <si>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</si>
  <si>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</si>
  <si>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</si>
  <si>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</si>
  <si>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</si>
  <si>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</si>
  <si>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</si>
  <si>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</si>
  <si>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</si>
  <si>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</si>
  <si>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</si>
  <si>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</si>
  <si>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</si>
  <si>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</si>
  <si>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</si>
  <si>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</si>
  <si>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</si>
  <si>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</si>
  <si>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</si>
  <si>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</si>
  <si>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</si>
  <si>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</si>
  <si>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</si>
  <si>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</si>
  <si>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</si>
  <si>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</si>
  <si>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</si>
  <si>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</si>
  <si>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</si>
  <si>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</si>
  <si>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</si>
  <si>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</si>
  <si>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</si>
  <si>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</si>
  <si>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</si>
  <si>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</si>
  <si>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</si>
  <si>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</si>
  <si>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</si>
  <si>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</si>
  <si>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</si>
  <si>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</si>
  <si>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</si>
  <si>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</si>
  <si>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</si>
  <si>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</si>
  <si>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</si>
  <si>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</si>
  <si>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</si>
  <si>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</si>
  <si>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</si>
  <si>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</si>
  <si>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</si>
  <si>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</si>
  <si>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</si>
  <si>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</si>
  <si>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</si>
  <si>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</si>
  <si>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</si>
  <si>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</si>
  <si>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</si>
  <si>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</si>
  <si>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</si>
  <si>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</si>
  <si>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</si>
  <si>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</si>
  <si>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</si>
  <si>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</si>
  <si>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</si>
  <si>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</si>
  <si>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</si>
  <si>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</si>
  <si>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</si>
  <si>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</si>
  <si>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</si>
  <si>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</si>
  <si>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</si>
  <si>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</si>
  <si>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</si>
  <si>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</si>
  <si>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</si>
  <si>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</si>
  <si>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</si>
  <si>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</si>
  <si>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</si>
  <si>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</si>
  <si>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</si>
  <si>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</si>
  <si>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</si>
  <si>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</si>
  <si>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</si>
  <si>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</si>
  <si>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</si>
  <si>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</si>
  <si>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</si>
  <si>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</si>
  <si>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</si>
  <si>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</si>
  <si>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</si>
  <si>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</si>
  <si>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</si>
  <si>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</si>
  <si>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</si>
  <si>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</si>
  <si>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</si>
  <si>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</si>
  <si>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</si>
  <si>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</si>
  <si>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</si>
  <si>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</si>
  <si>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</si>
  <si>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</si>
  <si>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</si>
  <si>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</si>
  <si>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</si>
  <si>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</si>
  <si>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</si>
  <si>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</si>
  <si>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</si>
  <si>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</si>
  <si>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</si>
  <si>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</si>
  <si>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</si>
  <si>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</si>
  <si>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</si>
  <si>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</si>
  <si>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</si>
  <si>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</si>
  <si>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</si>
  <si>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</si>
  <si>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</si>
  <si>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</si>
  <si>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</si>
  <si>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</si>
  <si>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</si>
  <si>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</si>
  <si>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</si>
  <si>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</si>
  <si>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</si>
  <si>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</si>
  <si>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</si>
  <si>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</si>
  <si>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</si>
  <si>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</si>
  <si>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</si>
  <si>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</si>
  <si>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</si>
  <si>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</si>
  <si>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</si>
  <si>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</si>
  <si>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</si>
  <si>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</si>
  <si>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</si>
  <si>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</si>
  <si>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</si>
  <si>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</si>
  <si>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</si>
  <si>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</si>
  <si>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</si>
  <si>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</si>
  <si>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</si>
  <si>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</si>
  <si>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</si>
  <si>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</si>
  <si>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</si>
  <si>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</si>
  <si>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</si>
  <si>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</si>
  <si>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</si>
  <si>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</si>
  <si>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</si>
  <si>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</si>
  <si>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</si>
  <si>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</si>
  <si>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</si>
  <si>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</si>
  <si>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</si>
  <si>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</si>
  <si>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</si>
  <si>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</si>
  <si>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</si>
  <si>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</si>
  <si>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</si>
  <si>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</si>
  <si>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</si>
  <si>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</si>
  <si>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</si>
  <si>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</si>
  <si>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</si>
  <si>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</si>
  <si>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</si>
  <si>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</si>
  <si>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</si>
  <si>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</si>
  <si>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</si>
  <si>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</si>
  <si>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</si>
  <si>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</si>
  <si>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</si>
  <si>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</si>
  <si>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</si>
  <si>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</si>
  <si>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</si>
  <si>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</si>
  <si>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</si>
  <si>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</si>
  <si>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</si>
  <si>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</si>
  <si>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</si>
  <si>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</si>
  <si>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</si>
  <si>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</si>
  <si>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</si>
  <si>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</si>
  <si>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</si>
  <si>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</si>
  <si>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</si>
  <si>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</si>
  <si>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</si>
  <si>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</si>
  <si>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</si>
  <si>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</si>
  <si>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</si>
  <si>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</si>
  <si>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</si>
  <si>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</si>
  <si>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</si>
  <si>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</si>
  <si>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</si>
  <si>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</si>
  <si>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</si>
  <si>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</si>
  <si>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</si>
  <si>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</si>
  <si>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</si>
  <si>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</si>
  <si>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</si>
  <si>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</si>
  <si>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</si>
  <si>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</si>
  <si>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</si>
  <si>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</si>
  <si>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</si>
  <si>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</si>
  <si>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</si>
  <si>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</si>
  <si>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</si>
  <si>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</si>
  <si>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</si>
  <si>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</si>
  <si>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</si>
  <si>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</si>
  <si>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</si>
  <si>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</si>
  <si>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</si>
  <si>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</si>
  <si>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</si>
  <si>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</si>
  <si>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</si>
  <si>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</si>
  <si>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</si>
  <si>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</si>
  <si>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</si>
  <si>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</si>
  <si>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</si>
  <si>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</si>
  <si>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</si>
  <si>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</si>
  <si>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</si>
  <si>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</si>
  <si>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</si>
  <si>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</si>
  <si>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</si>
  <si>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</si>
  <si>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</si>
  <si>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</si>
  <si>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</si>
  <si>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</si>
  <si>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</si>
  <si>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</si>
  <si>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</si>
  <si>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</si>
  <si>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</si>
  <si>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</si>
  <si>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</si>
  <si>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</si>
  <si>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</si>
  <si>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</si>
  <si>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</si>
  <si>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</si>
  <si>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</si>
  <si>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</si>
  <si>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</si>
  <si>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</si>
  <si>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</si>
  <si>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</si>
  <si>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</si>
  <si>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</si>
  <si>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</si>
  <si>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</si>
  <si>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</si>
  <si>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</si>
  <si>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</si>
  <si>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</si>
  <si>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</si>
  <si>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</si>
  <si>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</si>
  <si>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</si>
  <si>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</si>
  <si>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</si>
  <si>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</si>
  <si>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</si>
  <si>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</si>
  <si>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</si>
  <si>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</si>
  <si>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</si>
  <si>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</si>
  <si>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</si>
  <si>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</si>
  <si>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</si>
  <si>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</si>
  <si>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</si>
  <si>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</si>
  <si>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</si>
  <si>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</si>
  <si>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</si>
  <si>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</si>
  <si>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</si>
  <si>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</si>
  <si>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</si>
  <si>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</si>
  <si>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</si>
  <si>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</si>
  <si>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</si>
  <si>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</si>
  <si>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</si>
  <si>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</si>
  <si>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</si>
  <si>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</si>
  <si>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</si>
  <si>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</si>
  <si>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</si>
  <si>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</si>
  <si>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</si>
  <si>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</si>
  <si>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</si>
  <si>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</si>
  <si>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</si>
  <si>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</si>
  <si>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</si>
  <si>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</si>
  <si>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</si>
  <si>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</si>
  <si>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</si>
  <si>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</si>
  <si>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</si>
  <si>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</si>
  <si>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</si>
  <si>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</si>
  <si>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</si>
  <si>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</si>
  <si>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</si>
  <si>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</si>
  <si>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</si>
  <si>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</si>
  <si>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</si>
  <si>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</si>
  <si>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</si>
  <si>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</si>
  <si>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</si>
  <si>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</si>
  <si>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</si>
  <si>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</si>
  <si>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</si>
  <si>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</si>
  <si>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</si>
  <si>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</si>
  <si>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</si>
  <si>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</si>
  <si>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</si>
  <si>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</si>
  <si>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</si>
  <si>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</si>
  <si>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</si>
  <si>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</si>
  <si>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</si>
  <si>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</si>
  <si>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</si>
  <si>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</si>
  <si>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</si>
  <si>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</si>
  <si>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</si>
  <si>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</si>
  <si>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</si>
  <si>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</si>
  <si>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</si>
  <si>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</si>
  <si>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</si>
  <si>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</si>
  <si>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</si>
  <si>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</si>
  <si>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</si>
  <si>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</si>
  <si>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</si>
  <si>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</si>
  <si>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</si>
  <si>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</si>
  <si>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</si>
  <si>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</si>
  <si>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</si>
  <si>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</si>
  <si>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</si>
  <si>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</si>
  <si>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</si>
  <si>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</si>
  <si>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</si>
  <si>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</si>
  <si>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</si>
  <si>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</si>
  <si>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</si>
  <si>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</si>
  <si>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</si>
  <si>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</si>
  <si>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</si>
  <si>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</si>
  <si>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</si>
  <si>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</si>
  <si>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</si>
  <si>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</si>
  <si>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</si>
  <si>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</si>
  <si>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</si>
  <si>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</si>
  <si>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</si>
  <si>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</si>
  <si>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</si>
  <si>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</si>
  <si>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</si>
  <si>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</si>
  <si>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</si>
  <si>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</si>
  <si>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</si>
  <si>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</si>
  <si>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</si>
  <si>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</si>
  <si>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</si>
  <si>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</si>
  <si>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</si>
  <si>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</si>
  <si>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</si>
  <si>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</si>
  <si>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</si>
  <si>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</si>
  <si>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</si>
  <si>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</si>
  <si>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</si>
  <si>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</si>
  <si>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</si>
  <si>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</si>
  <si>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</si>
  <si>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</si>
  <si>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</si>
  <si>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</si>
  <si>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</si>
  <si>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</si>
  <si>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</si>
  <si>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</si>
  <si>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</si>
  <si>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</si>
  <si>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</si>
  <si>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</si>
  <si>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</si>
  <si>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</si>
  <si>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</si>
  <si>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</si>
  <si>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</si>
  <si>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</si>
  <si>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</si>
  <si>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</si>
  <si>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</si>
  <si>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</si>
  <si>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</si>
  <si>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</si>
  <si>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</si>
  <si>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</si>
  <si>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</si>
  <si>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</si>
  <si>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</si>
  <si>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</si>
  <si>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</si>
  <si>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</si>
  <si>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</si>
  <si>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</si>
  <si>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</si>
  <si>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</si>
  <si>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</si>
  <si>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</si>
  <si>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</si>
  <si>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</si>
  <si>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</si>
  <si>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</si>
  <si>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</si>
  <si>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</si>
  <si>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</si>
  <si>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</si>
  <si>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</si>
  <si>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</si>
  <si>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</si>
  <si>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</si>
  <si>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</si>
  <si>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</si>
  <si>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</si>
  <si>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</si>
  <si>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</si>
  <si>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</si>
  <si>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</si>
  <si>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</si>
  <si>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</si>
  <si>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</si>
  <si>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</si>
  <si>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</si>
  <si>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</si>
  <si>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</si>
  <si>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</si>
  <si>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</si>
  <si>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</si>
  <si>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</si>
  <si>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</si>
  <si>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</si>
  <si>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</si>
  <si>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</si>
  <si>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</si>
  <si>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</si>
  <si>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</si>
  <si>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</si>
  <si>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</si>
  <si>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</si>
  <si>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</si>
  <si>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</si>
  <si>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</si>
  <si>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</si>
  <si>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</si>
  <si>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</si>
  <si>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</si>
  <si>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</si>
  <si>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</si>
  <si>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</si>
  <si>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</si>
  <si>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</si>
  <si>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</si>
  <si>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</si>
  <si>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</si>
  <si>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</si>
  <si>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</si>
  <si>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</si>
  <si>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</si>
  <si>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</si>
  <si>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</si>
  <si>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</si>
  <si>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</si>
  <si>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</si>
  <si>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</si>
  <si>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</si>
  <si>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</si>
  <si>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</si>
  <si>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</si>
  <si>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</si>
  <si>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</si>
  <si>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</si>
  <si>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</si>
  <si>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</si>
  <si>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</si>
  <si>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</si>
  <si>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</si>
  <si>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</si>
  <si>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</si>
  <si>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</si>
  <si>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</si>
  <si>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</si>
  <si>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</si>
  <si>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</si>
  <si>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</si>
  <si>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</si>
  <si>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</si>
  <si>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</si>
  <si>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</si>
  <si>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</si>
  <si>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</si>
  <si>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</si>
  <si>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</si>
  <si>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</si>
  <si>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</si>
  <si>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</si>
  <si>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</si>
  <si>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</si>
  <si>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</si>
  <si>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</si>
  <si>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</si>
  <si>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</si>
  <si>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</si>
  <si>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</si>
  <si>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</si>
  <si>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</si>
  <si>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</si>
  <si>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</si>
  <si>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</si>
  <si>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</si>
  <si>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</si>
  <si>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</si>
  <si>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</si>
  <si>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</si>
  <si>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</si>
  <si>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</si>
  <si>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</si>
  <si>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</si>
  <si>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</si>
  <si>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</si>
  <si>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</si>
  <si>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</si>
  <si>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</si>
  <si>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</si>
  <si>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</si>
  <si>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</si>
  <si>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</si>
  <si>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</si>
  <si>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</si>
  <si>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</si>
  <si>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</si>
  <si>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</si>
  <si>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</si>
  <si>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</si>
  <si>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</si>
  <si>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</si>
  <si>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</si>
  <si>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</si>
  <si>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</si>
  <si>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</si>
  <si>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</si>
  <si>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</si>
  <si>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</si>
  <si>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</si>
  <si>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</si>
  <si>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</si>
  <si>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</si>
  <si>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</si>
  <si>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</si>
  <si>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</si>
  <si>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</si>
  <si>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</si>
  <si>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</si>
  <si>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</si>
  <si>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</si>
  <si>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</si>
  <si>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</si>
  <si>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</si>
  <si>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</si>
  <si>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</si>
  <si>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</si>
  <si>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</si>
  <si>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</si>
  <si>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</si>
  <si>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</si>
  <si>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</si>
  <si>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</si>
  <si>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</si>
  <si>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</si>
  <si>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</si>
  <si>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</si>
  <si>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</si>
  <si>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</si>
  <si>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</si>
  <si>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</si>
  <si>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</si>
  <si>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</si>
  <si>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</si>
  <si>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</si>
  <si>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</si>
  <si>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</si>
  <si>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</si>
  <si>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</si>
  <si>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</si>
  <si>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</si>
  <si>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</si>
  <si>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</si>
  <si>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</si>
  <si>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</si>
  <si>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</si>
  <si>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</si>
  <si>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</si>
  <si>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</si>
  <si>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</si>
  <si>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</si>
  <si>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</si>
  <si>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</si>
  <si>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</si>
  <si>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</si>
  <si>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</si>
  <si>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</si>
  <si>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</si>
  <si>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</si>
  <si>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</si>
  <si>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</si>
  <si>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</si>
  <si>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</si>
  <si>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</si>
  <si>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</si>
  <si>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</si>
  <si>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</si>
  <si>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</si>
  <si>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</si>
  <si>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</si>
  <si>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</si>
  <si>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</si>
  <si>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</si>
  <si>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</si>
  <si>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</si>
  <si>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</si>
  <si>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</si>
  <si>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</si>
  <si>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</si>
  <si>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</si>
  <si>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</si>
  <si>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</si>
  <si>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</si>
  <si>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</si>
  <si>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</si>
  <si>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</si>
  <si>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</si>
  <si>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</si>
  <si>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</si>
  <si>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</si>
  <si>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</si>
  <si>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</si>
  <si>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</si>
  <si>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</si>
  <si>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</si>
  <si>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</si>
  <si>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</si>
  <si>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</si>
  <si>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</si>
  <si>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</si>
  <si>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</si>
  <si>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</si>
  <si>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</si>
  <si>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</si>
  <si>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</si>
  <si>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</si>
  <si>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</si>
  <si>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</si>
  <si>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</si>
  <si>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</si>
  <si>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</si>
  <si>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</si>
  <si>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</si>
  <si>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</si>
  <si>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</si>
  <si>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</si>
  <si>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</si>
  <si>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</si>
  <si>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</si>
  <si>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</si>
  <si>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</si>
  <si>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</si>
  <si>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</si>
  <si>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</si>
  <si>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</si>
  <si>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</si>
  <si>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</si>
  <si>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</si>
  <si>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</si>
  <si>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</si>
  <si>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</si>
  <si>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</si>
  <si>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</si>
  <si>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</si>
  <si>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</si>
  <si>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</si>
  <si>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</si>
  <si>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</si>
  <si>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</si>
  <si>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</si>
  <si>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</si>
  <si>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</si>
  <si>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</si>
  <si>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</si>
  <si>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</si>
  <si>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</si>
  <si>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</si>
  <si>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</si>
  <si>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</si>
  <si>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</si>
  <si>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</si>
  <si>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</si>
  <si>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</si>
  <si>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</si>
  <si>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</si>
  <si>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</si>
  <si>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</si>
  <si>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</si>
  <si>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</si>
  <si>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</si>
  <si>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</si>
  <si>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</si>
  <si>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</si>
  <si>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</si>
  <si>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</si>
  <si>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</si>
  <si>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</si>
  <si>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</si>
  <si>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</si>
  <si>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</si>
  <si>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</si>
  <si>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</si>
  <si>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</si>
  <si>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</si>
  <si>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</si>
  <si>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</si>
  <si>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</si>
  <si>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</si>
  <si>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</si>
  <si>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</si>
  <si>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</si>
  <si>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</si>
  <si>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</si>
  <si>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</si>
  <si>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</si>
  <si>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</si>
  <si>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</si>
  <si>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</si>
  <si>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</si>
  <si>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</si>
  <si>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</si>
  <si>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</si>
  <si>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</si>
  <si>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</si>
  <si>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</si>
  <si>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</si>
  <si>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</si>
  <si>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</si>
  <si>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</si>
  <si>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</si>
  <si>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</si>
  <si>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</si>
  <si>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</si>
  <si>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</si>
  <si>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</si>
  <si>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</si>
  <si>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</si>
  <si>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</si>
  <si>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</si>
  <si>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</si>
  <si>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</si>
  <si>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</si>
  <si>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</si>
  <si>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</si>
  <si>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</si>
  <si>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</si>
  <si>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</si>
  <si>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</si>
  <si>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</si>
  <si>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</si>
  <si>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</si>
  <si>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</si>
  <si>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</si>
  <si>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</si>
  <si>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</si>
  <si>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</si>
  <si>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</si>
  <si>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</si>
  <si>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</si>
  <si>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</si>
  <si>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</si>
  <si>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</si>
  <si>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</si>
  <si>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</si>
  <si>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</si>
  <si>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</si>
  <si>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</si>
  <si>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</si>
  <si>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</si>
  <si>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</si>
  <si>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</si>
  <si>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</si>
  <si>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</si>
  <si>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</si>
  <si>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</si>
  <si>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</si>
  <si>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</si>
  <si>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</si>
  <si>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</si>
  <si>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</si>
  <si>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</si>
  <si>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</si>
  <si>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</si>
  <si>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</si>
  <si>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</si>
  <si>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</si>
  <si>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</si>
  <si>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</si>
  <si>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</si>
  <si>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</si>
  <si>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</si>
  <si>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</si>
  <si>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</si>
  <si>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</si>
  <si>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</si>
  <si>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</si>
  <si>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</si>
  <si>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</si>
  <si>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</si>
  <si>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</si>
  <si>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</si>
  <si>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</si>
  <si>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</si>
  <si>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</si>
  <si>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</si>
  <si>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</si>
  <si>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</si>
  <si>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</si>
  <si>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</si>
  <si>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</si>
  <si>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</si>
  <si>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</si>
  <si>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</si>
  <si>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</si>
  <si>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</si>
  <si>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</si>
  <si>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</si>
  <si>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</si>
  <si>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</si>
  <si>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</si>
  <si>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</si>
  <si>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</si>
  <si>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</si>
  <si>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</si>
  <si>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</si>
  <si>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</si>
  <si>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</si>
  <si>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</si>
  <si>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</si>
  <si>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</si>
  <si>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</si>
  <si>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</si>
  <si>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</si>
  <si>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</si>
  <si>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</si>
  <si>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</si>
  <si>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</si>
  <si>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</si>
  <si>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</si>
  <si>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</si>
  <si>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</si>
  <si>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</si>
  <si>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</si>
  <si>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</si>
  <si>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</si>
  <si>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</si>
  <si>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</si>
  <si>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</si>
  <si>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</si>
  <si>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</si>
  <si>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</si>
  <si>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</si>
  <si>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</si>
  <si>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</si>
  <si>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</si>
  <si>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</si>
  <si>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</si>
  <si>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</si>
  <si>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</si>
  <si>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</si>
  <si>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</si>
  <si>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</si>
  <si>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</si>
  <si>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</si>
  <si>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</si>
  <si>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</si>
  <si>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</si>
  <si>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</si>
  <si>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</si>
  <si>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</si>
  <si>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</si>
  <si>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</si>
  <si>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</si>
  <si>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</si>
  <si>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</si>
  <si>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</si>
  <si>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</si>
  <si>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</si>
  <si>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</si>
  <si>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</si>
  <si>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</si>
  <si>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</si>
  <si>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</si>
  <si>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</si>
  <si>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</si>
  <si>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</si>
  <si>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</si>
  <si>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</si>
  <si>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</si>
  <si>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</si>
  <si>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</si>
  <si>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</si>
  <si>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</si>
  <si>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</si>
  <si>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</si>
  <si>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</si>
  <si>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</si>
  <si>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</si>
  <si>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</si>
  <si>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</si>
  <si>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</si>
  <si>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</si>
  <si>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</si>
  <si>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</si>
  <si>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</si>
  <si>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</si>
  <si>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</si>
  <si>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</si>
  <si>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</si>
  <si>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</si>
  <si>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</si>
  <si>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</si>
  <si>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</si>
  <si>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</si>
  <si>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</si>
  <si>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</si>
  <si>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</si>
  <si>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</si>
  <si>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</si>
  <si>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</si>
  <si>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</si>
  <si>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</si>
  <si>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</si>
  <si>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</si>
  <si>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</si>
  <si>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</si>
  <si>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</si>
  <si>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</si>
  <si>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</si>
  <si>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</si>
  <si>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</si>
  <si>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</si>
  <si>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</si>
  <si>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</si>
  <si>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</si>
  <si>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</si>
  <si>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</si>
  <si>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</si>
  <si>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</si>
  <si>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</si>
  <si>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</si>
  <si>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</si>
  <si>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</si>
  <si>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</si>
  <si>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</si>
  <si>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</si>
  <si>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</si>
  <si>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</si>
  <si>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</si>
  <si>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</si>
  <si>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</si>
  <si>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</si>
  <si>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</si>
  <si>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</si>
  <si>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</si>
  <si>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</si>
  <si>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</si>
  <si>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</si>
  <si>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</si>
  <si>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</si>
  <si>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</si>
  <si>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</si>
  <si>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</si>
  <si>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</si>
  <si>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</si>
  <si>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</si>
  <si>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</si>
  <si>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</si>
  <si>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</si>
  <si>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</si>
  <si>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</si>
  <si>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</si>
  <si>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</si>
  <si>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</si>
  <si>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</si>
  <si>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</si>
  <si>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</si>
  <si>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</si>
  <si>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</si>
  <si>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</si>
  <si>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</si>
  <si>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</si>
  <si>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</si>
  <si>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</si>
  <si>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</si>
  <si>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</si>
  <si>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</si>
  <si>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</si>
  <si>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</si>
  <si>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</si>
  <si>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</si>
  <si>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</si>
  <si>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</si>
  <si>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</si>
  <si>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</si>
  <si>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</si>
  <si>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</si>
  <si>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</si>
  <si>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</si>
  <si>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</si>
  <si>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</si>
  <si>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</si>
  <si>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</si>
  <si>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</si>
  <si>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</si>
  <si>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</si>
  <si>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</si>
  <si>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</si>
  <si>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</si>
  <si>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</si>
  <si>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</si>
  <si>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</si>
  <si>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</si>
  <si>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</si>
  <si>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</si>
  <si>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</si>
  <si>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</si>
  <si>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</si>
  <si>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</si>
  <si>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</si>
  <si>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</si>
  <si>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</si>
  <si>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</si>
  <si>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</si>
  <si>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</si>
  <si>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</si>
  <si>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</si>
  <si>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</si>
  <si>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</si>
  <si>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</si>
  <si>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</si>
  <si>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</si>
  <si>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</si>
  <si>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</si>
  <si>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</si>
  <si>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</si>
  <si>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</si>
  <si>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</si>
  <si>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</si>
  <si>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</si>
  <si>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</si>
  <si>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</si>
  <si>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</si>
  <si>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</si>
  <si>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</si>
  <si>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</si>
  <si>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</si>
  <si>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</si>
  <si>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</si>
  <si>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</si>
  <si>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</si>
  <si>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</si>
  <si>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</si>
  <si>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</si>
  <si>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</si>
  <si>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</si>
  <si>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</si>
  <si>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</si>
  <si>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</si>
  <si>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</si>
  <si>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</si>
  <si>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</si>
  <si>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</si>
  <si>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</si>
  <si>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</si>
  <si>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</si>
  <si>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</si>
  <si>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</si>
  <si>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</si>
  <si>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</si>
  <si>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</si>
  <si>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</si>
  <si>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</si>
  <si>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</si>
  <si>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</si>
  <si>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</si>
  <si>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</si>
  <si>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</si>
  <si>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</si>
  <si>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</si>
  <si>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</si>
  <si>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</si>
  <si>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</si>
  <si>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</si>
  <si>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</si>
  <si>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</si>
  <si>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</si>
  <si>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</si>
  <si>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</si>
  <si>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</si>
  <si>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</si>
  <si>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</si>
  <si>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</si>
  <si>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</si>
  <si>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</si>
  <si>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</si>
  <si>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</si>
  <si>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</si>
  <si>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</si>
  <si>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</si>
  <si>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</si>
  <si>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</si>
  <si>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</si>
  <si>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</si>
  <si>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</si>
  <si>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</si>
  <si>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</si>
  <si>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</si>
  <si>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</si>
  <si>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</si>
  <si>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</si>
  <si>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</si>
  <si>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</si>
  <si>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</si>
  <si>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</si>
  <si>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</si>
  <si>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</si>
  <si>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</si>
  <si>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</si>
  <si>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</si>
  <si>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</si>
  <si>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</si>
  <si>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</si>
  <si>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</si>
  <si>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</si>
  <si>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</si>
  <si>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</si>
  <si>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</si>
  <si>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</si>
  <si>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</si>
  <si>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</si>
  <si>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</si>
  <si>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</si>
  <si>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</si>
  <si>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</si>
  <si>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</si>
  <si>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</si>
  <si>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</si>
  <si>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</si>
  <si>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</si>
  <si>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</si>
  <si>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</si>
  <si>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</si>
  <si>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</si>
  <si>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</si>
  <si>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</si>
  <si>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</si>
  <si>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</si>
  <si>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</si>
  <si>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</si>
  <si>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</si>
  <si>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</si>
  <si>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</si>
  <si>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</si>
  <si>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</si>
  <si>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</si>
  <si>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</si>
  <si>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</si>
  <si>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</si>
  <si>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</si>
  <si>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</si>
  <si>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</si>
  <si>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</si>
  <si>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</si>
  <si>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</si>
  <si>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</si>
  <si>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</si>
  <si>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</si>
  <si>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</si>
  <si>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</si>
  <si>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</si>
  <si>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</si>
  <si>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</si>
  <si>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</si>
  <si>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</si>
  <si>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</si>
  <si>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</si>
  <si>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</si>
  <si>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</si>
  <si>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</si>
  <si>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</si>
  <si>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</si>
  <si>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</si>
  <si>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</si>
  <si>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</si>
  <si>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</si>
  <si>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</si>
  <si>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</si>
  <si>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</si>
  <si>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</si>
  <si>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</si>
  <si>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</si>
  <si>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</si>
  <si>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</si>
  <si>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</si>
  <si>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</si>
  <si>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</si>
  <si>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</si>
  <si>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</si>
  <si>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</si>
  <si>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</si>
  <si>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</si>
  <si>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</si>
  <si>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</si>
  <si>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</si>
  <si>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</si>
  <si>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</si>
  <si>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</si>
  <si>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</si>
  <si>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</si>
  <si>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</si>
  <si>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</si>
  <si>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</si>
  <si>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</si>
  <si>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</si>
  <si>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</si>
  <si>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</si>
  <si>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</si>
  <si>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</si>
  <si>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</si>
  <si>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</si>
  <si>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</si>
  <si>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</si>
  <si>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</si>
  <si>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</si>
  <si>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</si>
  <si>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</si>
  <si>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</si>
  <si>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</si>
  <si>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</si>
  <si>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</si>
  <si>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</si>
  <si>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</si>
  <si>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</si>
  <si>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</si>
  <si>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</si>
  <si>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</si>
  <si>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</si>
  <si>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</si>
  <si>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</si>
  <si>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</si>
  <si>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</si>
  <si>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</si>
  <si>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</si>
  <si>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</si>
  <si>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</si>
  <si>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</si>
  <si>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</si>
  <si>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</si>
  <si>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</si>
  <si>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</si>
  <si>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</si>
  <si>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</si>
  <si>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</si>
  <si>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</si>
  <si>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</si>
  <si>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</si>
  <si>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</si>
  <si>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</si>
  <si>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</si>
  <si>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</si>
  <si>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</si>
  <si>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</si>
  <si>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</si>
  <si>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</si>
  <si>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</si>
  <si>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</si>
  <si>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</si>
  <si>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</si>
  <si>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</si>
  <si>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</si>
  <si>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</si>
  <si>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</si>
  <si>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</si>
  <si>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</si>
  <si>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</si>
  <si>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</si>
  <si>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</si>
  <si>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</si>
  <si>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</si>
  <si>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</si>
  <si>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</si>
  <si>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</si>
  <si>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</si>
  <si>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</si>
  <si>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</si>
  <si>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</si>
  <si>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</si>
  <si>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</si>
  <si>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</si>
  <si>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</si>
  <si>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</si>
  <si>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</si>
  <si>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</si>
  <si>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</si>
  <si>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</si>
  <si>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</si>
  <si>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</si>
  <si>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</si>
  <si>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</si>
  <si>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</si>
  <si>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</si>
  <si>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</si>
  <si>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</si>
  <si>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</si>
  <si>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</si>
  <si>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</si>
  <si>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</si>
  <si>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</si>
  <si>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</si>
  <si>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</si>
  <si>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</si>
  <si>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</si>
  <si>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</si>
  <si>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</si>
  <si>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</si>
  <si>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</si>
  <si>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</si>
  <si>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</si>
  <si>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</si>
  <si>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</si>
  <si>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</si>
  <si>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</si>
  <si>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</si>
  <si>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</si>
  <si>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</si>
  <si>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</si>
  <si>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</si>
  <si>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</si>
  <si>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</si>
  <si>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</si>
  <si>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</si>
  <si>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</si>
  <si>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</si>
  <si>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</si>
  <si>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</si>
  <si>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</si>
  <si>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</si>
  <si>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</si>
  <si>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</si>
  <si>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</si>
  <si>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</si>
  <si>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</si>
  <si>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</si>
  <si>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</si>
  <si>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</si>
  <si>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</si>
  <si>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</si>
  <si>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</si>
  <si>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</si>
  <si>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</si>
  <si>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</si>
  <si>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</si>
  <si>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</si>
  <si>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</si>
  <si>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</si>
  <si>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</si>
  <si>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</si>
  <si>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</si>
  <si>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</si>
  <si>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</si>
  <si>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</si>
  <si>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</si>
  <si>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</si>
  <si>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</si>
  <si>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</si>
  <si>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</si>
  <si>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</si>
  <si>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</si>
  <si>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</si>
  <si>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</si>
  <si>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</si>
  <si>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</si>
  <si>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</si>
  <si>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</si>
  <si>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</si>
  <si>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</si>
  <si>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</si>
  <si>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</si>
  <si>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</si>
  <si>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</si>
  <si>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</si>
  <si>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</si>
  <si>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</si>
  <si>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</si>
  <si>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</si>
  <si>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</si>
  <si>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</si>
  <si>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</si>
  <si>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</si>
  <si>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</si>
  <si>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</si>
  <si>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</si>
  <si>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</si>
  <si>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</si>
  <si>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</si>
  <si>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</si>
  <si>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</si>
  <si>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</si>
  <si>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</si>
  <si>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</si>
  <si>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</si>
  <si>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</si>
  <si>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</si>
  <si>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</si>
  <si>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</si>
  <si>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</si>
  <si>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</si>
  <si>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</si>
  <si>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</si>
  <si>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</si>
  <si>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</si>
  <si>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</si>
  <si>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</si>
  <si>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</si>
  <si>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</si>
  <si>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</si>
  <si>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</si>
  <si>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</si>
  <si>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</si>
  <si>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</si>
  <si>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</si>
  <si>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</si>
  <si>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</si>
  <si>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</si>
  <si>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</si>
  <si>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</si>
  <si>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</si>
  <si>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</si>
  <si>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</si>
  <si>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</si>
  <si>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</si>
  <si>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</si>
  <si>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</si>
  <si>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</si>
  <si>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</si>
  <si>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</si>
  <si>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</si>
  <si>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</si>
  <si>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</si>
  <si>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</si>
  <si>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</si>
  <si>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</si>
  <si>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</si>
  <si>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</si>
  <si>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</si>
  <si>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</si>
  <si>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</si>
  <si>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</si>
  <si>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</si>
  <si>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</si>
  <si>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</si>
  <si>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</si>
  <si>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</si>
  <si>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</si>
  <si>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</si>
  <si>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</si>
  <si>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</si>
  <si>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</si>
  <si>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</si>
  <si>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</si>
  <si>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</si>
  <si>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</si>
  <si>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</si>
  <si>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</si>
  <si>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</si>
  <si>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</si>
  <si>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</si>
  <si>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</si>
  <si>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</si>
  <si>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</si>
  <si>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</si>
  <si>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</si>
  <si>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</si>
  <si>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</si>
  <si>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</si>
  <si>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</si>
  <si>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</si>
  <si>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</si>
  <si>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</si>
  <si>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</si>
  <si>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</si>
  <si>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</si>
  <si>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</si>
  <si>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</si>
  <si>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</si>
  <si>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</si>
  <si>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</si>
  <si>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</si>
  <si>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</si>
  <si>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</si>
  <si>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</si>
  <si>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</si>
  <si>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</si>
  <si>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</si>
  <si>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</si>
  <si>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</si>
  <si>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</si>
  <si>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</si>
  <si>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</si>
  <si>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</si>
  <si>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</si>
  <si>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</si>
  <si>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</si>
  <si>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</si>
  <si>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</si>
  <si>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</si>
  <si>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</si>
  <si>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</si>
  <si>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</si>
  <si>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</si>
  <si>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</si>
  <si>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</si>
  <si>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</si>
  <si>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</si>
  <si>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</si>
  <si>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</si>
  <si>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</si>
  <si>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</si>
  <si>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</si>
  <si>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</si>
  <si>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</si>
  <si>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</si>
  <si>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</si>
  <si>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</si>
  <si>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</si>
  <si>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</si>
  <si>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</si>
  <si>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</si>
  <si>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</si>
  <si>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</si>
  <si>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</si>
  <si>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</si>
  <si>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</si>
  <si>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</si>
  <si>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</si>
  <si>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</si>
  <si>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</si>
  <si>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</si>
  <si>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</si>
  <si>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</si>
  <si>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</si>
  <si>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</si>
  <si>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</si>
  <si>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</si>
  <si>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</si>
  <si>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</si>
  <si>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</si>
  <si>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</si>
  <si>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</si>
  <si>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</si>
  <si>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</si>
  <si>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</si>
  <si>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</si>
  <si>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</si>
  <si>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</si>
  <si>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</si>
  <si>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</si>
  <si>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</si>
  <si>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</si>
  <si>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</si>
  <si>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</si>
  <si>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</si>
  <si>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</si>
  <si>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</si>
  <si>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</si>
  <si>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</si>
  <si>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</si>
  <si>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</si>
  <si>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</si>
  <si>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</si>
  <si>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</si>
  <si>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</si>
  <si>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</si>
  <si>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</si>
  <si>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</si>
  <si>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</si>
  <si>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</si>
  <si>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</si>
  <si>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</si>
  <si>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</si>
  <si>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</si>
  <si>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</si>
  <si>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</si>
  <si>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</si>
  <si>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</si>
  <si>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</si>
  <si>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</si>
  <si>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</si>
  <si>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</si>
  <si>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</si>
  <si>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</si>
  <si>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</si>
  <si>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</si>
  <si>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</si>
  <si>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</si>
  <si>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</si>
  <si>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</si>
  <si>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</si>
  <si>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</si>
  <si>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</si>
  <si>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</si>
  <si>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</si>
  <si>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</si>
  <si>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</si>
  <si>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</si>
  <si>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</si>
  <si>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</si>
  <si>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</si>
  <si>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</si>
  <si>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</si>
  <si>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</si>
  <si>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</si>
  <si>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</si>
  <si>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</si>
  <si>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</si>
  <si>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</si>
  <si>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</si>
  <si>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</si>
  <si>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</si>
  <si>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</si>
  <si>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</si>
  <si>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</si>
  <si>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</si>
  <si>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</si>
  <si>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</si>
  <si>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</si>
  <si>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</si>
  <si>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</si>
  <si>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</si>
  <si>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</si>
  <si>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</si>
  <si>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</si>
  <si>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</si>
  <si>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</si>
  <si>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</si>
  <si>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</si>
  <si>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</si>
  <si>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</si>
  <si>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</si>
  <si>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</si>
  <si>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</si>
  <si>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</si>
  <si>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</si>
  <si>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</si>
  <si>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</si>
  <si>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</si>
  <si>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</si>
  <si>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</si>
  <si>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</si>
  <si>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</si>
  <si>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</si>
  <si>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</si>
  <si>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</si>
  <si>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</si>
  <si>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</si>
  <si>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</si>
  <si>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</si>
  <si>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</si>
  <si>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</si>
  <si>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</si>
  <si>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</si>
  <si>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</si>
  <si>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</si>
  <si>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</si>
  <si>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</si>
  <si>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</si>
  <si>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</si>
  <si>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</si>
  <si>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</si>
  <si>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</si>
  <si>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</si>
  <si>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</si>
  <si>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</si>
  <si>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</si>
  <si>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</si>
  <si>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</si>
  <si>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</si>
  <si>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</si>
  <si>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</si>
  <si>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</si>
  <si>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</si>
  <si>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</si>
  <si>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</si>
  <si>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</si>
  <si>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</si>
  <si>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</si>
  <si>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</si>
  <si>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</si>
  <si>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</si>
  <si>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</si>
  <si>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</si>
  <si>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</si>
  <si>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</si>
  <si>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</si>
  <si>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</si>
  <si>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</si>
  <si>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</si>
  <si>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</si>
  <si>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</si>
  <si>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</si>
  <si>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</si>
  <si>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</si>
  <si>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</si>
  <si>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</si>
  <si>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</si>
  <si>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</si>
  <si>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</si>
  <si>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</si>
  <si>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</si>
  <si>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</si>
  <si>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</si>
  <si>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</si>
  <si>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</si>
  <si>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</si>
  <si>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</si>
  <si>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</si>
  <si>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</si>
  <si>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</si>
  <si>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</si>
  <si>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</si>
  <si>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</si>
  <si>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</si>
  <si>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</si>
  <si>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</si>
  <si>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</si>
  <si>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</si>
  <si>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</si>
  <si>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</si>
  <si>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</si>
  <si>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</si>
  <si>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</si>
  <si>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</si>
  <si>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</si>
  <si>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</si>
  <si>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</si>
  <si>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</si>
  <si>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</si>
  <si>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</si>
  <si>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</si>
  <si>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</si>
  <si>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</si>
  <si>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</si>
  <si>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</si>
  <si>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</si>
  <si>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</si>
  <si>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</si>
  <si>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</si>
  <si>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</si>
  <si>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</si>
  <si>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</si>
  <si>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</si>
  <si>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</si>
  <si>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</si>
  <si>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</si>
  <si>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</si>
  <si>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</si>
  <si>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</si>
  <si>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</si>
  <si>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</si>
  <si>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</si>
  <si>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</si>
  <si>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</si>
  <si>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</si>
  <si>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</si>
  <si>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</si>
  <si>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</si>
  <si>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</si>
  <si>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</si>
  <si>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</si>
  <si>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</si>
  <si>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</si>
  <si>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</si>
  <si>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</si>
  <si>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</si>
  <si>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</si>
  <si>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</si>
  <si>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</si>
  <si>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</si>
  <si>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</si>
  <si>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</si>
  <si>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</si>
  <si>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</si>
  <si>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</si>
  <si>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</si>
  <si>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</si>
  <si>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</si>
  <si>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</si>
  <si>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</si>
  <si>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</si>
  <si>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</si>
  <si>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</si>
  <si>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</si>
  <si>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</si>
  <si>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</si>
  <si>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</si>
  <si>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</si>
  <si>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</si>
  <si>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</si>
  <si>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</si>
  <si>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</si>
  <si>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</si>
  <si>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</si>
  <si>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</si>
  <si>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</si>
  <si>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</si>
  <si>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</si>
  <si>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</si>
  <si>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</si>
  <si>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</si>
  <si>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</si>
  <si>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</si>
  <si>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</si>
  <si>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</si>
  <si>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</si>
  <si>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</si>
  <si>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</si>
  <si>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</si>
  <si>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</si>
  <si>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</si>
  <si>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</si>
  <si>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</si>
  <si>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</si>
  <si>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</si>
  <si>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</si>
  <si>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</si>
  <si>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</si>
  <si>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</si>
  <si>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</si>
  <si>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</si>
  <si>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</si>
  <si>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</si>
  <si>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</si>
  <si>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</si>
  <si>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</si>
  <si>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</si>
  <si>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</si>
  <si>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</si>
  <si>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</si>
  <si>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</si>
  <si>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</si>
  <si>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</si>
  <si>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</si>
  <si>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</si>
  <si>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</si>
  <si>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</si>
  <si>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</si>
  <si>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</si>
  <si>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</si>
  <si>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</si>
  <si>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</si>
  <si>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</si>
  <si>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</si>
  <si>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</si>
  <si>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</si>
  <si>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</si>
  <si>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</si>
  <si>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</si>
  <si>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</si>
  <si>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</si>
  <si>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</si>
  <si>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</si>
  <si>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</si>
  <si>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</si>
  <si>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</si>
  <si>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</si>
  <si>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</si>
  <si>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</si>
  <si>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</si>
  <si>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</si>
  <si>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</si>
  <si>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</si>
  <si>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</si>
  <si>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</si>
  <si>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</si>
  <si>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</si>
  <si>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</si>
  <si>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</si>
  <si>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</si>
  <si>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</si>
  <si>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</si>
  <si>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</si>
  <si>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</si>
  <si>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</si>
  <si>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</si>
  <si>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</si>
  <si>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</si>
  <si>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</si>
  <si>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</si>
  <si>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</si>
  <si>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</si>
  <si>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</si>
  <si>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</si>
  <si>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</si>
  <si>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</si>
  <si>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</si>
  <si>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</si>
  <si>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</si>
  <si>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</si>
  <si>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</si>
  <si>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</si>
  <si>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</si>
  <si>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</si>
  <si>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</si>
  <si>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</si>
  <si>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</si>
  <si>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</si>
  <si>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</si>
  <si>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</si>
  <si>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</si>
  <si>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</si>
  <si>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</si>
  <si>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</si>
  <si>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</si>
  <si>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</si>
  <si>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</si>
  <si>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</si>
  <si>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</si>
  <si>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</si>
  <si>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</si>
  <si>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</si>
  <si>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</si>
  <si>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</si>
  <si>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</si>
  <si>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</si>
  <si>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</si>
  <si>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</si>
  <si>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</si>
  <si>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</si>
  <si>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</si>
  <si>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</si>
  <si>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</si>
  <si>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</si>
  <si>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</si>
  <si>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</si>
  <si>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</si>
  <si>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</si>
  <si>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</si>
  <si>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</si>
  <si>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</si>
  <si>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</si>
  <si>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</si>
  <si>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</si>
  <si>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</si>
  <si>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</si>
  <si>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</si>
  <si>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</si>
  <si>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</si>
  <si>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</si>
  <si>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</si>
  <si>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</si>
  <si>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</si>
  <si>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</si>
  <si>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</si>
  <si>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</si>
  <si>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</si>
  <si>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</si>
  <si>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</si>
  <si>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</si>
  <si>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</si>
  <si>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</si>
  <si>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</si>
  <si>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</si>
  <si>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</si>
  <si>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</si>
  <si>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</si>
  <si>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</si>
  <si>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</si>
  <si>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</si>
  <si>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</si>
  <si>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</si>
  <si>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</si>
  <si>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</si>
  <si>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</si>
  <si>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</si>
  <si>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</si>
  <si>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</si>
  <si>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</si>
  <si>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</si>
  <si>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</si>
  <si>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</si>
  <si>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</si>
  <si>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</si>
  <si>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</si>
  <si>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</si>
  <si>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</si>
  <si>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</si>
  <si>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</si>
  <si>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</si>
  <si>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</si>
  <si>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</si>
  <si>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</si>
  <si>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</si>
  <si>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</si>
  <si>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</si>
  <si>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</si>
  <si>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</si>
  <si>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</si>
  <si>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</si>
  <si>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</si>
  <si>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</si>
  <si>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</si>
  <si>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</si>
  <si>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</si>
  <si>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</si>
  <si>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</si>
  <si>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</si>
  <si>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</si>
  <si>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</si>
  <si>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</si>
  <si>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</si>
  <si>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</si>
  <si>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</si>
  <si>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</si>
  <si>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</si>
  <si>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</si>
  <si>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</si>
  <si>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</si>
  <si>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</si>
  <si>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</si>
  <si>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</si>
  <si>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</si>
  <si>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</si>
  <si>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</si>
  <si>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</si>
  <si>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</si>
  <si>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</si>
  <si>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</si>
  <si>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</si>
  <si>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</si>
  <si>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</si>
  <si>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</si>
  <si>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</si>
  <si>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</si>
  <si>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</si>
  <si>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</si>
  <si>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</si>
  <si>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</si>
  <si>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</si>
  <si>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</si>
  <si>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</si>
  <si>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</si>
  <si>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</si>
  <si>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</si>
  <si>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</si>
  <si>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</si>
  <si>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</si>
  <si>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</si>
  <si>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</si>
  <si>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</si>
  <si>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</si>
  <si>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</si>
  <si>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</si>
  <si>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</si>
  <si>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</si>
  <si>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</si>
  <si>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</si>
  <si>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</si>
  <si>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</si>
  <si>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</si>
  <si>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</si>
  <si>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</si>
  <si>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</si>
  <si>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</si>
  <si>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</si>
  <si>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</si>
  <si>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</si>
  <si>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</si>
  <si>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</si>
  <si>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</si>
  <si>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</si>
  <si>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</si>
  <si>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</si>
  <si>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</si>
  <si>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</si>
  <si>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</si>
  <si>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</si>
  <si>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</si>
  <si>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</si>
  <si>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</si>
  <si>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</si>
  <si>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</si>
  <si>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</si>
  <si>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</si>
  <si>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</si>
  <si>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</si>
  <si>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</si>
  <si>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</si>
  <si>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</si>
  <si>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</si>
  <si>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</si>
  <si>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</si>
  <si>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</si>
  <si>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</si>
  <si>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</si>
  <si>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</si>
  <si>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</si>
  <si>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</si>
  <si>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</si>
  <si>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</si>
  <si>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</si>
  <si>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</si>
  <si>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</si>
  <si>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</si>
  <si>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</si>
  <si>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</si>
  <si>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</si>
  <si>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</si>
  <si>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</si>
  <si>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</si>
  <si>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</si>
  <si>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</si>
  <si>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</si>
  <si>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</si>
  <si>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</si>
  <si>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</si>
  <si>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</si>
  <si>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</si>
  <si>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</si>
  <si>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</si>
  <si>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</si>
  <si>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</si>
  <si>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</si>
  <si>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</si>
  <si>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</si>
  <si>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</si>
  <si>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</si>
  <si>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</si>
  <si>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</si>
  <si>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</si>
  <si>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</si>
  <si>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</si>
  <si>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</si>
  <si>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</si>
  <si>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</si>
  <si>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</si>
  <si>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</si>
  <si>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</si>
  <si>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</si>
  <si>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</si>
  <si>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</si>
  <si>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</si>
  <si>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</si>
  <si>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</si>
  <si>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</si>
  <si>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</si>
  <si>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</si>
  <si>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</si>
  <si>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</si>
  <si>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</si>
  <si>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</si>
  <si>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</si>
  <si>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</si>
  <si>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</si>
  <si>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</si>
  <si>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</si>
  <si>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</si>
  <si>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</si>
  <si>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</si>
  <si>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</si>
  <si>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</si>
  <si>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</si>
  <si>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</si>
  <si>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</si>
  <si>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</si>
  <si>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</si>
  <si>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</si>
  <si>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</si>
  <si>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</si>
  <si>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</si>
  <si>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</si>
  <si>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</si>
  <si>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</si>
  <si>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</si>
  <si>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</si>
  <si>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</si>
  <si>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</si>
  <si>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</si>
  <si>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</si>
  <si>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</si>
  <si>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</si>
  <si>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</si>
  <si>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</si>
  <si>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</si>
  <si>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</si>
  <si>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</si>
  <si>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</si>
  <si>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</si>
  <si>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</si>
  <si>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</si>
  <si>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</si>
  <si>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</si>
  <si>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</si>
  <si>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</si>
  <si>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</si>
  <si>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</si>
  <si>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</si>
  <si>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</si>
  <si>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</si>
  <si>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</si>
  <si>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</si>
  <si>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</si>
  <si>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</si>
  <si>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</si>
  <si>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</si>
  <si>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</si>
  <si>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</si>
  <si>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</si>
  <si>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</si>
  <si>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</si>
  <si>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</si>
  <si>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</si>
  <si>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</si>
  <si>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</si>
  <si>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</si>
  <si>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</si>
  <si>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</si>
  <si>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</si>
  <si>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</si>
  <si>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</si>
  <si>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</si>
  <si>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</si>
  <si>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</si>
  <si>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</si>
  <si>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</si>
  <si>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</si>
  <si>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</si>
  <si>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</si>
  <si>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</si>
  <si>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</si>
  <si>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</si>
  <si>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</si>
  <si>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</si>
  <si>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</si>
  <si>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</si>
  <si>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</si>
  <si>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</si>
  <si>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</si>
  <si>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</si>
  <si>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</si>
  <si>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</si>
  <si>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</si>
  <si>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</si>
  <si>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</si>
  <si>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</si>
  <si>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</si>
  <si>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</si>
  <si>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</si>
  <si>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</si>
  <si>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</si>
  <si>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</si>
  <si>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</si>
  <si>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</si>
  <si>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</si>
  <si>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</si>
  <si>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</si>
  <si>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</si>
  <si>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</si>
  <si>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</si>
  <si>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</si>
  <si>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</si>
  <si>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</si>
  <si>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</si>
  <si>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</si>
  <si>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</si>
  <si>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</si>
  <si>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</si>
  <si>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</si>
  <si>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</si>
  <si>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</si>
  <si>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</si>
  <si>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</si>
  <si>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</si>
  <si>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</si>
  <si>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</si>
  <si>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</si>
  <si>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</si>
  <si>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</si>
  <si>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</si>
  <si>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</si>
  <si>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</si>
  <si>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</si>
  <si>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</si>
  <si>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</si>
  <si>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</si>
  <si>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</si>
  <si>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</si>
  <si>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</si>
  <si>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</si>
  <si>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</si>
  <si>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</si>
  <si>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</si>
  <si>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</si>
  <si>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</si>
  <si>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</si>
  <si>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</si>
  <si>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</si>
  <si>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</si>
  <si>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</si>
  <si>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</si>
  <si>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</si>
  <si>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</si>
  <si>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</si>
  <si>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</si>
  <si>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</si>
  <si>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</si>
  <si>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</si>
  <si>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</si>
  <si>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</si>
  <si>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</si>
  <si>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</si>
  <si>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</si>
  <si>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</si>
  <si>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</si>
  <si>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</si>
  <si>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</si>
  <si>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</si>
  <si>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</si>
  <si>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</si>
  <si>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</si>
  <si>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</si>
  <si>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</si>
  <si>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</si>
  <si>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</si>
  <si>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</si>
  <si>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</si>
  <si>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</si>
  <si>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</si>
  <si>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</si>
  <si>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</si>
  <si>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</si>
  <si>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</si>
  <si>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</si>
  <si>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</si>
  <si>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</si>
  <si>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</si>
  <si>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</si>
  <si>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</si>
  <si>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</si>
  <si>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</si>
  <si>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</si>
  <si>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</si>
  <si>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</si>
  <si>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</si>
  <si>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</si>
  <si>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</si>
  <si>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</si>
  <si>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</si>
  <si>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</si>
  <si>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</si>
  <si>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</si>
  <si>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</si>
  <si>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</si>
  <si>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</si>
  <si>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</si>
  <si>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</si>
  <si>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</si>
  <si>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</si>
  <si>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</si>
  <si>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</si>
  <si>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</si>
  <si>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</si>
  <si>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</si>
  <si>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</si>
  <si>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</si>
  <si>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</si>
  <si>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</si>
  <si>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</si>
  <si>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</si>
  <si>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</si>
  <si>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</si>
  <si>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</si>
  <si>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</si>
  <si>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</si>
  <si>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</si>
  <si>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</si>
  <si>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</si>
  <si>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</si>
  <si>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</si>
  <si>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</si>
  <si>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</si>
  <si>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</si>
  <si>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</si>
  <si>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</si>
  <si>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</si>
  <si>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</si>
  <si>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</si>
  <si>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</si>
  <si>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</si>
  <si>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</si>
  <si>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</si>
  <si>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</si>
  <si>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</si>
  <si>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</si>
  <si>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</si>
  <si>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</si>
  <si>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</si>
  <si>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</si>
  <si>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</si>
  <si>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</si>
  <si>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</si>
  <si>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</si>
  <si>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</si>
  <si>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</si>
  <si>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</si>
  <si>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</si>
  <si>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</si>
  <si>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</si>
  <si>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</si>
  <si>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</si>
  <si>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</si>
  <si>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</si>
  <si>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</si>
  <si>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</si>
  <si>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</si>
  <si>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</si>
  <si>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</si>
  <si>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</si>
  <si>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</si>
  <si>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</si>
  <si>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</si>
  <si>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</si>
  <si>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</si>
  <si>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</si>
  <si>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</si>
  <si>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</si>
  <si>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</si>
  <si>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</si>
  <si>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</si>
  <si>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</si>
  <si>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</si>
  <si>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</si>
  <si>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</si>
  <si>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</si>
  <si>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</si>
  <si>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</si>
  <si>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</si>
  <si>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</si>
  <si>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</si>
  <si>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</si>
  <si>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</si>
  <si>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</si>
  <si>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</si>
  <si>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</si>
  <si>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</si>
  <si>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</si>
  <si>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</si>
  <si>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</si>
  <si>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</si>
  <si>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</si>
  <si>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</si>
  <si>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</si>
  <si>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</si>
  <si>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</si>
  <si>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</si>
  <si>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</si>
  <si>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</si>
  <si>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</si>
  <si>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</si>
  <si>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</si>
  <si>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</si>
  <si>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</si>
  <si>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</si>
  <si>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</si>
  <si>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</si>
  <si>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</si>
  <si>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</si>
  <si>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</si>
  <si>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</si>
  <si>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</si>
  <si>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</si>
  <si>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</si>
  <si>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</si>
  <si>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</si>
  <si>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</si>
  <si>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</si>
  <si>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</si>
  <si>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</si>
  <si>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</si>
  <si>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</si>
  <si>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</si>
  <si>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</si>
  <si>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</si>
  <si>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</si>
  <si>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</si>
  <si>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</si>
  <si>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</si>
  <si>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</si>
  <si>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</si>
  <si>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</si>
  <si>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</si>
  <si>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</si>
  <si>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</si>
  <si>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</si>
  <si>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</si>
  <si>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</si>
  <si>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</si>
  <si>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</si>
  <si>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</si>
  <si>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</si>
  <si>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</si>
  <si>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</si>
  <si>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</si>
  <si>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</si>
  <si>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</si>
  <si>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</si>
  <si>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</si>
  <si>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</si>
  <si>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</si>
  <si>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</si>
  <si>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</si>
  <si>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</si>
  <si>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</si>
  <si>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</si>
  <si>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</si>
  <si>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</si>
  <si>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</si>
  <si>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</si>
  <si>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</si>
  <si>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</si>
  <si>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</si>
  <si>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</si>
  <si>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</si>
  <si>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</si>
  <si>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</si>
  <si>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</si>
  <si>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</si>
  <si>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</si>
  <si>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</si>
  <si>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</si>
  <si>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</si>
  <si>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</si>
  <si>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</si>
  <si>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</si>
  <si>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</si>
  <si>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</si>
  <si>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</si>
  <si>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</si>
  <si>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</si>
  <si>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</si>
  <si>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</si>
  <si>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</si>
  <si>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</si>
  <si>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</si>
  <si>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</si>
  <si>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</si>
  <si>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</si>
  <si>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</si>
  <si>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</si>
  <si>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</si>
  <si>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</si>
  <si>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</si>
  <si>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</si>
  <si>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</si>
  <si>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</si>
  <si>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</si>
  <si>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</si>
  <si>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</si>
  <si>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</si>
  <si>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</si>
  <si>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</si>
  <si>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</si>
  <si>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</si>
  <si>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</si>
  <si>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</si>
  <si>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</si>
  <si>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</si>
  <si>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</si>
  <si>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</si>
  <si>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</si>
  <si>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</si>
  <si>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</si>
  <si>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</si>
  <si>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</si>
  <si>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</si>
  <si>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</si>
  <si>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</si>
  <si>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</si>
  <si>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</si>
  <si>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</si>
  <si>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</si>
  <si>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</si>
  <si>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</si>
  <si>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</si>
  <si>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</si>
  <si>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</si>
  <si>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</si>
  <si>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</si>
  <si>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</si>
  <si>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</si>
  <si>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</si>
  <si>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</si>
  <si>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</si>
  <si>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</si>
  <si>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</si>
  <si>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</si>
  <si>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</si>
  <si>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</si>
  <si>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</si>
  <si>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</si>
  <si>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</si>
  <si>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</si>
  <si>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</si>
  <si>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</si>
  <si>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</si>
  <si>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</si>
  <si>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</si>
  <si>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</si>
  <si>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</si>
  <si>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</si>
  <si>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</si>
  <si>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</si>
  <si>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</si>
  <si>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</si>
  <si>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</si>
  <si>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</si>
  <si>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</si>
  <si>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</si>
  <si>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</si>
  <si>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</si>
  <si>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</si>
  <si>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</si>
  <si>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</si>
  <si>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</si>
  <si>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</si>
  <si>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</si>
  <si>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</si>
  <si>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</si>
  <si>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</si>
  <si>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</si>
  <si>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</si>
  <si>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</si>
  <si>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</si>
  <si>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</si>
  <si>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</si>
  <si>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</si>
  <si>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</si>
  <si>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</si>
  <si>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</si>
  <si>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</si>
  <si>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</si>
  <si>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</si>
  <si>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</si>
  <si>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</si>
  <si>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</si>
  <si>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</si>
  <si>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</si>
  <si>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</si>
  <si>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</si>
  <si>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</si>
  <si>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</si>
  <si>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</si>
  <si>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</si>
  <si>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</si>
  <si>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</si>
  <si>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</si>
  <si>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</si>
  <si>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</si>
  <si>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</si>
  <si>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</si>
  <si>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</si>
  <si>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</si>
  <si>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</si>
  <si>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</si>
  <si>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</si>
  <si>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</si>
  <si>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</si>
  <si>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</si>
  <si>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</si>
  <si>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</si>
  <si>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</si>
  <si>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</si>
  <si>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</si>
  <si>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</si>
  <si>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</si>
  <si>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</si>
  <si>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</si>
  <si>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</si>
  <si>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</si>
  <si>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</si>
  <si>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</si>
  <si>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</si>
  <si>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</si>
  <si>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</si>
  <si>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</si>
  <si>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</si>
  <si>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</si>
  <si>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</si>
  <si>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</si>
  <si>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</si>
  <si>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</si>
  <si>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</si>
  <si>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</si>
  <si>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</si>
  <si>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</si>
  <si>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</si>
  <si>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</si>
  <si>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</si>
  <si>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</si>
  <si>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</si>
  <si>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</si>
  <si>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</si>
  <si>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</si>
  <si>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</si>
  <si>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</si>
  <si>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</si>
  <si>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</si>
  <si>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</si>
  <si>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</si>
  <si>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</si>
  <si>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</si>
  <si>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</si>
  <si>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</si>
  <si>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</si>
  <si>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</si>
  <si>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</si>
  <si>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</si>
  <si>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</si>
  <si>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</si>
  <si>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</si>
  <si>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</si>
  <si>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</si>
  <si>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</si>
  <si>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</si>
  <si>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</si>
  <si>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</si>
  <si>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</si>
  <si>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</si>
  <si>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</si>
  <si>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</si>
  <si>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</si>
  <si>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</si>
  <si>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</si>
  <si>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</si>
  <si>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</si>
  <si>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</si>
  <si>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</si>
  <si>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</si>
  <si>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</si>
  <si>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</si>
  <si>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</si>
  <si>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</si>
  <si>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</si>
  <si>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</si>
  <si>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</si>
  <si>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</si>
  <si>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</si>
  <si>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</si>
  <si>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</si>
  <si>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</si>
  <si>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</si>
  <si>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</si>
  <si>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</si>
  <si>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</si>
  <si>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</si>
  <si>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</si>
  <si>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</si>
  <si>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</si>
  <si>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</si>
  <si>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</si>
  <si>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</si>
  <si>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</si>
  <si>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</si>
  <si>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</si>
  <si>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</si>
  <si>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</si>
  <si>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</si>
  <si>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</si>
  <si>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</si>
  <si>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</si>
  <si>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</si>
  <si>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</si>
  <si>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</si>
  <si>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</si>
  <si>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</si>
  <si>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</si>
  <si>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</si>
  <si>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</si>
  <si>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</si>
  <si>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</si>
  <si>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</si>
  <si>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</si>
  <si>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</si>
  <si>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</si>
  <si>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</si>
  <si>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</si>
  <si>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</si>
  <si>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</si>
  <si>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</si>
  <si>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</si>
  <si>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</si>
  <si>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</si>
  <si>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</si>
  <si>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</si>
  <si>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</si>
  <si>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</si>
  <si>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</si>
  <si>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</si>
  <si>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</si>
  <si>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</si>
  <si>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</si>
  <si>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</si>
  <si>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</si>
  <si>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</si>
  <si>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</si>
  <si>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</si>
  <si>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</si>
  <si>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</si>
  <si>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</si>
  <si>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</si>
  <si>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</si>
  <si>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</si>
  <si>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</si>
  <si>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</si>
  <si>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</si>
  <si>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</si>
  <si>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</si>
  <si>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</si>
  <si>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</si>
  <si>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</si>
  <si>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</si>
  <si>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</si>
  <si>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</si>
  <si>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</si>
  <si>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</si>
  <si>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</si>
  <si>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</si>
  <si>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</si>
  <si>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</si>
  <si>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</si>
  <si>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</si>
  <si>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</si>
  <si>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</si>
  <si>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</si>
  <si>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</si>
  <si>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</si>
  <si>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</si>
  <si>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</si>
  <si>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</si>
  <si>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</si>
  <si>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</si>
  <si>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</si>
  <si>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</si>
  <si>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</si>
  <si>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</si>
  <si>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</si>
  <si>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</si>
  <si>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</si>
  <si>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</si>
  <si>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</si>
  <si>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</si>
  <si>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</si>
  <si>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</si>
  <si>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</si>
  <si>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</si>
  <si>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</si>
  <si>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</si>
  <si>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</si>
  <si>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</si>
  <si>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</si>
  <si>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</si>
  <si>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</si>
  <si>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</si>
  <si>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</si>
  <si>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</si>
  <si>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</si>
  <si>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</si>
  <si>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</si>
  <si>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</si>
  <si>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</si>
  <si>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</si>
  <si>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</si>
  <si>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</si>
  <si>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</si>
  <si>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</si>
  <si>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</si>
  <si>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</si>
  <si>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</si>
  <si>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</si>
  <si>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</si>
  <si>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</si>
  <si>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</si>
  <si>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</si>
  <si>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</si>
  <si>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</si>
  <si>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</si>
  <si>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</si>
  <si>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</si>
  <si>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</si>
  <si>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</si>
  <si>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</si>
  <si>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</si>
  <si>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</si>
  <si>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</si>
  <si>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</si>
  <si>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</si>
  <si>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</si>
  <si>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</si>
  <si>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</si>
  <si>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</si>
  <si>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</si>
  <si>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</si>
  <si>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</si>
  <si>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</si>
  <si>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</si>
  <si>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</si>
  <si>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</si>
  <si>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</si>
  <si>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</si>
  <si>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</si>
  <si>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</si>
  <si>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</si>
  <si>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</si>
  <si>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</si>
  <si>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</si>
  <si>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</si>
  <si>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</si>
  <si>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</si>
  <si>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</si>
  <si>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</si>
  <si>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</si>
  <si>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</si>
  <si>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</si>
  <si>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</si>
  <si>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</si>
  <si>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</si>
  <si>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</si>
  <si>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</si>
  <si>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</si>
  <si>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</si>
  <si>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</si>
  <si>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</si>
  <si>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</si>
  <si>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</si>
  <si>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</si>
  <si>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</si>
  <si>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</si>
  <si>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</si>
  <si>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</si>
  <si>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</si>
  <si>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</si>
  <si>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</si>
  <si>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</si>
  <si>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</si>
  <si>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</si>
  <si>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</si>
  <si>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</si>
  <si>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</si>
  <si>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</si>
  <si>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</si>
  <si>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</si>
  <si>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</si>
  <si>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</si>
  <si>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</si>
  <si>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</si>
  <si>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</si>
  <si>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</si>
  <si>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</si>
  <si>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</si>
  <si>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</si>
  <si>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</si>
  <si>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</si>
  <si>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</si>
  <si>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</si>
  <si>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</si>
  <si>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</si>
  <si>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</si>
  <si>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</si>
  <si>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</si>
  <si>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</si>
  <si>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</si>
  <si>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</si>
  <si>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</si>
  <si>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</si>
  <si>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</si>
  <si>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</si>
  <si>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</si>
  <si>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</si>
  <si>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</si>
  <si>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</si>
  <si>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</si>
  <si>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</si>
  <si>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</si>
  <si>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</si>
  <si>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</si>
  <si>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</si>
  <si>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</si>
  <si>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</si>
  <si>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</si>
  <si>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</si>
  <si>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</si>
  <si>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</si>
  <si>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</si>
  <si>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</si>
  <si>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</si>
  <si>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</si>
  <si>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</si>
  <si>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</si>
  <si>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</si>
  <si>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</si>
  <si>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</si>
  <si>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</si>
  <si>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</si>
  <si>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</si>
  <si>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</si>
  <si>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</si>
  <si>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</si>
  <si>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</si>
  <si>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</si>
  <si>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</si>
  <si>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</si>
  <si>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</si>
  <si>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</si>
  <si>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</si>
  <si>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</si>
  <si>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</si>
  <si>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</si>
  <si>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</si>
  <si>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</si>
  <si>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</si>
  <si>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</si>
  <si>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</si>
  <si>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</si>
  <si>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</si>
  <si>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</si>
  <si>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</si>
  <si>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</si>
  <si>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</si>
  <si>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</si>
  <si>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</si>
  <si>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</si>
  <si>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</si>
  <si>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</si>
  <si>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</si>
  <si>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</si>
  <si>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</si>
  <si>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</si>
  <si>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</si>
  <si>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</si>
  <si>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</si>
  <si>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</si>
  <si>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</si>
  <si>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</si>
  <si>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</si>
  <si>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</si>
  <si>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</si>
  <si>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</si>
  <si>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</si>
  <si>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</si>
  <si>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</si>
  <si>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</si>
  <si>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</si>
  <si>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</si>
  <si>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</si>
  <si>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</si>
  <si>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</si>
  <si>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</si>
  <si>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</si>
  <si>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</si>
  <si>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</si>
  <si>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</si>
  <si>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</si>
  <si>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</si>
  <si>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</si>
  <si>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</si>
  <si>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</si>
  <si>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</si>
  <si>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</si>
  <si>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</si>
  <si>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</si>
  <si>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</si>
  <si>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</si>
  <si>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</si>
  <si>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</si>
  <si>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</si>
  <si>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</si>
  <si>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</si>
  <si>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</si>
  <si>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</si>
  <si>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</si>
  <si>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</si>
  <si>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</si>
  <si>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</si>
  <si>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</si>
  <si>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</si>
  <si>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</si>
  <si>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</si>
  <si>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</si>
  <si>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</si>
  <si>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</si>
  <si>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</si>
  <si>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</si>
  <si>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</si>
  <si>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</si>
  <si>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</si>
  <si>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</si>
  <si>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</si>
  <si>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</si>
  <si>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</si>
  <si>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</si>
  <si>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</si>
  <si>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</si>
  <si>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</si>
  <si>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</si>
  <si>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</si>
  <si>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</si>
  <si>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</si>
  <si>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</si>
  <si>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</si>
  <si>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</si>
  <si>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</si>
  <si>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</si>
  <si>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</si>
  <si>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</si>
  <si>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</si>
  <si>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</si>
  <si>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</si>
  <si>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</si>
  <si>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</si>
  <si>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</si>
  <si>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</si>
  <si>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</si>
  <si>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</si>
  <si>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</si>
  <si>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</si>
  <si>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</si>
  <si>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</si>
  <si>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</si>
  <si>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</si>
  <si>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</si>
  <si>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</si>
  <si>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</si>
  <si>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</si>
  <si>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</si>
  <si>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</si>
  <si>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</si>
  <si>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</si>
  <si>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</si>
  <si>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</si>
  <si>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</si>
  <si>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</si>
  <si>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</si>
  <si>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</si>
  <si>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</si>
  <si>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</si>
  <si>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</si>
  <si>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</si>
  <si>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</si>
  <si>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</si>
  <si>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</si>
  <si>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</si>
  <si>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</si>
  <si>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</si>
  <si>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</si>
  <si>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</si>
  <si>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</si>
  <si>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</si>
  <si>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</si>
  <si>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</si>
  <si>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</si>
  <si>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</si>
  <si>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</si>
  <si>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</si>
  <si>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</si>
  <si>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</si>
  <si>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</si>
  <si>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</si>
  <si>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</si>
  <si>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</si>
  <si>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</si>
  <si>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</si>
  <si>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</si>
  <si>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</si>
  <si>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</si>
  <si>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</si>
  <si>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</si>
  <si>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</si>
  <si>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</si>
  <si>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</si>
  <si>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</si>
  <si>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</si>
  <si>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</si>
  <si>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</si>
  <si>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</si>
  <si>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</si>
  <si>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</si>
  <si>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</si>
  <si>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</si>
  <si>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</si>
  <si>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</si>
  <si>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</si>
  <si>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</si>
  <si>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</si>
  <si>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</si>
  <si>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</si>
  <si>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</si>
  <si>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</si>
  <si>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</si>
  <si>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</si>
  <si>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</si>
  <si>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</si>
  <si>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</si>
  <si>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</si>
  <si>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</si>
  <si>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</si>
  <si>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</si>
  <si>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</si>
  <si>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</si>
  <si>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</si>
  <si>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</si>
  <si>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</si>
  <si>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</si>
  <si>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</si>
  <si>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</si>
  <si>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</si>
  <si>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</si>
  <si>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</si>
  <si>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</si>
  <si>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</si>
  <si>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</si>
  <si>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</si>
  <si>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</si>
  <si>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</si>
  <si>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</si>
  <si>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</si>
  <si>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</si>
  <si>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</si>
  <si>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</si>
  <si>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</si>
  <si>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</si>
  <si>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</si>
  <si>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</si>
  <si>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</si>
  <si>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</si>
  <si>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</si>
  <si>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</si>
  <si>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</si>
  <si>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</si>
  <si>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</si>
  <si>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</si>
  <si>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</si>
  <si>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</si>
  <si>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</si>
  <si>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</si>
  <si>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</si>
  <si>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</si>
  <si>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</si>
  <si>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</si>
  <si>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</si>
  <si>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</si>
  <si>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</si>
  <si>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</si>
  <si>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</si>
  <si>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</si>
  <si>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</si>
  <si>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</si>
  <si>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</si>
  <si>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</si>
  <si>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</si>
  <si>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</si>
  <si>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</si>
  <si>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</si>
  <si>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</si>
  <si>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</si>
  <si>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</si>
  <si>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</si>
  <si>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</si>
  <si>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</si>
  <si>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</si>
  <si>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</si>
  <si>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</si>
  <si>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</si>
  <si>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</si>
  <si>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</si>
  <si>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</si>
  <si>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</si>
  <si>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</si>
  <si>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</si>
  <si>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</si>
  <si>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</si>
  <si>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</si>
  <si>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</si>
  <si>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</si>
  <si>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</si>
  <si>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</si>
  <si>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</si>
  <si>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</si>
  <si>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</si>
  <si>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</si>
  <si>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</si>
  <si>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</si>
  <si>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</si>
  <si>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</si>
  <si>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</si>
  <si>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</si>
  <si>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</si>
  <si>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</si>
  <si>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</si>
  <si>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</si>
  <si>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</si>
  <si>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</si>
  <si>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</si>
  <si>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</si>
  <si>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</si>
  <si>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</si>
  <si>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</si>
  <si>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</si>
  <si>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</si>
  <si>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</si>
  <si>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</si>
  <si>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</si>
  <si>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</si>
  <si>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</si>
  <si>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</si>
  <si>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</si>
  <si>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</si>
  <si>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</si>
  <si>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</si>
  <si>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</si>
  <si>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</si>
  <si>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</si>
  <si>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</si>
  <si>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</si>
  <si>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</si>
  <si>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</si>
  <si>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</si>
  <si>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</si>
  <si>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</si>
  <si>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</si>
  <si>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</si>
  <si>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</si>
  <si>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</si>
  <si>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</si>
  <si>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</si>
  <si>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</si>
  <si>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</si>
  <si>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</si>
  <si>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</si>
  <si>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</si>
  <si>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</si>
  <si>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</si>
  <si>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</si>
  <si>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</si>
  <si>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</si>
  <si>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</si>
  <si>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</si>
  <si>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</si>
  <si>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</si>
  <si>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</si>
  <si>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</si>
  <si>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</si>
  <si>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</si>
  <si>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</si>
  <si>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</si>
  <si>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</si>
  <si>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</si>
  <si>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</si>
  <si>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</si>
  <si>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</si>
  <si>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</si>
  <si>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</si>
  <si>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</si>
  <si>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</si>
  <si>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</si>
  <si>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</si>
  <si>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</si>
  <si>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</si>
  <si>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</si>
  <si>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</si>
  <si>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</si>
  <si>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</si>
  <si>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</si>
  <si>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</si>
  <si>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</si>
  <si>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</si>
  <si>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</si>
  <si>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</si>
  <si>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</si>
  <si>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</si>
  <si>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</si>
  <si>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</si>
  <si>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</si>
  <si>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</si>
  <si>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</si>
  <si>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</si>
  <si>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</si>
  <si>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</si>
  <si>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</si>
  <si>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</si>
  <si>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</si>
  <si>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</si>
  <si>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</si>
  <si>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</si>
  <si>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</si>
  <si>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</si>
  <si>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</si>
  <si>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</si>
  <si>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</si>
  <si>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</si>
  <si>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</si>
  <si>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</si>
  <si>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</si>
  <si>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</si>
  <si>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</si>
  <si>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</si>
  <si>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</si>
  <si>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</si>
  <si>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</si>
  <si>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</si>
  <si>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</si>
  <si>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</si>
  <si>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</si>
  <si>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</si>
  <si>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</si>
  <si>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</si>
  <si>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</si>
  <si>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</si>
  <si>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</si>
  <si>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</si>
  <si>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</si>
  <si>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</si>
  <si>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</si>
  <si>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</si>
  <si>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</si>
  <si>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</si>
  <si>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</si>
  <si>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</si>
  <si>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</si>
  <si>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</si>
  <si>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</si>
  <si>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</si>
  <si>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</si>
  <si>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</si>
  <si>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</si>
  <si>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</si>
  <si>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</si>
  <si>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</si>
  <si>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</si>
  <si>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</si>
  <si>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</si>
  <si>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</si>
  <si>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</si>
  <si>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</si>
  <si>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</si>
  <si>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</si>
  <si>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</si>
  <si>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</si>
  <si>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</si>
  <si>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</si>
  <si>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</si>
  <si>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</si>
  <si>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</si>
  <si>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</si>
  <si>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</si>
  <si>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</si>
  <si>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</si>
  <si>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</si>
  <si>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</si>
  <si>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</si>
  <si>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</si>
  <si>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</si>
  <si>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</si>
  <si>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</si>
  <si>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</si>
  <si>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</si>
  <si>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</si>
  <si>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</si>
  <si>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</si>
  <si>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</si>
  <si>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</si>
  <si>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</si>
  <si>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</si>
  <si>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</si>
  <si>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</si>
  <si>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</si>
  <si>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</si>
  <si>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</si>
  <si>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</si>
  <si>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</si>
  <si>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</si>
  <si>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</si>
  <si>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</si>
  <si>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</si>
  <si>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</si>
  <si>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</si>
  <si>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</si>
  <si>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</si>
  <si>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</si>
  <si>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</si>
  <si>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</si>
  <si>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</si>
  <si>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</si>
  <si>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</si>
  <si>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</si>
  <si>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</si>
  <si>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</si>
  <si>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</si>
  <si>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</si>
  <si>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</si>
  <si>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</si>
  <si>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</si>
  <si>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</si>
  <si>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</si>
  <si>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</si>
  <si>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</si>
  <si>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</si>
  <si>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</si>
  <si>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</si>
  <si>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</si>
  <si>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</si>
  <si>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</si>
  <si>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</si>
  <si>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</si>
  <si>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</si>
  <si>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</si>
  <si>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</si>
  <si>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</si>
  <si>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</si>
  <si>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</si>
  <si>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</si>
  <si>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</si>
  <si>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</si>
  <si>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</si>
  <si>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</si>
  <si>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</si>
  <si>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</si>
  <si>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</si>
  <si>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</si>
  <si>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</si>
  <si>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</si>
  <si>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</si>
  <si>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</si>
  <si>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</si>
  <si>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</si>
  <si>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</si>
  <si>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</si>
  <si>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</si>
  <si>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</si>
  <si>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</si>
  <si>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</si>
  <si>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</si>
  <si>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</si>
  <si>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</si>
  <si>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</si>
  <si>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</si>
  <si>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</si>
  <si>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</si>
  <si>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</si>
  <si>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</si>
  <si>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</si>
  <si>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</si>
  <si>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</si>
  <si>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</si>
  <si>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</si>
  <si>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</si>
  <si>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</si>
  <si>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</si>
  <si>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</si>
  <si>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</si>
  <si>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</si>
  <si>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</si>
  <si>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</si>
  <si>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</si>
  <si>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</si>
  <si>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</si>
  <si>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</si>
  <si>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</si>
  <si>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</si>
  <si>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</si>
  <si>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</si>
  <si>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</si>
  <si>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</si>
  <si>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</si>
  <si>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</si>
  <si>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</si>
  <si>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</si>
  <si>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</si>
  <si>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</si>
  <si>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</si>
  <si>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</si>
  <si>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</si>
  <si>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</si>
  <si>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</si>
  <si>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</si>
  <si>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</si>
  <si>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</si>
  <si>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</si>
  <si>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</si>
  <si>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</si>
  <si>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</si>
  <si>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</si>
  <si>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</si>
  <si>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</si>
  <si>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</si>
  <si>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</si>
  <si>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</si>
  <si>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</si>
  <si>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</si>
  <si>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</si>
  <si>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</si>
  <si>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</si>
  <si>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</si>
  <si>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</si>
  <si>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</si>
  <si>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</si>
  <si>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</si>
  <si>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</si>
  <si>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</si>
  <si>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</si>
  <si>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</si>
  <si>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</si>
  <si>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</si>
  <si>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</si>
  <si>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</si>
  <si>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</si>
  <si>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</si>
  <si>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</si>
  <si>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</si>
  <si>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</si>
  <si>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</si>
  <si>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</si>
  <si>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</si>
  <si>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</si>
  <si>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</si>
  <si>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</si>
  <si>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</si>
  <si>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</si>
  <si>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</si>
  <si>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</si>
  <si>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</si>
  <si>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</si>
  <si>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</si>
  <si>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</si>
  <si>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</si>
  <si>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</si>
  <si>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</si>
  <si>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</si>
  <si>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</si>
  <si>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</si>
  <si>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</si>
  <si>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</si>
  <si>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</si>
  <si>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</si>
  <si>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</si>
  <si>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</si>
  <si>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</si>
  <si>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</si>
  <si>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</si>
  <si>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</si>
  <si>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</si>
  <si>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catagory</t>
  </si>
  <si>
    <t>subcatagory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</si>
  <si>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</si>
  <si>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</si>
  <si>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</si>
  <si>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</si>
  <si>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</si>
  <si>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</si>
  <si>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</si>
  <si>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</si>
  <si>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Oct</t>
  </si>
  <si>
    <t>Mar</t>
  </si>
  <si>
    <t>Aug</t>
  </si>
  <si>
    <t>Dec</t>
  </si>
  <si>
    <t>Jul</t>
  </si>
  <si>
    <t>Feb</t>
  </si>
  <si>
    <t>May</t>
  </si>
  <si>
    <t>Jun</t>
  </si>
  <si>
    <t>Sep</t>
  </si>
  <si>
    <t>Nov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</si>
  <si>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</si>
  <si>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</si>
  <si>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</si>
  <si>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</si>
  <si>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</si>
  <si>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</si>
  <si>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</si>
  <si>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</si>
  <si>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</si>
  <si>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</si>
  <si>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</si>
  <si>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</si>
  <si>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</si>
  <si>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</si>
  <si>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</si>
  <si>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</si>
  <si>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</si>
  <si>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</si>
  <si>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</si>
  <si>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</si>
  <si>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</si>
  <si>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</si>
  <si>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Outcomes based on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</si>
</sst>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16"/>
      <color theme="4"/>
      <name val="Calibri"/>
      <family val="2"/>
      <scheme val="minor"/>
    </font>
    <font>
      <b/>
      <sz val="10"/>
      <color theme="4" tint="0.399975585192419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ill="1" applyBorder="1"/>
    <xf numFmtId="9" fontId="0" fillId="2" borderId="1" xfId="1" applyFont="1" applyFill="1" applyBorder="1"/>
    <xf numFmtId="0" fontId="1" fillId="0" borderId="0" xfId="0" applyFont="1" applyAlignment="1">
      <alignment wrapText="1"/>
    </xf>
    <xf numFmtId="0" fontId="0" fillId="2" borderId="1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</a:t>
            </a:r>
            <a:r>
              <a:rPr lang="en-SE" b="1"/>
              <a:t>D</a:t>
            </a:r>
            <a:r>
              <a:rPr lang="en-US" b="1"/>
              <a:t>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92</c:v>
                </c:pt>
                <c:pt idx="1">
                  <c:v>73</c:v>
                </c:pt>
                <c:pt idx="2">
                  <c:v>84</c:v>
                </c:pt>
                <c:pt idx="3">
                  <c:v>62</c:v>
                </c:pt>
                <c:pt idx="4">
                  <c:v>81</c:v>
                </c:pt>
                <c:pt idx="5">
                  <c:v>66</c:v>
                </c:pt>
                <c:pt idx="6">
                  <c:v>71</c:v>
                </c:pt>
                <c:pt idx="7">
                  <c:v>61</c:v>
                </c:pt>
                <c:pt idx="8">
                  <c:v>52</c:v>
                </c:pt>
                <c:pt idx="9">
                  <c:v>58</c:v>
                </c:pt>
                <c:pt idx="10">
                  <c:v>56</c:v>
                </c:pt>
                <c:pt idx="11">
                  <c:v>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4B-4956-9750-F3ED3BFD4B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45</c:v>
                </c:pt>
                <c:pt idx="1">
                  <c:v>50</c:v>
                </c:pt>
                <c:pt idx="2">
                  <c:v>49</c:v>
                </c:pt>
                <c:pt idx="3">
                  <c:v>38</c:v>
                </c:pt>
                <c:pt idx="4">
                  <c:v>41</c:v>
                </c:pt>
                <c:pt idx="5">
                  <c:v>39</c:v>
                </c:pt>
                <c:pt idx="6">
                  <c:v>43</c:v>
                </c:pt>
                <c:pt idx="7">
                  <c:v>40</c:v>
                </c:pt>
                <c:pt idx="8">
                  <c:v>33</c:v>
                </c:pt>
                <c:pt idx="9">
                  <c:v>36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04B-4956-9750-F3ED3BFD4B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04B-4956-9750-F3ED3BFD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885472"/>
        <c:axId val="433895456"/>
      </c:lineChart>
      <c:catAx>
        <c:axId val="43388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33895456"/>
        <c:crosses val="autoZero"/>
        <c:auto val="1"/>
        <c:lblAlgn val="ctr"/>
        <c:lblOffset val="100"/>
        <c:noMultiLvlLbl val="0"/>
      </c:catAx>
      <c:valAx>
        <c:axId val="4338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338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Outcomes Based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4"/>
          <c:order val="3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C7D-A282-455F0644BD0E}"/>
            </c:ext>
          </c:extLst>
        </c:ser>
        <c:ser>
          <c:idx val="5"/>
          <c:order val="4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2-4C7D-A282-455F0644BD0E}"/>
            </c:ext>
          </c:extLst>
        </c:ser>
        <c:ser>
          <c:idx val="6"/>
          <c:order val="5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58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E32-4C7D-A282-455F0644B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9233471"/>
        <c:axId val="171923388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0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E32-4C7D-A282-455F0644BD0E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32-4C7D-A282-455F0644BD0E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1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32-4C7D-A282-455F0644BD0E}"/>
                  </c:ext>
                </c:extLst>
              </c15:ser>
            </c15:filteredLineSeries>
            <c15:filteredLineSeries>
              <c15:ser>
                <c:idx val="0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32-4C7D-A282-455F0644BD0E}"/>
                  </c:ext>
                </c:extLst>
              </c15:ser>
            </c15:filteredLineSeries>
          </c:ext>
        </c:extLst>
      </c:lineChart>
      <c:catAx>
        <c:axId val="171923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8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887"/>
        <c:crosses val="autoZero"/>
        <c:auto val="1"/>
        <c:lblAlgn val="ctr"/>
        <c:lblOffset val="100"/>
        <c:noMultiLvlLbl val="0"/>
      </c:catAx>
      <c:valAx>
        <c:axId val="171923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S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Visualizing Distribution with box plot, musical in GB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23D9FFDF-CB3F-4BAC-9D0B-F4418CDA38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76737E-3990-4FFB-806A-2459893AD1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708527</xdr:colOff>
      <xdr:row>1100</xdr:row>
      <xdr:rowOff>613610</xdr:rowOff>
    </xdr:from>
    <xdr:to>
      <xdr:col>8</xdr:col>
      <xdr:colOff>1163053</xdr:colOff>
      <xdr:row>1185</xdr:row>
      <xdr:rowOff>53474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65A6794-0A53-403F-B9BC-423AB21C16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1477" y="614753860"/>
              <a:ext cx="4575676" cy="467664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82550</xdr:rowOff>
    </xdr:from>
    <xdr:to>
      <xdr:col>19</xdr:col>
      <xdr:colOff>6350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B44CA-61F9-4A49-B419-01FF00A89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1</xdr:row>
      <xdr:rowOff>31750</xdr:rowOff>
    </xdr:from>
    <xdr:to>
      <xdr:col>16</xdr:col>
      <xdr:colOff>25400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E33AD-21FA-4FBF-AF9D-9C4094ED4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uyeh" refreshedDate="44244.627272569443" createdVersion="6" refreshedVersion="6" minRefreshableVersion="3" recordCount="4114" xr:uid="{6EF1BE1A-D706-44F9-ABB1-03D79BB03E13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3000"/>
        <n v="10000"/>
        <n v="44000"/>
        <n v="3999"/>
        <n v="8000"/>
        <n v="9000"/>
        <n v="3500"/>
        <n v="500"/>
        <n v="5000"/>
        <n v="30000"/>
        <n v="6000"/>
        <n v="2000"/>
        <n v="12000"/>
        <n v="4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14000"/>
        <n v="8400"/>
        <n v="550"/>
        <n v="11000"/>
        <n v="8600"/>
        <n v="15000"/>
        <n v="1200"/>
        <n v="7000"/>
        <n v="80000"/>
        <n v="1800"/>
        <n v="2200"/>
        <n v="900"/>
        <n v="300"/>
        <n v="50"/>
        <n v="37956"/>
        <n v="750"/>
        <n v="6500"/>
        <n v="1500"/>
        <n v="3200"/>
        <n v="7500"/>
        <n v="1300"/>
        <n v="450"/>
        <n v="4500"/>
        <n v="3250"/>
        <n v="70000"/>
        <n v="100000000"/>
        <n v="55000"/>
        <n v="25000"/>
        <n v="10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2100"/>
        <n v="110000"/>
        <n v="95000"/>
        <n v="800"/>
        <n v="1570"/>
        <n v="40000"/>
        <n v="1000000"/>
        <n v="9850"/>
        <n v="650"/>
        <n v="300000"/>
        <n v="12700"/>
        <n v="6300"/>
        <n v="12500"/>
        <n v="1500000"/>
        <n v="6000000"/>
        <n v="200"/>
        <n v="28000"/>
        <n v="2450"/>
        <n v="350000"/>
        <n v="26000"/>
        <n v="36400"/>
        <n v="13000"/>
        <n v="85000"/>
        <n v="24000"/>
        <n v="75000"/>
        <n v="2300"/>
        <n v="65000"/>
        <n v="27000"/>
        <n v="1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1110"/>
        <n v="38000"/>
        <n v="999"/>
        <n v="68000"/>
        <n v="4700"/>
        <n v="12444"/>
        <n v="3423"/>
        <n v="2820"/>
        <n v="12800"/>
        <n v="1400"/>
        <n v="10500"/>
        <n v="22400"/>
        <n v="3300"/>
        <n v="60000"/>
        <n v="94875"/>
        <n v="8888"/>
        <n v="39000"/>
        <n v="4400"/>
        <n v="1010"/>
        <n v="512"/>
        <n v="29000"/>
        <n v="220000"/>
        <n v="550000"/>
        <n v="74997"/>
        <n v="10000000"/>
        <n v="4480"/>
        <n v="65108"/>
        <n v="24500"/>
        <n v="1328"/>
        <n v="97000"/>
        <n v="110"/>
        <n v="7175"/>
        <n v="12001"/>
        <n v="1150"/>
        <n v="3405"/>
        <n v="4290"/>
        <n v="3759"/>
        <n v="3870"/>
        <n v="240000"/>
        <n v="99000"/>
        <n v="88888"/>
        <n v="48000"/>
        <n v="19000"/>
        <n v="250"/>
        <n v="13803"/>
        <n v="515"/>
        <n v="2500000"/>
        <n v="450000"/>
        <n v="11999"/>
        <n v="32768"/>
        <n v="70"/>
        <n v="28888"/>
        <n v="90000"/>
        <n v="57000"/>
        <n v="320000"/>
        <n v="175000"/>
        <n v="2560"/>
        <n v="48500"/>
        <n v="27500"/>
        <n v="1900"/>
        <n v="8200"/>
        <n v="495"/>
        <n v="47000"/>
        <n v="3600"/>
        <n v="2220"/>
        <n v="2987"/>
        <n v="4444"/>
        <n v="700"/>
        <n v="179000"/>
        <n v="17500"/>
        <n v="1700"/>
        <n v="2750"/>
        <n v="2468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125000"/>
        <n v="8750"/>
        <n v="21000"/>
        <n v="4800"/>
        <n v="16300"/>
        <n v="16700"/>
        <n v="26500"/>
        <n v="16350"/>
        <n v="3550"/>
        <n v="19800"/>
        <n v="7534"/>
        <n v="911"/>
        <n v="6700"/>
        <n v="18800"/>
        <n v="12516"/>
        <n v="40"/>
        <n v="11500"/>
        <n v="180000"/>
        <n v="462000"/>
        <n v="10115"/>
        <n v="133000"/>
        <n v="1680"/>
        <n v="4900"/>
        <n v="5875"/>
        <n v="660"/>
        <n v="42000"/>
        <n v="32360"/>
        <n v="6999"/>
        <n v="25"/>
        <n v="31000"/>
        <n v="82000"/>
        <n v="2725"/>
        <n v="2658"/>
        <n v="4950"/>
        <n v="18950"/>
        <n v="1750"/>
        <n v="37000"/>
        <n v="25000000"/>
        <n v="44250"/>
        <n v="32000"/>
        <n v="2400"/>
        <n v="52000"/>
        <n v="37500"/>
        <n v="43500"/>
        <n v="23000"/>
        <n v="2350"/>
        <n v="2250"/>
        <n v="20"/>
        <n v="4300"/>
        <n v="1897"/>
        <n v="3333"/>
        <n v="516"/>
        <n v="4200"/>
        <n v="6900"/>
        <n v="3800"/>
        <n v="80"/>
        <n v="7900"/>
        <n v="5105"/>
        <n v="5050"/>
        <n v="16500"/>
        <n v="3265"/>
        <n v="2880"/>
        <n v="46260"/>
        <n v="10050"/>
        <n v="32500"/>
        <n v="33000"/>
        <n v="15500"/>
        <n v="22500"/>
        <n v="5555.55"/>
        <n v="160000"/>
        <n v="280"/>
        <n v="60"/>
        <n v="3350"/>
        <n v="4575"/>
        <n v="9072"/>
        <n v="451"/>
        <n v="6350"/>
        <n v="42500"/>
        <n v="666"/>
        <n v="390000"/>
        <n v="125"/>
        <n v="2550"/>
        <n v="89200"/>
        <n v="400000"/>
        <n v="198000"/>
        <n v="133800"/>
        <n v="1570.79"/>
        <n v="7200"/>
        <n v="78000"/>
        <n v="1385"/>
        <n v="98000"/>
        <n v="261962"/>
        <n v="715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185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3675"/>
        <n v="745"/>
        <n v="9041"/>
        <n v="22765"/>
        <n v="839"/>
        <n v="1070"/>
        <n v="930"/>
        <n v="347"/>
        <n v="280000"/>
        <n v="51000"/>
        <n v="38888"/>
        <n v="8000000"/>
        <n v="2"/>
        <n v="5862"/>
        <n v="5999"/>
        <n v="1999"/>
        <n v="3274"/>
        <n v="39400"/>
        <n v="19980"/>
        <n v="530"/>
        <n v="101"/>
        <n v="2888"/>
        <n v="11200"/>
        <n v="9600"/>
        <n v="1444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1395"/>
        <n v="1650"/>
        <n v="12200"/>
        <n v="773"/>
        <n v="5800"/>
        <n v="4999"/>
        <n v="315"/>
        <n v="11737"/>
        <n v="1050"/>
        <n v="3871"/>
        <n v="1960"/>
        <n v="740"/>
        <n v="7750"/>
        <n v="225"/>
        <n v="220"/>
        <n v="333"/>
        <n v="978"/>
        <n v="1551"/>
        <n v="960"/>
        <n v="675"/>
        <n v="1930"/>
        <n v="575"/>
        <n v="23900"/>
        <n v="17100"/>
        <n v="620"/>
        <n v="3700"/>
        <n v="2827"/>
        <n v="2001"/>
        <n v="3910"/>
        <n v="2413"/>
        <n v="13111"/>
        <n v="480"/>
        <n v="375000"/>
        <n v="2885"/>
        <n v="3255"/>
        <n v="17600"/>
        <n v="2825"/>
        <n v="678"/>
        <n v="11140"/>
        <n v="6048"/>
        <n v="13500"/>
        <n v="5600"/>
        <n v="8880"/>
        <n v="11180"/>
        <n v="525"/>
        <n v="3495"/>
        <n v="780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65160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380826996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361884763"/>
        <n v="1406012515"/>
        <n v="1452193234"/>
        <n v="1459523017"/>
        <n v="1444405901"/>
        <n v="1405928601"/>
        <n v="1428130814"/>
        <n v="1425540125"/>
        <n v="1422463079"/>
        <n v="1365643344"/>
        <n v="1379425085"/>
        <n v="1401426488"/>
        <n v="1409924354"/>
        <n v="1417188026"/>
        <n v="1402599486"/>
        <n v="1408760537"/>
        <n v="1459177107"/>
        <n v="1447628974"/>
        <n v="1413834007"/>
        <n v="1365958060"/>
        <n v="1443068045"/>
        <n v="1368476367"/>
        <n v="1436653037"/>
        <n v="1403023846"/>
        <n v="1395407445"/>
        <n v="1448471221"/>
        <n v="1462576516"/>
        <n v="1404776724"/>
        <n v="1427399962"/>
        <n v="1413827572"/>
        <n v="1439530776"/>
        <n v="1354250672"/>
        <n v="1368646357"/>
        <n v="1360177878"/>
        <n v="1386194013"/>
        <n v="1370651181"/>
        <n v="1405453354"/>
        <n v="1466281420"/>
        <n v="1339768804"/>
        <n v="1443220372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66200499"/>
        <n v="1383616856"/>
        <n v="1341892127"/>
        <n v="1315597261"/>
        <n v="1429550738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418906303"/>
        <n v="1327622841"/>
        <n v="1274889241"/>
        <n v="1307848482"/>
        <n v="1351796674"/>
        <n v="1387834799"/>
        <n v="1350324286"/>
        <n v="1356979110"/>
        <n v="1290481733"/>
        <n v="143291217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27568080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389635351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32146483"/>
        <n v="1481939362"/>
        <n v="1433542535"/>
        <n v="1424203370"/>
        <n v="1454546859"/>
        <n v="1438385283"/>
        <n v="1465791614"/>
        <n v="1423733323"/>
        <n v="1369134258"/>
        <n v="1425924776"/>
        <n v="1397677790"/>
        <n v="1436211999"/>
        <n v="1425690526"/>
        <n v="1445986545"/>
        <n v="1454464555"/>
        <n v="1438459303"/>
        <n v="1375008418"/>
        <n v="1481156232"/>
        <n v="1366999870"/>
        <n v="1404586762"/>
        <n v="1468965139"/>
        <n v="1485977434"/>
        <n v="1435383457"/>
        <n v="1407299015"/>
        <n v="1467736477"/>
        <n v="1465227446"/>
        <n v="1440326138"/>
        <n v="1410980432"/>
        <n v="1397584386"/>
        <n v="1423090174"/>
        <n v="1431360332"/>
        <n v="1401101499"/>
        <n v="1380797834"/>
        <n v="1409908322"/>
        <n v="1470106702"/>
        <n v="1408154403"/>
        <n v="1421696329"/>
        <n v="1441750564"/>
        <n v="1448284433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391005999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56408244"/>
        <n v="1433885241"/>
        <n v="1469443916"/>
        <n v="1452810297"/>
        <n v="1430851151"/>
        <n v="1449183651"/>
        <n v="1479070867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66628144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45002172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11042059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422539108"/>
        <n v="1334948518"/>
        <n v="1363960278"/>
        <n v="1423405922"/>
        <n v="1324041269"/>
        <n v="1481137500"/>
        <n v="1355855139"/>
        <n v="1407177611"/>
        <n v="1340056398"/>
        <n v="1312320031"/>
        <n v="1390088311"/>
        <n v="1425512843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32403295"/>
        <n v="1397661347"/>
        <n v="1310155970"/>
        <n v="1444913817"/>
        <n v="1308900441"/>
        <n v="1389107062"/>
        <n v="1391479339"/>
        <n v="1301975637"/>
        <n v="1316552050"/>
        <n v="1380217190"/>
        <n v="1414438010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12029566"/>
        <n v="1440264381"/>
        <n v="1439392022"/>
        <n v="1383076902"/>
        <n v="1376502980"/>
        <n v="1372668113"/>
        <n v="1470728326"/>
        <n v="1445235358"/>
        <n v="1412705818"/>
        <n v="1456270753"/>
        <n v="1452124531"/>
        <n v="1421788783"/>
        <n v="1389399701"/>
        <n v="1324158361"/>
        <n v="1430899375"/>
        <n v="1422842420"/>
        <n v="1442062898"/>
        <n v="1398363095"/>
        <n v="1483734100"/>
        <n v="1389825800"/>
        <n v="1388077791"/>
        <n v="1428944015"/>
        <n v="1422992879"/>
        <n v="1414343571"/>
        <n v="1330733022"/>
        <n v="1380559201"/>
        <n v="1405621512"/>
        <n v="1417378864"/>
        <n v="1316013727"/>
        <n v="1398862875"/>
        <n v="1452058282"/>
        <n v="1307761341"/>
        <n v="1311699753"/>
        <n v="1461874935"/>
        <n v="1402455174"/>
        <n v="1344465464"/>
        <n v="1344961134"/>
        <n v="1336795283"/>
        <n v="142885434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427992105"/>
        <n v="1422474546"/>
        <n v="1432245861"/>
        <n v="1399070239"/>
        <n v="1477491394"/>
        <n v="1481332700"/>
        <n v="1323084816"/>
        <n v="1343085285"/>
        <n v="1451345699"/>
        <n v="1471135830"/>
        <n v="1456480016"/>
        <n v="1402343765"/>
        <n v="1434484305"/>
        <n v="1386886874"/>
        <n v="1414889665"/>
        <n v="1321035449"/>
        <n v="1250630968"/>
        <n v="1268255751"/>
        <n v="1307597851"/>
        <n v="1329484625"/>
        <n v="1484924605"/>
        <n v="1328916987"/>
        <n v="1447122086"/>
        <n v="1373548520"/>
        <n v="1346799657"/>
        <n v="1332808501"/>
        <n v="1479144880"/>
        <n v="1454213639"/>
        <n v="1362640582"/>
        <n v="1475776127"/>
        <n v="1467387705"/>
        <n v="1405003447"/>
        <n v="1447933601"/>
        <n v="1357157965"/>
        <n v="1483454761"/>
        <n v="1438958824"/>
        <n v="1352107421"/>
        <n v="1396524644"/>
        <n v="1475460819"/>
        <n v="1456793925"/>
        <n v="1440213076"/>
        <n v="1489097112"/>
        <n v="1406713041"/>
        <n v="1423520177"/>
        <n v="1484715366"/>
        <n v="1433109907"/>
        <n v="1482281094"/>
        <n v="1433254268"/>
        <n v="1478050429"/>
        <n v="1460506208"/>
        <n v="1373971408"/>
        <n v="1443036470"/>
        <n v="1428341985"/>
        <n v="1430429171"/>
        <n v="1444069591"/>
        <n v="1460574263"/>
        <n v="1410796296"/>
        <n v="1420486606"/>
        <n v="1443488834"/>
        <n v="1457113316"/>
        <n v="1412215962"/>
        <n v="1465055160"/>
        <n v="1444140789"/>
        <n v="1441209715"/>
        <n v="1454188258"/>
        <n v="1470153594"/>
        <n v="1448438136"/>
        <n v="1484756245"/>
        <n v="1434609424"/>
        <n v="1447166896"/>
        <n v="1413393391"/>
        <n v="1411143972"/>
        <n v="1463731917"/>
        <n v="1449520717"/>
        <n v="1478126203"/>
        <n v="1424639505"/>
        <n v="1447397260"/>
        <n v="1416249045"/>
        <n v="1442850513"/>
        <n v="1479460815"/>
        <n v="1421545247"/>
        <n v="1455230275"/>
        <n v="1429707729"/>
        <n v="1465921533"/>
        <n v="1417551194"/>
        <n v="1449785223"/>
        <n v="1449087612"/>
        <n v="1453230569"/>
        <n v="1436297723"/>
        <n v="1444065088"/>
        <n v="1416445931"/>
        <n v="1410178578"/>
        <n v="1431621443"/>
        <n v="1422357552"/>
        <n v="1458569302"/>
        <n v="1443042061"/>
        <n v="1416947223"/>
        <n v="1471988867"/>
        <n v="1435882704"/>
        <n v="1424454319"/>
        <n v="1424212287"/>
        <n v="1423933916"/>
        <n v="1402394951"/>
        <n v="1421440207"/>
        <n v="1426615833"/>
        <n v="1474223286"/>
        <n v="1435070699"/>
        <n v="1407838734"/>
        <n v="1434978130"/>
        <n v="1414992860"/>
        <n v="1467831668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371715269"/>
        <n v="1427140586"/>
        <n v="1448026037"/>
        <n v="1470185146"/>
        <n v="1441022120"/>
        <n v="1464139740"/>
        <n v="1440557759"/>
        <n v="1485421307"/>
        <n v="1371159325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351641296"/>
        <n v="1369895421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382963963"/>
        <n v="1427829827"/>
        <n v="1483372559"/>
        <n v="1412166620"/>
        <n v="1403734502"/>
        <n v="1453206789"/>
        <n v="1408141245"/>
        <n v="1381923548"/>
        <n v="1481473881"/>
        <n v="1396441810"/>
        <n v="1477416387"/>
        <n v="1481150949"/>
        <n v="1482381468"/>
        <n v="1482407278"/>
        <n v="1478130783"/>
        <n v="1453895532"/>
        <n v="142191683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85366429"/>
        <n v="1429648176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2693689"/>
        <n v="1477592413"/>
        <n v="1388772126"/>
        <n v="1479328570"/>
        <n v="1432659793"/>
        <n v="1439266161"/>
        <n v="1411131684"/>
        <n v="1421520483"/>
        <n v="1429586810"/>
        <n v="1384577890"/>
        <n v="1385510094"/>
        <n v="1358294369"/>
        <n v="1449863202"/>
        <n v="1252718519"/>
        <n v="1375880598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36860259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36055125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5436717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381583948"/>
        <n v="1430768468"/>
        <n v="1382528113"/>
        <n v="1471475404"/>
        <n v="1375403523"/>
        <n v="1326422966"/>
        <n v="1379990038"/>
        <n v="1353177197"/>
        <n v="1421853518"/>
        <n v="1254450706"/>
        <n v="1386463198"/>
        <n v="1362860257"/>
        <n v="1357127727"/>
        <n v="1383139695"/>
        <n v="1295898527"/>
        <n v="1349150440"/>
        <n v="1365084034"/>
        <n v="1441128131"/>
        <n v="1483362319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14879161"/>
        <n v="1388707645"/>
        <n v="1350009447"/>
        <n v="1333596019"/>
        <n v="1343326747"/>
        <n v="1327853914"/>
        <n v="1284409734"/>
        <n v="1402612730"/>
        <n v="1392021502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3233855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26528418"/>
        <n v="1400051050"/>
        <n v="1472718825"/>
        <n v="1472509495"/>
        <n v="1407178164"/>
        <n v="1438009130"/>
        <n v="1457475119"/>
        <n v="1476054568"/>
        <n v="1412835530"/>
        <n v="1415140480"/>
        <n v="1403902060"/>
        <n v="1414549697"/>
        <n v="1444017801"/>
        <n v="1413270690"/>
        <n v="1484357160"/>
        <n v="1404833717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04207981"/>
        <n v="1451656563"/>
        <n v="1423944037"/>
        <n v="1436267121"/>
        <n v="1411433347"/>
        <n v="1419664341"/>
        <n v="1423501507"/>
        <n v="1472470549"/>
        <n v="1447698010"/>
        <n v="1464105625"/>
        <n v="1475398147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6839380"/>
        <n v="1354840638"/>
        <n v="1453936937"/>
        <n v="1315588033"/>
        <n v="1375275220"/>
        <n v="1409747154"/>
        <n v="1390330877"/>
        <n v="1394821095"/>
        <n v="1428094727"/>
        <n v="1452825571"/>
        <n v="1466188338"/>
        <n v="1383095125"/>
        <n v="1461043190"/>
        <n v="1428415264"/>
        <n v="1393038927"/>
        <n v="1330969575"/>
        <n v="1403556024"/>
        <n v="1329146235"/>
        <n v="1476900190"/>
        <n v="1352327022"/>
        <n v="1449636790"/>
        <n v="1416507211"/>
        <n v="1402657113"/>
        <n v="1432115902"/>
        <n v="1456764095"/>
        <n v="1334089208"/>
        <n v="1448461313"/>
        <n v="1394078379"/>
        <n v="1395687664"/>
        <n v="1315947400"/>
        <n v="1455315916"/>
        <n v="1421274859"/>
        <n v="1395318848"/>
        <n v="1427817651"/>
        <n v="1420586056"/>
        <n v="1465890694"/>
        <n v="1413318600"/>
        <n v="1407695077"/>
        <n v="1462515693"/>
        <n v="1411775700"/>
        <n v="1448401668"/>
        <n v="1480646771"/>
        <n v="1427878772"/>
        <n v="1416034228"/>
        <n v="1467935094"/>
        <n v="1447949229"/>
        <n v="1458848421"/>
        <n v="1483307131"/>
        <n v="1417508426"/>
        <n v="1414700390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15053749"/>
        <n v="1414351127"/>
        <n v="1405959752"/>
        <n v="1435552057"/>
        <n v="1460146327"/>
        <n v="1434389339"/>
        <n v="1484094498"/>
        <n v="1471370327"/>
        <n v="1405633452"/>
        <n v="1443460627"/>
        <n v="1400786514"/>
        <n v="1422605321"/>
        <n v="1482609088"/>
        <n v="1476391223"/>
        <n v="1473189335"/>
        <n v="1430945149"/>
        <n v="1458161307"/>
        <n v="1429133323"/>
        <n v="1481129340"/>
        <n v="1465428595"/>
        <n v="1406908725"/>
        <n v="1455892160"/>
        <n v="1434625937"/>
        <n v="1455043053"/>
        <n v="1425901379"/>
        <n v="1445415653"/>
        <n v="1436383889"/>
        <n v="1463155034"/>
        <n v="1448463086"/>
        <n v="1431642010"/>
        <n v="1427369256"/>
        <n v="1466887297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67040769"/>
        <n v="1428696605"/>
        <n v="1398895756"/>
        <n v="1441032457"/>
        <n v="1465932340"/>
        <n v="1443714800"/>
        <n v="1474369513"/>
        <n v="1437923112"/>
        <n v="143163061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31093354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7042490"/>
        <n v="1408031405"/>
        <n v="1451833128"/>
        <n v="1468122163"/>
        <n v="1480907645"/>
        <n v="1427121931"/>
        <n v="1425224391"/>
        <n v="1419626396"/>
        <n v="1444927771"/>
        <n v="1403724820"/>
        <n v="1407076069"/>
        <n v="1405746399"/>
        <n v="1459533358"/>
        <n v="1460458034"/>
        <n v="1434310359"/>
        <n v="1461427938"/>
        <n v="1436551178"/>
        <n v="1477963411"/>
        <n v="1435656759"/>
        <n v="1375265461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384941892"/>
        <n v="1480610046"/>
        <n v="1479923937"/>
        <n v="1401436539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63080979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351663605"/>
        <n v="1400778772"/>
        <n v="1370393760"/>
        <n v="1359587137"/>
        <n v="1306417323"/>
        <n v="1304623990"/>
        <n v="1341524220"/>
        <n v="1467650771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55359083"/>
        <n v="1484198170"/>
        <n v="1422631276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4811483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13286508"/>
        <n v="1367798074"/>
        <n v="1483712611"/>
        <n v="1372210235"/>
        <n v="1430340195"/>
        <n v="1414599601"/>
        <n v="1445336607"/>
        <n v="1405687978"/>
        <n v="1484222978"/>
        <n v="1414897935"/>
        <n v="1461051520"/>
        <n v="1447875539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3615400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66001246"/>
        <n v="1472026801"/>
        <n v="1482862100"/>
        <n v="1455446303"/>
        <n v="1478431488"/>
        <n v="1268822909"/>
        <n v="1401201881"/>
        <n v="1484570885"/>
        <n v="1456491680"/>
        <n v="1445263204"/>
        <n v="1483719939"/>
        <n v="1399996024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3635904"/>
        <n v="1487240082"/>
        <n v="1444425020"/>
        <n v="1443928559"/>
        <n v="1403169278"/>
        <n v="1430164039"/>
        <n v="1410366708"/>
        <n v="1438584447"/>
        <n v="1435903390"/>
        <n v="1440513832"/>
        <n v="1465011624"/>
        <n v="1408549233"/>
        <n v="1402931866"/>
        <n v="1428974199"/>
        <n v="1414110593"/>
        <n v="1381194003"/>
        <n v="1253712916"/>
        <n v="1430060671"/>
        <n v="1430124509"/>
        <n v="1304962261"/>
        <n v="1467151204"/>
        <n v="1391293745"/>
        <n v="1416360585"/>
        <n v="1366906714"/>
        <n v="1457551882"/>
        <n v="1421937077"/>
        <n v="1444904830"/>
        <n v="1487548802"/>
        <n v="1421187329"/>
        <n v="1402317296"/>
        <n v="1431810368"/>
        <n v="1337977248"/>
        <n v="1281317691"/>
        <n v="1374882891"/>
        <n v="1332378726"/>
        <n v="1473833082"/>
        <n v="1440961053"/>
        <n v="1437745060"/>
        <n v="1400600101"/>
        <n v="1480800568"/>
        <n v="1425609022"/>
        <n v="1415918965"/>
        <n v="1420091999"/>
        <n v="1441841886"/>
        <n v="1440448464"/>
        <n v="1404560379"/>
        <n v="1423619085"/>
        <n v="1422562655"/>
        <n v="1458147982"/>
        <n v="1400634728"/>
        <n v="1411515040"/>
        <n v="1471768197"/>
        <n v="1432742458"/>
        <n v="139948283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411513071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12203542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417369565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64172366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14008808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73517970"/>
        <n v="1481058170"/>
        <n v="1470348775"/>
        <n v="1447429868"/>
        <n v="1479276838"/>
        <n v="1477368867"/>
        <n v="1409066349"/>
        <n v="1438642143"/>
        <n v="1485213921"/>
        <n v="1458936304"/>
        <n v="1424198723"/>
        <n v="1464939536"/>
        <n v="1455991168"/>
        <n v="1425502953"/>
        <n v="1441479361"/>
        <n v="1468987269"/>
        <n v="1483041083"/>
        <n v="1463352992"/>
        <n v="1425585229"/>
        <n v="1454688513"/>
        <n v="1404940812"/>
        <n v="1455147245"/>
        <n v="1474663840"/>
        <n v="1422516736"/>
        <n v="1405380712"/>
        <n v="1407184688"/>
        <n v="1404488884"/>
        <n v="1406640444"/>
        <n v="1418585959"/>
        <n v="1410288194"/>
        <n v="1447757190"/>
        <n v="1409089391"/>
        <n v="1417803298"/>
        <n v="1413609292"/>
        <n v="1410305160"/>
        <n v="145711234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4577969"/>
        <n v="1415858403"/>
        <n v="1420560678"/>
        <n v="1457528176"/>
        <n v="1435970682"/>
        <n v="1414531440"/>
        <n v="1420636422"/>
        <n v="1473922541"/>
        <n v="1447174261"/>
        <n v="1479217189"/>
        <n v="1449388233"/>
        <n v="1462209169"/>
        <n v="1436278344"/>
        <n v="1461320765"/>
        <n v="1433416830"/>
        <n v="1421199782"/>
        <n v="1444061804"/>
        <n v="1441048658"/>
        <n v="1481115905"/>
        <n v="1409276313"/>
        <n v="1483806030"/>
        <n v="1422222439"/>
        <n v="1407621026"/>
        <n v="1408962270"/>
        <n v="1435133807"/>
        <n v="1465866707"/>
        <n v="1433512775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23041227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28936856"/>
        <n v="1484912974"/>
        <n v="1400008085"/>
        <n v="1396631500"/>
        <n v="1441822828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43696797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35585497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56189973"/>
        <n v="1413519073"/>
        <n v="1407892222"/>
        <n v="1476378775"/>
        <n v="1484116133"/>
        <n v="1404845851"/>
        <n v="1429477249"/>
        <n v="1459268432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68578920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28583846"/>
        <n v="1458714772"/>
        <n v="1324433310"/>
        <n v="1405429098"/>
        <n v="1396367729"/>
        <n v="1478095515"/>
        <n v="1403703580"/>
        <n v="1361248701"/>
        <n v="1381752061"/>
        <n v="1350605844"/>
        <n v="1467134464"/>
        <n v="1455640559"/>
        <n v="1360346851"/>
        <n v="1401972028"/>
        <n v="1446527540"/>
        <n v="1336627492"/>
        <n v="1444734146"/>
        <n v="1456232462"/>
        <n v="1402334665"/>
        <n v="1478268287"/>
        <n v="1470874618"/>
        <n v="1412189881"/>
        <n v="1402266840"/>
        <n v="1437063121"/>
        <n v="1463466070"/>
        <n v="1437502742"/>
        <n v="1478881208"/>
        <n v="1454042532"/>
        <n v="1434144386"/>
        <n v="1421637991"/>
        <n v="1415193366"/>
        <n v="1475885342"/>
        <n v="1435354736"/>
        <n v="1402429211"/>
        <n v="1406499612"/>
        <n v="1402973438"/>
        <n v="1436283107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409395990"/>
        <n v="1417506853"/>
        <n v="1479216874"/>
        <n v="1395885518"/>
        <n v="1426216033"/>
        <n v="1446562807"/>
        <n v="1397076319"/>
        <n v="1383195753"/>
        <n v="1438085273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435645490"/>
        <n v="1429580578"/>
        <n v="1385425937"/>
        <n v="1452045653"/>
        <n v="1445870951"/>
        <n v="1422100503"/>
        <n v="1415031043"/>
        <n v="1363630542"/>
        <n v="1428572115"/>
        <n v="1435921992"/>
        <n v="1450880854"/>
        <n v="1400945150"/>
        <n v="1480616454"/>
        <n v="1456218698"/>
        <n v="1460482501"/>
        <n v="1366879523"/>
        <n v="1421680462"/>
        <n v="1406226683"/>
        <n v="1431693409"/>
        <n v="1474402315"/>
        <n v="1449098391"/>
        <n v="1464536723"/>
        <n v="1471502484"/>
        <n v="1460037432"/>
        <n v="1427212918"/>
        <n v="1459972182"/>
        <n v="1372177288"/>
        <n v="1454337589"/>
        <n v="1428541276"/>
        <n v="1479493857"/>
        <n v="1408918135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5428206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446663686"/>
        <n v="1475604008"/>
        <n v="1355342424"/>
        <n v="1413351559"/>
        <n v="1449075010"/>
        <n v="1275599812"/>
        <n v="1376399240"/>
        <n v="1382938914"/>
        <n v="1453997910"/>
        <n v="1413356748"/>
        <n v="1441606869"/>
        <n v="1277512556"/>
        <n v="1465800599"/>
        <n v="1464639614"/>
        <n v="1392321509"/>
        <n v="1417470718"/>
        <n v="1389193827"/>
        <n v="1462443918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14342894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421362930"/>
        <n v="1470062743"/>
        <n v="1425531666"/>
        <n v="1474380241"/>
        <n v="1446742417"/>
        <n v="1455721204"/>
        <n v="1424825479"/>
        <n v="1444844697"/>
        <n v="1477043072"/>
        <n v="1456423890"/>
        <n v="1436725900"/>
        <n v="1478000502"/>
        <n v="1422540059"/>
        <n v="1444911600"/>
        <n v="1442311198"/>
        <n v="1401058295"/>
        <n v="1458814600"/>
        <n v="1349209368"/>
        <n v="1440535082"/>
        <n v="1360222119"/>
        <n v="1335987789"/>
        <n v="1333001424"/>
        <n v="1381984773"/>
        <n v="1328649026"/>
        <n v="1429290719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34552207"/>
        <n v="1452625822"/>
        <n v="1430750795"/>
        <n v="1437115236"/>
        <n v="1375113391"/>
        <n v="1395868127"/>
        <n v="1369864301"/>
        <n v="1402945408"/>
        <n v="1414538031"/>
        <n v="1481053647"/>
        <n v="1424997111"/>
        <n v="1451746123"/>
        <n v="1412294683"/>
        <n v="1486565716"/>
        <n v="1382742014"/>
        <n v="1458762544"/>
        <n v="1428955887"/>
        <n v="1382449733"/>
        <n v="1488823290"/>
        <n v="1475609946"/>
        <n v="1390323617"/>
        <n v="1421185594"/>
        <n v="1436975965"/>
        <n v="1455528790"/>
        <n v="1362329565"/>
        <n v="1478131673"/>
        <n v="1406362677"/>
        <n v="1469173938"/>
        <n v="1445267347"/>
        <n v="1484667168"/>
        <n v="1460069451"/>
        <n v="1398511589"/>
        <n v="1456421530"/>
        <n v="1431453687"/>
        <n v="1487770434"/>
        <n v="1393287850"/>
        <n v="1485278620"/>
        <n v="1413295358"/>
        <n v="1420919913"/>
        <n v="1462543114"/>
        <n v="1488820619"/>
        <n v="1460235592"/>
        <n v="1416945297"/>
        <n v="1486691915"/>
        <n v="1486745663"/>
        <n v="1482353513"/>
        <n v="1478736004"/>
        <n v="1446914836"/>
        <n v="1487164242"/>
        <n v="1390564857"/>
        <n v="1487847954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9591807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87333939"/>
        <n v="1489480556"/>
        <n v="1433432124"/>
        <n v="1452272280"/>
        <n v="1459975008"/>
        <n v="1415723470"/>
        <n v="1447460200"/>
        <n v="1441146356"/>
        <n v="1449596425"/>
        <n v="1380833367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353412725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10785522"/>
        <n v="1428716704"/>
        <n v="1405464634"/>
        <n v="1459953358"/>
        <n v="1426463772"/>
        <n v="1402929075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00666049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400570787"/>
        <n v="1377252857"/>
        <n v="1291257298"/>
        <n v="1339158569"/>
        <n v="1421983138"/>
        <n v="1378586179"/>
        <n v="1330972403"/>
        <n v="1473087637"/>
        <n v="1404948441"/>
        <n v="1439392406"/>
        <n v="1329890585"/>
        <n v="1486149981"/>
        <n v="1343018807"/>
        <n v="1430445163"/>
        <n v="1335541393"/>
        <n v="1352504857"/>
        <n v="1408313438"/>
        <n v="1427747906"/>
        <n v="1318539484"/>
        <n v="1434478759"/>
        <n v="1442148089"/>
        <n v="1471005339"/>
        <n v="1433042451"/>
        <n v="1404262699"/>
        <n v="1457710589"/>
        <n v="1406071948"/>
        <n v="1427231138"/>
        <n v="1448823673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33934371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17132986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33090603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43621612"/>
        <n v="1464921112"/>
        <n v="1438488227"/>
        <n v="1462325339"/>
        <n v="1390938332"/>
        <n v="1472571921"/>
        <n v="1422917361"/>
        <n v="1474641914"/>
        <n v="1474895475"/>
        <n v="1418766895"/>
        <n v="1482095436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83124208"/>
        <n v="1472528141"/>
        <n v="1404797428"/>
        <n v="1433160898"/>
        <n v="1370568560"/>
        <n v="1447515684"/>
        <n v="1474040596"/>
        <n v="1453109628"/>
        <n v="1441699193"/>
        <n v="1414015049"/>
        <n v="1459865945"/>
        <n v="1455756294"/>
        <n v="1476270653"/>
        <n v="1443665293"/>
        <n v="1480538053"/>
        <n v="1414872488"/>
        <n v="1484843948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478018382"/>
        <n v="1395676773"/>
        <n v="1386108087"/>
        <n v="1473218804"/>
        <n v="1434104712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470655240"/>
        <n v="1354584693"/>
        <n v="1326934395"/>
        <n v="1365515684"/>
        <n v="1335855631"/>
        <n v="1350050028"/>
        <n v="1310486518"/>
        <n v="1434582050"/>
        <n v="1330440323"/>
        <n v="1424743409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10114375"/>
        <n v="1412794443"/>
        <n v="1467865967"/>
        <n v="1485177952"/>
        <n v="1403066752"/>
        <n v="1467219043"/>
        <n v="1424477934"/>
        <n v="1421101903"/>
        <n v="1470778559"/>
        <n v="1435469559"/>
        <n v="1434881005"/>
        <n v="1431509397"/>
        <n v="1400675841"/>
        <n v="1434113265"/>
        <n v="1412332175"/>
        <n v="1413735806"/>
        <n v="1430425303"/>
        <n v="1452448298"/>
        <n v="1411019409"/>
        <n v="1463337315"/>
        <n v="1433295276"/>
        <n v="1485161402"/>
        <n v="1486642891"/>
        <n v="1444069748"/>
        <n v="1433019438"/>
        <n v="1437682735"/>
        <n v="1458647725"/>
        <n v="1398828064"/>
        <n v="1431867554"/>
        <n v="1424368298"/>
        <n v="1479577761"/>
        <n v="1472294229"/>
        <n v="1468003109"/>
        <n v="1446401372"/>
        <n v="1436380256"/>
        <n v="1441290086"/>
        <n v="1473953778"/>
        <n v="1428733511"/>
        <n v="1459927041"/>
        <n v="1424881492"/>
        <n v="1418824986"/>
        <n v="1431412196"/>
        <n v="1472201208"/>
        <n v="1434415812"/>
        <n v="1462379066"/>
        <n v="1425235877"/>
        <n v="1460105966"/>
        <n v="1398802148"/>
        <n v="1434484070"/>
        <n v="1405583108"/>
        <n v="1442804633"/>
        <n v="1425331068"/>
        <n v="1404749446"/>
        <n v="1484115418"/>
        <n v="1446241684"/>
        <n v="1406039696"/>
        <n v="1406958354"/>
        <n v="1457429646"/>
        <n v="1411109167"/>
        <n v="1463771421"/>
        <n v="1462210950"/>
        <n v="1480943180"/>
        <n v="1428539033"/>
        <n v="1429029394"/>
        <n v="1458847265"/>
        <n v="1430321659"/>
        <n v="1458770384"/>
        <n v="1407370211"/>
        <n v="1453334629"/>
        <n v="1400720703"/>
        <n v="1405485297"/>
        <n v="1461503654"/>
        <n v="1451607071"/>
        <n v="1433897647"/>
        <n v="1482444295"/>
        <n v="1415711095"/>
        <n v="1439800904"/>
        <n v="1461179576"/>
        <n v="1441894248"/>
        <n v="1401044229"/>
        <n v="1405095123"/>
        <n v="1402910965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62492178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61061350"/>
        <n v="1472001713"/>
        <n v="1436888066"/>
        <n v="1458075837"/>
        <n v="1462815219"/>
        <n v="1413527001"/>
        <n v="1461941527"/>
        <n v="1431973626"/>
        <n v="1450235374"/>
        <n v="1404857339"/>
        <n v="1466019272"/>
        <n v="1404295310"/>
        <n v="1456183649"/>
        <n v="1440826647"/>
        <n v="1443712007"/>
        <n v="1404658329"/>
        <n v="1424718070"/>
        <n v="1409087804"/>
        <n v="1436307894"/>
        <n v="1420774779"/>
        <n v="1428585710"/>
        <n v="1407852068"/>
        <n v="1423506179"/>
        <n v="1402934629"/>
        <n v="1454543846"/>
        <n v="1398432758"/>
        <n v="1435177840"/>
        <n v="1408604363"/>
        <n v="1421812637"/>
        <n v="1462489053"/>
        <n v="1400253364"/>
        <n v="1467468008"/>
        <n v="1412091423"/>
        <n v="1399387173"/>
        <n v="1420044814"/>
        <n v="1406316312"/>
        <n v="1418150018"/>
        <n v="1422658955"/>
        <n v="1448565459"/>
        <n v="1426302380"/>
        <n v="1431122198"/>
        <n v="1429845660"/>
        <n v="1424280899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07400306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39122800"/>
        <n v="1421960934"/>
        <n v="1412954547"/>
        <n v="1419104823"/>
        <n v="1438639130"/>
        <n v="1439126756"/>
        <n v="1467973256"/>
        <n v="1410534636"/>
        <n v="1469428881"/>
        <n v="1476228128"/>
        <n v="1432033441"/>
        <n v="1473837751"/>
        <n v="1458245855"/>
        <n v="1448756962"/>
        <n v="1449150420"/>
        <n v="1483646730"/>
        <n v="1473445510"/>
        <n v="1453406867"/>
        <n v="1403878645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1795944"/>
        <n v="1346975475"/>
        <n v="1452338929"/>
        <n v="1421964325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36376146"/>
        <n v="1426815699"/>
        <n v="1453137998"/>
        <n v="1406087055"/>
        <n v="1407784586"/>
        <n v="1457999054"/>
        <n v="1417556262"/>
        <n v="1431649255"/>
        <n v="1459828960"/>
        <n v="1432638324"/>
        <n v="1430237094"/>
        <n v="1407781013"/>
        <n v="1422043154"/>
        <n v="1415660390"/>
        <n v="1406819784"/>
        <n v="1455063886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0204928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66710358"/>
        <n v="1450724449"/>
        <n v="1452659591"/>
        <n v="1411224975"/>
        <n v="1434445937"/>
        <n v="1409266862"/>
        <n v="1428896706"/>
        <n v="1420235311"/>
        <n v="1408986916"/>
        <n v="1427363645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54638202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47594176"/>
        <n v="1401722952"/>
        <n v="1489376321"/>
        <n v="1422983847"/>
        <n v="1489439669"/>
        <n v="1476837061"/>
        <n v="1487485760"/>
        <n v="1488993303"/>
        <n v="1488823488"/>
        <n v="1404168101"/>
        <n v="1428358567"/>
        <n v="1488459307"/>
        <n v="1485478734"/>
        <n v="1488471766"/>
        <n v="1411859755"/>
        <n v="1410278284"/>
        <n v="1352766300"/>
        <n v="1288160403"/>
        <n v="1407787774"/>
        <n v="1443185036"/>
        <n v="1301542937"/>
        <n v="1330722058"/>
        <n v="1421092725"/>
        <n v="1335567144"/>
        <n v="1404932105"/>
        <n v="1371931752"/>
        <n v="1323221761"/>
        <n v="1405923687"/>
        <n v="1422809671"/>
        <n v="1402331262"/>
        <n v="1400263525"/>
        <n v="1399490415"/>
        <n v="1302493760"/>
        <n v="1414514153"/>
        <n v="1405743181"/>
        <n v="1399948353"/>
        <n v="1384364561"/>
        <n v="1401414944"/>
        <n v="1465946956"/>
        <n v="1326648668"/>
        <n v="1409173492"/>
        <n v="1407789908"/>
        <n v="1292793427"/>
        <n v="1374531631"/>
        <n v="1400774409"/>
        <n v="1404233159"/>
        <n v="1365699071"/>
        <n v="1461151860"/>
        <n v="1406896752"/>
        <n v="1323211621"/>
        <n v="1375729469"/>
        <n v="1401666631"/>
        <n v="1436972472"/>
        <n v="1405971690"/>
        <n v="1405439973"/>
        <n v="1466424131"/>
        <n v="1429863532"/>
        <n v="1478662675"/>
        <n v="1466186869"/>
        <n v="1412629704"/>
        <n v="1400790680"/>
        <n v="1435368598"/>
        <n v="1421158542"/>
        <n v="1433254875"/>
        <n v="1420458618"/>
        <n v="1420798277"/>
        <n v="1407435418"/>
        <n v="1459410101"/>
        <n v="1402079466"/>
        <n v="1445027346"/>
        <n v="1440632622"/>
        <n v="1434558479"/>
        <n v="1432593252"/>
        <n v="1440052651"/>
        <n v="1424587207"/>
        <n v="1404743477"/>
        <n v="1400512658"/>
        <n v="1334442519"/>
        <n v="1405346680"/>
        <n v="1404932751"/>
        <n v="1398352531"/>
        <n v="1439835595"/>
        <n v="1438617471"/>
        <n v="1466767728"/>
        <n v="1475672784"/>
        <n v="1460914253"/>
        <n v="1424043347"/>
        <n v="1486411204"/>
        <n v="1413406695"/>
        <n v="1443016697"/>
        <n v="1437508976"/>
        <n v="1479932713"/>
        <n v="1463145938"/>
        <n v="1424609592"/>
        <n v="1401910634"/>
        <n v="1447606884"/>
        <n v="1413874798"/>
        <n v="1410840126"/>
        <n v="1458254347"/>
        <n v="1459711917"/>
        <n v="1485890355"/>
        <n v="1422886950"/>
        <n v="1464769251"/>
        <n v="1480370433"/>
        <n v="1441452184"/>
        <n v="1439322412"/>
        <n v="1439924246"/>
        <n v="1469871148"/>
        <n v="1410421670"/>
        <n v="1408558092"/>
        <n v="1442283562"/>
        <n v="1483012918"/>
        <n v="1431354258"/>
        <n v="1439551200"/>
        <n v="1457881057"/>
        <n v="1425590357"/>
        <n v="1432230914"/>
        <n v="1412617724"/>
        <n v="1432315966"/>
        <n v="1441120910"/>
        <n v="1471701028"/>
        <n v="1448040425"/>
        <n v="1469009140"/>
        <n v="1432129577"/>
        <n v="1464307491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8882275"/>
        <n v="1438939673"/>
        <n v="1459632398"/>
        <n v="1444219209"/>
        <n v="1472498042"/>
        <n v="1454259272"/>
        <n v="1421183271"/>
        <n v="1456526879"/>
        <n v="1401372324"/>
        <n v="1403105724"/>
        <n v="1456885659"/>
        <n v="1430158198"/>
        <n v="1438561705"/>
        <n v="1458103188"/>
        <n v="1431718575"/>
        <n v="1452546853"/>
        <n v="1485556626"/>
        <n v="1468699782"/>
        <n v="1446573628"/>
        <n v="1457115427"/>
        <n v="1467648456"/>
        <n v="1440082649"/>
        <n v="1439743900"/>
        <n v="1419423083"/>
        <n v="1486030352"/>
        <n v="1431372444"/>
        <n v="1412109413"/>
        <n v="1432302082"/>
        <n v="141284524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59445777"/>
        <n v="1441577825"/>
        <n v="1442473210"/>
        <n v="1477077946"/>
        <n v="1452664317"/>
        <n v="1456856256"/>
        <n v="1405509510"/>
        <n v="1404680075"/>
        <n v="1462755424"/>
        <n v="1456902893"/>
        <n v="1434180944"/>
        <n v="1463965557"/>
        <n v="1412216665"/>
        <n v="1464653696"/>
        <n v="1463144254"/>
        <n v="1463925590"/>
        <n v="1428436410"/>
        <n v="1423242505"/>
        <n v="1411200034"/>
        <n v="1404308883"/>
        <n v="1418860682"/>
        <n v="1452798126"/>
        <n v="1441125886"/>
        <n v="1403210330"/>
        <n v="1432484080"/>
        <n v="1435667422"/>
        <n v="1468593057"/>
        <n v="1448924882"/>
        <n v="1463418090"/>
        <n v="1486129680"/>
        <n v="1467129518"/>
        <n v="1478906554"/>
        <n v="1456789685"/>
        <n v="1425020810"/>
        <n v="1437214936"/>
        <n v="1406782093"/>
        <n v="1424226768"/>
        <n v="1424306110"/>
        <n v="1425891201"/>
        <n v="1459949080"/>
        <n v="1463971172"/>
        <n v="1445791811"/>
        <n v="1447164896"/>
        <n v="1424213264"/>
        <n v="1486996729"/>
        <n v="1443029206"/>
        <n v="1430751850"/>
        <n v="1433259577"/>
        <n v="1406390457"/>
        <n v="1413790079"/>
        <n v="1484097734"/>
        <n v="1479866343"/>
        <n v="1408062990"/>
        <n v="1424484717"/>
        <n v="1406831445"/>
        <n v="1452598184"/>
        <n v="1447381592"/>
        <n v="1428889037"/>
        <n v="1436172207"/>
        <n v="1416977259"/>
        <n v="1479257980"/>
        <n v="1479283285"/>
        <n v="1446670765"/>
        <n v="1407157756"/>
        <n v="1457690386"/>
        <n v="1443461616"/>
        <n v="1417208925"/>
        <n v="1424796594"/>
        <n v="1477133430"/>
        <n v="1434669419"/>
        <n v="1431447137"/>
        <n v="1414277578"/>
        <n v="1423455983"/>
        <n v="1431951611"/>
        <n v="1464979620"/>
        <n v="1444874768"/>
        <n v="1415652552"/>
        <n v="1415028506"/>
        <n v="1415125088"/>
        <n v="1409179384"/>
        <n v="1462368682"/>
        <n v="1403721345"/>
        <n v="1404997548"/>
        <n v="1412233497"/>
        <n v="1413065230"/>
        <n v="1462285182"/>
        <n v="1430052298"/>
        <n v="1399286589"/>
        <n v="1404932004"/>
        <n v="1414605776"/>
        <n v="1446352529"/>
        <n v="1405378414"/>
        <n v="1418654916"/>
        <n v="1444747843"/>
        <n v="1461064248"/>
        <n v="1432814702"/>
        <n v="1430830793"/>
        <n v="1401623376"/>
        <n v="1464958484"/>
        <n v="1403135304"/>
        <n v="1459528394"/>
        <n v="1462841990"/>
        <n v="1442536372"/>
        <n v="1401123546"/>
        <n v="1424280938"/>
        <n v="1478030325"/>
        <n v="1459999656"/>
        <n v="1422834819"/>
        <n v="1410558948"/>
        <n v="1398283307"/>
        <n v="1458416585"/>
        <n v="1428526049"/>
        <n v="1422903563"/>
        <n v="1422465075"/>
        <n v="1427320341"/>
        <n v="1421252084"/>
        <n v="1409669336"/>
        <n v="1409620903"/>
        <n v="1432402266"/>
        <n v="1414778662"/>
        <n v="1459856860"/>
        <n v="1454366467"/>
        <n v="1405791153"/>
        <n v="1452520614"/>
        <n v="1400290255"/>
        <n v="1402391269"/>
        <n v="1469112493"/>
        <n v="1406811593"/>
        <n v="1437411820"/>
        <n v="1430239089"/>
        <n v="1452030730"/>
        <n v="1403146628"/>
        <n v="1445077121"/>
        <n v="1430424672"/>
        <n v="1407674146"/>
        <n v="1464677986"/>
        <n v="1423847093"/>
        <n v="1403562705"/>
        <n v="1454448012"/>
        <n v="1416192689"/>
        <n v="1465607738"/>
        <n v="1467024468"/>
        <n v="1427304127"/>
        <n v="1404141626"/>
        <n v="1433833896"/>
        <n v="1424775219"/>
        <n v="1473789627"/>
        <n v="1404190567"/>
        <n v="1421081857"/>
        <n v="1420606303"/>
        <n v="1402403907"/>
        <n v="1461769373"/>
        <n v="1475248279"/>
        <n v="1435181628"/>
        <n v="1472594585"/>
        <n v="1469329637"/>
        <n v="1437545657"/>
        <n v="1455928050"/>
        <n v="1424275632"/>
        <n v="1471976529"/>
        <n v="1459265045"/>
        <n v="1465345902"/>
        <n v="1433518717"/>
        <n v="1413432331"/>
        <n v="1425067296"/>
        <n v="1469026903"/>
        <n v="1428401394"/>
        <n v="1412836990"/>
        <n v="1430761243"/>
        <n v="1424296822"/>
        <n v="1422656201"/>
        <n v="1434440227"/>
        <n v="1418709388"/>
        <n v="1432032067"/>
        <n v="1401811381"/>
        <n v="1463422499"/>
        <n v="1451839080"/>
        <n v="1430600401"/>
        <n v="1459463808"/>
        <n v="1427221560"/>
        <n v="1432837358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57023829"/>
        <n v="1456862924"/>
        <n v="1397217052"/>
        <n v="1445363891"/>
        <n v="1398983245"/>
        <n v="1404927440"/>
        <n v="1462140537"/>
        <n v="1434537179"/>
        <n v="1415392666"/>
        <n v="1402584846"/>
        <n v="1430734844"/>
        <n v="1485522358"/>
        <n v="1400725112"/>
        <n v="1421439552"/>
        <n v="1430505171"/>
        <n v="1407197670"/>
        <n v="1436355270"/>
        <n v="1410461299"/>
        <n v="1476962042"/>
        <n v="1430405903"/>
        <n v="1409388020"/>
        <n v="1432072893"/>
        <n v="1429558756"/>
        <n v="1409336373"/>
        <n v="1438188106"/>
        <n v="1459411371"/>
        <n v="1434069205"/>
        <n v="1462232309"/>
        <n v="1434997018"/>
        <n v="1407847161"/>
        <n v="1464709334"/>
        <n v="1409667827"/>
        <n v="1444673767"/>
        <n v="1440687623"/>
        <n v="1406131023"/>
        <n v="1450628773"/>
        <n v="1413016216"/>
        <n v="1476436660"/>
        <n v="1471543722"/>
        <n v="1413291655"/>
        <n v="1426203071"/>
        <n v="1404915822"/>
        <n v="1432663659"/>
        <n v="1423166257"/>
        <n v="1426188159"/>
        <n v="1426002684"/>
        <n v="1461117201"/>
        <n v="1455230214"/>
        <n v="1404973504"/>
        <n v="1438789546"/>
        <n v="1398342170"/>
        <n v="1397683410"/>
        <n v="1436575280"/>
        <n v="1421025159"/>
        <n v="1476786994"/>
        <n v="1446562494"/>
        <n v="1396334311"/>
        <n v="1462280848"/>
        <n v="1436408308"/>
        <n v="1429651266"/>
        <n v="1437236378"/>
        <n v="1425678057"/>
        <n v="1431113180"/>
        <n v="1412809644"/>
        <n v="1417456208"/>
        <n v="1460034594"/>
        <n v="1399414290"/>
        <n v="1408383994"/>
        <n v="1418142696"/>
        <n v="1417593483"/>
        <n v="1454342893"/>
        <n v="1421339077"/>
        <n v="1425633821"/>
        <n v="1413326248"/>
        <n v="1468176527"/>
        <n v="1475759454"/>
        <n v="1427741583"/>
        <n v="1486681708"/>
        <n v="1435014507"/>
        <n v="1421900022"/>
        <n v="1406825360"/>
        <n v="1458613082"/>
        <n v="1455790405"/>
        <n v="1419858278"/>
        <n v="1416589890"/>
        <n v="1469465070"/>
        <n v="1427979849"/>
        <n v="1408395400"/>
        <n v="1430494347"/>
        <n v="1473285108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72711224"/>
        <n v="1458336479"/>
        <n v="1444164280"/>
        <n v="1461370956"/>
        <n v="1467976954"/>
        <n v="1457352787"/>
        <n v="1413477228"/>
        <n v="1400600031"/>
        <n v="1446506080"/>
        <n v="1401294084"/>
        <n v="1421596356"/>
        <n v="1401470811"/>
        <n v="1401372574"/>
        <n v="1432083616"/>
        <n v="1403462111"/>
        <n v="1444137375"/>
        <n v="1400547969"/>
        <n v="1482951242"/>
        <n v="1476760226"/>
        <n v="1422916261"/>
        <n v="1473200844"/>
        <n v="1409030371"/>
        <n v="1404841270"/>
        <n v="1466793290"/>
        <n v="1418827324"/>
        <n v="1435088093"/>
        <n v="1459446487"/>
        <n v="1444852796"/>
        <n v="1457403364"/>
        <n v="1484484219"/>
        <n v="1409335497"/>
        <n v="1449431237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46209804"/>
        <n v="1409900445"/>
        <n v="1400691994"/>
        <n v="1463929351"/>
        <n v="1404833442"/>
        <n v="1471188502"/>
        <n v="1405248503"/>
        <n v="1384811721"/>
        <n v="1434654998"/>
        <n v="1483393836"/>
        <n v="1462806419"/>
        <n v="1400272580"/>
        <n v="1424414350"/>
        <n v="1441955269"/>
        <n v="1458336672"/>
        <n v="1425187014"/>
        <n v="1424719549"/>
        <n v="1464847089"/>
        <n v="1445109822"/>
        <n v="1404337382"/>
        <n v="1451731413"/>
        <n v="1435670452"/>
        <n v="1407839054"/>
        <n v="1463253240"/>
        <n v="1404140667"/>
        <n v="1478189006"/>
        <n v="1468779210"/>
        <n v="1467752229"/>
        <n v="1468495957"/>
        <n v="1408995284"/>
        <n v="1402580818"/>
        <n v="1462695073"/>
        <n v="1401214581"/>
        <n v="1473850434"/>
        <n v="1452008290"/>
        <n v="1399998418"/>
        <n v="1474339696"/>
        <n v="1438575586"/>
        <n v="1398348859"/>
        <n v="1439567660"/>
        <n v="1401254055"/>
        <n v="1425259011"/>
        <n v="1432410639"/>
        <n v="1414506083"/>
        <n v="1421426929"/>
        <n v="1410304179"/>
        <n v="1372437089"/>
        <n v="1461985967"/>
        <n v="1419281610"/>
        <n v="1456851071"/>
        <n v="1459861307"/>
        <n v="1454354487"/>
        <n v="1410791216"/>
        <n v="1409493800"/>
        <n v="1400536692"/>
        <n v="1417026340"/>
        <n v="1467720388"/>
        <n v="1393882717"/>
        <n v="1401714114"/>
        <n v="1409262949"/>
        <n v="1467335378"/>
        <n v="1403234686"/>
        <n v="1390570791"/>
        <n v="1425908988"/>
        <n v="1400606573"/>
        <n v="1431230867"/>
        <n v="1463334166"/>
        <n v="1429881667"/>
        <n v="1395859093"/>
        <n v="1450819109"/>
        <n v="1423320389"/>
        <n v="1395162822"/>
        <n v="1392232830"/>
        <n v="1433980206"/>
        <n v="1413412084"/>
        <n v="1452614847"/>
        <n v="1487970885"/>
        <n v="1458820564"/>
        <n v="1429016122"/>
        <n v="1459567371"/>
        <n v="1474273294"/>
        <n v="1437365176"/>
        <n v="1423198512"/>
        <n v="1437236159"/>
        <n v="1418234646"/>
        <n v="1416932133"/>
        <n v="1428539708"/>
        <n v="1427405896"/>
        <n v="1421786748"/>
        <n v="1463935526"/>
        <n v="1445358903"/>
        <n v="1400694790"/>
        <n v="1468673092"/>
        <n v="1405217355"/>
        <n v="1447797950"/>
        <n v="1407388144"/>
        <n v="1401814964"/>
        <n v="1401823952"/>
        <n v="1405097102"/>
        <n v="1473326439"/>
        <n v="1462666325"/>
        <n v="1453827436"/>
        <n v="1459220588"/>
        <n v="1421105608"/>
        <n v="1454460673"/>
        <n v="1452616143"/>
        <n v="1430768800"/>
        <n v="1403125737"/>
        <n v="1456920006"/>
        <n v="1399923198"/>
        <n v="1415737515"/>
        <n v="1397819938"/>
        <n v="1435372553"/>
        <n v="1397133386"/>
        <n v="1463820081"/>
        <n v="1409743772"/>
        <n v="1425319226"/>
        <n v="1462824832"/>
        <n v="1404153482"/>
        <n v="1401336045"/>
        <n v="1423960097"/>
        <n v="1400002090"/>
        <n v="1458138079"/>
        <n v="1430151186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399032813"/>
        <n v="1455938520"/>
        <n v="1465601532"/>
        <n v="1487329292"/>
        <n v="1461718475"/>
        <n v="1434113406"/>
        <n v="1448469719"/>
        <n v="1441557047"/>
        <n v="1477238423"/>
        <n v="1399480592"/>
        <n v="1434365022"/>
        <n v="1416954729"/>
        <n v="1483955945"/>
        <n v="1457105811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79317769"/>
        <n v="1474027501"/>
        <n v="1424377358"/>
        <n v="1467619818"/>
        <n v="1429120908"/>
        <n v="1462603021"/>
        <n v="1424727712"/>
        <n v="1440497876"/>
        <n v="1403022823"/>
        <n v="1444236216"/>
        <n v="1423599182"/>
        <n v="1435554104"/>
        <n v="1463648360"/>
        <n v="1449116407"/>
        <n v="1448136417"/>
        <n v="1434405044"/>
        <n v="1360830239"/>
        <n v="1432690814"/>
        <n v="1460055300"/>
        <n v="1486065627"/>
        <n v="1414845587"/>
        <n v="1470948371"/>
        <n v="1463161611"/>
        <n v="1413404545"/>
        <n v="1452048335"/>
        <n v="1416516972"/>
        <n v="1479414344"/>
        <n v="1433775668"/>
        <n v="1467497652"/>
        <n v="1408734015"/>
        <n v="1429722209"/>
        <n v="1433042724"/>
        <n v="1381778555"/>
        <n v="1400698287"/>
        <n v="1448269539"/>
        <n v="1399427064"/>
        <n v="1399474134"/>
        <n v="1441119774"/>
        <n v="1409721542"/>
        <n v="1433395391"/>
        <n v="1442604989"/>
        <n v="1431455084"/>
        <n v="1417489143"/>
        <n v="1485892300"/>
        <n v="1425270876"/>
        <n v="1406578178"/>
        <n v="1428614058"/>
        <n v="1424819871"/>
        <n v="1423245003"/>
        <n v="1404927690"/>
        <n v="1438801210"/>
        <n v="1401485207"/>
        <n v="1405266710"/>
        <n v="1412258977"/>
        <n v="1472451356"/>
        <n v="1441552305"/>
        <n v="1445203454"/>
        <n v="1405957098"/>
        <n v="1454453021"/>
        <n v="1463686339"/>
        <n v="1479157278"/>
        <n v="1423761792"/>
        <n v="1401768478"/>
        <n v="1485629050"/>
        <n v="1435202996"/>
        <n v="1441730535"/>
        <n v="1420244622"/>
        <n v="1472804365"/>
        <n v="1478602246"/>
        <n v="1478621752"/>
        <n v="1433014746"/>
        <n v="1463351329"/>
        <n v="1480360736"/>
        <n v="1484958399"/>
        <n v="1451950570"/>
        <n v="1479241707"/>
        <n v="1425322792"/>
        <n v="1460242191"/>
        <n v="1415683702"/>
        <n v="1426538129"/>
        <n v="1416667679"/>
        <n v="1417651630"/>
        <n v="1434478344"/>
        <n v="1424488244"/>
        <n v="1408203557"/>
        <n v="1400600840"/>
        <n v="1478386812"/>
        <n v="1422424818"/>
        <n v="1401770178"/>
        <n v="1418158683"/>
        <n v="1454691083"/>
        <n v="1406140561"/>
        <n v="1431396791"/>
        <n v="1447098599"/>
        <n v="1412530422"/>
        <n v="1435709765"/>
        <n v="1427866200"/>
        <n v="1403453368"/>
        <n v="1398388068"/>
        <n v="1411587606"/>
        <n v="1405307696"/>
        <n v="1407832642"/>
        <n v="1439057397"/>
        <n v="1414438177"/>
        <n v="1424759330"/>
        <n v="1446267849"/>
        <n v="1422534260"/>
        <n v="1419271458"/>
        <n v="1462360752"/>
        <n v="1432559424"/>
        <n v="1422447285"/>
        <n v="1444856156"/>
        <n v="1420766700"/>
        <n v="1436811769"/>
        <n v="1421432810"/>
        <n v="1457725272"/>
        <n v="1401231722"/>
        <n v="1404161639"/>
        <n v="1417053748"/>
        <n v="1428955468"/>
        <n v="1442593427"/>
        <n v="1471636265"/>
        <n v="1457078868"/>
        <n v="1439350707"/>
        <n v="1455508964"/>
        <n v="1466205262"/>
        <n v="1439827639"/>
        <n v="1399888221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405466820"/>
        <n v="1378714687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368723225"/>
        <n v="1465850898"/>
        <n v="1405024561"/>
        <n v="1466621732"/>
        <n v="1417533953"/>
        <n v="1423570063"/>
        <n v="1401978147"/>
        <n v="1463545149"/>
        <n v="1381364339"/>
        <n v="1397854356"/>
        <n v="1425404182"/>
        <n v="1454173120"/>
        <n v="1456854985"/>
        <n v="1479805263"/>
        <n v="1439517413"/>
        <n v="1444413581"/>
        <n v="1403538880"/>
        <n v="1430494082"/>
        <n v="1444689259"/>
        <n v="1428957912"/>
        <n v="1403169690"/>
        <n v="1479830127"/>
        <n v="1415341464"/>
        <n v="1405432600"/>
        <n v="1424992026"/>
        <n v="1406058798"/>
        <n v="1457450958"/>
        <n v="1447698300"/>
        <n v="1409187761"/>
        <n v="1421417147"/>
        <n v="1410148457"/>
        <n v="1408648985"/>
        <n v="1453487587"/>
        <n v="1406572381"/>
        <n v="1466186988"/>
        <n v="1481908613"/>
        <n v="1412879366"/>
        <n v="1484196005"/>
        <n v="1403810965"/>
        <n v="1421478823"/>
        <n v="1455861269"/>
        <n v="1434739463"/>
        <n v="1429631125"/>
        <n v="1407254874"/>
        <n v="1472569117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52530564"/>
        <n v="1425509050"/>
        <n v="1411333887"/>
        <n v="1402784964"/>
        <n v="1462585315"/>
        <n v="1408389010"/>
        <n v="1446048367"/>
        <n v="1432100004"/>
        <n v="1443562848"/>
        <n v="1419213664"/>
        <n v="1415228325"/>
        <n v="1426050982"/>
        <n v="1406004589"/>
        <n v="1411400210"/>
        <n v="1418862743"/>
        <n v="1433776622"/>
        <n v="1434322815"/>
        <n v="1411485391"/>
        <n v="1399058797"/>
        <n v="1408050316"/>
        <n v="1463128143"/>
        <n v="1472674285"/>
        <n v="1433962249"/>
        <n v="1465856639"/>
        <n v="1474281507"/>
        <n v="1458178044"/>
        <n v="1408116152"/>
        <n v="1400604056"/>
        <n v="1456025023"/>
        <n v="1464889468"/>
        <n v="1439560393"/>
        <n v="1427724426"/>
        <n v="1405291811"/>
        <n v="1461027388"/>
        <n v="1439952550"/>
        <n v="1481756855"/>
        <n v="1444123377"/>
        <n v="1422374420"/>
        <n v="1480187931"/>
        <n v="1452259131"/>
        <n v="1426407426"/>
        <n v="1425744945"/>
        <n v="1446166144"/>
        <n v="1411499149"/>
        <n v="1479747794"/>
        <n v="1427184843"/>
        <n v="1463783521"/>
        <n v="1463849116"/>
        <n v="1423231025"/>
        <n v="1446179553"/>
        <n v="1450203416"/>
        <n v="1473416906"/>
        <n v="1424701775"/>
        <n v="1445985299"/>
        <n v="1466185786"/>
        <n v="1430996150"/>
        <n v="1430242488"/>
        <n v="1437754137"/>
        <n v="1418818151"/>
        <n v="1423024847"/>
        <n v="1485558318"/>
        <n v="1410141900"/>
        <n v="1479516350"/>
        <n v="1442501578"/>
        <n v="1417818036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2839533"/>
        <n v="1420311342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" numFmtId="0">
      <sharedItems containsSemiMixedTypes="0" containsString="0" containsNumber="1" minValue="0" maxValue="3304"/>
    </cacheField>
    <cacheField name="Parent catagory" numFmtId="0">
      <sharedItems count="9">
        <s v="film &amp; video"/>
        <s v="publishing"/>
        <s v="music"/>
        <s v="theater"/>
        <s v="food"/>
        <s v="technology"/>
        <s v="games"/>
        <s v="journalism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915-01-18T22:05:12" maxDate="3102-12-12T12:02:48" count="4114">
        <d v="3061-05-17T04:04:24"/>
        <d v="3100-02-12T09:53:12"/>
        <d v="3084-05-12T21:53:12"/>
        <d v="3038-06-23T08:42:48"/>
        <d v="3071-04-15T00:31:36"/>
        <d v="3086-10-19T09:22:48"/>
        <d v="3036-03-18T17:40:00"/>
        <d v="3083-08-27T03:06:48"/>
        <d v="3080-07-22T16:04:48"/>
        <d v="3079-02-14T11:37:36"/>
        <d v="3035-04-17T15:11:36"/>
        <d v="3087-05-19T16:24:48"/>
        <d v="3036-01-22T02:50:00"/>
        <d v="3083-03-03T06:03:36"/>
        <d v="3037-02-16T15:15:12"/>
        <d v="3066-08-04T09:43:12"/>
        <d v="3034-01-10T02:44:24"/>
        <d v="3020-03-24T01:18:24"/>
        <d v="3041-03-04T00:22:24"/>
        <d v="3061-04-18T14:13:36"/>
        <d v="3062-12-08T04:44:48"/>
        <d v="3041-10-08T01:15:36"/>
        <d v="3049-01-29T20:56:00"/>
        <d v="3056-03-02T16:40:24"/>
        <d v="3064-11-04T16:25:12"/>
        <d v="3070-08-22T14:24:24"/>
        <d v="3038-06-23T08:57:36"/>
        <d v="3045-02-01T22:53:12"/>
        <d v="3071-02-05T03:13:36"/>
        <d v="3005-10-27T07:45:12"/>
        <d v="3039-05-20T00:46:00"/>
        <d v="3074-07-03T00:13:36"/>
        <d v="3080-01-29T01:26:48"/>
        <d v="3068-07-30T20:40:24"/>
        <d v="3039-04-26T17:20:24"/>
        <d v="3056-03-15T00:05:36"/>
        <d v="3054-03-26T08:50:00"/>
        <d v="3051-11-22T15:11:36"/>
        <d v="3008-09-05T08:57:36"/>
        <d v="3019-02-28T15:14:00"/>
        <d v="3035-11-23T03:15:12"/>
        <d v="3042-05-10T15:41:36"/>
        <d v="3047-11-18T08:10:24"/>
        <d v="3036-10-13T23:14:24"/>
        <d v="3041-06-21T08:54:48"/>
        <d v="3079-10-24T23:22:48"/>
        <d v="3071-01-12T03:49:36"/>
        <d v="3045-04-30T16:02:48"/>
        <d v="3008-12-01T19:04:00"/>
        <d v="3067-07-25T05:38:00"/>
        <d v="3010-11-01T07:46:48"/>
        <d v="3062-09-07T06:54:48"/>
        <d v="3037-02-08T20:18:24"/>
        <d v="3031-04-26T04:18:00"/>
        <d v="3071-09-03T02:48:24"/>
        <d v="3082-05-26T06:06:24"/>
        <d v="3038-06-10T18:09:36"/>
        <d v="3055-08-24T23:44:48"/>
        <d v="3045-04-28T21:08:48"/>
        <d v="3064-11-14T15:50:24"/>
        <d v="3000-01-05T17:48:48"/>
        <d v="3010-12-18T13:02:48"/>
        <d v="3004-07-10T04:31:12"/>
        <d v="3024-04-22T21:25:12"/>
        <d v="3012-06-27T10:32:24"/>
        <d v="3038-12-15T17:01:36"/>
        <d v="3085-03-20T09:28:00"/>
        <d v="2988-12-31T00:01:36"/>
        <d v="3067-09-05T13:08:48"/>
        <d v="2969-12-25T12:10:00"/>
        <d v="2966-05-08T12:18:00"/>
        <d v="2983-11-08T12:22:48"/>
        <d v="2997-09-13T05:52:24"/>
        <d v="2956-12-11T03:53:36"/>
        <d v="3073-06-06T16:38:00"/>
        <d v="3007-07-05T00:28:48"/>
        <d v="2973-10-29T14:23:12"/>
        <d v="2983-11-05T11:26:48"/>
        <d v="3089-06-24T12:48:24"/>
        <d v="3009-02-07T03:19:36"/>
        <d v="3022-05-08T00:22:24"/>
        <d v="2990-08-12T19:30:48"/>
        <d v="2970-08-13T16:24:24"/>
        <d v="3057-04-13T10:15:12"/>
        <d v="2960-12-14T04:34:24"/>
        <d v="2969-07-09T00:14:48"/>
        <d v="3068-11-25T08:18:00"/>
        <d v="2939-07-08T22:41:12"/>
        <d v="3035-09-22T19:32:24"/>
        <d v="3010-07-02T01:16:48"/>
        <d v="2964-09-25T03:19:36"/>
        <d v="2959-01-09T15:45:36"/>
        <d v="3097-02-17T18:33:12"/>
        <d v="2988-05-11T14:14:48"/>
        <d v="3049-03-09T15:21:12"/>
        <d v="2979-10-06T02:56:24"/>
        <d v="2939-08-28T21:36:24"/>
        <d v="2964-09-21T05:52:48"/>
        <d v="2998-02-23T01:49:36"/>
        <d v="3025-07-22T15:59:36"/>
        <d v="2997-01-10T01:54:24"/>
        <d v="3002-02-02T15:24:00"/>
        <d v="2951-07-08T03:33:12"/>
        <d v="3059-11-03T03:48:00"/>
        <d v="2958-08-01T16:26:24"/>
        <d v="3081-08-29T09:28:00"/>
        <d v="2983-03-25T15:20:24"/>
        <d v="2960-02-11T13:54:48"/>
        <d v="3008-01-22T17:08:00"/>
        <d v="2955-10-12T14:52:00"/>
        <d v="3020-09-11T19:01:12"/>
        <d v="3057-12-23T23:54:48"/>
        <d v="3031-03-21T00:47:12"/>
        <d v="2967-11-08T04:51:12"/>
        <d v="2974-12-01T13:55:12"/>
        <d v="2978-09-10T17:37:36"/>
        <d v="2957-06-14T22:22:00"/>
        <d v="2934-09-04T00:57:36"/>
        <d v="2965-11-01T06:54:24"/>
        <d v="2966-11-20T15:54:24"/>
        <d v="3090-03-23T04:42:48"/>
        <d v="3056-02-05T22:04:00"/>
        <d v="3088-09-26T08:42:48"/>
        <d v="3043-06-27T18:25:36"/>
        <d v="3057-04-18T06:56:48"/>
        <d v="3096-05-24T20:32:00"/>
        <d v="3058-08-27T03:34:48"/>
        <d v="3054-03-09T23:36:24"/>
        <d v="3091-01-09T11:17:12"/>
        <d v="3042-01-19T11:53:12"/>
        <d v="3055-10-10T16:32:00"/>
        <d v="3085-05-07T02:24:24"/>
        <d v="3043-07-22T12:02:48"/>
        <d v="3082-01-22T09:13:36"/>
        <d v="3064-04-28T20:07:12"/>
        <d v="3035-11-03T03:58:48"/>
        <d v="3056-01-29T20:13:36"/>
        <d v="3065-06-26T18:37:12"/>
        <d v="3061-12-25T04:16:24"/>
        <d v="3062-02-03T02:28:48"/>
        <d v="3053-03-28T18:12:48"/>
        <d v="3056-12-24T16:09:12"/>
        <d v="3045-09-23T10:31:12"/>
        <d v="3086-06-24T12:56:48"/>
        <d v="3052-11-18T07:08:48"/>
        <d v="3062-12-03T00:20:48"/>
        <d v="3095-04-13T09:19:12"/>
        <d v="3026-12-04T19:40:24"/>
        <d v="3075-11-06T18:14:24"/>
        <d v="3047-08-27T03:08:00"/>
        <d v="3055-09-01T21:12:48"/>
        <d v="3057-03-16T05:16:24"/>
        <d v="3041-07-14T20:40:00"/>
        <d v="3045-05-19T01:37:36"/>
        <d v="3057-05-03T03:18:00"/>
        <d v="3060-10-26T10:14:00"/>
        <d v="3036-03-19T23:58:24"/>
        <d v="3075-10-28T21:08:48"/>
        <d v="3043-06-10T20:11:12"/>
        <d v="3083-07-19T10:18:00"/>
        <d v="3061-01-14T21:56:24"/>
        <d v="3036-02-14T11:58:00"/>
        <d v="3038-11-29T01:02:24"/>
        <d v="3065-10-10T01:41:36"/>
        <d v="3039-05-07T07:20:24"/>
        <d v="3059-04-04T11:13:12"/>
        <d v="3097-02-14T19:44:48"/>
        <d v="3060-04-26T06:14:00"/>
        <d v="3053-03-20T01:08:00"/>
        <d v="3076-04-16T19:03:36"/>
        <d v="3064-01-01T11:13:12"/>
        <d v="3084-11-04T08:05:36"/>
        <d v="3052-11-09T11:29:12"/>
        <d v="3011-05-03T01:43:12"/>
        <d v="3054-07-11T05:10:24"/>
        <d v="3033-01-15T19:56:00"/>
        <d v="3062-05-07T18:39:36"/>
        <d v="3054-05-07T03:30:24"/>
        <d v="3069-10-12T22:18:00"/>
        <d v="3076-03-24T22:22:00"/>
        <d v="3064-01-22T00:41:12"/>
        <d v="3015-10-20T18:47:12"/>
        <d v="3096-07-12T06:52:48"/>
        <d v="3009-09-17T04:28:00"/>
        <d v="3038-04-18T23:44:48"/>
        <d v="3087-04-04T20:55:36"/>
        <d v="3100-03-13T12:13:36"/>
        <d v="3061-09-19T15:02:48"/>
        <d v="3040-05-11T09:26:00"/>
        <d v="3086-04-28T13:50:48"/>
        <d v="3084-05-31T14:58:24"/>
        <d v="3065-06-23T14:15:12"/>
        <d v="3043-02-28T00:12:48"/>
        <d v="3032-12-20T21:14:24"/>
        <d v="3052-05-14T19:49:36"/>
        <d v="3058-08-29T02:12:48"/>
        <d v="3035-08-24T20:39:36"/>
        <d v="3020-03-15T22:53:36"/>
        <d v="3042-05-06T04:48:48"/>
        <d v="3088-02-15T23:20:48"/>
        <d v="3041-01-04T00:01:12"/>
        <d v="3051-04-23T15:31:36"/>
        <d v="3066-07-24T06:25:36"/>
        <d v="3071-07-13T05:33:12"/>
        <d v="3086-04-26T00:01:12"/>
        <d v="3066-01-30T04:08:48"/>
        <d v="3087-01-01T02:33:12"/>
        <d v="3048-04-23T17:35:12"/>
        <d v="3047-01-27T21:06:48"/>
        <d v="3060-08-24T03:34:00"/>
        <d v="3066-02-09T13:16:48"/>
        <d v="3065-04-05T20:06:48"/>
        <d v="3077-02-19T03:28:00"/>
        <d v="3063-01-21T06:18:48"/>
        <d v="3050-05-18T08:59:36"/>
        <d v="3027-12-20T13:19:36"/>
        <d v="3054-02-22T00:14:48"/>
        <d v="3047-10-25T08:59:36"/>
        <d v="3054-12-23T01:55:36"/>
        <d v="3077-12-14T20:10:00"/>
        <d v="3062-08-07T10:52:00"/>
        <d v="3051-11-02T02:25:36"/>
        <d v="3051-10-31T11:27:12"/>
        <d v="3081-06-02T03:40:00"/>
        <d v="3058-08-18T15:30:24"/>
        <d v="3078-08-03T01:41:36"/>
        <d v="3077-09-15T20:17:36"/>
        <d v="3060-07-30T10:56:24"/>
        <d v="3087-08-15T20:46:24"/>
        <d v="3074-12-21T09:58:48"/>
        <d v="3058-04-09T15:40:24"/>
        <d v="3072-03-19T00:20:24"/>
        <d v="3094-12-11T00:26:48"/>
        <d v="3090-01-06T21:08:48"/>
        <d v="3058-09-06T20:23:36"/>
        <d v="3060-07-30T19:18:48"/>
        <d v="3070-11-04T00:39:36"/>
        <d v="3074-07-21T20:27:36"/>
        <d v="3096-08-28T02:24:00"/>
        <d v="3069-04-07T15:32:00"/>
        <d v="3007-05-06T00:04:24"/>
        <d v="3046-06-09T18:01:36"/>
        <d v="2974-12-30T19:56:00"/>
        <d v="3027-07-16T03:21:36"/>
        <d v="2932-05-04T18:23:36"/>
        <d v="2991-01-25T06:34:00"/>
        <d v="2949-11-20T17:22:00"/>
        <d v="2946-08-14T12:05:36"/>
        <d v="2975-07-17T14:03:36"/>
        <d v="2940-03-14T04:08:00"/>
        <d v="3010-06-03T13:56:24"/>
        <d v="2984-12-08T21:38:24"/>
        <d v="2935-11-05T21:43:12"/>
        <d v="2979-01-30T14:54:00"/>
        <d v="3067-02-01T20:44:00"/>
        <d v="2956-12-29T15:12:48"/>
        <d v="3005-01-17T11:06:48"/>
        <d v="3081-04-05T01:04:48"/>
        <d v="2963-02-21T05:46:24"/>
        <d v="3054-07-10T17:07:36"/>
        <d v="2940-01-22T03:11:36"/>
        <d v="2985-03-17T06:01:36"/>
        <d v="2954-10-22T22:51:12"/>
        <d v="2993-11-19T21:57:36"/>
        <d v="2984-09-23T21:18:00"/>
        <d v="2935-11-19T21:32:00"/>
        <d v="2931-10-22T04:42:48"/>
        <d v="3085-06-24T16:57:36"/>
        <d v="2971-06-29T15:51:12"/>
        <d v="3099-07-25T17:28:48"/>
        <d v="2960-03-27T19:08:00"/>
        <d v="3024-04-03T09:44:24"/>
        <d v="2933-10-28T14:36:24"/>
        <d v="2964-02-26T23:06:24"/>
        <d v="2982-01-20T21:31:36"/>
        <d v="2996-09-18T18:26:24"/>
        <d v="2981-11-13T23:09:36"/>
        <d v="3057-06-28T09:27:36"/>
        <d v="2994-10-23T23:35:36"/>
        <d v="3099-08-19T20:38:24"/>
        <d v="3032-12-17T04:14:00"/>
        <d v="2915-01-18T22:05:12"/>
        <d v="2931-02-18T01:56:48"/>
        <d v="2962-09-22T00:57:36"/>
        <d v="2977-10-09T17:12:00"/>
        <d v="3017-05-02T03:31:12"/>
        <d v="3004-08-27T14:09:36"/>
        <d v="2996-02-21T16:07:12"/>
        <d v="2987-05-25T01:17:12"/>
        <d v="3072-11-06T19:29:36"/>
        <d v="2952-11-28T20:38:48"/>
        <d v="3008-10-16T10:58:24"/>
        <d v="2971-09-25T06:39:36"/>
        <d v="3031-04-29T00:45:36"/>
        <d v="2940-11-13T00:37:36"/>
        <d v="3018-02-20T02:43:36"/>
        <d v="2992-11-13T09:53:12"/>
        <d v="3055-08-22T11:20:24"/>
        <d v="3030-08-27T02:59:12"/>
        <d v="2949-02-26T09:44:00"/>
        <d v="2959-07-10T00:55:12"/>
        <d v="3004-08-01T16:54:00"/>
        <d v="2979-09-08T13:35:12"/>
        <d v="2986-02-20T16:58:24"/>
        <d v="2991-07-13T06:38:48"/>
        <d v="2980-08-28T02:59:36"/>
        <d v="3005-12-21T02:13:12"/>
        <d v="3002-08-17T16:00:24"/>
        <d v="2955-08-17T16:04:00"/>
        <d v="2992-11-20T00:53:36"/>
        <d v="2972-04-13T09:29:12"/>
        <d v="2975-05-17T06:36:48"/>
        <d v="3006-12-17T01:32:48"/>
        <d v="2941-10-18T11:17:36"/>
        <d v="3004-01-24T23:55:12"/>
        <d v="2991-07-05T12:53:36"/>
        <d v="3046-07-09T03:58:48"/>
        <d v="3022-10-13T05:53:12"/>
        <d v="3005-09-20T22:20:24"/>
        <d v="2926-06-18T02:51:36"/>
        <d v="3043-03-17T03:03:36"/>
        <d v="3092-04-14T17:14:24"/>
        <d v="3080-11-10T16:19:12"/>
        <d v="3095-07-25T17:06:24"/>
        <d v="3061-11-16T00:43:12"/>
        <d v="3095-01-11T12:13:12"/>
        <d v="3100-09-09T13:22:24"/>
        <d v="3053-07-27T15:31:36"/>
        <d v="3068-01-27T17:15:12"/>
        <d v="3068-11-23T04:50:48"/>
        <d v="3008-12-21T09:05:12"/>
        <d v="3083-02-04T22:53:36"/>
        <d v="3067-01-26T07:50:48"/>
        <d v="3078-07-02T06:36:24"/>
        <d v="3056-06-04T09:02:48"/>
        <d v="3056-06-05T16:46:00"/>
        <d v="3068-11-26T07:27:12"/>
        <d v="3052-11-03T02:03:12"/>
        <d v="3086-07-11T03:16:00"/>
        <d v="3055-11-27T05:47:12"/>
        <d v="3100-07-08T01:22:48"/>
        <d v="3042-11-02T02:39:12"/>
        <d v="3079-12-15T17:46:00"/>
        <d v="3044-12-05T16:58:00"/>
        <d v="3057-02-06T07:17:36"/>
        <d v="3057-04-18T15:56:00"/>
        <d v="3066-12-05T00:08:24"/>
        <d v="3068-12-17T21:23:36"/>
        <d v="3063-05-21T02:06:24"/>
        <d v="3099-09-18T23:23:12"/>
        <d v="3088-04-02T14:03:36"/>
        <d v="3077-11-12T03:41:36"/>
        <d v="3042-07-12T00:27:12"/>
        <d v="3069-04-24T00:07:36"/>
        <d v="3078-07-30T20:48:24"/>
        <d v="3046-01-07T01:17:36"/>
        <d v="3077-01-24T06:37:12"/>
        <d v="3054-11-19T07:58:48"/>
        <d v="3083-02-11T15:28:24"/>
        <d v="3045-06-23T16:36:00"/>
        <d v="3060-07-06T13:12:00"/>
        <d v="3045-07-16T00:42:24"/>
        <d v="3039-01-18T01:16:24"/>
        <d v="2935-02-16T20:54:24"/>
        <d v="3035-05-06T15:08:48"/>
        <d v="3051-12-13T18:03:12"/>
        <d v="2985-05-02T00:47:12"/>
        <d v="3007-05-26T20:31:12"/>
        <d v="3052-08-10T12:48:48"/>
        <d v="2977-01-14T05:47:36"/>
        <d v="3096-07-07T02:00:00"/>
        <d v="3001-03-27T10:15:36"/>
        <d v="3040-04-07T16:04:24"/>
        <d v="2989-03-20T21:19:12"/>
        <d v="2968-02-15T08:12:24"/>
        <d v="3027-04-09T15:24:24"/>
        <d v="3054-03-18T18:57:12"/>
        <d v="3068-12-12T00:27:12"/>
        <d v="3074-02-03T17:23:12"/>
        <d v="2983-03-23T12:28:48"/>
        <d v="3073-11-27T06:36:48"/>
        <d v="2989-08-30T18:06:48"/>
        <d v="2993-07-17T00:40:00"/>
        <d v="3033-08-26T19:43:36"/>
        <d v="3048-06-24T18:18:48"/>
        <d v="3045-06-12T00:40:24"/>
        <d v="3063-09-02T19:56:24"/>
        <d v="3062-12-06T05:43:12"/>
        <d v="3085-10-27T19:52:00"/>
        <d v="3028-04-29T12:20:00"/>
        <d v="3057-02-07T21:08:48"/>
        <d v="2975-03-02T00:20:24"/>
        <d v="2968-07-04T05:08:24"/>
        <d v="3018-08-24T00:20:48"/>
        <d v="3077-03-13T15:12:48"/>
        <d v="2983-06-08T19:44:00"/>
        <d v="2989-06-16T13:22:24"/>
        <d v="2943-04-12T15:13:36"/>
        <d v="3054-12-03T00:50:24"/>
        <d v="3059-06-14T19:18:00"/>
        <d v="3033-01-11T06:18:48"/>
        <d v="2966-06-24T05:08:00"/>
        <d v="3068-12-18T22:46:48"/>
        <d v="2965-07-10T10:56:24"/>
        <d v="3026-07-11T01:44:48"/>
        <d v="3028-04-30T00:55:36"/>
        <d v="2960-04-03T21:34:48"/>
        <d v="2971-05-05T21:40:00"/>
        <d v="3019-10-06T15:56:00"/>
        <d v="3045-10-15T10:44:00"/>
        <d v="3057-03-26T13:18:48"/>
        <d v="3023-05-05T05:21:36"/>
        <d v="2990-08-02T19:51:12"/>
        <d v="2989-04-13T01:24:24"/>
        <d v="3018-10-19T12:26:00"/>
        <d v="3043-06-29T10:40:48"/>
        <d v="3026-08-22T12:12:24"/>
        <d v="3007-10-03T07:04:00"/>
        <d v="3061-06-16T18:38:48"/>
        <d v="3009-12-24T05:14:48"/>
        <d v="3028-11-11T16:12:24"/>
        <d v="3061-05-28T19:02:24"/>
        <d v="3040-10-04T05:58:48"/>
        <d v="3010-05-19T05:32:00"/>
        <d v="2979-09-21T00:39:36"/>
        <d v="3067-11-14T16:01:36"/>
        <d v="3076-01-28T02:05:36"/>
        <d v="3068-07-12T19:36:00"/>
        <d v="3035-03-17T09:38:00"/>
        <d v="2922-12-25T15:12:48"/>
        <d v="3017-10-01T13:46:48"/>
        <d v="3043-12-16T10:26:24"/>
        <d v="3065-06-06T10:32:24"/>
        <d v="3064-10-07T02:48:48"/>
        <d v="3021-12-09T00:40:48"/>
        <d v="3016-12-08T22:32:00"/>
        <d v="3014-01-08T16:45:12"/>
        <d v="3088-08-06T15:30:24"/>
        <d v="3069-03-18T06:23:12"/>
        <d v="3044-06-21T06:47:12"/>
        <d v="3077-08-08T15:41:12"/>
        <d v="3074-06-13T22:12:24"/>
        <d v="3051-05-19T07:53:12"/>
        <d v="3026-09-30T08:40:24"/>
        <d v="2977-02-15T18:24:24"/>
        <d v="3058-04-23T01:10:00"/>
        <d v="3052-03-07T00:08:00"/>
        <d v="3066-10-19T00:39:12"/>
        <d v="3033-07-25T04:38:00"/>
        <d v="3098-06-28T08:40:00"/>
        <d v="3027-01-26T17:20:00"/>
        <d v="3025-09-28T03:56:24"/>
        <d v="3056-10-26T21:26:00"/>
        <d v="3052-04-17T19:11:36"/>
        <d v="3045-09-19T05:08:24"/>
        <d v="2982-02-16T01:28:48"/>
        <d v="3020-01-09T16:00:24"/>
        <d v="3039-01-31T10:04:48"/>
        <d v="3048-01-10T08:25:36"/>
        <d v="2970-12-07T08:50:48"/>
        <d v="3033-12-11T00:30:00"/>
        <d v="3074-05-26T12:32:48"/>
        <d v="2964-08-28T00:56:24"/>
        <d v="2967-08-27T01:01:12"/>
        <d v="3081-11-12T08:54:00"/>
        <d v="3036-09-03T21:09:36"/>
        <d v="2992-07-27T15:05:36"/>
        <d v="2992-12-12T07:33:36"/>
        <d v="2986-09-27T00:33:12"/>
        <d v="3056-10-01T23:37:36"/>
        <d v="3023-10-20T00:35:36"/>
        <d v="3030-04-11T07:51:36"/>
        <d v="3039-07-22T03:27:12"/>
        <d v="3041-03-07T18:07:36"/>
        <d v="3099-03-30T21:31:36"/>
        <d v="3056-04-27T01:37:12"/>
        <d v="3033-11-03T09:36:24"/>
        <d v="2983-03-27T00:53:36"/>
        <d v="3054-01-27T20:43:36"/>
        <d v="3043-06-18T18:54:00"/>
        <d v="3014-08-16T00:06:00"/>
        <d v="2994-09-21T03:15:36"/>
        <d v="3079-03-05T12:36:00"/>
        <d v="3056-02-05T11:22:00"/>
        <d v="3051-11-25T19:38:24"/>
        <d v="3059-05-02T01:44:24"/>
        <d v="3034-02-06T14:55:36"/>
        <d v="3093-09-28T06:37:36"/>
        <d v="3096-08-30T07:20:00"/>
        <d v="2976-04-23T13:26:24"/>
        <d v="2991-07-10T05:54:00"/>
        <d v="3073-11-09T13:59:36"/>
        <d v="3088-11-27T20:12:00"/>
        <d v="3077-10-05T18:46:24"/>
        <d v="3036-08-03T22:26:00"/>
        <d v="3061-01-12T20:42:00"/>
        <d v="3024-11-01T08:29:36"/>
        <d v="3046-02-17T21:46:00"/>
        <d v="2974-10-02T06:59:36"/>
        <d v="2921-03-17T11:47:12"/>
        <d v="2934-08-12T06:20:24"/>
        <d v="2964-07-13T15:00:24"/>
        <d v="2981-03-06T06:50:00"/>
        <d v="3099-05-25T01:22:00"/>
        <d v="2980-09-29T14:34:48"/>
        <d v="3070-08-24T08:34:24"/>
        <d v="3014-09-10T06:08:00"/>
        <d v="2994-05-07T00:22:48"/>
        <d v="2983-09-15T14:00:24"/>
        <d v="3094-12-31T13:52:00"/>
        <d v="3076-01-15T05:35:36"/>
        <d v="3006-05-25T06:32:48"/>
        <d v="3092-06-08T19:30:48"/>
        <d v="3086-01-21T16:42:00"/>
        <d v="3038-08-12T17:38:48"/>
        <d v="3071-04-06T18:40:24"/>
        <d v="3002-03-24T07:46:00"/>
        <d v="3098-04-11T18:24:24"/>
        <d v="3064-06-08T18:49:36"/>
        <d v="2998-05-20T09:28:24"/>
        <d v="3032-03-01T12:17:36"/>
        <d v="3092-03-13T05:27:36"/>
        <d v="3077-12-31T23:30:00"/>
        <d v="3065-05-23T04:30:24"/>
        <d v="3102-07-28T02:04:48"/>
        <d v="3039-11-30T14:56:24"/>
        <d v="3052-09-11T06:30:48"/>
        <d v="3099-03-27T22:26:24"/>
        <d v="3059-12-28T02:02:48"/>
        <d v="3097-05-20T17:57:36"/>
        <d v="3060-02-06T04:27:12"/>
        <d v="3094-03-02T13:31:36"/>
        <d v="3080-10-28T04:03:12"/>
        <d v="3015-01-05T17:23:12"/>
        <d v="3067-07-16T11:08:00"/>
        <d v="3056-05-12T15:54:00"/>
        <d v="3057-12-13T10:28:24"/>
        <d v="3068-04-28T10:36:24"/>
        <d v="3080-11-16T01:45:12"/>
        <d v="3043-01-07T20:38:24"/>
        <d v="3050-05-22T14:42:24"/>
        <d v="3067-11-19T02:53:36"/>
        <d v="3078-03-30T16:46:24"/>
        <d v="3044-02-06T05:04:48"/>
        <d v="3084-04-13T18:24:00"/>
        <d v="3068-05-18T05:15:36"/>
        <d v="3066-02-24T00:46:00"/>
        <d v="3076-01-08T04:23:12"/>
        <d v="3088-02-28T23:57:36"/>
        <d v="3071-08-24T22:14:24"/>
        <d v="3099-04-08T06:58:00"/>
        <d v="3061-02-16T14:49:36"/>
        <d v="3070-09-05T19:18:24"/>
        <d v="3044-12-29T06:36:24"/>
        <d v="3043-04-14T10:28:48"/>
        <d v="3083-04-12T04:46:48"/>
        <d v="3072-06-20T15:26:48"/>
        <d v="3094-03-23T14:41:12"/>
        <d v="3053-07-19T04:42:00"/>
        <d v="3070-11-08T19:04:00"/>
        <d v="3047-03-02T12:18:00"/>
        <d v="3067-05-25T19:25:12"/>
        <d v="3095-03-29T08:06:00"/>
        <d v="3051-03-12T16:18:48"/>
        <d v="3076-10-23T15:10:00"/>
        <d v="3057-05-27T00:51:36"/>
        <d v="3084-12-10T10:13:12"/>
        <d v="3048-02-27T05:17:36"/>
        <d v="3072-09-02T02:49:12"/>
        <d v="3072-02-21T08:04:48"/>
        <d v="3075-04-17T03:47:36"/>
        <d v="3062-05-31T14:09:12"/>
        <d v="3068-04-27T04:35:12"/>
        <d v="3047-04-26T04:52:24"/>
        <d v="3042-07-20T06:31:12"/>
        <d v="3058-11-09T14:57:12"/>
        <d v="3051-10-24T07:40:48"/>
        <d v="3079-05-09T03:20:48"/>
        <d v="3067-07-18T00:24:24"/>
        <d v="3047-09-12T10:49:12"/>
        <d v="3089-07-22T19:06:48"/>
        <d v="3062-02-05T07:21:36"/>
        <d v="3053-05-28T18:07:36"/>
        <d v="3053-03-22T12:34:48"/>
        <d v="3053-01-04T04:46:24"/>
        <d v="3036-08-18T03:40:24"/>
        <d v="3051-02-11T12:02:48"/>
        <d v="3055-01-19T04:13:12"/>
        <d v="3091-04-04T11:14:24"/>
        <d v="3061-06-24T17:59:36"/>
        <d v="3040-10-08T07:33:36"/>
        <d v="3061-05-30T00:52:00"/>
        <d v="3046-03-18T13:44:00"/>
        <d v="3086-05-25T00:27:12"/>
        <d v="3079-02-06T17:22:24"/>
        <d v="3055-03-15T16:15:12"/>
        <d v="3092-04-01T12:36:48"/>
        <d v="3085-08-07T22:14:00"/>
        <d v="3046-04-30T01:12:24"/>
        <d v="3052-11-19T12:00:48"/>
        <d v="3054-08-05T03:44:48"/>
        <d v="3047-10-06T14:15:36"/>
        <d v="3059-03-12T01:26:00"/>
        <d v="3038-12-11T08:09:12"/>
        <d v="3039-10-28T20:22:24"/>
        <d v="3062-07-07T14:03:12"/>
        <d v="3056-06-27T14:43:36"/>
        <d v="3069-07-05T19:34:24"/>
        <d v="3059-01-02T02:32:00"/>
        <d v="3013-04-19T00:27:36"/>
        <d v="3055-06-13T22:34:24"/>
        <d v="3071-05-02T10:54:48"/>
        <d v="3088-03-08T18:18:24"/>
        <d v="3066-01-02T22:08:00"/>
        <d v="3083-08-03T11:36:00"/>
        <d v="3065-08-26T22:23:36"/>
        <d v="3099-10-10T00:42:48"/>
        <d v="3012-11-15T14:10:00"/>
        <d v="3070-08-17T10:41:12"/>
        <d v="3043-09-28T14:36:00"/>
        <d v="3038-09-08T04:55:12"/>
        <d v="3084-07-02T16:54:48"/>
        <d v="3084-10-01T14:15:12"/>
        <d v="3057-10-05T05:18:48"/>
        <d v="3056-11-26T17:36:24"/>
        <d v="3101-09-18T11:50:48"/>
        <d v="3062-10-16T10:15:36"/>
        <d v="3074-12-30T08:44:24"/>
        <d v="3036-11-04T15:02:48"/>
        <d v="3080-12-06T07:23:12"/>
        <d v="3064-06-08T20:48:24"/>
        <d v="3081-12-04T12:51:36"/>
        <d v="3069-09-11T19:46:00"/>
        <d v="3083-01-29T04:24:48"/>
        <d v="3051-11-04T06:51:36"/>
        <d v="3054-09-29T05:04:48"/>
        <d v="2998-01-10T21:58:24"/>
        <d v="3011-11-30T12:08:24"/>
        <d v="3099-08-28T05:44:48"/>
        <d v="3040-11-28T23:58:00"/>
        <d v="3094-08-26T02:06:00"/>
        <d v="3062-11-09T16:19:12"/>
        <d v="3062-11-11T15:09:36"/>
        <d v="3056-05-10T09:50:00"/>
        <d v="3043-01-31T23:35:36"/>
        <d v="3086-10-21T15:09:36"/>
        <d v="3038-10-05T11:06:48"/>
        <d v="3077-02-16T10:19:36"/>
        <d v="3042-08-17T15:23:12"/>
        <d v="3041-09-20T21:25:12"/>
        <d v="3045-04-11T21:13:36"/>
        <d v="3046-11-08T10:04:24"/>
        <d v="3094-02-21T13:40:00"/>
        <d v="3062-11-10T20:16:00"/>
        <d v="3060-07-07T23:25:12"/>
        <d v="3052-10-05T23:24:48"/>
        <d v="3077-03-13T07:27:36"/>
        <d v="3071-07-20T07:08:48"/>
        <d v="3061-07-07T20:35:36"/>
        <d v="3063-07-08T05:58:00"/>
        <d v="3044-08-31T19:11:36"/>
        <d v="3091-07-30T11:43:36"/>
        <d v="3049-02-11T12:18:48"/>
        <d v="3061-03-02T05:42:24"/>
        <d v="3054-11-05T23:50:00"/>
        <d v="3094-12-31T01:44:24"/>
        <d v="3039-02-25T23:19:12"/>
        <d v="3091-04-18T23:05:12"/>
        <d v="3055-09-17T22:48:48"/>
        <d v="3084-05-31T00:23:12"/>
        <d v="3083-01-15T00:48:00"/>
        <d v="3048-09-26T15:00:48"/>
        <d v="3048-01-19T06:25:36"/>
        <d v="3039-02-26T04:06:48"/>
        <d v="3036-10-21T18:50:48"/>
        <d v="3048-02-29T08:01:36"/>
        <d v="3050-08-01T10:32:24"/>
        <d v="3082-11-20T16:38:00"/>
        <d v="3081-05-17T00:55:12"/>
        <d v="3086-04-28T16:43:36"/>
        <d v="3040-11-03T00:52:24"/>
        <d v="3091-10-14T08:01:36"/>
        <d v="3100-12-01T08:48:48"/>
        <d v="3091-06-18T14:25:36"/>
        <d v="3037-03-23T08:36:24"/>
        <d v="3047-11-23T19:08:48"/>
        <d v="3062-03-17T03:48:00"/>
        <d v="3096-07-06T00:21:12"/>
        <d v="3066-12-19T12:21:12"/>
        <d v="3094-02-21T00:38:48"/>
        <d v="3087-10-31T05:36:24"/>
        <d v="3060-02-16T16:18:24"/>
        <d v="3021-11-07T15:45:12"/>
        <d v="3055-12-22T09:30:48"/>
        <d v="3098-03-19T22:23:36"/>
        <d v="3044-01-23T12:08:00"/>
        <d v="3037-08-25T06:00:48"/>
        <d v="3075-04-10T13:15:36"/>
        <d v="3040-12-31T08:18:00"/>
        <d v="3021-01-22T15:39:12"/>
        <d v="3096-10-08T12:32:24"/>
        <d v="3032-02-07T12:04:00"/>
        <d v="3093-09-07T10:34:48"/>
        <d v="3096-07-10T19:39:36"/>
        <d v="3097-06-17T15:07:12"/>
        <d v="3097-06-24T19:11:12"/>
        <d v="3094-03-24T21:13:12"/>
        <d v="3075-10-18T20:52:48"/>
        <d v="3051-06-23T21:32:00"/>
        <d v="3046-04-30T23:43:36"/>
        <d v="3039-02-05T15:20:48"/>
        <d v="3094-04-29T00:27:12"/>
        <d v="3075-01-08T08:12:48"/>
        <d v="3082-05-15T16:52:48"/>
        <d v="3098-01-09T21:52:48"/>
        <d v="3067-09-09T04:16:00"/>
        <d v="3045-11-04T19:22:48"/>
        <d v="3040-05-27T12:00:48"/>
        <d v="3099-03-19T06:58:48"/>
        <d v="3076-08-14T23:10:24"/>
        <d v="2978-02-04T13:56:24"/>
        <d v="3037-02-05T17:22:48"/>
        <d v="2982-07-29T07:51:12"/>
        <d v="3061-11-20T14:19:36"/>
        <d v="2963-12-20T07:45:12"/>
        <d v="3070-11-17T00:44:48"/>
        <d v="3006-10-10T00:34:48"/>
        <d v="3000-04-07T11:39:36"/>
        <d v="2966-05-31T02:22:48"/>
        <d v="2991-05-04T11:04:24"/>
        <d v="2974-06-27T21:16:24"/>
        <d v="2976-02-19T02:18:48"/>
        <d v="3023-09-06T00:11:36"/>
        <d v="3057-05-10T11:50:24"/>
        <d v="3056-06-15T22:48:00"/>
        <d v="3046-03-13T16:58:24"/>
        <d v="3022-02-16T14:56:00"/>
        <d v="3027-11-18T14:34:48"/>
        <d v="3046-01-14T11:57:36"/>
        <d v="3038-07-17T01:31:36"/>
        <d v="3060-05-25T12:32:48"/>
        <d v="3010-06-05T13:22:24"/>
        <d v="3029-05-15T00:44:48"/>
        <d v="2983-06-04T00:34:00"/>
        <d v="2998-12-11T23:21:12"/>
        <d v="3008-03-09T17:38:00"/>
        <d v="2994-05-09T00:43:36"/>
        <d v="3048-12-28T04:07:36"/>
        <d v="3038-09-11T07:46:24"/>
        <d v="3097-12-20T14:12:00"/>
        <d v="3003-09-28T01:48:48"/>
        <d v="2965-03-20T03:10:00"/>
        <d v="3091-10-05T02:46:48"/>
        <d v="3051-01-12T03:56:24"/>
        <d v="3000-06-11T23:28:24"/>
        <d v="3009-03-29T12:30:48"/>
        <d v="2957-02-21T09:43:36"/>
        <d v="2999-06-24T07:25:36"/>
        <d v="2946-07-27T01:47:12"/>
        <d v="3036-11-09T03:15:36"/>
        <d v="3093-10-26T08:05:12"/>
        <d v="3026-04-09T00:50:24"/>
        <d v="3095-02-20T14:28:00"/>
        <d v="3059-08-25T01:17:12"/>
        <d v="3064-09-02T03:44:24"/>
        <d v="3043-04-11T00:33:36"/>
        <d v="3051-03-05T19:13:12"/>
        <d v="3057-04-23T10:44:00"/>
        <d v="3023-01-29T23:16:00"/>
        <d v="3023-10-15T21:57:36"/>
        <d v="3003-02-02T23:47:36"/>
        <d v="3072-09-23T18:40:48"/>
        <d v="2922-10-18T08:47:36"/>
        <d v="3016-06-19T01:19:12"/>
        <d v="3027-08-26T17:27:12"/>
        <d v="2975-01-13T10:38:00"/>
        <d v="3066-03-20T10:58:00"/>
        <d v="3014-01-23T13:10:48"/>
        <d v="3031-12-25T20:32:00"/>
        <d v="2947-01-07T10:02:00"/>
        <d v="2960-02-28T04:10:00"/>
        <d v="3010-07-08T00:29:36"/>
        <d v="2991-09-15T04:40:48"/>
        <d v="2983-03-25T13:39:36"/>
        <d v="3028-05-25T14:07:36"/>
        <d v="3003-12-26T06:06:00"/>
        <d v="2982-12-02T08:13:36"/>
        <d v="3020-02-25T01:30:24"/>
        <d v="2987-11-29T03:55:12"/>
        <d v="3002-04-01T11:12:00"/>
        <d v="3002-03-05T03:35:36"/>
        <d v="3020-09-07T17:38:24"/>
        <d v="3020-07-23T23:13:12"/>
        <d v="3013-02-15T18:57:36"/>
        <d v="2966-09-10T18:14:48"/>
        <d v="2981-08-22T17:06:24"/>
        <d v="3017-01-29T04:34:00"/>
        <d v="2983-11-01T20:35:12"/>
        <d v="3042-01-11T03:54:48"/>
        <d v="2983-10-25T00:18:24"/>
        <d v="3062-11-03T20:23:36"/>
        <d v="2964-01-17T02:08:00"/>
        <d v="2992-02-12T12:49:36"/>
        <d v="2962-01-30T19:11:12"/>
        <d v="2966-04-19T12:50:24"/>
        <d v="2963-09-19T18:04:48"/>
        <d v="2968-07-03T14:15:36"/>
        <d v="3099-08-29T02:04:24"/>
        <d v="3047-04-03T09:54:24"/>
        <d v="3025-05-10T00:12:00"/>
        <d v="2992-02-13T08:24:48"/>
        <d v="3013-03-09T10:40:48"/>
        <d v="3002-07-26T10:20:48"/>
        <d v="2989-05-09T01:06:00"/>
        <d v="2962-12-27T20:00:24"/>
        <d v="3044-02-26T00:41:12"/>
        <d v="3006-07-01T21:37:12"/>
        <d v="2979-02-22T09:24:24"/>
        <d v="2991-12-23T04:32:24"/>
        <d v="3024-10-09T23:01:36"/>
        <d v="3034-07-22T04:56:48"/>
        <d v="3055-12-01T03:06:00"/>
        <d v="2994-05-30T17:40:00"/>
        <d v="3053-06-03T08:20:48"/>
        <d v="2934-10-07T19:27:12"/>
        <d v="2996-04-10T08:33:36"/>
        <d v="2982-04-05T22:12:00"/>
        <d v="2979-04-08T08:42:48"/>
        <d v="2988-10-31T05:12:48"/>
        <d v="3004-10-21T21:40:00"/>
        <d v="3005-06-04T14:50:00"/>
        <d v="2983-10-24T12:37:36"/>
        <d v="2975-06-21T04:54:00"/>
        <d v="3031-04-10T01:50:00"/>
        <d v="3011-10-26T17:56:48"/>
        <d v="2984-05-22T23:43:12"/>
        <d v="3018-06-21T08:47:12"/>
        <d v="3032-01-25T23:04:48"/>
        <d v="2977-03-11T13:14:00"/>
        <d v="2993-07-18T07:42:24"/>
        <d v="3089-08-23T10:34:48"/>
        <d v="3044-09-27T03:05:12"/>
        <d v="3018-08-21T05:13:12"/>
        <d v="3095-06-06T04:32:00"/>
        <d v="3043-07-19T10:20:48"/>
        <d v="3087-09-26T22:38:24"/>
        <d v="3031-05-04T07:26:48"/>
        <d v="3060-08-21T03:50:24"/>
        <d v="3054-12-03T00:13:12"/>
        <d v="3053-02-07T13:45:36"/>
        <d v="3079-07-01T20:46:48"/>
        <d v="3084-02-07T03:01:12"/>
        <d v="3092-11-25T07:58:00"/>
        <d v="3051-03-06T23:23:36"/>
        <d v="3095-11-20T02:18:24"/>
        <d v="3085-07-25T00:06:48"/>
        <d v="3089-10-12T11:42:24"/>
        <d v="3068-11-25T22:52:24"/>
        <d v="3020-10-20T07:39:12"/>
        <d v="3058-03-17T16:27:12"/>
        <d v="3021-07-09T14:05:12"/>
        <d v="3089-03-02T04:01:36"/>
        <d v="3016-02-07T12:49:12"/>
        <d v="2978-11-06T19:46:24"/>
        <d v="3019-08-04T13:35:12"/>
        <d v="2999-03-13T13:18:48"/>
        <d v="3051-06-06T07:27:12"/>
        <d v="2924-02-11T12:42:24"/>
        <d v="3024-07-06T15:59:12"/>
        <d v="3006-07-25T07:02:48"/>
        <d v="3002-03-15T22:10:48"/>
        <d v="3021-12-26T11:18:00"/>
        <d v="2955-08-20T19:30:48"/>
        <d v="2996-02-19T00:16:00"/>
        <d v="3008-04-03T00:13:36"/>
        <d v="3066-02-01T08:52:24"/>
        <d v="3098-03-17T02:07:36"/>
        <d v="3023-04-25T22:24:00"/>
        <d v="2951-07-10T14:09:36"/>
        <d v="2986-07-08T22:02:00"/>
        <d v="2995-10-25T16:55:12"/>
        <d v="2975-12-20T00:34:24"/>
        <d v="2968-04-02T15:40:00"/>
        <d v="3074-03-08T10:54:00"/>
        <d v="2982-11-02T06:18:24"/>
        <d v="3096-08-27T14:04:24"/>
        <d v="3089-06-03T21:25:12"/>
        <d v="2985-10-21T00:22:00"/>
        <d v="2967-09-21T01:54:00"/>
        <d v="3042-05-15T19:37:12"/>
        <d v="3021-06-20T18:31:36"/>
        <d v="3039-05-13T18:12:00"/>
        <d v="2938-04-24T19:13:12"/>
        <d v="3054-01-27T13:05:12"/>
        <d v="3082-05-26T13:24:00"/>
        <d v="2946-08-27T01:31:36"/>
        <d v="3064-02-15T22:50:24"/>
        <d v="2997-12-10T12:43:12"/>
        <d v="2976-01-25T04:44:00"/>
        <d v="2960-10-11T09:04:48"/>
        <d v="3077-12-27T09:20:48"/>
        <d v="2937-07-01T11:25:36"/>
        <d v="3038-07-28T04:08:48"/>
        <d v="2993-11-16T02:32:00"/>
        <d v="3072-03-21T22:14:48"/>
        <d v="2951-08-27T18:10:24"/>
        <d v="3028-10-17T13:16:00"/>
        <d v="2968-09-25T14:49:12"/>
        <d v="2940-09-19T05:42:00"/>
        <d v="2989-05-26T13:36:00"/>
        <d v="3046-02-14T23:44:24"/>
        <d v="3026-03-22T02:58:00"/>
        <d v="2996-10-14T14:58:48"/>
        <d v="2984-04-21T08:07:36"/>
        <d v="2991-09-15T07:38:48"/>
        <d v="2979-12-09T07:25:36"/>
        <d v="2946-11-24T11:33:36"/>
        <d v="3036-10-17T15:32:00"/>
        <d v="3028-09-27T15:20:48"/>
        <d v="2998-12-28T09:38:00"/>
        <d v="3021-01-03T02:48:48"/>
        <d v="2973-12-28T02:30:24"/>
        <d v="3041-10-05T17:17:12"/>
        <d v="3045-06-21T00:49:12"/>
        <d v="3003-01-08T15:07:36"/>
        <d v="3021-11-16T03:24:24"/>
        <d v="2940-07-14T11:32:00"/>
        <d v="2984-12-09T17:58:00"/>
        <d v="2995-12-01T16:45:12"/>
        <d v="2982-08-08T17:07:36"/>
        <d v="2938-11-19T23:22:24"/>
        <d v="3029-08-30T09:42:00"/>
        <d v="3004-06-20T06:18:00"/>
        <d v="3030-10-07T01:23:36"/>
        <d v="3032-03-31T16:33:36"/>
        <d v="3073-12-12T00:11:36"/>
        <d v="2976-05-06T13:55:36"/>
        <d v="3020-04-17T03:42:48"/>
        <d v="2992-03-18T12:19:12"/>
        <d v="3011-06-03T07:35:12"/>
        <d v="3061-09-14T04:50:24"/>
        <d v="3098-10-08T07:38:00"/>
        <d v="3074-11-25T05:44:00"/>
        <d v="3094-01-04T00:42:00"/>
        <d v="3078-12-16T00:20:00"/>
        <d v="3097-11-24T22:50:24"/>
        <d v="3088-09-10T00:19:12"/>
        <d v="3082-01-21T18:02:24"/>
        <d v="3076-10-20T21:05:36"/>
        <d v="3073-06-20T01:10:24"/>
        <d v="3073-03-09T00:24:24"/>
        <d v="3081-04-29T16:28:48"/>
        <d v="3093-04-13T17:24:48"/>
        <d v="3049-09-08T22:39:36"/>
        <d v="3062-07-19T00:15:36"/>
        <d v="3088-04-08T02:00:00"/>
        <d v="3053-09-29T22:23:36"/>
        <d v="3093-02-23T06:13:12"/>
        <d v="3055-03-09T06:25:12"/>
        <d v="3049-04-18T04:26:00"/>
        <d v="3100-02-13T01:02:00"/>
        <d v="3098-05-31T15:34:00"/>
        <d v="3074-04-20T02:21:12"/>
        <d v="3090-11-08T06:07:36"/>
        <d v="3063-06-15T02:07:36"/>
        <d v="3091-08-08T09:38:24"/>
        <d v="3090-06-17T06:12:48"/>
        <d v="3077-06-28T02:29:36"/>
        <d v="3039-01-09T08:13:36"/>
        <d v="3098-07-09T06:42:48"/>
        <d v="3097-02-18T07:01:12"/>
        <d v="3057-01-31T00:24:00"/>
        <d v="3040-05-03T18:39:12"/>
        <d v="3066-08-19T08:37:12"/>
        <d v="3077-08-26T23:42:24"/>
        <d v="3081-12-02T17:14:00"/>
        <d v="3061-11-26T09:58:48"/>
        <d v="3075-07-01T14:38:48"/>
        <d v="3075-09-20T10:00:24"/>
        <d v="3083-01-08T00:11:12"/>
        <d v="3045-01-26T16:48:48"/>
        <d v="3038-08-20T17:28:48"/>
        <d v="3090-03-16T01:54:24"/>
        <d v="3087-07-04T00:34:00"/>
        <d v="3053-10-04T18:43:12"/>
        <d v="3072-01-31T05:24:00"/>
        <d v="3054-12-25T21:27:12"/>
        <d v="3034-11-06T01:40:00"/>
        <d v="3090-02-10T13:30:00"/>
        <d v="3089-12-14T09:58:00"/>
        <d v="3040-04-07T19:45:36"/>
        <d v="3063-09-18T23:32:00"/>
        <d v="3078-07-09T04:47:36"/>
        <d v="3092-08-25T03:47:12"/>
        <d v="3044-07-27T07:32:00"/>
        <d v="3046-04-28T13:52:00"/>
        <d v="3037-10-10T19:04:00"/>
        <d v="3045-11-15T11:18:48"/>
        <d v="3068-04-14T01:20:24"/>
        <d v="3044-11-25T04:36:00"/>
        <d v="3098-12-18T10:24:00"/>
        <d v="3038-06-26T14:06:48"/>
        <d v="3071-02-22T10:05:36"/>
        <d v="3101-01-17T00:24:24"/>
        <d v="3075-04-15T00:10:48"/>
        <d v="3067-12-02T23:53:12"/>
        <d v="3048-03-26T23:08:48"/>
        <d v="3094-03-15T00:09:12"/>
        <d v="3095-12-04T10:06:00"/>
        <d v="3083-04-18T12:18:24"/>
        <d v="3086-08-29T21:44:48"/>
        <d v="3046-04-03T13:18:00"/>
        <d v="3096-09-08T13:40:48"/>
        <d v="3072-01-28T00:22:24"/>
        <d v="3046-10-15T01:26:00"/>
        <d v="3069-09-17T01:58:00"/>
        <d v="3077-06-24T13:42:24"/>
        <d v="3068-10-11T04:54:00"/>
        <d v="3084-12-05T19:33:12"/>
        <d v="3050-05-26T08:59:36"/>
        <d v="3058-02-03T16:03:36"/>
        <d v="3067-07-27T01:08:24"/>
        <d v="3057-01-29T12:30:48"/>
        <d v="3038-01-03T18:32:24"/>
        <d v="3074-02-03T22:25:12"/>
        <d v="3053-01-07T00:14:48"/>
        <d v="3062-05-23T02:08:24"/>
        <d v="3043-07-03T19:38:48"/>
        <d v="3049-10-06T04:56:24"/>
        <d v="3052-09-06T02:02:48"/>
        <d v="3089-12-03T14:19:36"/>
        <d v="3071-01-31T08:04:00"/>
        <d v="3083-07-25T00:10:00"/>
        <d v="3092-02-24T19:38:48"/>
        <d v="3086-03-23T00:01:36"/>
        <d v="3050-11-02T09:28:00"/>
        <d v="3000-06-04T18:36:00"/>
        <d v="3057-08-13T17:44:48"/>
        <d v="3077-03-23T13:29:12"/>
        <d v="3095-03-22T14:58:24"/>
        <d v="3087-11-02T00:03:36"/>
        <d v="3038-08-23T10:36:48"/>
        <d v="3039-12-31T16:59:12"/>
        <d v="3057-04-02T01:42:00"/>
        <d v="3050-07-12T05:20:24"/>
        <d v="3039-07-20T23:40:00"/>
        <d v="3070-10-05T10:24:00"/>
        <d v="3044-05-29T15:26:00"/>
        <d v="3089-01-15T06:35:36"/>
        <d v="3074-11-15T08:18:00"/>
        <d v="3064-12-22T03:10:48"/>
        <d v="3039-11-21T08:10:00"/>
        <d v="3081-07-14T03:18:00"/>
        <d v="3100-09-06T03:32:48"/>
        <d v="3038-09-11T10:39:36"/>
        <d v="3076-06-26T19:38:00"/>
        <d v="3053-08-08T06:30:48"/>
        <d v="3094-05-08T21:53:12"/>
        <d v="3052-11-21T14:57:12"/>
        <d v="3052-10-25T23:02:24"/>
        <d v="3054-12-29T21:57:12"/>
        <d v="3078-02-23T15:23:12"/>
        <d v="3086-05-01T08:56:24"/>
        <d v="3088-01-20T17:44:48"/>
        <d v="3011-06-14T11:21:12"/>
        <d v="3027-06-30T03:28:48"/>
        <d v="3013-05-04T02:32:48"/>
        <d v="3023-06-14T12:52:24"/>
        <d v="3078-09-05T21:45:36"/>
        <d v="3021-08-20T12:23:36"/>
        <d v="2994-09-29T06:48:48"/>
        <d v="3069-03-06T01:57:12"/>
        <d v="3026-06-21T23:18:48"/>
        <d v="2971-02-01T03:36:24"/>
        <d v="3024-04-29T03:38:00"/>
        <d v="2984-06-02T16:46:24"/>
        <d v="3039-02-15T01:40:00"/>
        <d v="3072-12-13T00:04:24"/>
        <d v="2964-05-25T16:48:24"/>
        <d v="3081-04-03T14:14:24"/>
        <d v="3032-09-01T07:33:12"/>
        <d v="3049-12-08T05:56:48"/>
        <d v="2990-09-23T17:55:12"/>
        <d v="3036-03-08T19:53:12"/>
        <d v="3038-07-26T21:21:36"/>
        <d v="3076-12-04T02:30:00"/>
        <d v="3039-08-13T19:16:24"/>
        <d v="3035-01-03T03:14:48"/>
        <d v="3031-08-06T04:26:48"/>
        <d v="3059-09-05T13:10:00"/>
        <d v="3057-11-02T11:01:12"/>
        <d v="3078-01-13T14:32:00"/>
        <d v="3000-06-18T14:55:12"/>
        <d v="3075-10-30T08:54:48"/>
        <d v="2970-08-11T02:53:12"/>
        <d v="3016-01-02T21:28:00"/>
        <d v="3042-03-22T10:21:36"/>
        <d v="3027-06-16T00:30:48"/>
        <d v="3030-11-14T07:18:00"/>
        <d v="3056-03-04T23:30:48"/>
        <d v="3074-12-25T15:48:24"/>
        <d v="3085-02-22T12:55:12"/>
        <d v="3021-12-14T02:10:00"/>
        <d v="3081-03-26T07:56:00"/>
        <d v="3056-06-02T00:25:36"/>
        <d v="3029-07-07T06:10:48"/>
        <d v="2982-04-22T18:30:00"/>
        <d v="3037-07-06T16:09:36"/>
        <d v="2980-12-02T06:54:00"/>
        <d v="3093-04-17T01:16:00"/>
        <d v="2998-07-20T09:28:48"/>
        <d v="3072-07-22T21:16:00"/>
        <d v="3047-05-13T05:24:24"/>
        <d v="3036-10-29T23:25:12"/>
        <d v="3059-03-26T23:20:48"/>
        <d v="3077-12-23T16:38:00"/>
        <d v="2984-09-05T08:03:12"/>
        <d v="3071-08-31T08:45:12"/>
        <d v="3030-04-21T23:51:36"/>
        <d v="3031-07-13T00:25:36"/>
        <d v="2970-11-18T22:40:00"/>
        <d v="3076-11-16T10:06:24"/>
        <d v="3050-12-27T13:43:36"/>
        <d v="3031-04-01T13:39:12"/>
        <d v="3055-12-19T00:20:24"/>
        <d v="3050-06-19T05:42:24"/>
        <d v="3084-12-01T20:37:36"/>
        <d v="3044-12-08T12:00:00"/>
        <d v="3040-08-29T09:50:48"/>
        <d v="3082-05-09T08:37:12"/>
        <d v="3043-10-06T22:00:00"/>
        <d v="3071-08-14T19:07:12"/>
        <d v="3096-02-21T18:28:24"/>
        <d v="3056-01-04T23:48:48"/>
        <d v="3047-01-01T20:11:12"/>
        <d v="3086-06-22T17:57:36"/>
        <d v="3071-04-11T02:51:36"/>
        <d v="3079-07-25T16:08:24"/>
        <d v="3098-03-01T18:12:24"/>
        <d v="3048-02-15T08:10:24"/>
        <d v="3045-12-27T07:56:00"/>
        <d v="3060-07-25T19:00:00"/>
        <d v="3051-03-11T03:30:48"/>
        <d v="3071-02-10T15:30:24"/>
        <d v="3055-11-13T08:48:00"/>
        <d v="3040-03-13T22:36:48"/>
        <d v="3031-08-09T21:09:12"/>
        <d v="3041-05-01T07:53:12"/>
        <d v="3094-02-09T02:32:24"/>
        <d v="3083-02-08T01:06:24"/>
        <d v="3070-08-20T21:50:00"/>
        <d v="3064-06-20T11:05:12"/>
        <d v="3056-12-14T00:44:48"/>
        <d v="3059-03-10T03:22:00"/>
        <d v="3064-05-27T14:42:24"/>
        <d v="3038-12-14T08:03:12"/>
        <d v="3051-08-27T17:04:48"/>
        <d v="3044-05-25T01:52:00"/>
        <d v="3046-08-06T04:51:12"/>
        <d v="3059-11-29T10:26:00"/>
        <d v="3053-10-05T17:14:24"/>
        <d v="3057-10-20T02:35:36"/>
        <d v="3041-08-22T09:45:36"/>
        <d v="3038-08-15T08:48:00"/>
        <d v="3083-03-28T09:12:48"/>
        <d v="3036-02-03T03:32:00"/>
        <d v="3059-08-19T15:36:48"/>
        <d v="3040-10-15T15:18:00"/>
        <d v="3089-07-02T07:06:00"/>
        <d v="3051-07-17T11:45:12"/>
        <d v="3046-04-04T11:39:36"/>
        <d v="3045-09-21T07:30:48"/>
        <d v="3039-05-05T09:00:48"/>
        <d v="3061-11-05T11:02:48"/>
        <d v="3080-07-20T04:50:48"/>
        <d v="3060-12-17T11:35:36"/>
        <d v="3098-10-06T11:19:12"/>
        <d v="3089-01-31T23:30:48"/>
        <d v="3039-02-03T17:40:48"/>
        <d v="3067-11-11T06:50:48"/>
        <d v="3035-05-29T08:45:36"/>
        <d v="3052-01-01T03:28:24"/>
        <d v="3097-08-19T20:35:12"/>
        <d v="3092-11-26T16:09:12"/>
        <d v="3090-06-21T06:14:00"/>
        <d v="3058-05-05T18:19:36"/>
        <d v="3079-01-15T19:22:48"/>
        <d v="3056-12-18T11:29:12"/>
        <d v="3096-07-04T19:36:00"/>
        <d v="3084-07-26T11:58:00"/>
        <d v="3040-01-23T23:30:00"/>
        <d v="3077-04-25T11:44:00"/>
        <d v="3061-02-21T04:54:48"/>
        <d v="3076-09-01T15:01:12"/>
        <d v="3054-07-04T17:11:36"/>
        <d v="3069-05-07T08:21:12"/>
        <d v="3062-06-24T12:35:36"/>
        <d v="3082-11-02T22:53:36"/>
        <d v="3071-08-31T20:34:24"/>
        <d v="3058-11-15T08:04:00"/>
        <d v="3055-08-16T11:02:24"/>
        <d v="3085-09-04T16:38:48"/>
        <d v="3059-10-01T22:21:36"/>
        <d v="3057-12-30T18:10:48"/>
        <d v="3069-04-22T22:53:12"/>
        <d v="3058-11-05T03:40:24"/>
        <d v="3100-07-10T15:01:12"/>
        <d v="3078-01-10T07:49:12"/>
        <d v="3077-08-02T00:25:36"/>
        <d v="3099-10-21T07:22:00"/>
        <d v="3058-06-24T14:28:48"/>
        <d v="3083-08-22T19:04:24"/>
        <d v="3070-09-13T19:18:00"/>
        <d v="3085-10-17T07:47:36"/>
        <d v="3056-08-19T04:02:00"/>
        <d v="3033-12-20T03:42:24"/>
        <d v="3066-01-05T19:02:48"/>
        <d v="3084-12-13T10:16:00"/>
        <d v="3068-01-20T21:20:00"/>
        <d v="3091-05-15T02:05:12"/>
        <d v="3063-08-26T02:04:48"/>
        <d v="3058-11-12T04:07:12"/>
        <d v="3078-01-17T06:58:48"/>
        <d v="3092-09-23T06:03:36"/>
        <d v="3032-06-07T04:40:48"/>
        <d v="3017-07-16T17:51:12"/>
        <d v="3031-01-27T23:52:24"/>
        <d v="3038-06-09T01:26:24"/>
        <d v="2967-12-01T12:03:12"/>
        <d v="2983-01-29T00:50:48"/>
        <d v="2955-09-17T08:12:00"/>
        <d v="3062-06-27T14:27:12"/>
        <d v="3017-05-04T08:28:00"/>
        <d v="2980-02-01T18:29:36"/>
        <d v="3058-06-15T22:21:36"/>
        <d v="3022-05-09T05:59:36"/>
        <d v="2991-04-22T07:45:36"/>
        <d v="2992-04-06T19:06:00"/>
        <d v="2966-05-25T15:34:24"/>
        <d v="2976-05-29T02:26:48"/>
        <d v="3010-11-29T23:02:48"/>
        <d v="3044-09-27T02:32:00"/>
        <d v="2969-09-19T23:20:48"/>
        <d v="2962-06-22T02:28:24"/>
        <d v="3007-06-01T19:29:12"/>
        <d v="3034-12-07T09:33:36"/>
        <d v="2973-05-23T00:59:36"/>
        <d v="3008-05-14T00:22:00"/>
        <d v="3034-06-23T18:21:12"/>
        <d v="2988-06-25T18:44:24"/>
        <d v="3039-06-21T10:12:24"/>
        <d v="2967-09-22T13:06:48"/>
        <d v="3019-10-12T17:07:36"/>
        <d v="3040-04-07T19:22:48"/>
        <d v="2950-05-13T21:54:24"/>
        <d v="3022-02-19T07:00:48"/>
        <d v="2978-11-26T01:32:24"/>
        <d v="2956-11-25T01:16:00"/>
        <d v="3016-01-28T16:04:48"/>
        <d v="3034-06-07T07:05:36"/>
        <d v="3027-11-08T05:28:00"/>
        <d v="3025-12-24T05:30:48"/>
        <d v="3027-03-11T07:16:48"/>
        <d v="3029-07-06T00:28:00"/>
        <d v="3020-01-08T21:53:12"/>
        <d v="2948-12-02T17:26:00"/>
        <d v="3024-10-31T00:58:00"/>
        <d v="3013-07-30T01:03:12"/>
        <d v="3017-05-28T06:58:48"/>
        <d v="3079-01-14T18:04:48"/>
        <d v="2979-09-08T13:36:48"/>
        <d v="3020-12-10T09:43:36"/>
        <d v="2936-05-17T21:11:36"/>
        <d v="3040-01-25T12:36:24"/>
        <d v="2991-09-13T13:30:00"/>
        <d v="3014-03-09T19:54:48"/>
        <d v="2918-10-30T21:38:48"/>
        <d v="2992-01-08T11:38:48"/>
        <d v="3035-09-20T07:46:24"/>
        <d v="3028-11-08T09:08:00"/>
        <d v="2952-01-31T04:21:36"/>
        <d v="3014-07-04T20:14:24"/>
        <d v="3022-07-28T09:42:00"/>
        <d v="3005-02-09T05:15:36"/>
        <d v="3096-07-17T15:12:48"/>
        <d v="3062-12-24T11:16:00"/>
        <d v="3040-11-30T20:02:00"/>
        <d v="3074-03-24T23:31:12"/>
        <d v="3086-08-13T17:05:12"/>
        <d v="3096-05-04T05:38:00"/>
        <d v="3055-06-08T18:12:24"/>
        <d v="3053-12-28T15:56:24"/>
        <d v="3049-09-25T15:58:24"/>
        <d v="3068-12-22T19:48:24"/>
        <d v="3037-08-22T13:28:00"/>
        <d v="3040-03-10T11:07:36"/>
        <d v="3039-03-07T02:39:36"/>
        <d v="3080-01-31T22:23:12"/>
        <d v="3080-10-14T18:53:36"/>
        <d v="3060-11-25T13:03:36"/>
        <d v="3081-07-11T04:55:12"/>
        <d v="3062-08-09T23:51:12"/>
        <d v="3094-02-06T09:24:24"/>
        <d v="3061-12-04T13:03:36"/>
        <d v="3015-12-31T04:24:24"/>
        <d v="3085-06-19T23:23:12"/>
        <d v="3046-04-16T23:33:36"/>
        <d v="3075-03-17T01:51:36"/>
        <d v="3089-12-06T17:24:48"/>
        <d v="3066-09-09T04:27:12"/>
        <d v="3086-04-28T00:20:00"/>
        <d v="3093-10-03T06:07:36"/>
        <d v="3055-03-06T20:48:48"/>
        <d v="3076-03-16T00:45:36"/>
        <d v="3089-06-23T01:44:00"/>
        <d v="3068-01-16T22:59:12"/>
        <d v="3075-08-19T02:03:36"/>
        <d v="3083-12-05T15:38:24"/>
        <d v="3048-10-05T01:08:48"/>
        <d v="3023-05-11T01:56:48"/>
        <d v="3096-02-11T13:38:24"/>
        <d v="3095-08-04T23:34:48"/>
        <d v="3035-11-25T22:15:36"/>
        <d v="3079-06-04T18:18:24"/>
        <d v="3090-12-02T05:00:48"/>
        <d v="3096-01-04T01:34:00"/>
        <d v="3048-02-02T00:11:12"/>
        <d v="3057-11-14T06:54:00"/>
        <d v="3089-12-31T10:13:36"/>
        <d v="3045-06-27T07:38:00"/>
        <d v="3084-01-23T15:23:36"/>
        <d v="3087-03-02T02:21:36"/>
        <d v="3097-11-05T10:43:12"/>
        <d v="3037-01-01T13:30:00"/>
        <d v="3076-09-25T13:54:48"/>
        <d v="3070-05-16T11:20:48"/>
        <d v="3046-11-04T17:31:12"/>
        <d v="3100-03-07T20:31:36"/>
        <d v="3062-02-24T06:53:12"/>
        <d v="3045-07-31T12:46:00"/>
        <d v="3039-01-03T07:01:12"/>
        <d v="3082-10-13T09:11:36"/>
        <d v="3061-02-05T14:15:36"/>
        <d v="3085-05-23T15:13:12"/>
        <d v="3084-02-04T22:55:36"/>
        <d v="3036-08-03T13:03:36"/>
        <d v="3011-10-08T19:40:24"/>
        <d v="3052-05-31T07:30:00"/>
        <d v="3047-05-07T03:33:12"/>
        <d v="3070-08-05T23:34:00"/>
        <d v="3071-09-10T07:33:36"/>
        <d v="3074-11-22T18:17:36"/>
        <d v="3062-12-03T21:06:24"/>
        <d v="3004-05-06T19:55:12"/>
        <d v="2998-01-17T02:42:00"/>
        <d v="3035-05-27T05:08:48"/>
        <d v="3012-04-16T22:24:00"/>
        <d v="3004-01-28T02:14:48"/>
        <d v="2963-08-20T16:49:12"/>
        <d v="2962-04-09T13:16:00"/>
        <d v="2990-05-02T14:48:00"/>
        <d v="3086-04-04T18:28:24"/>
        <d v="3014-08-02T10:12:24"/>
        <d v="3075-10-27T06:10:48"/>
        <d v="3046-07-27T16:42:24"/>
        <d v="3053-01-04T14:20:48"/>
        <d v="3044-10-24T21:45:12"/>
        <d v="3068-12-06T01:40:00"/>
        <d v="3059-05-08T13:57:36"/>
        <d v="3030-09-23T06:18:24"/>
        <d v="3020-01-17T01:56:00"/>
        <d v="3056-06-06T04:56:48"/>
        <d v="2988-10-23T18:12:48"/>
        <d v="3096-01-24T20:13:12"/>
        <d v="3077-08-12T21:15:12"/>
        <d v="3097-01-21T14:07:36"/>
        <d v="3076-11-28T09:53:12"/>
        <d v="3098-11-04T06:28:00"/>
        <d v="3052-01-08T08:30:24"/>
        <d v="3058-04-26T19:10:24"/>
        <d v="3059-01-22T07:22:24"/>
        <d v="3095-12-14T03:30:00"/>
        <d v="3008-05-26T04:54:24"/>
        <d v="3096-03-15T19:11:12"/>
        <d v="3060-04-21T15:28:48"/>
        <d v="3078-03-29T12:48:24"/>
        <d v="3061-11-16T12:35:36"/>
        <d v="3058-01-31T02:38:00"/>
        <d v="3091-06-11T18:06:48"/>
        <d v="3071-05-27T02:54:48"/>
        <d v="3055-07-07T06:42:24"/>
        <d v="3062-06-20T14:47:12"/>
        <d v="3076-02-07T17:14:24"/>
        <d v="3086-02-15T08:49:12"/>
        <d v="3099-03-02T11:30:24"/>
        <d v="3097-01-17T19:12:24"/>
        <d v="3050-12-28T23:12:48"/>
        <d v="3091-11-10T00:44:00"/>
        <d v="3084-05-12T23:33:36"/>
        <d v="3042-06-14T02:29:12"/>
        <d v="3044-11-29T14:03:12"/>
        <d v="3010-04-26T21:49:36"/>
        <d v="3098-06-22T09:24:24"/>
        <d v="3013-09-03T12:14:00"/>
        <d v="3057-11-18T17:18:00"/>
        <d v="3045-11-29T08:00:24"/>
        <d v="3069-04-15T09:22:48"/>
        <d v="3039-02-18T21:11:12"/>
        <d v="3098-11-11T03:51:12"/>
        <d v="3046-02-20T04:54:00"/>
        <d v="3081-03-28T15:28:00"/>
        <d v="3071-03-21T15:35:36"/>
        <d v="3046-04-07T12:39:36"/>
        <d v="3073-06-05T11:48:00"/>
        <d v="3096-04-13T01:46:48"/>
        <d v="3062-05-28T05:16:24"/>
        <d v="3069-06-14T05:27:36"/>
        <d v="3064-12-30T14:29:36"/>
        <d v="3075-09-23T22:53:36"/>
        <d v="3090-08-23T22:47:36"/>
        <d v="3084-03-21T00:34:24"/>
        <d v="3050-08-28T23:23:36"/>
        <d v="3089-06-12T18:01:36"/>
        <d v="3072-02-09T15:32:24"/>
        <d v="3094-03-18T05:20:48"/>
        <d v="3055-11-12T03:43:36"/>
        <d v="3061-08-06T08:48:00"/>
        <d v="3089-04-16T10:34:00"/>
        <d v="3078-02-26T02:46:48"/>
        <d v="3054-08-11T10:56:48"/>
        <d v="3047-03-27T12:35:12"/>
        <d v="3069-09-25T01:26:24"/>
        <d v="3061-04-17T17:31:12"/>
        <d v="3094-01-03T00:30:00"/>
        <d v="3059-02-15T09:51:12"/>
        <d v="3066-09-30T17:28:00"/>
        <d v="3075-06-17T09:42:48"/>
        <d v="3036-05-16T18:15:36"/>
        <d v="3079-10-30T21:59:36"/>
        <d v="3052-06-04T22:00:24"/>
        <d v="3081-09-22T23:05:12"/>
        <d v="3060-05-16T12:00:00"/>
        <d v="3081-08-27T11:43:12"/>
        <d v="3096-04-05T05:23:36"/>
        <d v="3062-11-16T23:04:48"/>
        <d v="3058-11-30T00:22:00"/>
        <d v="3080-01-24T17:51:12"/>
        <d v="3084-07-20T12:53:36"/>
        <d v="3057-05-12T11:27:12"/>
        <d v="3055-06-13T11:22:00"/>
        <d v="3075-05-20T02:38:48"/>
        <d v="3045-04-10T00:23:36"/>
        <d v="3037-10-30T21:05:12"/>
        <d v="3102-01-11T16:58:48"/>
        <d v="3080-03-22T19:12:00"/>
        <d v="3038-10-01T03:28:00"/>
        <d v="3096-04-23T01:06:00"/>
        <d v="3068-10-16T12:17:36"/>
        <d v="3038-09-07T22:24:00"/>
        <d v="3070-04-04T21:58:24"/>
        <d v="3044-03-20T12:39:12"/>
        <d v="3043-02-24T11:41:36"/>
        <d v="3006-09-06T21:48:24"/>
        <d v="3005-07-07T20:55:12"/>
        <d v="3003-03-14T21:03:12"/>
        <d v="2981-05-21T15:00:48"/>
        <d v="3072-02-05T03:06:24"/>
        <d v="2979-09-07T05:54:00"/>
        <d v="2960-10-09T08:19:36"/>
        <d v="3003-02-17T08:43:36"/>
        <d v="3000-07-07T20:25:12"/>
        <d v="3054-08-08T23:33:36"/>
        <d v="3019-02-04T00:41:12"/>
        <d v="2980-02-02T12:15:36"/>
        <d v="3016-12-08T11:16:48"/>
        <d v="3047-03-01T08:25:12"/>
        <d v="2968-08-29T00:08:48"/>
        <d v="2973-07-23T18:41:36"/>
        <d v="3009-12-24T22:05:12"/>
        <d v="3033-08-17T21:15:36"/>
        <d v="3014-08-02T09:59:36"/>
        <d v="3020-03-27T03:38:00"/>
        <d v="2993-01-09T14:14:24"/>
        <d v="3085-10-06T15:10:00"/>
        <d v="2987-07-12T19:45:12"/>
        <d v="3058-05-04T02:29:12"/>
        <d v="3051-11-10T01:04:24"/>
        <d v="3086-03-17T00:28:24"/>
        <d v="3024-06-01T12:24:00"/>
        <d v="2997-01-30T16:20:48"/>
        <d v="3018-03-29T11:09:36"/>
        <d v="3049-03-14T02:57:12"/>
        <d v="2963-03-13T05:38:24"/>
        <d v="3011-02-05T19:10:00"/>
        <d v="3054-03-12T08:05:12"/>
        <d v="2967-10-15T22:52:24"/>
        <d v="3039-02-17T09:43:36"/>
        <d v="3013-04-02T10:08:48"/>
        <d v="3039-04-18T14:31:12"/>
        <d v="3084-05-16T04:13:12"/>
        <d v="3008-01-29T17:02:48"/>
        <d v="3060-06-29T00:09:12"/>
        <d v="3085-01-01T13:38:24"/>
        <d v="3089-08-02T08:00:24"/>
        <d v="3097-10-29T03:20:00"/>
        <d v="3076-12-22T15:21:12"/>
        <d v="3094-06-16T09:55:12"/>
        <d v="2935-01-16T19:23:36"/>
        <d v="3035-09-21T17:52:24"/>
        <d v="3099-02-15T19:14:00"/>
        <d v="3077-10-09T00:32:00"/>
        <d v="3069-03-26T00:01:36"/>
        <d v="3098-06-24T10:15:36"/>
        <d v="3034-10-21T18:49:36"/>
        <d v="3065-02-27T08:16:00"/>
        <d v="3077-01-11T01:58:48"/>
        <d v="3090-06-13T04:36:48"/>
        <d v="3046-05-13T14:21:12"/>
        <d v="3034-01-10T16:20:48"/>
        <d v="3035-06-20T19:13:12"/>
        <d v="3046-11-04T14:05:12"/>
        <d v="3082-02-24T00:36:24"/>
        <d v="3043-02-28T22:15:36"/>
        <d v="3047-06-06T00:46:24"/>
        <d v="3099-06-15T00:36:00"/>
        <d v="3087-03-30T20:55:12"/>
        <d v="3072-01-14T14:58:48"/>
        <d v="3101-01-14T09:54:24"/>
        <d v="3098-02-25T14:08:48"/>
        <d v="3053-03-15T02:08:00"/>
        <d v="3067-11-12T09:58:00"/>
        <d v="3045-12-02T06:10:24"/>
        <d v="3075-06-20T09:46:00"/>
        <d v="3078-11-08T01:10:48"/>
        <d v="3064-04-23T04:24:48"/>
        <d v="3081-08-07T21:32:24"/>
        <d v="3063-10-17T06:04:00"/>
        <d v="3086-01-13T13:30:48"/>
        <d v="3048-07-18T18:28:00"/>
        <d v="3096-02-17T01:27:36"/>
        <d v="3045-09-26T04:06:24"/>
        <d v="3048-01-31T02:15:12"/>
        <d v="3060-12-23T22:00:00"/>
        <d v="3045-07-04T05:33:36"/>
        <d v="3053-03-25T05:29:36"/>
        <d v="3051-11-03T05:33:36"/>
        <d v="3037-07-28T20:41:36"/>
        <d v="3101-02-27T05:52:48"/>
        <d v="3068-08-05T04:08:00"/>
        <d v="3068-03-20T06:23:36"/>
        <d v="3037-03-21T05:51:12"/>
        <d v="3057-09-30T18:55:36"/>
        <d v="3042-09-10T12:43:12"/>
        <d v="3064-02-25T18:58:48"/>
        <d v="3062-02-11T01:16:00"/>
        <d v="3065-08-14T17:32:48"/>
        <d v="3084-04-01T16:09:36"/>
        <d v="3041-04-23T16:13:12"/>
        <d v="3037-01-14T07:06:24"/>
        <d v="3056-11-04T06:39:36"/>
        <d v="3045-07-16T11:57:12"/>
        <d v="3020-07-04T00:01:12"/>
        <d v="2923-07-21T14:06:24"/>
        <d v="3057-09-02T01:48:24"/>
        <d v="3057-09-19T19:23:36"/>
        <d v="2962-07-12T12:24:24"/>
        <d v="3085-11-17T00:01:36"/>
        <d v="3028-03-09T11:38:00"/>
        <d v="3047-04-02T11:54:00"/>
        <d v="3009-08-22T07:25:36"/>
        <d v="3078-07-30T12:32:48"/>
        <d v="3051-06-29T12:30:48"/>
        <d v="3068-12-16T10:52:00"/>
        <d v="3101-05-24T00:00:48"/>
        <d v="3050-12-03T06:11:36"/>
        <d v="3036-07-27T13:58:24"/>
        <d v="3059-01-01T02:27:12"/>
        <d v="2987-08-21T08:19:12"/>
        <d v="2944-07-18T13:56:24"/>
        <d v="3015-09-15T21:56:24"/>
        <d v="2983-05-19T04:50:24"/>
        <d v="3090-12-17T01:52:48"/>
        <d v="3065-12-16T23:01:12"/>
        <d v="3063-07-07T15:04:00"/>
        <d v="3035-04-07T14:00:24"/>
        <d v="3096-04-04T11:47:12"/>
        <d v="3054-04-14T12:08:48"/>
        <d v="3046-11-30T19:46:00"/>
        <d v="3050-02-01T23:59:36"/>
        <d v="3066-08-18T15:14:24"/>
        <d v="3065-07-27T13:45:36"/>
        <d v="3038-04-11T15:51:36"/>
        <d v="3052-10-08T17:54:00"/>
        <d v="3051-12-20T07:02:00"/>
        <d v="3079-01-12T02:32:48"/>
        <d v="3035-04-17T04:51:12"/>
        <d v="3043-07-26T12:16:00"/>
        <d v="3089-05-22T11:58:48"/>
        <d v="3059-09-17T00:23:12"/>
        <d v="3034-06-01T05:34:24"/>
        <d v="3036-01-06T09:00:48"/>
        <d v="2960-04-02T05:33:12"/>
        <d v="2970-02-14T03:26:48"/>
        <d v="2975-11-24T01:43:36"/>
        <d v="2980-06-22T06:54:00"/>
        <d v="2967-05-30T07:25:12"/>
        <d v="2953-07-20T16:15:12"/>
        <d v="2987-07-27T09:40:24"/>
        <d v="3023-12-22T22:34:24"/>
        <d v="2970-08-18T00:43:36"/>
        <d v="2999-01-28T04:44:00"/>
        <d v="3010-11-29T00:12:48"/>
        <d v="3000-04-03T23:53:36"/>
        <d v="2989-06-04T16:00:48"/>
        <d v="3036-04-09T13:07:36"/>
        <d v="2973-11-07T05:18:24"/>
        <d v="2996-10-29T04:08:24"/>
        <d v="3019-12-15T22:35:12"/>
        <d v="3003-11-09T16:54:00"/>
        <d v="3041-08-10T11:14:24"/>
        <d v="3005-02-24T03:36:00"/>
        <d v="2984-04-08T13:26:00"/>
        <d v="3046-06-24T01:49:36"/>
        <d v="3043-07-25T23:08:24"/>
        <d v="3000-01-09T19:34:00"/>
        <d v="2992-12-12T19:01:12"/>
        <d v="3022-02-19T08:26:48"/>
        <d v="2997-07-19T23:15:36"/>
        <d v="3034-12-10T16:32:48"/>
        <d v="3026-06-22T19:33:12"/>
        <d v="2980-01-30T02:30:00"/>
        <d v="2994-11-12T15:04:24"/>
        <d v="2967-08-18T04:21:36"/>
        <d v="2977-04-04T05:02:24"/>
        <d v="2961-07-28T13:20:24"/>
        <d v="3082-10-14T20:24:24"/>
        <d v="2961-11-23T01:55:12"/>
        <d v="2926-05-23T00:56:00"/>
        <d v="3003-01-02T11:47:12"/>
        <d v="2980-03-13T15:46:00"/>
        <d v="2943-03-30T13:02:00"/>
        <d v="3047-04-15T07:37:36"/>
        <d v="2963-07-14T14:10:48"/>
        <d v="2993-09-05T18:44:48"/>
        <d v="2995-07-15T10:24:00"/>
        <d v="3018-04-23T19:36:00"/>
        <d v="3044-02-02T18:16:48"/>
        <d v="2986-08-15T19:50:48"/>
        <d v="2957-04-08T21:52:48"/>
        <d v="3032-07-04T10:22:00"/>
        <d v="3018-08-17T10:54:48"/>
        <d v="2959-06-14T14:48:00"/>
        <d v="3021-08-26T19:57:12"/>
        <d v="2959-07-07T00:38:24"/>
        <d v="2983-03-28T09:04:00"/>
        <d v="2982-05-18T00:08:00"/>
        <d v="2998-12-11T07:00:48"/>
        <d v="2985-08-05T18:27:12"/>
        <d v="2998-09-13T07:46:48"/>
        <d v="3048-01-07T18:26:00"/>
        <d v="3079-12-13T15:40:00"/>
        <d v="3072-05-06T22:52:24"/>
        <d v="2974-01-21T18:14:24"/>
        <d v="3050-02-20T12:42:48"/>
        <d v="2980-01-28T06:47:12"/>
        <d v="2955-06-05T14:05:12"/>
        <d v="3005-10-20T01:49:12"/>
        <d v="3028-11-07T16:39:12"/>
        <d v="2973-11-09T14:15:36"/>
        <d v="3080-02-04T05:50:24"/>
        <d v="2938-12-14T07:59:36"/>
        <d v="3086-02-12T01:25:36"/>
        <d v="2986-04-23T18:12:00"/>
        <d v="3052-05-13T01:56:48"/>
        <d v="3087-03-04T12:42:24"/>
        <d v="2971-01-26T14:16:00"/>
        <d v="2982-04-22T10:18:48"/>
        <d v="3077-02-07T18:30:24"/>
        <d v="3027-08-04T12:28:24"/>
        <d v="2965-11-01T15:38:00"/>
        <d v="3036-10-13T04:26:48"/>
        <d v="3100-08-11T21:53:36"/>
        <d v="3100-12-12T03:04:00"/>
        <d v="3102-11-21T18:15:12"/>
        <d v="3101-04-01T13:36:24"/>
        <d v="3101-07-17T00:09:12"/>
        <d v="3101-11-04T06:07:36"/>
        <d v="3102-06-13T02:58:00"/>
        <d v="3102-08-11T19:57:36"/>
        <d v="3101-01-22T14:52:00"/>
        <d v="3102-05-29T08:16:48"/>
        <d v="3102-01-11T20:03:12"/>
        <d v="3101-07-14T15:06:48"/>
        <d v="3083-08-12T13:06:24"/>
        <d v="3101-10-07T01:49:36"/>
        <d v="3102-05-19T18:05:36"/>
        <d v="3102-01-20T16:04:24"/>
        <d v="3102-08-23T18:59:12"/>
        <d v="3102-01-23T23:44:00"/>
        <d v="3102-10-06T17:38:00"/>
        <d v="3102-01-20T17:16:00"/>
        <d v="3049-01-23T22:42:00"/>
        <d v="3053-12-09T21:00:00"/>
        <d v="3062-01-18T18:14:48"/>
        <d v="3051-02-18T08:29:12"/>
        <d v="3065-11-04T09:38:24"/>
        <d v="3061-07-11T08:28:48"/>
        <d v="3077-11-06T07:18:00"/>
        <d v="3079-06-08T19:22:24"/>
        <d v="3039-05-02T12:45:36"/>
        <d v="3072-03-10T04:35:12"/>
        <d v="3040-01-23T12:13:36"/>
        <d v="3058-01-06T22:21:12"/>
        <d v="3042-05-16T05:24:48"/>
        <d v="3056-01-18T01:04:24"/>
        <d v="3053-12-18T05:14:00"/>
        <d v="3094-01-01T20:39:36"/>
        <d v="3080-01-13T13:35:12"/>
        <d v="3080-01-04T15:39:36"/>
        <d v="3041-03-03T19:56:24"/>
        <d v="3044-09-01T19:08:24"/>
        <d v="3070-09-26T01:45:12"/>
        <d v="3077-09-25T01:31:36"/>
        <d v="3058-04-10T19:26:00"/>
        <d v="3044-01-09T09:04:48"/>
        <d v="3039-08-16T05:39:36"/>
        <d v="3035-11-16T01:45:36"/>
        <d v="3045-06-18T05:23:12"/>
        <d v="3067-05-25T00:29:36"/>
        <d v="3080-09-11T06:02:24"/>
        <d v="3067-08-16T02:33:12"/>
        <d v="3059-10-16T18:20:48"/>
        <d v="3071-02-22T09:52:24"/>
        <d v="3090-02-18T05:09:36"/>
        <d v="3056-06-12T21:02:24"/>
        <d v="3086-07-12T12:58:00"/>
        <d v="3068-08-04T16:13:12"/>
        <d v="3061-04-21T18:36:48"/>
        <d v="3042-03-06T23:36:48"/>
        <d v="3078-05-20T23:32:48"/>
        <d v="3061-01-12T14:48:48"/>
        <d v="3090-09-20T13:08:00"/>
        <d v="3096-06-15T01:08:00"/>
        <d v="3088-04-23T05:10:00"/>
        <d v="3070-11-17T20:27:12"/>
        <d v="3095-02-06T05:35:12"/>
        <d v="3093-08-25T05:46:48"/>
        <d v="3041-09-14T07:39:36"/>
        <d v="3064-03-12T19:37:12"/>
        <d v="3099-08-13T10:08:24"/>
        <d v="3079-08-19T02:01:36"/>
        <d v="3053-03-18T18:09:12"/>
        <d v="3084-03-12T15:34:24"/>
        <d v="3077-05-22T23:47:12"/>
        <d v="3054-03-16T01:01:12"/>
        <d v="3066-05-09T22:24:24"/>
        <d v="3087-04-11T00:27:36"/>
        <d v="3097-12-17T20:33:12"/>
        <d v="3082-12-27T22:36:48"/>
        <d v="3054-04-07T21:31:36"/>
        <d v="3076-05-26T03:25:12"/>
        <d v="3038-07-26T08:04:48"/>
        <d v="3076-09-30T13:38:00"/>
        <d v="3091-08-04T20:16:00"/>
        <d v="3051-12-07T12:54:24"/>
        <d v="3038-11-25T12:44:48"/>
        <d v="3040-04-09T15:15:12"/>
        <d v="3038-03-22T19:13:36"/>
        <d v="3039-11-10T10:57:36"/>
        <d v="3048-12-10T15:43:36"/>
        <d v="3042-08-19T17:17:36"/>
        <d v="3071-02-16T18:36:00"/>
        <d v="3041-09-20T17:16:24"/>
        <d v="3048-05-07T05:59:12"/>
        <d v="3045-02-27T05:56:48"/>
        <d v="3042-08-24T10:24:00"/>
        <d v="3078-03-30T10:16:24"/>
        <d v="3051-05-30T13:41:12"/>
        <d v="3052-10-03T17:18:00"/>
        <d v="3088-03-24T14:32:00"/>
        <d v="3082-03-06T10:04:00"/>
        <d v="3089-01-04T19:38:00"/>
        <d v="3075-04-11T19:15:36"/>
        <d v="3057-05-12T19:11:12"/>
        <d v="3049-12-25T17:36:00"/>
        <d v="3042-12-26T05:42:00"/>
        <d v="3047-01-08T05:10:48"/>
        <d v="3054-04-03T17:34:48"/>
        <d v="3045-11-23T07:47:36"/>
        <d v="3046-11-14T00:01:12"/>
        <d v="3050-06-12T04:31:12"/>
        <d v="3078-07-23T22:30:24"/>
        <d v="3062-03-01T17:52:48"/>
        <d v="3045-11-10T09:36:00"/>
        <d v="3050-07-03T05:28:48"/>
        <d v="3091-01-10T22:16:24"/>
        <d v="3070-09-07T20:24:24"/>
        <d v="3095-01-20T15:55:36"/>
        <d v="3072-05-14T20:13:12"/>
        <d v="3082-02-13T05:07:36"/>
        <d v="3062-05-26T04:57:36"/>
        <d v="3081-06-11T10:26:00"/>
        <d v="3060-03-22T08:12:00"/>
        <d v="3050-12-06T17:12:48"/>
        <d v="3068-04-26T06:41:36"/>
        <d v="3066-01-10T07:03:12"/>
        <d v="3096-07-01T02:02:00"/>
        <d v="3041-11-11T15:25:12"/>
        <d v="3098-07-18T08:12:00"/>
        <d v="3051-09-16T18:55:36"/>
        <d v="3040-08-08T20:10:24"/>
        <d v="3041-08-16T09:48:00"/>
        <d v="3061-07-12T06:42:48"/>
        <d v="3084-11-25T04:42:48"/>
        <d v="3060-04-17T23:50:00"/>
        <d v="3061-02-07T18:14:48"/>
        <d v="3085-10-23T00:41:12"/>
        <d v="3096-02-10T21:22:48"/>
        <d v="3054-02-28T15:00:00"/>
        <d v="3037-12-19T01:18:24"/>
        <d v="3054-01-08T00:36:00"/>
        <d v="2979-03-11T15:46:48"/>
        <d v="3025-09-30T03:04:48"/>
        <d v="2995-08-23T10:30:24"/>
        <d v="3025-03-24T23:46:48"/>
        <d v="3013-03-14T00:41:12"/>
        <d v="3027-04-08T04:06:48"/>
        <d v="2954-10-24T19:44:24"/>
        <d v="3032-06-15T14:12:00"/>
        <d v="2952-03-27T02:28:24"/>
        <d v="3027-09-17T10:02:48"/>
        <d v="2985-10-21T21:45:12"/>
        <d v="2956-03-16T22:50:48"/>
        <d v="3003-12-13T01:21:12"/>
        <d v="3049-01-07T03:18:00"/>
        <d v="3052-05-01T05:30:48"/>
        <d v="3004-02-17T10:11:36"/>
        <d v="2979-03-05T03:34:00"/>
        <d v="2970-02-25T21:02:48"/>
        <d v="3090-02-19T07:52:48"/>
        <d v="3009-02-21T07:24:00"/>
        <d v="3033-01-16T06:58:00"/>
        <d v="3051-10-28T03:52:24"/>
        <d v="2955-06-13T21:01:36"/>
        <d v="2962-02-24T08:45:36"/>
        <d v="3084-02-17T23:59:12"/>
        <d v="2999-01-21T14:30:48"/>
        <d v="3055-12-08T16:12:48"/>
        <d v="2963-10-12T21:55:12"/>
        <d v="2995-03-12T07:03:36"/>
        <d v="3036-08-31T00:40:00"/>
        <d v="3038-06-08T18:15:12"/>
        <d v="3055-02-12T12:20:48"/>
        <d v="2995-09-01T10:46:48"/>
        <d v="3009-07-13T12:14:48"/>
        <d v="3023-06-30T22:16:00"/>
        <d v="3037-10-10T12:28:48"/>
        <d v="3040-11-09T10:45:12"/>
        <d v="2973-01-26T19:28:24"/>
        <d v="2969-06-30T11:31:36"/>
        <d v="3027-02-14T00:33:36"/>
        <d v="3056-10-24T21:42:24"/>
        <d v="3099-05-21T19:49:36"/>
        <d v="3034-10-25T03:14:00"/>
        <d v="3032-03-31T04:40:00"/>
        <d v="3066-08-13T08:11:12"/>
        <d v="3098-07-07T21:58:48"/>
        <d v="3092-06-13T04:44:48"/>
        <d v="3071-05-07T16:50:00"/>
        <d v="3096-05-01T01:39:36"/>
        <d v="3074-02-22T12:54:00"/>
        <d v="3044-09-25T19:20:24"/>
        <d v="3059-12-09T02:40:48"/>
        <d v="3060-07-23T18:44:00"/>
        <d v="3084-07-26T06:13:12"/>
        <d v="3084-06-30T14:03:12"/>
        <d v="3035-01-16T20:02:00"/>
        <d v="3052-01-17T16:50:00"/>
        <d v="3034-10-30T05:02:00"/>
        <d v="3076-12-03T14:11:36"/>
        <d v="3068-01-15T21:18:48"/>
        <d v="3052-07-30T15:55:36"/>
        <d v="2988-06-30T18:44:48"/>
        <d v="2982-08-01T18:03:12"/>
        <d v="2997-07-07T18:14:00"/>
        <d v="2990-07-18T06:04:00"/>
        <d v="3044-11-15T18:15:12"/>
        <d v="3071-01-08T04:52:48"/>
        <d v="2937-12-26T18:12:48"/>
        <d v="3003-09-26T00:58:24"/>
        <d v="2999-01-24T20:51:12"/>
        <d v="2940-05-22T03:41:36"/>
        <d v="2962-06-16T07:12:24"/>
        <d v="2959-11-30T14:34:00"/>
        <d v="2978-11-01T17:13:12"/>
        <d v="3067-05-03T22:08:48"/>
        <d v="2982-10-31T01:06:00"/>
        <d v="3028-10-03T00:02:24"/>
        <d v="3073-10-21T15:09:12"/>
        <d v="3053-08-13T14:26:24"/>
        <d v="2994-08-08T22:12:24"/>
        <d v="3061-11-14T17:58:48"/>
        <d v="3052-03-23T22:58:48"/>
        <d v="3095-12-03T11:56:24"/>
        <d v="3071-03-18T10:48:24"/>
        <d v="3040-07-16T05:17:36"/>
        <d v="3083-07-25T02:33:12"/>
        <d v="3034-06-22T02:10:00"/>
        <d v="3095-12-31T00:40:00"/>
        <d v="3043-07-13T07:11:36"/>
        <d v="3067-02-26T02:46:48"/>
        <d v="3038-07-29T19:33:36"/>
        <d v="3058-03-27T10:24:00"/>
        <d v="3077-07-17T05:09:12"/>
        <d v="3045-02-02T04:29:12"/>
        <d v="3040-10-23T04:08:48"/>
        <d v="3092-11-23T05:10:00"/>
        <d v="3098-10-12T11:33:12"/>
        <d v="3038-06-29T23:00:24"/>
        <d v="3057-03-24T00:19:36"/>
        <d v="3079-11-19T08:12:48"/>
        <d v="2988-11-28T07:37:12"/>
        <d v="3022-10-27T03:22:48"/>
        <d v="2969-02-08T08:52:48"/>
        <d v="3025-03-21T06:22:00"/>
        <d v="3019-04-01T15:15:12"/>
        <d v="2948-05-07T21:42:24"/>
        <d v="2981-06-17T16:15:36"/>
        <d v="3008-06-15T13:17:36"/>
        <d v="2963-06-20T12:26:24"/>
        <d v="3010-06-27T09:52:48"/>
        <d v="2986-07-10T10:03:36"/>
        <d v="2978-03-28T10:29:12"/>
        <d v="3041-10-20T03:22:48"/>
        <d v="2975-03-21T19:28:24"/>
        <d v="3034-11-21T09:08:24"/>
        <d v="2974-05-14T08:28:00"/>
        <d v="2987-12-01T20:32:24"/>
        <d v="3012-01-17T05:32:24"/>
        <d v="3004-08-31T15:23:12"/>
        <d v="2962-05-20T04:13:12"/>
        <d v="3032-12-09T23:32:24"/>
        <d v="2960-04-19T20:56:00"/>
        <d v="3085-10-08T11:26:24"/>
        <d v="3032-01-16T00:36:00"/>
        <d v="3060-01-29T01:03:12"/>
        <d v="3029-04-26T14:24:24"/>
        <d v="2925-02-01T00:48:00"/>
        <d v="3080-11-11T12:03:36"/>
        <d v="3086-12-18T14:08:00"/>
        <d v="2959-05-04T08:29:12"/>
        <d v="3092-07-19T02:14:48"/>
        <d v="3018-08-21T13:26:00"/>
        <d v="2980-03-02T19:06:00"/>
        <d v="3075-09-02T22:30:24"/>
        <d v="2985-05-13T12:32:24"/>
        <d v="3054-03-17T04:02:00"/>
        <d v="2995-10-20T08:45:12"/>
        <d v="3005-07-09T17:04:24"/>
        <d v="3041-04-28T07:04:00"/>
        <d v="3047-05-27T16:56:24"/>
        <d v="2993-10-08T16:06:48"/>
        <d v="3032-11-03T17:34:24"/>
        <d v="3056-07-18T20:18:24"/>
        <d v="3079-06-18T13:08:48"/>
        <d v="2977-05-03T03:24:00"/>
        <d v="3038-12-08T23:19:12"/>
        <d v="3032-01-17T22:11:36"/>
        <d v="3094-03-15T02:06:00"/>
        <d v="3037-08-16T15:52:00"/>
        <d v="3005-05-03T15:20:24"/>
        <d v="3020-12-06T00:24:24"/>
        <d v="2997-03-29T06:57:36"/>
        <d v="3085-11-12T08:25:36"/>
        <d v="3077-02-14T14:23:36"/>
        <d v="3004-08-26T03:00:24"/>
        <d v="3036-04-22T16:11:12"/>
        <d v="3070-03-12T04:56:00"/>
        <d v="2986-08-11T09:56:48"/>
        <d v="3068-10-30T00:58:24"/>
        <d v="3077-07-29T00:24:48"/>
        <d v="3036-08-01T09:46:00"/>
        <d v="3094-05-02T01:54:48"/>
        <d v="3088-09-16T06:47:12"/>
        <d v="3044-01-29T23:12:24"/>
        <d v="3036-07-13T13:36:00"/>
        <d v="3062-12-30T04:48:24"/>
        <d v="3083-01-28T08:28:00"/>
        <d v="3063-05-01T07:36:48"/>
        <d v="3094-10-19T08:03:12"/>
        <d v="3075-11-28T16:52:48"/>
        <d v="3060-10-10T10:34:24"/>
        <d v="3051-04-07T10:36:24"/>
        <d v="3046-05-13T06:26:24"/>
        <d v="3092-07-09T03:36:48"/>
        <d v="3061-09-11T15:34:24"/>
        <d v="3036-08-27T16:04:24"/>
        <d v="3039-10-02T08:04:48"/>
        <d v="3037-01-25T20:15:12"/>
        <d v="3062-05-27T12:42:48"/>
        <d v="3072-06-22T20:05:12"/>
        <d v="3058-09-11T00:46:24"/>
        <d v="3097-08-17T02:17:12"/>
        <d v="2941-02-18T00:20:48"/>
        <d v="3036-08-22T12:25:12"/>
        <d v="3019-03-30T12:07:12"/>
        <d v="3045-11-25T00:18:00"/>
        <d v="2941-03-07T02:34:24"/>
        <d v="2968-05-14T12:08:48"/>
        <d v="3093-03-13T18:17:12"/>
        <d v="3087-04-06T21:56:24"/>
        <d v="3072-07-26T14:29:12"/>
        <d v="3050-06-15T17:36:24"/>
        <d v="3082-08-06T01:25:36"/>
        <d v="3005-05-04T03:35:36"/>
        <d v="2968-08-25T01:05:12"/>
        <d v="3004-08-05T03:19:36"/>
        <d v="2981-06-22T09:02:00"/>
        <d v="3062-11-04T18:43:36"/>
        <d v="3089-07-18T00:08:24"/>
        <d v="3032-06-20T08:09:36"/>
        <d v="3040-08-12T16:38:48"/>
        <d v="3082-10-07T15:48:48"/>
        <d v="3058-09-16T02:21:12"/>
        <d v="2990-08-08T04:57:36"/>
        <d v="3058-09-10T10:18:24"/>
        <d v="3030-05-05T15:54:00"/>
        <d v="3052-12-13T12:47:36"/>
        <d v="2932-07-06T01:22:24"/>
        <d v="3039-10-04T12:32:24"/>
        <d v="3041-12-14T21:16:00"/>
        <d v="3048-02-14T21:41:12"/>
        <d v="3095-01-20T13:49:36"/>
        <d v="3031-09-05T23:27:12"/>
        <d v="3054-09-30T02:53:12"/>
        <d v="3070-03-22T00:02:48"/>
        <d v="3032-08-01T18:07:36"/>
        <d v="3022-01-11T01:01:12"/>
        <d v="3063-10-10T03:09:12"/>
        <d v="3094-02-15T12:50:00"/>
        <d v="3022-01-28T06:01:12"/>
        <d v="3092-10-01T14:50:48"/>
        <d v="3071-07-16T23:49:36"/>
        <d v="3093-03-10T05:50:48"/>
        <d v="3058-11-09T10:05:36"/>
        <d v="2988-07-28T02:58:48"/>
        <d v="3009-06-23T02:57:36"/>
        <d v="3055-02-15T16:28:00"/>
        <d v="3009-07-04T15:16:24"/>
        <d v="3061-12-01T09:56:00"/>
        <d v="3057-04-21T17:11:12"/>
        <d v="3023-09-22T12:54:48"/>
        <d v="3074-05-23T00:21:12"/>
        <d v="3069-09-10T19:40:24"/>
        <d v="3051-08-13T22:01:12"/>
        <d v="3046-03-29T04:17:12"/>
        <d v="3007-02-24T06:16:48"/>
        <d v="3056-07-15T14:06:00"/>
        <d v="3062-02-16T05:16:48"/>
        <d v="3073-07-03T11:01:36"/>
        <d v="3035-07-12T10:20:00"/>
        <d v="3096-02-13T08:21:36"/>
        <d v="3077-07-25T04:39:12"/>
        <d v="3080-10-21T14:00:24"/>
        <d v="3009-08-14T18:09:12"/>
        <d v="3051-04-19T05:44:48"/>
        <d v="3039-07-18T12:33:12"/>
        <d v="3058-11-29T14:43:36"/>
        <d v="3091-05-24T04:46:00"/>
        <d v="3072-02-24T07:56:24"/>
        <d v="3083-11-21T18:09:12"/>
        <d v="3089-03-09T16:33:36"/>
        <d v="3080-06-19T22:52:48"/>
        <d v="3055-07-04T00:47:12"/>
        <d v="3080-06-01T19:52:48"/>
        <d v="3013-08-25T08:35:12"/>
        <d v="3076-02-18T15:55:36"/>
        <d v="3056-07-07T00:30:24"/>
        <d v="3095-04-07T12:22:48"/>
        <d v="3041-08-04T03:34:00"/>
        <d v="3068-10-17T23:20:00"/>
        <d v="2984-04-21T18:22:00"/>
        <d v="2971-08-15T21:18:24"/>
        <d v="2986-04-25T07:58:00"/>
        <d v="3032-02-14T23:52:48"/>
        <d v="2989-01-06T01:14:48"/>
        <d v="2974-11-17T02:12:48"/>
        <d v="2968-07-15T21:43:12"/>
        <d v="2944-04-29T03:40:48"/>
        <d v="3013-10-21T19:57:36"/>
        <d v="3003-09-16T03:42:00"/>
        <d v="2954-10-24T17:51:12"/>
        <d v="2968-07-03T23:32:48"/>
        <d v="2997-07-23T12:12:48"/>
        <d v="2980-01-10T11:32:00"/>
        <d v="2968-03-06T14:29:12"/>
        <d v="2996-09-12T04:54:00"/>
        <d v="2972-02-11T00:54:00"/>
        <d v="2980-06-28T17:34:00"/>
        <d v="3061-02-27T21:53:36"/>
        <d v="2988-12-13T00:56:24"/>
        <d v="2976-12-11T14:05:36"/>
        <d v="2960-04-20T20:19:12"/>
        <d v="2996-09-12T02:50:48"/>
        <d v="3009-12-05T18:53:36"/>
        <d v="3046-07-29T22:21:12"/>
        <d v="3001-10-16T03:49:36"/>
        <d v="3045-06-15T01:17:12"/>
        <d v="2992-11-30T05:12:00"/>
        <d v="3060-04-21T00:06:48"/>
        <d v="3033-12-14T02:27:36"/>
        <d v="2964-07-12T17:30:00"/>
        <d v="3008-01-30T06:37:12"/>
        <d v="3041-04-04T18:30:24"/>
        <d v="2948-06-21T13:48:00"/>
        <d v="2955-05-22T22:40:24"/>
        <d v="2993-01-07T16:01:12"/>
        <d v="3068-10-20T10:19:36"/>
        <d v="2965-07-23T03:34:24"/>
        <d v="2991-01-27T02:58:00"/>
        <d v="3022-12-07T03:34:24"/>
        <d v="3096-11-02T19:39:12"/>
        <d v="3096-07-19T05:07:36"/>
        <d v="2931-05-13T04:42:48"/>
        <d v="2948-10-24T16:14:00"/>
        <d v="3062-04-18T13:33:12"/>
        <d v="3046-08-03T08:34:48"/>
        <d v="3054-02-23T06:42:24"/>
        <d v="3039-06-24T13:07:36"/>
        <d v="3076-08-14T14:00:00"/>
        <d v="3038-09-17T01:45:12"/>
        <d v="3060-09-23T23:16:24"/>
        <d v="3026-04-26T16:36:48"/>
        <d v="2959-01-02T07:59:36"/>
        <d v="3007-10-25T06:36:24"/>
        <d v="2994-05-07T02:53:12"/>
        <d v="3019-04-16T05:14:24"/>
        <d v="3046-05-18T12:11:36"/>
        <d v="3070-04-19T00:34:24"/>
        <d v="3092-04-22T00:03:12"/>
        <d v="3000-11-05T00:09:36"/>
        <d v="3044-12-17T15:43:36"/>
        <d v="3072-02-17T20:04:00"/>
        <d v="2940-03-13T06:44:48"/>
        <d v="3016-11-10T02:56:00"/>
        <d v="3021-10-31T16:45:36"/>
        <d v="3075-11-16T07:24:00"/>
        <d v="3044-12-19T02:19:12"/>
        <d v="3066-06-14T08:27:36"/>
        <d v="2941-08-26T14:22:24"/>
        <d v="3084-11-06T19:59:36"/>
        <d v="3083-12-20T08:05:36"/>
        <d v="3028-12-19T23:23:36"/>
        <d v="3048-02-04T20:47:12"/>
        <d v="3026-08-04T04:10:48"/>
        <d v="3082-04-19T10:07:12"/>
        <d v="3016-02-27T12:02:24"/>
        <d v="3095-05-30T13:13:12"/>
        <d v="3001-06-09T11:49:36"/>
        <d v="2965-01-09T13:09:36"/>
        <d v="2985-04-06T02:02:00"/>
        <d v="3065-07-27T11:03:36"/>
        <d v="3037-07-04T09:16:24"/>
        <d v="3057-02-04T14:08:00"/>
        <d v="3083-08-19T05:25:36"/>
        <d v="3078-07-27T00:14:00"/>
        <d v="3045-05-25T02:47:12"/>
        <d v="2994-02-02T14:14:48"/>
        <d v="3098-09-26T09:44:24"/>
        <d v="3101-11-24T19:40:24"/>
        <d v="3062-10-21T00:08:48"/>
        <d v="3059-01-26T23:18:00"/>
        <d v="3055-03-03T22:08:00"/>
        <d v="3016-08-09T14:57:12"/>
        <d v="3045-09-19T00:37:36"/>
        <d v="3086-11-14T05:14:24"/>
        <d v="3056-02-04T04:43:36"/>
        <d v="3082-09-30T00:26:48"/>
        <d v="3097-04-17T06:38:48"/>
        <d v="3054-09-07T02:36:48"/>
        <d v="3068-02-14T01:47:12"/>
        <d v="3100-07-16T03:01:12"/>
        <d v="3041-11-07T14:50:00"/>
        <d v="3098-09-20T18:30:48"/>
        <d v="3074-10-04T13:36:24"/>
        <d v="3051-01-21T00:52:00"/>
        <d v="3088-02-03T18:17:12"/>
        <d v="3054-03-24T00:26:24"/>
        <d v="3091-05-18T01:36:24"/>
        <d v="3070-05-10T21:26:48"/>
        <d v="3077-03-09T00:01:36"/>
        <d v="3053-09-08T20:31:36"/>
        <d v="3068-11-29T17:58:48"/>
        <d v="3093-05-26T17:48:48"/>
        <d v="3077-09-20T04:36:00"/>
        <d v="3062-09-27T12:40:00"/>
        <d v="3094-02-16T16:40:48"/>
        <d v="3051-12-14T00:23:36"/>
        <d v="3068-12-18T08:00:00"/>
        <d v="3066-12-26T23:59:12"/>
        <d v="3035-08-12T20:38:00"/>
        <d v="3079-07-16T06:40:00"/>
        <d v="2996-03-06T09:07:12"/>
        <d v="3065-08-20T15:12:48"/>
        <d v="3004-07-22T11:27:36"/>
        <d v="2986-02-14T17:15:36"/>
        <d v="2983-11-08T04:09:36"/>
        <d v="3021-02-08T15:49:12"/>
        <d v="2980-07-17T04:10:24"/>
        <d v="3057-01-31T04:47:36"/>
        <d v="2981-02-22T14:04:00"/>
        <d v="3031-02-18T20:10:00"/>
        <d v="3020-02-03T22:30:48"/>
        <d v="3056-12-16T19:51:36"/>
        <d v="3026-07-15T00:19:12"/>
        <d v="2981-04-27T05:08:48"/>
        <d v="3062-07-17T00:58:00"/>
        <d v="3069-06-10T15:25:12"/>
        <d v="2992-06-06T11:53:12"/>
        <d v="3063-04-06T06:04:48"/>
        <d v="3013-09-27T10:54:24"/>
        <d v="3079-06-28T00:03:36"/>
        <d v="2977-11-27T21:38:48"/>
        <d v="3059-10-10T09:07:12"/>
        <d v="3092-02-08T00:30:00"/>
        <d v="3061-01-31T17:22:48"/>
        <d v="3074-10-31T04:08:48"/>
        <d v="3058-03-12T18:38:00"/>
        <d v="3063-01-13T16:14:24"/>
        <d v="3015-11-18T22:36:24"/>
        <d v="3031-09-01T03:30:48"/>
        <d v="3011-11-21T20:40:24"/>
        <d v="3037-01-18T01:23:12"/>
        <d v="3045-11-12T05:32:24"/>
        <d v="3096-06-13T18:58:48"/>
        <d v="3053-10-26T12:44:24"/>
        <d v="3074-02-28T19:29:12"/>
        <d v="3044-02-28T01:53:12"/>
        <d v="3100-08-23T22:06:24"/>
        <d v="3021-09-07T00:05:36"/>
        <d v="3079-07-01T19:37:36"/>
        <d v="3056-10-30T04:34:48"/>
        <d v="3021-06-17T19:33:12"/>
        <d v="3102-05-13T00:36:00"/>
        <d v="3092-04-23T15:38:24"/>
        <d v="3027-06-14T00:06:48"/>
        <d v="3050-12-02T18:37:36"/>
        <d v="3062-12-05T23:46:00"/>
        <d v="3077-01-14T13:16:00"/>
        <d v="3006-02-27T21:06:00"/>
        <d v="3094-03-25T03:09:12"/>
        <d v="3039-08-25T07:10:48"/>
        <d v="3087-06-01T20:55:12"/>
        <d v="3069-03-27T03:38:48"/>
        <d v="3099-03-14T13:07:12"/>
        <d v="3080-06-28T20:20:24"/>
        <d v="3033-09-04T10:35:36"/>
        <d v="3077-09-19T12:52:00"/>
        <d v="3058-09-24T00:34:48"/>
        <d v="3101-07-24T13:33:36"/>
        <d v="3029-09-14T09:40:00"/>
        <d v="3099-08-31T09:28:00"/>
        <d v="3044-12-02T01:03:12"/>
        <d v="3050-09-19T23:25:12"/>
        <d v="3082-05-16T23:25:36"/>
        <d v="3102-05-12T06:47:36"/>
        <d v="3080-08-13T23:56:48"/>
        <d v="3047-09-11T21:58:48"/>
        <d v="3100-09-27T23:26:00"/>
        <d v="3100-10-12T21:45:12"/>
        <d v="3097-06-09T20:45:12"/>
        <d v="3094-09-09T00:01:36"/>
        <d v="3070-06-27T18:54:24"/>
        <d v="3101-02-06T04:16:48"/>
        <d v="3027-08-20T00:22:48"/>
        <d v="3101-08-15T02:21:36"/>
        <d v="3024-06-03T15:15:36"/>
        <d v="2979-11-15T06:49:12"/>
        <d v="3072-01-01T00:26:48"/>
        <d v="3051-02-10T08:39:36"/>
        <d v="3065-02-27T23:56:24"/>
        <d v="2963-06-26T20:38:48"/>
        <d v="3070-12-24T04:34:24"/>
        <d v="2982-08-06T00:01:36"/>
        <d v="2956-10-25T02:58:00"/>
        <d v="2987-12-03T10:57:12"/>
        <d v="3016-07-23T03:01:36"/>
        <d v="3036-02-14T00:24:00"/>
        <d v="2988-06-27T20:35:36"/>
        <d v="3021-08-14T23:04:00"/>
        <d v="2922-12-10T02:12:00"/>
        <d v="2983-03-30T10:47:12"/>
        <d v="2983-03-23T17:50:24"/>
        <d v="2993-12-31T23:59:36"/>
        <d v="3001-06-06T08:32:00"/>
        <d v="3001-11-02T21:42:24"/>
        <d v="2979-04-14T13:30:24"/>
        <d v="2980-08-14T00:19:36"/>
        <d v="3029-09-10T04:13:12"/>
        <d v="2955-06-14T18:43:36"/>
        <d v="2988-12-10T10:46:24"/>
        <d v="3011-05-19T12:38:24"/>
        <d v="3023-11-05T20:13:36"/>
        <d v="2974-03-08T15:58:24"/>
        <d v="2951-05-13T13:56:24"/>
        <d v="3038-11-18T16:28:48"/>
        <d v="2980-08-17T00:51:36"/>
        <d v="2984-05-07T06:13:12"/>
        <d v="3040-01-07T02:38:24"/>
        <d v="3004-04-09T16:54:48"/>
        <d v="3005-05-18T01:26:00"/>
        <d v="3032-05-25T02:35:36"/>
        <d v="3031-02-15T04:31:12"/>
        <d v="2984-03-24T00:10:24"/>
        <d v="2986-07-02T05:42:48"/>
        <d v="2984-05-05T10:17:12"/>
        <d v="2923-07-25T09:40:00"/>
        <d v="2930-12-23T00:19:36"/>
        <d v="2921-08-26T10:45:36"/>
        <d v="3023-01-02T23:14:00"/>
        <d v="3029-10-27T14:40:00"/>
        <d v="3102-04-07T06:00:24"/>
        <d v="3102-08-20T11:47:36"/>
        <d v="3102-10-28T02:58:48"/>
        <d v="3102-12-12T12:02:48"/>
        <d v="3101-12-02T12:52:24"/>
        <d v="3102-07-30T19:39:12"/>
        <d v="3039-06-04T00:16:00"/>
        <d v="3058-12-05T18:14:48"/>
        <d v="3037-02-06T23:38:24"/>
        <d v="3071-08-14T14:17:12"/>
        <d v="3039-03-02T03:16:00"/>
        <d v="3050-07-05T01:48:24"/>
        <d v="3034-06-23T14:36:00"/>
        <d v="3044-05-26T01:59:12"/>
        <d v="3034-09-25T17:37:12"/>
        <d v="3027-11-10T04:38:00"/>
        <d v="3035-09-22T08:57:12"/>
        <d v="3035-12-09T12:33:36"/>
        <d v="3095-04-08T04:43:36"/>
        <d v="3092-01-14T10:15:12"/>
        <d v="3060-10-08T12:41:36"/>
        <d v="3043-01-08T20:28:00"/>
        <d v="3071-04-14T19:22:00"/>
        <d v="3083-08-19T11:07:36"/>
        <d v="3053-09-08T01:02:24"/>
        <d v="3090-03-17T04:12:24"/>
        <d v="3087-09-12T13:50:24"/>
        <d v="3073-06-17T08:55:12"/>
        <d v="3062-10-21T14:51:12"/>
        <d v="3096-04-27T05:08:00"/>
        <d v="3055-12-05T10:15:36"/>
        <d v="3056-06-03T05:00:48"/>
        <d v="3056-07-22T05:28:48"/>
        <d v="3046-10-08T08:24:00"/>
        <d v="3056-02-11T00:54:24"/>
        <d v="3058-05-03T19:21:36"/>
        <d v="3101-03-25T07:35:36"/>
        <d v="3102-11-11T14:22:24"/>
        <d v="3060-03-26T14:09:36"/>
        <d v="3074-07-24T23:12:00"/>
        <d v="3080-06-02T14:43:12"/>
        <d v="3046-10-07T12:28:00"/>
        <d v="3070-11-26T06:40:00"/>
        <d v="3066-02-06T10:22:24"/>
        <d v="3072-07-11T16:10:00"/>
        <d v="3020-03-25T19:46:48"/>
        <d v="3077-09-25T06:46:24"/>
        <d v="3053-12-06T07:46:00"/>
        <d v="3074-10-07T12:04:24"/>
        <d v="3047-03-12T12:56:24"/>
        <d v="3059-08-26T15:58:24"/>
        <d v="3055-07-13T15:48:24"/>
        <d v="3063-11-30T21:29:36"/>
        <d v="3050-12-01T05:44:00"/>
        <d v="3088-09-12T01:34:48"/>
        <d v="3070-09-13T05:06:24"/>
        <d v="3093-10-04T21:13:12"/>
        <d v="3063-09-28T07:32:00"/>
        <d v="3065-04-26T09:26:24"/>
        <d v="3066-02-03T00:56:48"/>
        <d v="3054-09-01T10:59:12"/>
        <d v="3062-07-27T12:01:12"/>
        <d v="3051-07-10T08:42:48"/>
        <d v="3044-12-13T14:57:12"/>
        <d v="3062-05-04T20:12:48"/>
        <d v="3046-10-11T02:49:36"/>
        <d v="3084-06-24T00:56:00"/>
        <d v="3049-01-28T11:43:36"/>
        <d v="3061-07-19T16:20:48"/>
        <d v="3047-08-29T07:05:36"/>
        <d v="3054-01-01T01:37:36"/>
        <d v="3067-11-20T21:29:12"/>
        <d v="3062-07-14T13:26:48"/>
        <d v="3051-10-21T16:37:12"/>
        <d v="3096-11-11T21:54:48"/>
        <d v="3067-01-06T09:03:12"/>
        <d v="3048-03-23T05:42:24"/>
        <d v="3060-02-13T23:53:36"/>
        <d v="3046-11-28T11:22:24"/>
        <d v="3078-12-08T10:25:36"/>
        <d v="3074-05-16T17:58:24"/>
        <d v="3056-10-26T07:32:24"/>
        <d v="2999-05-17T23:30:00"/>
        <d v="3072-03-20T22:42:48"/>
        <d v="3088-11-17T01:10:00"/>
        <d v="3048-08-19T15:56:00"/>
        <d v="3055-03-03T19:31:12"/>
        <d v="3044-06-06T09:02:48"/>
        <d v="3063-03-17T00:30:00"/>
        <d v="3064-06-27T19:10:00"/>
        <d v="3063-08-28T13:52:48"/>
        <d v="3092-10-30T16:29:12"/>
        <d v="3033-12-24T15:12:48"/>
        <d v="3062-10-19T16:24:00"/>
        <d v="3085-01-07T16:58:24"/>
        <d v="3051-01-15T16:57:12"/>
        <d v="3038-09-12T05:14:48"/>
        <d v="3051-07-29T13:37:36"/>
        <d v="3049-05-01T17:15:36"/>
        <d v="3042-09-18T16:38:00"/>
        <d v="3051-07-01T11:58:24"/>
        <d v="3052-09-06T09:34:24"/>
        <d v="3048-01-30T21:56:00"/>
        <d v="3043-10-28T10:03:12"/>
        <d v="3082-10-15T22:19:36"/>
        <d v="3060-07-13T01:56:48"/>
        <d v="3076-11-01T15:33:12"/>
        <d v="3052-10-01T19:40:24"/>
        <d v="3098-01-12T02:26:24"/>
        <d v="3074-11-08T03:21:36"/>
        <d v="3081-11-18T09:25:12"/>
        <d v="3052-06-14T05:58:48"/>
        <d v="3075-11-21T14:17:12"/>
        <d v="3061-08-01T11:09:36"/>
        <d v="3066-04-27T15:54:24"/>
        <d v="3071-12-29T18:28:00"/>
        <d v="3051-11-05T03:55:12"/>
        <d v="3068-07-12T23:04:48"/>
        <d v="3067-03-18T15:31:36"/>
        <d v="3074-12-20T14:05:12"/>
        <d v="3062-01-15T00:21:36"/>
        <d v="3053-03-16T00:11:12"/>
        <d v="3039-01-04T00:08:48"/>
        <d v="3081-08-30T02:36:24"/>
        <d v="3065-09-21T13:28:24"/>
        <d v="3093-10-22T11:08:24"/>
        <d v="3092-09-30T06:37:12"/>
        <d v="3089-08-25T14:05:12"/>
        <d v="3046-01-03T10:06:00"/>
        <d v="3043-04-23T17:42:24"/>
        <d v="3100-12-28T19:16:00"/>
        <d v="3072-01-04T06:00:00"/>
        <d v="3098-04-13T14:43:36"/>
        <d v="3100-05-09T20:03:12"/>
        <d v="3079-06-30T18:20:00"/>
        <d v="3099-10-24T01:35:36"/>
        <d v="3077-07-30T11:02:24"/>
        <d v="3082-04-29T22:07:12"/>
        <d v="3076-07-12T07:14:00"/>
        <d v="3096-01-06T11:46:48"/>
        <d v="2969-11-03T07:18:48"/>
        <d v="2989-11-22T11:18:24"/>
        <d v="3006-06-13T16:10:00"/>
        <d v="3066-02-05T14:38:48"/>
        <d v="2993-08-10T06:19:12"/>
        <d v="3008-07-20T11:01:12"/>
        <d v="2985-09-24T23:32:24"/>
        <d v="2995-06-23T16:48:24"/>
        <d v="2954-12-14T07:31:36"/>
        <d v="2985-07-19T19:02:00"/>
        <d v="2977-01-24T19:56:48"/>
        <d v="2941-08-04T18:32:00"/>
        <d v="2996-10-05T23:07:36"/>
        <d v="2945-09-22T06:30:24"/>
        <d v="2938-09-17T21:42:00"/>
        <d v="3044-01-18T21:08:00"/>
        <d v="2989-11-10T14:18:00"/>
        <d v="3000-12-25T19:25:12"/>
        <d v="2991-02-10T10:37:36"/>
        <d v="3064-09-20T11:13:36"/>
        <d v="2984-01-04T12:03:12"/>
        <d v="2965-02-03T18:33:12"/>
        <d v="2982-02-10T00:01:12"/>
        <d v="2969-01-17T00:01:12"/>
        <d v="2970-06-30T23:11:36"/>
        <d v="2983-06-27T23:50:24"/>
        <d v="2985-09-29T23:58:48"/>
        <d v="2973-02-06T04:43:12"/>
        <d v="3008-08-03T13:35:36"/>
        <d v="2985-07-23T11:10:24"/>
        <d v="2953-12-29T03:25:36"/>
        <d v="2985-09-03T15:55:12"/>
        <d v="3006-11-30T00:56:00"/>
        <d v="2985-07-09T11:37:36"/>
        <d v="2986-06-17T17:10:00"/>
        <d v="3005-08-02T21:56:48"/>
        <d v="2966-05-08T02:15:12"/>
        <d v="3050-12-04T05:14:48"/>
        <d v="2998-12-04T13:34:48"/>
        <d v="2987-07-26T13:10:00"/>
        <d v="3065-10-29T15:21:36"/>
        <d v="3040-06-19T19:27:12"/>
        <d v="3082-07-11T14:03:12"/>
        <d v="3045-01-05T08:53:36"/>
        <d v="3052-11-01T08:06:24"/>
        <d v="3043-01-04T20:48:48"/>
        <d v="3056-08-24T18:01:36"/>
        <d v="3038-12-18T20:13:36"/>
        <d v="3080-05-27T14:23:12"/>
        <d v="3054-12-07T22:28:48"/>
        <d v="3037-01-13T12:30:00"/>
        <d v="3047-11-24T01:04:24"/>
        <d v="3097-11-04T03:55:36"/>
        <d v="3040-03-05T08:30:48"/>
        <d v="3051-07-29T03:41:12"/>
        <d v="3045-12-22T16:20:48"/>
        <d v="3053-03-19T06:12:00"/>
        <d v="3044-12-04T08:11:12"/>
        <d v="3037-03-15T17:21:36"/>
        <d v="3089-12-30T09:54:00"/>
        <d v="3067-06-26T05:28:24"/>
        <d v="3080-01-03T18:24:00"/>
        <d v="3045-03-17T09:56:48"/>
        <d v="3047-03-27T09:02:48"/>
        <d v="2987-11-25T06:28:24"/>
        <d v="3046-08-30T04:29:36"/>
        <d v="3019-12-18T00:36:24"/>
        <d v="3035-04-25T21:39:36"/>
        <d v="2980-08-14T22:30:00"/>
        <d v="3055-02-14T18:02:00"/>
        <d v="3063-06-16T07:41:36"/>
        <d v="2991-02-13T09:06:24"/>
        <d v="3004-01-23T00:44:24"/>
        <d v="2926-09-18T19:24:48"/>
        <d v="3046-01-18T23:38:00"/>
        <d v="3014-07-13T13:06:24"/>
        <d v="2964-02-06T13:42:00"/>
        <d v="3003-08-26T05:44:24"/>
        <d v="3048-04-16T15:40:48"/>
        <d v="2969-12-13T04:48:24"/>
        <d v="3035-03-30T10:34:48"/>
        <d v="3017-07-05T05:42:48"/>
        <d v="2952-02-08T13:59:12"/>
        <d v="2988-07-14T11:47:36"/>
        <d v="3051-07-12T07:35:12"/>
        <d v="3018-07-10T14:31:36"/>
        <d v="2982-04-23T13:21:12"/>
        <d v="3090-05-24T00:14:48"/>
        <d v="3038-07-28T10:56:24"/>
        <d v="3064-10-07T05:22:24"/>
        <d v="2981-06-27T01:14:00"/>
        <d v="3100-04-30T10:32:24"/>
        <d v="2991-06-21T18:42:48"/>
        <d v="3057-12-17T21:05:12"/>
        <d v="2985-10-13T17:17:12"/>
        <d v="2998-09-07T19:02:48"/>
        <d v="3041-02-17T04:15:12"/>
        <d v="3055-11-29T15:22:24"/>
        <d v="2972-11-07T23:13:36"/>
        <d v="3061-01-11T07:43:36"/>
        <d v="3066-11-11T16:35:36"/>
        <d v="3088-10-22T14:15:36"/>
        <d v="3059-12-09T08:20:24"/>
        <d v="3038-01-18T23:19:36"/>
        <d v="3078-09-12T14:35:36"/>
        <d v="3039-06-05T12:59:12"/>
        <d v="3055-07-09T02:15:12"/>
        <d v="3071-12-10T00:29:12"/>
        <d v="3065-02-15T12:44:48"/>
        <d v="3098-09-09T16:14:00"/>
        <d v="3079-04-09T04:48:24"/>
        <d v="3054-10-23T20:46:48"/>
        <d v="3038-07-19T04:59:36"/>
        <d v="3081-10-18T19:38:00"/>
        <d v="3048-10-30T14:37:36"/>
        <d v="3053-09-08T05:38:48"/>
        <d v="3038-08-17T16:38:48"/>
        <d v="3065-05-20T13:11:36"/>
        <d v="3039-02-01T22:01:12"/>
        <d v="3056-12-28T20:01:12"/>
        <d v="3069-02-07T01:59:12"/>
        <d v="3091-12-29T17:33:36"/>
        <d v="3051-01-16T11:12:00"/>
        <d v="3058-12-15T03:47:36"/>
        <d v="3036-05-03T02:52:48"/>
        <d v="3060-08-13T02:28:24"/>
        <d v="3071-12-31T05:01:12"/>
        <d v="3052-07-19T05:30:24"/>
        <d v="3077-07-04T20:50:48"/>
        <d v="3075-04-12T03:18:48"/>
        <d v="3074-11-26T18:09:36"/>
        <d v="3042-05-16T05:28:24"/>
        <d v="3055-08-25T06:50:24"/>
        <d v="3038-07-04T05:31:12"/>
        <d v="3099-09-12T20:40:00"/>
        <d v="3038-06-26T22:43:36"/>
        <d v="3047-11-03T01:14:24"/>
        <d v="3065-07-27T04:00:24"/>
        <d v="3037-03-30T02:18:48"/>
        <d v="3075-09-10T14:40:00"/>
        <d v="2993-12-12T15:39:36"/>
        <d v="3044-03-16T22:27:12"/>
        <d v="3024-08-20T21:41:36"/>
        <d v="2983-11-27T05:29:12"/>
        <d v="3083-02-27T23:56:00"/>
        <d v="3031-10-15T02:32:48"/>
        <d v="3061-11-21T23:48:48"/>
        <d v="3100-03-13T05:47:12"/>
        <d v="2988-12-22T17:00:24"/>
        <d v="3086-11-11T03:30:00"/>
        <d v="3096-01-10T01:25:36"/>
        <d v="3048-07-27T10:28:00"/>
        <d v="2993-06-25T15:17:36"/>
        <d v="3032-01-19T00:04:48"/>
        <d v="3059-12-22T17:21:12"/>
        <d v="3063-09-03T20:51:36"/>
        <d v="3043-05-12T23:40:24"/>
        <d v="3068-02-17T00:24:24"/>
        <d v="3067-09-28T05:21:36"/>
        <d v="3066-04-01T00:16:48"/>
        <d v="3057-05-07T22:35:12"/>
        <d v="3095-01-24T20:06:24"/>
        <d v="3095-03-26T03:46:24"/>
        <d v="2993-07-10T02:48:48"/>
        <d v="3093-01-12T10:43:12"/>
        <d v="3058-03-13T01:47:36"/>
        <d v="3069-10-09T21:44:24"/>
        <d v="3046-09-20T04:26:48"/>
        <d v="3067-12-26T00:04:48"/>
        <d v="3084-03-07T12:44:48"/>
        <d v="3064-01-30T01:30:48"/>
        <d v="3082-03-17T11:35:36"/>
        <d v="3027-12-01T18:12:48"/>
        <d v="3089-12-31T18:08:24"/>
        <d v="3052-03-27T19:44:24"/>
        <d v="3091-07-29T18:05:36"/>
        <d v="3091-10-08T04:30:00"/>
        <d v="3049-01-29T21:58:00"/>
        <d v="3097-03-30T04:14:24"/>
        <d v="3056-07-09T20:29:36"/>
        <d v="3041-11-29T20:25:12"/>
        <d v="3084-12-23T22:03:12"/>
        <d v="3095-01-20T23:26:00"/>
        <d v="3100-08-28T00:14:00"/>
        <d v="3044-08-10T05:21:12"/>
        <d v="3064-08-12T12:27:36"/>
        <d v="3062-11-26T06:47:36"/>
        <d v="3076-08-07T03:44:00"/>
        <d v="3072-03-19T22:16:24"/>
        <d v="3095-06-14T23:37:12"/>
        <d v="3071-04-14T08:03:36"/>
        <d v="3046-08-31T19:30:00"/>
        <d v="3034-09-27T15:30:48"/>
        <d v="3053-05-25T10:10:24"/>
        <d v="3074-11-01T18:58:48"/>
        <d v="3100-03-10T12:35:12"/>
        <d v="3086-01-04T07:01:12"/>
        <d v="3086-01-03T05:17:36"/>
        <d v="3055-02-19T16:04:00"/>
        <d v="3067-08-31T02:47:12"/>
        <d v="3019-09-18T00:04:00"/>
        <d v="3063-05-24T22:05:12"/>
        <d v="3064-05-15T22:42:48"/>
        <d v="3070-04-24T14:38:48"/>
        <d v="3055-04-04T11:49:36"/>
        <d v="3065-03-27T08:15:36"/>
        <d v="3074-10-10T05:26:24"/>
        <d v="3067-11-08T03:06:00"/>
        <d v="3070-09-15T20:38:24"/>
        <d v="3037-12-25T11:52:00"/>
        <d v="3047-04-18T23:26:24"/>
        <d v="3072-05-28T05:16:00"/>
        <d v="3043-12-30T23:59:36"/>
        <d v="3084-07-18T04:28:00"/>
        <d v="3044-09-27T13:55:36"/>
        <d v="3081-06-15T23:49:36"/>
        <d v="3036-02-22T16:57:12"/>
        <d v="3065-08-19T03:46:00"/>
        <d v="3051-11-30T00:37:36"/>
        <d v="3078-05-29T01:56:24"/>
        <d v="3036-12-27T11:40:00"/>
        <d v="3045-05-01T22:16:00"/>
        <d v="3052-01-11T02:56:00"/>
        <d v="3037-12-22T22:50:00"/>
        <d v="3053-10-18T16:52:00"/>
        <d v="3042-09-17T09:29:12"/>
        <d v="3059-11-27T08:47:12"/>
        <d v="3051-08-04T20:28:00"/>
        <d v="3086-01-05T01:56:00"/>
        <d v="3057-03-05T12:30:24"/>
        <d v="3055-08-22T09:02:48"/>
        <d v="3053-07-30T00:24:00"/>
        <d v="3038-11-05T07:46:24"/>
        <d v="3041-09-26T08:55:36"/>
        <d v="3052-11-28T08:47:12"/>
        <d v="3047-06-08T06:24:00"/>
        <d v="3062-02-03T13:29:12"/>
        <d v="3035-10-22T13:23:12"/>
        <d v="3038-07-26T12:25:12"/>
        <d v="3041-04-04T23:48:48"/>
        <d v="3102-06-06T14:13:36"/>
        <d v="3102-05-14T05:50:48"/>
        <d v="3099-06-19T13:32:00"/>
        <d v="3101-07-07T16:45:36"/>
        <d v="3100-08-06T23:43:12"/>
        <d v="3043-02-16T01:53:12"/>
        <d v="3009-10-11T18:57:12"/>
        <d v="3098-01-09T22:43:12"/>
        <d v="3089-12-19T14:16:24"/>
        <d v="3038-06-16T12:11:12"/>
        <d v="3060-01-11T05:59:12"/>
        <d v="3012-06-04T11:44:00"/>
        <d v="3070-12-11T16:33:36"/>
        <d v="3091-02-12T17:18:24"/>
        <d v="3075-03-14T13:31:12"/>
        <d v="3066-07-09T23:57:12"/>
        <d v="3045-06-19T22:59:36"/>
        <d v="3080-05-03T07:38:00"/>
        <d v="3077-03-18T17:57:36"/>
        <d v="3092-10-24T04:21:12"/>
        <d v="3068-01-07T03:17:12"/>
        <d v="3096-01-22T13:41:12"/>
        <d v="3046-02-13T03:15:12"/>
        <d v="3099-05-02T15:39:12"/>
        <d v="3098-09-29T20:54:00"/>
        <d v="3079-06-25T22:04:24"/>
        <d v="3062-10-19T05:45:12"/>
        <d v="3071-08-31T09:33:36"/>
        <d v="3056-01-01T18:38:48"/>
        <d v="3007-02-18T23:50:00"/>
        <d v="3041-05-14T14:48:48"/>
        <d v="3009-08-25T09:31:12"/>
        <d v="3052-08-26T13:09:36"/>
        <d v="3090-12-03T01:16:48"/>
        <d v="3094-02-21T15:52:48"/>
        <d v="3031-07-09T23:49:12"/>
        <d v="3024-03-30T00:34:48"/>
        <d v="3090-06-29T10:41:36"/>
        <d v="3060-09-29T10:04:48"/>
        <d v="3052-09-13T18:20:48"/>
        <d v="3043-12-09T18:40:48"/>
        <d v="2986-01-19T06:34:48"/>
        <d v="3091-04-17T21:22:48"/>
        <d v="2979-12-18T11:59:12"/>
        <d v="2986-12-27T17:07:12"/>
        <d v="3039-12-09T18:04:24"/>
        <d v="2986-12-19T13:18:48"/>
        <d v="3088-03-25T01:20:48"/>
        <d v="3054-04-07T04:14:48"/>
        <d v="2989-03-20T14:18:00"/>
        <d v="3033-03-06T06:56:48"/>
        <d v="2974-07-22T08:41:36"/>
        <d v="2991-10-12T14:49:12"/>
        <d v="3040-10-13T06:20:24"/>
        <d v="3054-07-11T23:30:48"/>
        <d v="3024-10-31T14:40:24"/>
        <d v="3087-06-09T18:12:48"/>
        <d v="3091-10-05T14:33:12"/>
        <d v="3084-03-13T19:06:24"/>
        <d v="3088-07-17T08:16:00"/>
        <d v="3000-04-08T12:37:12"/>
        <d v="2979-03-28T21:18:00"/>
        <d v="3008-07-31T21:53:36"/>
        <d v="2986-01-09T00:12:24"/>
        <d v="2996-10-25T21:31:12"/>
        <d v="2966-09-24T00:47:12"/>
        <d v="3061-02-09T00:20:00"/>
        <d v="2981-11-26T18:09:12"/>
        <d v="3053-08-17T01:23:36"/>
        <d v="3029-02-26T22:12:00"/>
        <d v="3000-12-15T18:16:00"/>
        <d v="3019-05-18T20:37:36"/>
        <d v="3080-12-11T18:08:24"/>
        <d v="3004-06-24T00:51:12"/>
        <d v="2975-01-12T07:41:36"/>
        <d v="3058-09-13T03:10:24"/>
        <d v="3061-02-02T01:21:36"/>
        <d v="3039-09-09T11:22:24"/>
        <d v="3069-06-30T01:28:24"/>
        <d v="3100-08-19T17:55:12"/>
        <d v="3050-12-27T14:21:36"/>
        <d v="3051-07-07T04:47:12"/>
        <d v="3042-07-02T10:30:00"/>
        <d v="3044-07-15T21:37:12"/>
        <d v="3086-06-03T13:06:48"/>
        <d v="3099-08-03T10:20:48"/>
        <d v="3037-02-20T18:20:48"/>
        <d v="3085-12-05T20:17:12"/>
        <d v="3053-06-04T07:33:36"/>
        <d v="3050-11-09T12:41:12"/>
        <d v="3088-08-20T14:23:36"/>
        <d v="3061-10-13T13:03:36"/>
        <d v="3061-05-03T01:22:00"/>
        <d v="3058-10-09T11:58:48"/>
        <d v="3035-04-28T14:56:24"/>
        <d v="3060-10-01T19:06:00"/>
        <d v="3044-03-09T11:50:00"/>
        <d v="3045-04-03T09:22:24"/>
        <d v="3057-12-12T08:41:12"/>
        <d v="3074-09-11T20:39:12"/>
        <d v="3043-03-10T20:03:36"/>
        <d v="3082-12-23T14:06:00"/>
        <d v="3060-02-17T13:50:24"/>
        <d v="3099-07-29T20:00:48"/>
        <d v="3100-09-14T08:36:24"/>
        <d v="3068-04-28T11:39:12"/>
        <d v="3059-12-02T22:55:12"/>
        <d v="3063-06-20T07:34:00"/>
        <d v="3079-05-30T22:10:00"/>
        <d v="3033-12-01T08:25:36"/>
        <d v="3059-01-16T23:41:36"/>
        <d v="3053-05-04T20:39:12"/>
        <d v="3095-04-30T19:44:24"/>
        <d v="3089-10-15T14:51:36"/>
        <d v="3086-07-11T15:23:36"/>
        <d v="3070-02-05T03:48:48"/>
        <d v="3062-06-23T12:22:24"/>
        <d v="3066-03-18T08:34:24"/>
        <d v="3091-01-19T14:31:12"/>
        <d v="3056-08-29T10:04:24"/>
        <d v="3080-05-20T06:56:24"/>
        <d v="3053-09-24T09:56:48"/>
        <d v="3049-02-15T01:14:24"/>
        <d v="3058-09-12T11:58:24"/>
        <d v="3089-09-19T18:43:12"/>
        <d v="3060-12-24T20:04:48"/>
        <d v="3082-04-01T09:46:24"/>
        <d v="3053-12-31T20:30:48"/>
        <d v="3080-07-08T23:46:24"/>
        <d v="3033-11-24T03:39:12"/>
        <d v="3061-01-12T19:08:00"/>
        <d v="3039-01-20T18:03:12"/>
        <d v="3067-05-13T01:33:12"/>
        <d v="3054-01-27T07:07:12"/>
        <d v="3038-06-03T04:18:24"/>
        <d v="3098-10-12T06:47:12"/>
        <d v="3069-12-22T19:13:36"/>
        <d v="3039-05-27T13:58:24"/>
        <d v="3040-02-06T18:21:36"/>
        <d v="3078-06-26T13:38:24"/>
        <d v="3043-04-04T18:26:48"/>
        <d v="3083-04-23T04:08:24"/>
        <d v="3082-02-13T17:00:00"/>
        <d v="3096-05-14T02:32:00"/>
        <d v="3056-07-06T09:33:12"/>
        <d v="3056-11-19T14:37:36"/>
        <d v="3079-07-25T08:26:00"/>
        <d v="3057-11-13T13:43:36"/>
        <d v="3079-07-03T23:53:36"/>
        <d v="3040-05-31T04:04:24"/>
        <d v="3075-05-16T01:31:36"/>
        <d v="3035-05-11T02:01:12"/>
        <d v="3038-12-24T13:58:48"/>
        <d v="3081-08-01T05:41:36"/>
        <d v="3074-01-21T04:28:24"/>
        <d v="3060-08-02T21:38:48"/>
        <d v="3097-07-05T01:58:00"/>
        <d v="3046-10-04T01:58:00"/>
        <d v="3065-01-28T16:41:36"/>
        <d v="3081-05-03T05:10:24"/>
        <d v="3066-09-02T04:19:12"/>
        <d v="3035-08-08T22:51:36"/>
        <d v="3038-09-07T04:49:12"/>
        <d v="3037-01-08T11:46:00"/>
        <d v="3046-06-19T17:43:36"/>
        <d v="3091-01-02T22:08:24"/>
        <d v="3084-08-24T16:28:48"/>
        <d v="3090-05-28T20:21:36"/>
        <d v="3085-04-07T05:52:24"/>
        <d v="3033-01-24T13:06:00"/>
        <d v="3048-01-31T17:25:12"/>
        <d v="3057-04-22T18:55:12"/>
        <d v="3049-12-05T14:52:24"/>
        <d v="3097-03-29T06:34:24"/>
        <d v="3080-04-22T01:57:12"/>
        <d v="3061-01-10T20:31:36"/>
        <d v="3093-12-17T22:09:36"/>
        <d v="3082-05-02T19:51:12"/>
        <d v="3073-05-19T09:44:24"/>
        <d v="3062-06-02T17:40:48"/>
        <d v="3044-04-06T08:14:24"/>
        <d v="3080-01-28T07:27:12"/>
        <d v="3074-02-11T16:14:48"/>
        <d v="3046-05-17T10:54:00"/>
        <d v="3052-11-01T20:00:24"/>
        <d v="3066-12-08T04:33:36"/>
        <d v="3048-10-14T06:09:36"/>
        <d v="3044-08-26T20:16:00"/>
        <d v="3039-12-11T17:14:00"/>
        <d v="3038-09-08T19:56:48"/>
        <d v="3077-01-26T04:51:12"/>
        <d v="3041-03-08T03:21:36"/>
        <d v="3046-09-15T13:18:00"/>
        <d v="3052-03-28T16:06:00"/>
        <d v="3037-05-12T07:56:48"/>
        <d v="3095-11-12T19:28:24"/>
        <d v="3066-09-27T12:23:12"/>
        <d v="3068-01-20T23:01:12"/>
        <d v="3083-08-03T21:03:12"/>
        <d v="3038-08-03T14:52:48"/>
        <d v="3048-08-14T16:55:36"/>
        <d v="3063-07-28T13:18:24"/>
        <d v="3062-08-20T00:07:12"/>
        <d v="3081-03-31T09:00:00"/>
        <d v="3089-07-26T08:45:12"/>
        <d v="3062-11-11T13:46:24"/>
        <d v="3078-12-23T01:34:48"/>
        <d v="3082-07-31T13:27:36"/>
        <d v="3045-02-04T09:20:24"/>
        <d v="3081-11-30T20:50:48"/>
        <d v="3059-02-15T10:50:24"/>
        <d v="3073-01-05T03:49:36"/>
        <d v="3038-07-03T03:35:36"/>
        <d v="3085-01-06T13:48:48"/>
        <d v="3038-01-28T00:44:00"/>
        <d v="3077-07-15T10:59:36"/>
        <d v="3065-11-09T14:58:48"/>
        <d v="3068-01-20T02:42:48"/>
        <d v="3038-05-08T20:51:36"/>
        <d v="3053-08-10T00:28:00"/>
        <d v="3041-09-20T06:41:36"/>
        <d v="3062-06-03T09:57:36"/>
        <d v="3050-08-10T15:51:36"/>
        <d v="3056-07-19T08:44:00"/>
        <d v="3040-10-12T00:27:12"/>
        <d v="3052-09-07T09:11:36"/>
        <d v="3037-01-15T01:31:36"/>
        <d v="3076-04-15T22:58:24"/>
        <d v="3033-08-13T13:03:12"/>
        <d v="3061-07-24T12:16:00"/>
        <d v="3041-05-08T23:45:12"/>
        <d v="3051-05-25T22:54:48"/>
        <d v="3082-05-01T23:01:12"/>
        <d v="3035-01-01T06:25:36"/>
        <d v="3086-02-13T00:03:12"/>
        <d v="3044-01-02T14:49:12"/>
        <d v="3034-05-05T15:49:12"/>
        <d v="3050-01-19T21:25:36"/>
        <d v="3039-08-12T10:04:48"/>
        <d v="3048-08-11T13:27:12"/>
        <d v="3052-01-16T01:02:00"/>
        <d v="3071-09-29T07:03:36"/>
        <d v="3054-10-24T02:32:00"/>
        <d v="3058-06-23T22:39:12"/>
        <d v="3057-07-04T08:24:00"/>
        <d v="3053-04-10T13:59:36"/>
        <d v="3092-06-04T11:46:48"/>
        <d v="3056-02-28T13:57:12"/>
        <d v="3069-04-24T18:06:48"/>
        <d v="3073-07-21T18:20:48"/>
        <d v="3041-05-21T06:29:12"/>
        <d v="3091-01-20T13:35:36"/>
        <d v="3066-07-21T00:08:24"/>
        <d v="3101-09-11T00:01:12"/>
        <d v="3059-01-21T18:59:36"/>
        <d v="3080-04-18T00:20:00"/>
        <d v="3051-10-13T06:28:48"/>
        <d v="3078-07-29T16:46:48"/>
        <d v="3040-06-08T12:42:24"/>
        <d v="3040-10-16T04:09:12"/>
        <d v="3053-10-07T02:23:36"/>
        <d v="3052-02-15T20:42:24"/>
        <d v="3060-02-03T06:49:36"/>
        <d v="3038-06-08T20:07:36"/>
        <d v="3060-06-08T12:13:12"/>
        <d v="3065-02-06T17:24:48"/>
        <d v="3052-07-07T17:56:48"/>
        <d v="3088-03-20T13:44:00"/>
        <d v="3056-03-02T21:01:12"/>
        <d v="3037-03-04T01:40:24"/>
        <d v="3040-01-23T19:11:12"/>
        <d v="3095-05-09T15:28:00"/>
        <d v="3072-03-15T15:23:12"/>
        <d v="3041-11-11T11:08:24"/>
        <d v="3045-11-29T09:54:24"/>
        <d v="3064-07-24T08:00:00"/>
        <d v="3051-07-06T03:33:36"/>
        <d v="3044-08-29T08:58:48"/>
        <d v="3049-05-03T18:49:12"/>
        <d v="3064-03-11T23:32:00"/>
        <d v="3064-07-25T10:22:24"/>
        <d v="3086-07-03T08:22:24"/>
        <d v="3042-10-27T04:14:24"/>
        <d v="3087-08-11T16:32:24"/>
        <d v="3092-10-12T08:51:12"/>
        <d v="3059-03-04T01:36:24"/>
        <d v="3090-12-18T09:00:24"/>
        <d v="3079-02-08T07:02:00"/>
        <d v="3071-11-21T11:44:48"/>
        <d v="3072-03-09T18:48:00"/>
        <d v="3098-06-04T02:12:00"/>
        <d v="3090-08-31T10:04:00"/>
        <d v="3075-06-05T03:06:48"/>
        <d v="3037-10-04T06:58:00"/>
        <d v="3097-05-11T23:08:24"/>
        <d v="3055-09-19T21:36:00"/>
        <d v="3100-09-19T14:37:12"/>
        <d v="3035-03-03T15:31:36"/>
        <d v="3101-01-17T18:24:00"/>
        <d v="3099-03-18T20:28:00"/>
        <d v="3084-11-21T11:52:48"/>
        <d v="2999-10-17T01:40:48"/>
        <d v="3075-12-14T09:10:24"/>
        <d v="3045-01-26T03:29:36"/>
        <d v="3042-06-06T04:42:00"/>
        <d v="3046-12-20T03:56:24"/>
        <d v="3056-03-13T04:33:12"/>
        <d v="3073-05-31T02:07:36"/>
        <d v="3045-10-09T16:16:00"/>
        <d v="3049-07-14T23:27:36"/>
        <d v="3071-09-21T06:06:24"/>
        <d v="3051-05-14T20:52:00"/>
        <d v="3059-05-24T01:39:36"/>
        <d v="3044-06-29T23:12:00"/>
        <d v="3035-08-31T10:55:12"/>
        <d v="3035-03-12T03:40:48"/>
        <d v="3039-05-09T09:37:12"/>
        <d v="3060-06-22T03:50:24"/>
        <d v="3033-11-24T00:08:00"/>
        <d v="3060-12-20T07:33:12"/>
        <d v="3093-02-24T20:27:36"/>
        <d v="3086-11-12T21:23:36"/>
        <d v="3058-12-28T02:17:36"/>
        <d v="2994-06-24T20:30:00"/>
        <d v="3074-08-12T11:31:36"/>
        <d v="3051-07-07T02:10:00"/>
        <d v="3053-04-09T21:40:24"/>
        <d v="3087-01-07T08:10:00"/>
        <d v="3045-04-28T00:18:48"/>
        <d v="3065-02-06T22:28:24"/>
        <d v="3089-01-11T04:18:48"/>
        <d v="3064-09-23T01:43:36"/>
        <d v="3087-03-16T15:30:00"/>
        <d v="3092-02-04T20:22:00"/>
        <d v="3008-04-02T10:43:36"/>
        <d v="3014-09-15T20:17:36"/>
        <d v="2943-03-22T10:29:12"/>
        <d v="3074-04-09T01:18:48"/>
        <d v="3024-03-03T01:35:12"/>
        <d v="3061-06-05T00:08:24"/>
        <d v="3073-05-22T20:19:12"/>
        <d v="3062-06-22T08:58:24"/>
        <d v="3055-03-15T16:39:36"/>
        <d v="3075-03-22T10:39:12"/>
        <d v="3039-06-09T17:42:00"/>
        <d v="3040-09-23T06:34:24"/>
        <d v="3078-12-01T17:41:36"/>
        <d v="3048-02-28T15:04:48"/>
        <d v="3058-11-17T08:22:00"/>
        <d v="3080-04-23T01:04:00"/>
        <d v="3059-08-19T02:09:36"/>
        <d v="3057-10-21T01:57:36"/>
        <d v="3040-09-22T06:45:12"/>
        <d v="3051-07-28T23:41:36"/>
        <d v="3046-09-19T23:56:00"/>
        <d v="3039-12-30T06:33:36"/>
        <d v="3076-09-07T09:54:24"/>
        <d v="3079-12-29T23:36:00"/>
        <d v="3038-07-27T10:58:24"/>
        <d v="3065-11-10T14:13:36"/>
        <d v="3038-11-20T19:39:12"/>
        <d v="3066-01-27T20:36:48"/>
        <d v="3091-03-15T03:35:12"/>
        <d v="3069-05-26T02:58:24"/>
        <d v="3038-04-01T07:48:48"/>
        <d v="3084-08-25T11:34:48"/>
        <d v="3064-08-27T12:31:36"/>
        <d v="3067-01-26T14:20:48"/>
        <d v="3046-12-22T00:13:36"/>
        <d v="3036-05-14T03:15:36"/>
        <d v="3056-03-01T13:52:24"/>
        <d v="3093-01-09T13:44:48"/>
        <d v="3057-01-30T10:00:00"/>
        <d v="3076-08-27T17:03:36"/>
        <d v="3085-12-15T10:56:00"/>
        <d v="3064-08-20T15:29:12"/>
        <d v="3100-02-20T23:11:12"/>
        <d v="3051-10-16T07:58:00"/>
        <d v="3053-05-28T02:54:00"/>
        <d v="3045-10-20T16:17:36"/>
        <d v="3065-04-30T08:36:24"/>
        <d v="3069-01-21T03:38:24"/>
        <d v="3040-02-14T12:31:12"/>
        <d v="3056-05-12T08:52:24"/>
        <d v="3065-12-19T05:03:36"/>
        <d v="3061-02-26T02:23:36"/>
        <d v="3093-06-13T14:36:00"/>
        <d v="3048-07-13T17:38:48"/>
        <d v="3084-06-22T00:33:12"/>
        <d v="3054-01-25T15:38:00"/>
        <d v="3086-12-30T18:17:12"/>
        <d v="3066-07-16T20:44:48"/>
        <d v="3034-01-12T19:36:24"/>
        <d v="3063-05-26T02:22:24"/>
        <d v="3084-02-10T14:32:00"/>
        <d v="3057-04-15T19:30:24"/>
        <d v="3085-07-17T13:03:12"/>
        <d v="3073-05-21T00:19:36"/>
        <d v="3074-11-09T13:16:24"/>
        <d v="3043-05-06T22:30:00"/>
        <d v="3061-01-02T04:54:48"/>
        <d v="3041-11-09T00:24:48"/>
        <d v="3056-10-13T18:02:24"/>
        <d v="3050-03-13T19:24:24"/>
        <d v="3041-08-23T06:06:24"/>
        <d v="3055-08-14T21:38:00"/>
        <d v="3058-03-17T13:00:24"/>
        <d v="3053-11-11T07:57:36"/>
        <d v="3039-07-03T00:04:00"/>
        <d v="3098-09-12T18:07:36"/>
        <d v="3042-03-24T06:48:00"/>
        <d v="3090-02-28T22:13:36"/>
        <d v="3055-02-11T13:12:48"/>
        <d v="3039-06-21T04:20:00"/>
        <d v="3082-05-13T17:30:48"/>
        <d v="3055-02-06T08:50:00"/>
        <d v="3076-05-12T04:00:48"/>
        <d v="3084-11-15T14:09:12"/>
        <d v="3053-09-09T02:12:48"/>
        <d v="3078-05-22T14:38:24"/>
        <d v="3039-10-20T07:34:00"/>
        <d v="3094-05-10T08:52:48"/>
        <d v="3084-08-19T19:59:12"/>
        <d v="3048-04-13T17:20:24"/>
        <d v="3072-06-28T23:08:48"/>
        <d v="3077-10-20T10:24:48"/>
        <d v="3052-01-13T13:31:36"/>
        <d v="3101-01-19T19:36:24"/>
        <d v="3102-07-26T05:27:36"/>
        <d v="3102-11-18T08:46:24"/>
        <d v="3102-07-19T21:38:00"/>
        <d v="3101-06-01T09:44:00"/>
        <d v="3071-01-02T11:50:24"/>
        <d v="3036-02-13T11:40:48"/>
        <d v="3102-10-13T15:28:24"/>
        <d v="3052-04-15T06:58:48"/>
        <d v="3102-10-31T05:47:36"/>
        <d v="3093-03-30T12:24:24"/>
        <d v="3101-05-06T11:44:00"/>
        <d v="3102-06-29T06:01:12"/>
        <d v="3102-05-13T01:55:12"/>
        <d v="3037-12-23T16:40:24"/>
        <d v="3056-05-17T06:26:48"/>
        <d v="3102-01-31T22:02:48"/>
        <d v="3099-10-25T23:33:36"/>
        <d v="3102-02-04T09:06:24"/>
        <d v="3043-10-30T06:22:00"/>
        <d v="3042-08-16T23:13:36"/>
        <d v="2998-11-19T10:00:00"/>
        <d v="2949-10-01T08:01:12"/>
        <d v="3040-09-24T03:49:36"/>
        <d v="3067-08-26T17:34:24"/>
        <d v="2959-12-05T16:54:48"/>
        <d v="2982-02-13T00:23:12"/>
        <d v="3050-11-06T23:30:00"/>
        <d v="2985-10-20T20:57:36"/>
        <d v="3038-07-23T22:02:00"/>
        <d v="3013-06-18T03:40:48"/>
        <d v="2976-05-31T14:24:24"/>
        <d v="3039-04-25T08:34:48"/>
        <d v="3052-02-26T21:48:24"/>
        <d v="3036-07-31T11:04:48"/>
        <d v="3035-01-04T02:10:00"/>
        <d v="3034-06-03T08:06:00"/>
        <d v="2960-08-25T19:44:00"/>
        <d v="3045-11-05T14:21:12"/>
        <d v="3039-03-06T05:12:24"/>
        <d v="3034-10-08T13:01:12"/>
        <d v="3022-12-01T17:04:24"/>
        <d v="3035-11-19T22:17:36"/>
        <d v="3084-12-17T11:42:24"/>
        <d v="2979-01-08T12:27:12"/>
        <d v="3041-10-14T01:56:48"/>
        <d v="3040-09-24T18:03:12"/>
        <d v="2953-04-10T06:50:48"/>
        <d v="3015-06-10T08:12:24"/>
        <d v="3035-05-26T00:03:36"/>
        <d v="3038-01-10T18:23:36"/>
        <d v="3008-09-20T20:28:24"/>
        <d v="3081-04-25T12:24:00"/>
        <d v="3040-01-20T15:40:48"/>
        <d v="2976-05-28T18:48:24"/>
        <d v="3016-05-08T01:47:36"/>
        <d v="3036-01-28T20:12:24"/>
        <d v="3062-12-05T00:28:48"/>
        <d v="3039-05-08T16:36:00"/>
        <d v="3038-12-11T23:49:12"/>
        <d v="3085-04-29T00:52:24"/>
        <d v="3057-07-09T07:32:48"/>
        <d v="3094-08-19T15:10:00"/>
        <d v="3085-02-22T03:07:36"/>
        <d v="3044-05-31T03:21:36"/>
        <d v="3035-05-30T12:32:00"/>
        <d v="3061-09-15T11:59:12"/>
        <d v="3050-11-25T06:16:48"/>
        <d v="3060-02-06T08:30:00"/>
        <d v="3050-05-14T20:07:12"/>
        <d v="3050-08-17T04:30:48"/>
        <d v="3040-06-18T06:47:12"/>
        <d v="3079-12-28T16:40:24"/>
        <d v="3036-05-22T12:26:24"/>
        <d v="3069-01-19T11:38:24"/>
        <d v="3065-09-16T17:28:48"/>
        <d v="3061-02-02T11:11:36"/>
        <d v="3059-08-06T13:40:48"/>
        <d v="3065-04-08T15:00:24"/>
        <d v="3053-07-04T16:02:48"/>
        <d v="3038-06-01T12:30:48"/>
        <d v="3035-03-14T07:03:12"/>
        <d v="2984-12-12T11:27:36"/>
        <d v="3038-11-16T01:52:00"/>
        <d v="3038-07-24T02:20:24"/>
        <d v="3033-07-22T06:12:24"/>
        <d v="3065-02-07T07:58:00"/>
        <d v="3064-03-05T23:08:24"/>
        <d v="3085-08-02T11:31:12"/>
        <d v="3092-05-11T02:33:36"/>
        <d v="3081-02-18T12:21:12"/>
        <d v="3053-02-03T14:18:48"/>
        <d v="3100-07-12T00:01:36"/>
        <d v="3045-01-01T23:18:00"/>
        <d v="3067-07-10T23:18:48"/>
        <d v="3063-05-03T01:10:24"/>
        <d v="3095-08-07T10:05:12"/>
        <d v="3082-10-31T10:15:12"/>
        <d v="3053-07-10T21:16:48"/>
        <d v="3036-04-05T14:53:36"/>
        <d v="3071-01-06T00:33:36"/>
        <d v="3045-05-11T23:59:12"/>
        <d v="3043-01-20T00:50:24"/>
        <d v="3079-02-10T15:38:48"/>
        <d v="3080-03-21T12:46:48"/>
        <d v="3100-02-17T07:42:00"/>
        <d v="3052-03-19T09:00:00"/>
        <d v="3084-01-25T08:20:24"/>
        <d v="3095-12-07T00:13:12"/>
        <d v="3066-05-02T09:13:36"/>
        <d v="3064-09-17T18:44:48"/>
        <d v="3065-03-03T22:58:24"/>
        <d v="3087-12-12T12:59:12"/>
        <d v="3042-09-25T19:08:00"/>
        <d v="3041-04-26T03:16:48"/>
        <d v="3066-12-19T07:44:48"/>
        <d v="3097-12-10T00:47:12"/>
        <d v="3058-08-27T09:43:12"/>
        <d v="3064-11-20T08:00:00"/>
        <d v="3078-10-29T23:02:48"/>
        <d v="3054-04-09T07:42:48"/>
        <d v="3059-04-27T22:05:36"/>
        <d v="3044-05-27T19:29:36"/>
        <d v="3059-05-21T13:06:24"/>
        <d v="3066-01-30T08:44:00"/>
        <d v="3089-05-03T20:11:12"/>
        <d v="3071-05-06T10:50:00"/>
        <d v="3087-04-17T02:16:00"/>
        <d v="3059-03-30T18:30:48"/>
        <d v="3083-09-19T01:56:24"/>
        <d v="3048-08-14T07:04:24"/>
        <d v="3090-02-20T06:18:00"/>
        <d v="3069-09-12T03:27:12"/>
        <d v="3061-01-10T09:50:24"/>
        <d v="3047-05-26T13:44:48"/>
        <d v="3068-06-09T09:15:12"/>
        <d v="3050-11-06T04:55:12"/>
        <d v="3070-03-24T02:06:00"/>
        <d v="3058-09-18T20:48:48"/>
        <d v="3061-02-04T04:24:00"/>
        <d v="3088-07-27T16:51:12"/>
        <d v="3064-05-18T12:30:00"/>
        <d v="3064-06-03T11:09:12"/>
        <d v="3080-02-28T10:39:12"/>
        <d v="3068-06-09T00:03:36"/>
        <d v="3089-12-11T05:36:48"/>
        <d v="3076-01-27T21:48:48"/>
        <d v="3050-12-02T03:08:24"/>
        <d v="3077-10-18T19:11:36"/>
        <d v="3035-11-08T02:09:36"/>
        <d v="3037-03-03T14:09:36"/>
        <d v="3078-01-26T11:03:36"/>
        <d v="3057-09-29T03:59:12"/>
        <d v="3064-02-19T11:22:00"/>
        <d v="3078-12-30T15:55:12"/>
        <d v="3058-12-06T14:30:00"/>
        <d v="3074-10-09T05:41:12"/>
        <d v="3099-11-16T14:50:24"/>
        <d v="3087-01-21T03:52:48"/>
        <d v="3070-03-25T00:11:12"/>
        <d v="3078-03-31T06:50:48"/>
        <d v="3086-04-04T03:02:24"/>
        <d v="3065-04-16T22:59:36"/>
        <d v="3065-01-12T20:40:00"/>
        <d v="3049-07-31T04:33:12"/>
        <d v="3100-03-28T05:00:48"/>
        <d v="3058-09-01T10:57:36"/>
        <d v="3044-01-07T14:45:12"/>
        <d v="3059-05-17T16:32:48"/>
        <d v="3044-07-30T00:18:24"/>
        <d v="3065-07-05T23:47:12"/>
        <d v="3066-12-15T00:25:12"/>
        <d v="3056-06-29T20:24:48"/>
        <d v="3085-02-21T15:50:24"/>
        <d v="3094-07-07T10:30:24"/>
        <d v="3053-06-19T15:13:36"/>
        <d v="3095-07-08T23:40:48"/>
        <d v="3062-01-08T12:59:12"/>
        <d v="3082-02-25T06:16:48"/>
        <d v="3080-12-16T08:55:36"/>
        <d v="3079-07-03T01:06:00"/>
        <d v="3080-01-07T14:30:48"/>
        <d v="3066-06-06T06:50:00"/>
        <d v="3067-02-10T00:04:00"/>
        <d v="3093-06-05T10:18:24"/>
        <d v="3074-11-10T20:46:48"/>
        <d v="3078-01-18T07:02:24"/>
        <d v="3038-12-31T07:24:00"/>
        <d v="3038-05-14T21:50:00"/>
        <d v="3082-07-14T22:49:36"/>
        <d v="3078-01-31T05:57:12"/>
        <d v="3060-10-20T14:17:36"/>
        <d v="3083-06-16T02:22:48"/>
        <d v="3044-02-06T09:46:00"/>
        <d v="3083-12-24T05:58:24"/>
        <d v="3082-10-30T23:01:36"/>
        <d v="3083-06-04T23:56:00"/>
        <d v="3056-06-07T21:24:00"/>
        <d v="3052-06-26T03:22:00"/>
        <d v="3043-04-30T00:13:36"/>
        <d v="3038-01-31T19:13:12"/>
        <d v="3049-02-24T23:12:48"/>
        <d v="3074-12-18T00:50:24"/>
        <d v="3066-01-31T17:54:24"/>
        <d v="3037-04-01T15:32:00"/>
        <d v="3059-07-07T05:52:00"/>
        <d v="3061-12-07T12:08:48"/>
        <d v="3086-12-22T12:22:48"/>
        <d v="3072-01-07T03:12:48"/>
        <d v="3083-01-15T00:36:00"/>
        <d v="3100-04-24T19:12:00"/>
        <d v="3085-11-10T23:27:12"/>
        <d v="3094-10-26T09:01:36"/>
        <d v="3077-12-30T19:14:00"/>
        <d v="3053-11-02T02:44:00"/>
        <d v="3063-02-10T08:54:24"/>
        <d v="3039-12-19T19:17:12"/>
        <d v="3053-03-26T13:07:12"/>
        <d v="3053-04-17T14:04:00"/>
        <d v="3054-07-01T21:20:24"/>
        <d v="3080-05-26T09:52:00"/>
        <d v="3083-06-17T15:48:48"/>
        <d v="3069-08-19T20:04:24"/>
        <d v="3070-09-05T05:58:24"/>
        <d v="3053-03-22T19:05:36"/>
        <d v="3100-12-21T15:31:36"/>
        <d v="3067-07-14T10:42:24"/>
        <d v="3058-03-13T01:40:00"/>
        <d v="3060-02-07T15:50:48"/>
        <d v="3039-09-02T00:22:48"/>
        <d v="3045-04-18T11:11:36"/>
        <d v="3098-10-07T08:53:36"/>
        <d v="3095-07-19T23:37:12"/>
        <d v="3040-12-09T14:36:00"/>
        <d v="3053-06-06T04:46:48"/>
        <d v="3040-01-02T12:18:00"/>
        <d v="3074-10-23T11:53:36"/>
        <d v="3070-11-04T10:36:48"/>
        <d v="3056-10-11T14:54:48"/>
        <d v="3062-04-26T17:22:48"/>
        <d v="3047-09-20T19:03:36"/>
        <d v="3095-01-31T23:52:00"/>
        <d v="3095-02-08T00:34:00"/>
        <d v="3070-04-20T23:46:00"/>
        <d v="3040-04-02T03:42:24"/>
        <d v="3078-09-06T23:54:24"/>
        <d v="3067-11-11T13:26:24"/>
        <d v="3047-11-24T03:30:00"/>
        <d v="3053-08-31T19:57:36"/>
        <d v="3093-06-20T20:12:00"/>
        <d v="3061-03-05T06:47:36"/>
        <d v="3058-09-22T04:54:48"/>
        <d v="3045-08-31T21:11:12"/>
        <d v="3052-08-24T10:33:12"/>
        <d v="3059-02-09T08:04:24"/>
        <d v="3084-03-23T18:48:00"/>
        <d v="3068-12-08T02:27:12"/>
        <d v="3046-09-17T19:40:48"/>
        <d v="3046-03-28T11:22:24"/>
        <d v="3046-04-24T07:15:12"/>
        <d v="3041-10-15T17:13:36"/>
        <d v="3082-03-29T12:32:48"/>
        <d v="3037-08-21T14:18:00"/>
        <d v="3038-08-11T02:19:12"/>
        <d v="3044-02-11T01:58:48"/>
        <d v="3044-09-29T02:52:00"/>
        <d v="3082-03-06T07:52:48"/>
        <d v="3057-08-30T17:59:12"/>
        <d v="3034-04-07T17:15:36"/>
        <d v="3038-07-23T21:21:36"/>
        <d v="3045-12-01T01:10:24"/>
        <d v="3070-01-22T14:11:36"/>
        <d v="3038-11-24T21:25:36"/>
        <d v="3048-12-29T19:26:24"/>
        <d v="3068-11-02T20:17:12"/>
        <d v="3081-04-01T04:19:12"/>
        <d v="3059-10-07T02:00:48"/>
        <d v="3058-04-03T23:57:12"/>
        <d v="3036-01-16T19:50:24"/>
        <d v="3084-03-17T21:53:36"/>
        <d v="3037-03-11T19:21:36"/>
        <d v="3080-01-30T13:17:36"/>
        <d v="3082-08-07T23:56:00"/>
        <d v="3067-02-27T13:08:48"/>
        <d v="3035-08-30T23:38:24"/>
        <d v="3053-04-10T14:15:12"/>
        <d v="3094-02-24T23:30:00"/>
        <d v="3080-06-09T11:02:24"/>
        <d v="3052-03-04T21:27:36"/>
        <d v="3042-11-02T22:19:12"/>
        <d v="3033-07-03T00:42:48"/>
        <d v="3079-03-27T17:14:00"/>
        <d v="3056-07-02T18:59:36"/>
        <d v="3052-03-23T23:45:12"/>
        <d v="3051-11-23T04:30:00"/>
        <d v="3055-08-02T20:56:24"/>
        <d v="3050-12-21T05:53:36"/>
        <d v="3042-02-28T19:34:24"/>
        <d v="3042-02-15T08:41:12"/>
        <d v="3059-06-14T12:26:24"/>
        <d v="3046-01-18T01:44:48"/>
        <d v="3080-04-30T19:04:00"/>
        <d v="3076-02-26T16:26:48"/>
        <d v="3039-03-19T13:01:12"/>
        <d v="3074-10-01T22:45:36"/>
        <d v="3035-01-11T12:22:00"/>
        <d v="3036-08-17T03:07:36"/>
        <d v="3087-05-15T19:17:12"/>
        <d v="3039-12-27T23:57:12"/>
        <d v="3063-04-06T01:28:00"/>
        <d v="3057-10-21T15:15:36"/>
        <d v="3074-05-18T20:52:00"/>
        <d v="3037-03-14T22:51:12"/>
        <d v="3069-02-02T07:28:24"/>
        <d v="3057-12-12T04:28:48"/>
        <d v="3040-08-23T14:18:24"/>
        <d v="3083-12-30T23:54:24"/>
        <d v="3052-12-11T01:57:12"/>
        <d v="3037-07-08T12:42:00"/>
        <d v="3076-03-20T08:04:48"/>
        <d v="3047-02-14T20:35:36"/>
        <d v="3084-09-14T06:15:12"/>
        <d v="3085-10-12T19:07:12"/>
        <d v="3055-07-29T08:50:48"/>
        <d v="3037-12-16T08:10:24"/>
        <d v="3060-07-16T04:38:24"/>
        <d v="3053-08-25T21:27:36"/>
        <d v="3090-12-05T00:10:48"/>
        <d v="3037-12-29T22:26:48"/>
        <d v="3050-11-03T23:02:48"/>
        <d v="3050-06-24T20:41:12"/>
        <d v="3036-08-20T15:22:48"/>
        <d v="3081-10-14T01:09:12"/>
        <d v="3092-01-14T04:31:36"/>
        <d v="3061-07-25T13:31:12"/>
        <d v="3090-01-07T01:14:00"/>
        <d v="3087-07-15T02:54:48"/>
        <d v="3063-05-13T05:42:48"/>
        <d v="3077-05-05T11:00:00"/>
        <d v="3053-04-09T02:52:48"/>
        <d v="3089-07-19T08:51:36"/>
        <d v="3079-11-18T09:38:00"/>
        <d v="3084-07-03T12:40:48"/>
        <d v="3060-04-19T15:26:48"/>
        <d v="3045-01-09T02:12:24"/>
        <d v="3053-11-15T00:38:24"/>
        <d v="3087-04-22T00:41:12"/>
        <d v="3056-05-29T03:57:36"/>
        <d v="3044-07-27T17:16:00"/>
        <d v="3058-03-15T16:17:12"/>
        <d v="3053-04-15T00:08:48"/>
        <d v="3052-01-15T06:40:24"/>
        <d v="3060-12-31T14:50:48"/>
        <d v="3049-01-13T22:35:12"/>
        <d v="3059-03-03T16:26:48"/>
        <d v="3036-03-09T01:12:24"/>
        <d v="3083-01-16T05:59:36"/>
        <d v="3074-03-26T15:12:00"/>
        <d v="3058-01-30T00:00:24"/>
        <d v="3080-01-12T14:43:12"/>
        <d v="3055-07-06T10:24:00"/>
        <d v="3059-10-13T09:03:12"/>
        <d v="3078-11-27T06:09:36"/>
        <d v="3057-09-16T23:53:36"/>
        <d v="3067-05-10T05:18:48"/>
        <d v="3039-10-24T18:54:24"/>
        <d v="3095-01-12T03:50:00"/>
        <d v="3044-03-17T07:23:36"/>
        <d v="3088-03-04T07:46:24"/>
        <d v="3083-05-15T19:21:36"/>
        <d v="3079-11-30T19:21:36"/>
        <d v="3058-06-02T20:50:00"/>
        <d v="3077-05-03T01:35:12"/>
        <d v="3078-03-05T20:11:36"/>
        <d v="3078-01-20T03:29:36"/>
        <d v="3032-09-09T20:20:48"/>
        <d v="3069-04-22T23:16:24"/>
        <d v="3034-01-13T10:58:00"/>
        <d v="3038-07-22T14:56:00"/>
        <d v="3082-01-25T03:34:48"/>
        <d v="3061-01-27T13:11:36"/>
        <d v="3046-07-07T15:06:24"/>
        <d v="3036-10-09T21:38:24"/>
        <d v="3058-03-08T08:17:36"/>
        <d v="3099-11-07T02:23:12"/>
        <d v="3035-05-12T07:24:48"/>
        <d v="3051-02-11T07:40:48"/>
        <d v="3058-01-03T13:08:24"/>
        <d v="3040-04-13T05:48:00"/>
        <d v="3062-06-16T13:48:00"/>
        <d v="3042-10-06T19:19:36"/>
        <d v="3093-05-04T05:36:48"/>
        <d v="3057-12-06T23:21:12"/>
        <d v="3041-12-12T16:08:00"/>
        <d v="3059-03-15T00:37:12"/>
        <d v="3057-04-15T15:42:24"/>
        <d v="3041-11-28T07:49:12"/>
        <d v="3063-11-07T16:42:24"/>
        <d v="3079-12-29T01:08:24"/>
        <d v="3060-09-19T13:22:00"/>
        <d v="3082-02-19T15:23:36"/>
        <d v="3061-06-04T06:47:12"/>
        <d v="3040-10-10T15:44:24"/>
        <d v="3084-01-08T16:53:36"/>
        <d v="3042-02-28T09:30:48"/>
        <d v="3068-10-13T06:26:48"/>
        <d v="3065-10-02T00:09:12"/>
        <d v="3039-06-21T22:49:12"/>
        <d v="3073-04-24T10:29:12"/>
        <d v="3044-09-15T12:06:24"/>
        <d v="3092-12-09T07:04:00"/>
        <d v="3089-03-21T03:28:48"/>
        <d v="3044-12-01T00:22:00"/>
        <d v="3054-09-26T12:28:24"/>
        <d v="3038-07-19T09:28:48"/>
        <d v="3059-08-26T03:03:36"/>
        <d v="3052-06-04T23:02:48"/>
        <d v="3054-09-22T09:03:36"/>
        <d v="3054-08-01T20:33:36"/>
        <d v="3081-04-15T21:20:24"/>
        <d v="3076-10-23T14:45:36"/>
        <d v="3038-08-04T10:01:36"/>
        <d v="3064-04-22T18:18:24"/>
        <d v="3033-07-19T09:08:00"/>
        <d v="3033-01-17T09:24:00"/>
        <d v="3062-08-16T16:32:00"/>
        <d v="3050-10-19T05:03:36"/>
        <d v="3093-03-16T14:37:36"/>
        <d v="3070-03-21T21:57:36"/>
        <d v="3032-01-08T15:24:24"/>
        <d v="3082-03-05T02:59:12"/>
        <d v="3062-07-01T07:23:12"/>
        <d v="3057-05-11T08:26:24"/>
        <d v="3063-02-16T07:51:12"/>
        <d v="3054-05-03T16:22:48"/>
        <d v="3058-06-21T10:32:00"/>
        <d v="3044-07-20T02:57:36"/>
        <d v="3048-01-31T20:03:12"/>
        <d v="3080-06-19T03:57:36"/>
        <d v="3034-05-13T04:36:00"/>
        <d v="3041-03-08T18:37:36"/>
        <d v="3048-08-09T12:38:24"/>
        <d v="3048-03-09T23:13:12"/>
        <d v="3076-02-20T03:17:12"/>
        <d v="3051-01-14T09:50:48"/>
        <d v="3054-04-21T09:28:24"/>
        <d v="3044-12-10T14:59:12"/>
        <d v="3086-08-28T19:30:48"/>
        <d v="3092-06-04T04:21:36"/>
        <d v="3055-11-27T21:13:12"/>
        <d v="3100-09-25T03:23:12"/>
        <d v="3061-06-09T03:22:48"/>
        <d v="3051-06-19T05:28:48"/>
        <d v="3039-12-31T19:44:00"/>
        <d v="3079-05-21T07:12:48"/>
        <d v="3077-03-28T05:22:00"/>
        <d v="3049-11-29T01:51:12"/>
        <d v="3047-06-05T04:36:00"/>
        <d v="3087-08-21T17:48:00"/>
        <d v="3056-02-02T01:39:36"/>
        <d v="3041-03-11T22:40:00"/>
        <d v="3057-12-31T12:58:48"/>
        <d v="3090-07-17T20:43:12"/>
        <d v="3050-01-01T18:17:36"/>
        <d v="3049-01-03T22:02:48"/>
        <d v="3048-02-04T13:35:36"/>
        <d v="3088-08-24T14:32:48"/>
        <d v="3053-01-11T04:49:12"/>
        <d v="3040-04-30T03:52:48"/>
        <d v="3077-03-08T01:16:00"/>
        <d v="3040-12-28T04:08:48"/>
        <d v="3064-04-02T01:50:48"/>
        <d v="3091-01-24T09:05:36"/>
        <d v="3090-02-08T10:49:36"/>
        <d v="3079-03-05T11:11:36"/>
        <d v="3068-05-24T17:52:00"/>
        <d v="3081-06-25T09:02:24"/>
        <d v="3086-07-04T09:01:36"/>
        <d v="3078-06-05T05:14:48"/>
        <d v="3045-01-21T13:31:12"/>
        <d v="3035-04-07T13:32:24"/>
        <d v="3070-03-06T05:52:00"/>
        <d v="3035-10-17T08:33:36"/>
        <d v="3051-03-26T21:02:24"/>
        <d v="3035-12-05T10:44:24"/>
        <d v="3035-11-08T03:49:36"/>
        <d v="3059-03-18T00:06:24"/>
        <d v="3037-06-10T14:04:24"/>
        <d v="3068-05-17T06:30:00"/>
        <d v="3035-03-24T02:27:36"/>
        <d v="3097-11-22T21:36:48"/>
        <d v="3093-03-09T04:10:24"/>
        <d v="3052-03-27T12:24:24"/>
        <d v="3090-06-24T10:57:36"/>
        <d v="3041-09-04T07:48:24"/>
        <d v="3038-06-28T16:28:00"/>
        <d v="3085-08-09T13:56:00"/>
        <d v="3049-02-15T16:49:36"/>
        <d v="3061-06-29T13:57:12"/>
        <d v="3080-01-07T19:14:48"/>
        <d v="3068-12-01T23:58:24"/>
        <d v="3078-06-19T06:25:36"/>
        <d v="3099-01-22T17:27:36"/>
        <d v="3041-11-28T01:58:48"/>
        <d v="3072-05-26T18:54:48"/>
        <d v="3092-06-05T23:06:48"/>
        <d v="3095-10-25T23:49:36"/>
        <d v="3079-05-16T04:30:24"/>
        <d v="3064-08-21T16:11:36"/>
        <d v="3048-02-23T19:34:00"/>
        <d v="3053-04-09T03:32:48"/>
        <d v="3088-07-22T06:02:24"/>
        <d v="3056-08-17T18:12:00"/>
        <d v="3043-02-24T01:11:36"/>
        <d v="3069-04-24T14:10:48"/>
        <d v="3068-06-24T10:55:36"/>
        <d v="3076-08-19T19:14:48"/>
        <d v="3093-07-03T06:55:12"/>
        <d v="3058-12-21T02:40:48"/>
        <d v="3069-12-13T22:41:36"/>
        <d v="3042-05-04T00:18:00"/>
        <d v="3035-05-03T02:37:36"/>
        <d v="3083-06-06T01:00:24"/>
        <d v="3038-06-26T12:16:48"/>
        <d v="3088-12-12T11:20:48"/>
        <d v="3038-10-19T19:21:12"/>
        <d v="3023-04-04T22:08:24"/>
        <d v="3061-03-01T06:39:12"/>
        <d v="3098-03-25T20:14:24"/>
        <d v="3082-07-29T02:47:36"/>
        <d v="3035-01-06T14:32:00"/>
        <d v="3053-05-17T15:40:00"/>
        <d v="3066-09-19T03:07:36"/>
        <d v="3079-03-05T12:28:48"/>
        <d v="3053-12-18T06:45:36"/>
        <d v="3053-08-10T10:19:36"/>
        <d v="3084-02-15T23:15:36"/>
        <d v="3069-02-11T09:28:48"/>
        <d v="3038-02-08T17:12:48"/>
        <d v="3074-02-24T17:25:12"/>
        <d v="3061-12-08T08:20:48"/>
        <d v="3040-10-08T09:41:36"/>
        <d v="3082-11-30T05:36:00"/>
        <d v="3037-12-16T01:46:48"/>
        <d v="3094-04-10T01:22:24"/>
        <d v="3087-02-12T05:24:00"/>
        <d v="3086-05-02T22:51:36"/>
        <d v="3086-11-25T13:02:48"/>
        <d v="3041-08-25T13:53:36"/>
        <d v="3036-10-08T18:47:12"/>
        <d v="3082-06-28T04:29:12"/>
        <d v="3035-09-25T06:32:24"/>
        <d v="3090-12-21T21:33:36"/>
        <d v="3074-05-12T15:16:00"/>
        <d v="3034-10-22T10:47:12"/>
        <d v="3091-05-06T19:18:24"/>
        <d v="3064-02-23T07:54:24"/>
        <d v="3033-07-21T05:43:36"/>
        <d v="3064-11-24T21:44:00"/>
        <d v="3035-10-06T05:42:00"/>
        <d v="3054-01-07T06:44:24"/>
        <d v="3059-06-16T20:15:36"/>
        <d v="3045-11-03T08:33:12"/>
        <d v="3051-02-07T19:31:36"/>
        <d v="3042-08-24T03:51:36"/>
        <d v="3013-11-05T12:35:36"/>
        <d v="3081-12-13T05:06:48"/>
        <d v="3049-06-21T21:24:00"/>
        <d v="3078-01-16T20:28:24"/>
        <d v="3080-05-02T00:42:48"/>
        <d v="3076-02-23T08:34:48"/>
        <d v="3043-01-06T10:46:24"/>
        <d v="3042-01-11T01:20:00"/>
        <d v="3035-03-20T23:16:48"/>
        <d v="3047-10-04T10:16:00"/>
        <d v="3086-04-24T02:35:12"/>
        <d v="3030-02-26T15:26:48"/>
        <d v="3036-02-11T00:45:36"/>
        <d v="3041-11-07T22:19:36"/>
        <d v="3086-01-07T03:51:12"/>
        <d v="3037-04-08T09:54:24"/>
        <d v="3027-08-21T15:56:24"/>
        <d v="3054-07-06T19:55:12"/>
        <d v="3035-04-09T09:09:12"/>
        <d v="3058-07-24T03:06:48"/>
        <d v="3082-12-22T17:06:24"/>
        <d v="3057-07-14T08:26:48"/>
        <d v="3031-08-29T15:17:12"/>
        <d v="3073-06-16T07:23:36"/>
        <d v="3052-07-17T18:35:36"/>
        <d v="3031-02-17T05:28:48"/>
        <d v="3028-11-25T08:12:00"/>
        <d v="3060-08-25T20:02:24"/>
        <d v="3045-01-03T11:13:36"/>
        <d v="3074-10-28T02:58:48"/>
        <d v="3101-09-18T05:54:00"/>
        <d v="3079-07-17T22:25:36"/>
        <d v="3056-11-15T22:08:48"/>
        <d v="3080-02-10T09:08:24"/>
        <d v="3091-04-18T08:37:36"/>
        <d v="3063-03-24T02:30:24"/>
        <d v="3052-06-13T22:04:48"/>
        <d v="3063-02-16T06:23:36"/>
        <d v="3048-09-04T01:38:24"/>
        <d v="3047-09-08T06:13:12"/>
        <d v="3056-07-06T14:03:12"/>
        <d v="3055-08-26T15:18:24"/>
        <d v="3051-05-18T18:19:12"/>
        <d v="3083-06-07T18:10:24"/>
        <d v="3069-04-21T14:01:12"/>
        <d v="3035-05-03T21:16:00"/>
        <d v="3087-01-13T17:56:48"/>
        <d v="3038-10-11T03:42:00"/>
        <d v="3071-02-28T02:20:00"/>
        <d v="3040-06-05T03:37:36"/>
        <d v="3036-03-10T01:05:36"/>
        <d v="3036-03-12T13:00:48"/>
        <d v="3038-09-07T18:00:48"/>
        <d v="3090-07-29T08:15:36"/>
        <d v="3082-06-20T04:50:00"/>
        <d v="3075-09-29T22:54:24"/>
        <d v="3079-11-06T01:15:12"/>
        <d v="3050-11-10T13:23:12"/>
        <d v="3076-03-23T20:29:12"/>
        <d v="3074-10-28T11:37:12"/>
        <d v="3058-03-17T18:40:00"/>
        <d v="3037-03-09T03:34:48"/>
        <d v="3078-02-05T00:02:24"/>
        <d v="3034-10-01T13:19:12"/>
        <d v="3046-10-11T10:06:00"/>
        <d v="3033-02-24T07:35:12"/>
        <d v="3061-09-16T14:21:12"/>
        <d v="3032-08-17T14:34:24"/>
        <d v="3083-05-06T16:32:24"/>
        <d v="3042-03-21T11:48:48"/>
        <d v="3054-01-24T00:10:24"/>
        <d v="3082-08-03T05:32:48"/>
        <d v="3037-12-19T15:12:48"/>
        <d v="3035-10-29T00:18:00"/>
        <d v="3053-01-11T11:18:48"/>
        <d v="3034-10-23T11:16:00"/>
        <d v="3079-01-09T08:31:36"/>
        <d v="3057-09-27T05:14:24"/>
        <d v="3082-03-12T13:40:48"/>
        <d v="3094-08-06T19:22:24"/>
        <d v="3092-11-06T02:58:48"/>
        <d v="3055-07-07T00:22:00"/>
        <d v="3054-09-25T14:57:12"/>
        <d v="3037-07-18T19:51:12"/>
        <d v="3042-04-29T16:08:24"/>
        <d v="3049-01-27T15:52:00"/>
        <d v="3077-09-19T15:36:00"/>
        <d v="3060-08-31T06:34:00"/>
        <d v="3040-12-06T04:34:00"/>
        <d v="3034-01-27T05:25:12"/>
        <d v="3077-05-08T08:48:00"/>
        <d v="3084-09-12T12:52:48"/>
        <d v="3101-03-24T00:36:48"/>
        <d v="3081-09-29T21:50:00"/>
        <d v="3060-10-01T20:02:24"/>
        <d v="3071-09-02T16:47:36"/>
        <d v="3066-05-31T12:18:48"/>
        <d v="3093-07-20T00:09:12"/>
        <d v="3034-05-31T14:36:48"/>
        <d v="3060-12-10T17:28:48"/>
        <d v="3047-09-14T12:51:36"/>
        <d v="3098-08-28T23:38:00"/>
        <d v="3078-03-28T14:44:24"/>
        <d v="3095-01-07T17:02:24"/>
        <d v="3055-04-28T03:46:00"/>
        <d v="3038-09-08T08:19:12"/>
        <d v="3076-09-29T08:17:12"/>
        <d v="3048-08-10T16:33:12"/>
        <d v="3048-02-23T05:26:24"/>
        <d v="3067-06-06T00:42:24"/>
        <d v="3076-04-15T07:47:12"/>
        <d v="3084-05-16T05:29:36"/>
        <d v="3039-11-18T06:56:00"/>
        <d v="3036-07-21T05:12:24"/>
        <d v="3055-09-19T19:35:36"/>
        <d v="3095-02-17T14:27:36"/>
        <d v="3091-02-09T02:00:24"/>
        <d v="3053-05-07T09:03:12"/>
        <d v="3086-03-27T04:07:12"/>
        <d v="3056-12-15T00:43:12"/>
        <d v="3082-06-02T14:48:24"/>
        <d v="3053-08-12T16:44:48"/>
        <d v="3065-08-10T07:10:24"/>
        <d v="3037-02-08T13:29:12"/>
        <d v="3068-06-13T17:26:24"/>
        <d v="3052-10-03T05:12:48"/>
        <d v="3061-11-06T00:41:36"/>
        <d v="3083-03-19T23:44:00"/>
        <d v="3072-02-29T08:02:48"/>
        <d v="3071-06-02T02:46:48"/>
        <d v="3060-12-21T20:17:36"/>
        <d v="3005-01-07T09:35:36"/>
        <d v="3059-09-02T16:05:36"/>
        <d v="3080-06-24T22:00:00"/>
        <d v="3100-04-07T00:10:48"/>
        <d v="3046-02-05T15:54:48"/>
        <d v="3088-10-06T18:28:24"/>
        <d v="3082-11-04T18:44:24"/>
        <d v="3045-01-01T08:58:00"/>
        <d v="3074-05-23T18:14:00"/>
        <d v="3047-05-15T22:28:48"/>
        <d v="3095-03-16T10:17:36"/>
        <d v="3060-06-30T00:27:12"/>
        <d v="3086-02-21T05:40:48"/>
        <d v="3041-06-14T00:06:00"/>
        <d v="3057-05-31T01:23:36"/>
        <d v="3059-12-09T10:09:36"/>
        <d v="3020-12-13T09:02:00"/>
        <d v="3035-05-04T20:34:48"/>
        <d v="3071-07-09T02:15:36"/>
        <d v="3034-05-16T17:45:36"/>
        <d v="3034-05-29T19:33:36"/>
        <d v="3066-01-30T01:09:36"/>
        <d v="3042-03-15T07:36:48"/>
        <d v="3060-03-16T09:16:24"/>
        <d v="3067-03-18T14:35:36"/>
        <d v="3058-09-24T09:53:36"/>
        <d v="3048-02-09T23:37:12"/>
        <d v="3100-02-17T20:40:00"/>
        <d v="3054-01-10T13:50:24"/>
        <d v="3039-10-24T03:51:12"/>
        <d v="3056-07-27T05:43:12"/>
        <d v="3053-09-07T07:08:24"/>
        <d v="3052-06-26T20:01:12"/>
        <d v="3038-07-22T16:36:00"/>
        <d v="3064-04-26T00:04:00"/>
        <d v="3035-12-09T10:42:48"/>
        <d v="3038-10-24T20:44:00"/>
        <d v="3044-02-18T03:50:48"/>
        <d v="3089-11-28T06:22:24"/>
        <d v="3066-05-30T04:42:00"/>
        <d v="3069-03-09T09:41:36"/>
        <d v="3039-05-04T15:19:12"/>
        <d v="3076-03-21T17:28:24"/>
        <d v="3083-03-30T12:55:36"/>
        <d v="3095-01-04T00:31:12"/>
        <d v="3052-11-17T09:16:48"/>
        <d v="3036-02-26T03:11:12"/>
        <d v="3099-12-06T17:40:00"/>
        <d v="3061-07-31T11:58:24"/>
        <d v="3066-07-18T16:54:00"/>
        <d v="3050-03-16T09:28:48"/>
        <d v="3090-03-06T07:46:00"/>
        <d v="3094-08-02T20:18:24"/>
        <d v="3094-08-08T06:20:48"/>
        <d v="3059-12-01T15:38:24"/>
        <d v="3082-12-27T11:31:36"/>
        <d v="3095-12-04T07:34:24"/>
        <d v="3099-06-03T10:39:36"/>
        <d v="3074-04-26T14:28:00"/>
        <d v="3095-01-27T11:22:48"/>
        <d v="3054-01-24T23:56:48"/>
        <d v="3080-08-15T19:56:24"/>
        <d v="3046-09-26T11:20:48"/>
        <d v="3054-12-28T14:11:36"/>
        <d v="3047-06-26T19:11:36"/>
        <d v="3048-03-26T02:52:00"/>
        <d v="3061-01-11T04:57:36"/>
        <d v="3053-06-07T04:17:36"/>
        <d v="3041-01-17T15:42:48"/>
        <d v="3035-04-07T18:56:00"/>
        <d v="3094-06-04T00:04:48"/>
        <d v="3051-11-12T00:07:12"/>
        <d v="3036-02-26T14:31:12"/>
        <d v="3048-08-13T23:13:12"/>
        <d v="3076-05-26T20:33:12"/>
        <d v="3039-06-24T14:24:24"/>
        <d v="3058-09-08T05:16:24"/>
        <d v="3070-08-17T19:59:36"/>
        <d v="3044-05-03T13:28:48"/>
        <d v="3061-12-19T06:26:00"/>
        <d v="3056-01-01T12:00:00"/>
        <d v="3037-06-08T03:47:12"/>
        <d v="3033-08-01T03:07:12"/>
        <d v="3043-08-15T16:02:24"/>
        <d v="3038-11-05T05:58:24"/>
        <d v="3040-10-06T14:56:48"/>
        <d v="3064-07-06T03:58:48"/>
        <d v="3045-10-15T11:50:48"/>
        <d v="3053-08-21T11:32:00"/>
        <d v="3069-12-30T01:39:36"/>
        <d v="3051-12-12T09:44:00"/>
        <d v="3049-06-19T01:43:12"/>
        <d v="3082-03-27T07:40:48"/>
        <d v="3059-07-28T04:09:36"/>
        <d v="3051-11-18T05:54:00"/>
        <d v="3068-12-02T22:22:24"/>
        <d v="3050-08-08T10:00:00"/>
        <d v="3062-10-21T09:07:36"/>
        <d v="3051-02-09T10:44:00"/>
        <d v="3078-09-16T16:28:48"/>
        <d v="3035-09-30T00:48:48"/>
        <d v="3037-12-21T21:35:36"/>
        <d v="3047-10-12T00:59:12"/>
        <d v="3056-10-30T01:47:12"/>
        <d v="3067-03-15T09:30:48"/>
        <d v="3089-04-15T20:26:00"/>
        <d v="3078-03-21T03:07:12"/>
        <d v="3064-09-25T15:22:48"/>
        <d v="3077-01-09T01:05:36"/>
        <d v="3085-02-27T05:44:48"/>
        <d v="3065-02-05T02:55:36"/>
        <d v="3034-09-21T20:08:24"/>
        <d v="3094-02-11T07:28:00"/>
        <d v="3084-11-15T03:44:00"/>
        <d v="3059-09-22T17:41:36"/>
        <d v="3044-03-08T14:31:36"/>
        <d v="3047-03-19T19:40:24"/>
        <d v="3045-11-03T02:14:48"/>
        <d v="3057-02-04T16:45:36"/>
        <d v="3068-02-16T16:27:12"/>
        <d v="3063-10-13T21:50:00"/>
        <d v="3056-12-16T05:47:12"/>
        <d v="3051-11-02T00:08:48"/>
        <d v="3090-03-01T10:17:36"/>
        <d v="3038-07-12T19:29:12"/>
        <d v="3050-10-20T21:28:24"/>
        <d v="3078-08-20T20:32:00"/>
        <d v="3078-04-01T19:36:48"/>
        <d v="3065-10-05T23:16:00"/>
        <d v="3085-11-20T03:54:24"/>
        <d v="3034-12-08T15:05:36"/>
        <d v="3069-11-27T08:56:24"/>
        <d v="3079-11-01T08:50:48"/>
        <d v="3083-07-08T10:21:36"/>
        <d v="3037-09-18T19:24:48"/>
        <d v="3041-11-28T22:22:24"/>
        <d v="3072-04-09T07:02:24"/>
        <d v="3038-12-19T10:48:00"/>
        <d v="3018-08-15T07:14:48"/>
        <d v="3069-03-15T16:46:48"/>
        <d v="3053-04-10T07:54:24"/>
        <d v="3076-12-17T15:52:00"/>
        <d v="3036-09-18T01:51:12"/>
        <d v="3100-05-11T23:22:48"/>
        <d v="3079-07-01T13:49:12"/>
        <d v="3089-04-16T12:18:24"/>
        <d v="3079-03-04T17:24:24"/>
        <d v="3037-05-11T20:50:24"/>
        <d v="3048-07-01T14:53:36"/>
        <d v="3080-08-09T10:04:00"/>
        <d v="3011-01-08T21:30:00"/>
        <d v="3084-11-20T19:19:12"/>
        <d v="3038-08-18T14:24:24"/>
        <d v="3085-06-22T22:12:48"/>
        <d v="3048-02-22T10:21:12"/>
        <d v="3052-09-25T03:05:12"/>
        <d v="3036-04-24T08:58:48"/>
        <d v="3083-02-19T07:39:36"/>
        <d v="3020-08-20T07:35:36"/>
        <d v="3033-03-05T21:02:24"/>
        <d v="3054-02-16T14:32:48"/>
        <d v="3076-01-03T23:28:00"/>
        <d v="3078-01-17T22:34:00"/>
        <d v="3095-07-03T00:25:12"/>
        <d v="3064-11-10T22:45:12"/>
        <d v="3068-08-01T23:52:24"/>
        <d v="3037-07-01T21:52:00"/>
        <d v="3057-12-31T11:12:48"/>
        <d v="3068-10-17T13:43:36"/>
        <d v="3056-10-30T18:04:48"/>
        <d v="3037-03-21T08:36:00"/>
        <d v="3095-07-09T22:10:48"/>
        <d v="3046-06-23T09:45:36"/>
        <d v="3038-12-09T22:40:00"/>
        <d v="3053-10-25T02:50:24"/>
        <d v="3039-06-01T21:19:12"/>
        <d v="3078-07-02T11:43:12"/>
        <d v="3071-01-31T10:00:00"/>
        <d v="3041-10-18T01:04:24"/>
        <d v="3051-02-05T02:18:48"/>
        <d v="3042-07-11T21:42:48"/>
        <d v="3041-05-21T09:14:00"/>
        <d v="3075-06-27T13:14:48"/>
        <d v="3039-10-22T13:12:24"/>
        <d v="3085-02-22T03:55:12"/>
        <d v="3097-02-06T06:45:12"/>
        <d v="3044-08-08T11:46:24"/>
        <d v="3098-11-03T16:02:00"/>
        <d v="3037-09-15T11:46:00"/>
        <d v="3051-02-22T05:29:12"/>
        <d v="3077-04-16T21:47:36"/>
        <d v="3061-03-24T17:45:12"/>
        <d v="3057-05-05T18:10:00"/>
        <d v="3040-04-29T03:09:36"/>
        <d v="3089-12-30T23:26:48"/>
        <d v="3077-03-10T05:18:24"/>
        <d v="3053-07-02T13:59:36"/>
        <d v="3041-10-14T21:03:12"/>
        <d v="3049-02-15T00:26:48"/>
        <d v="3076-08-13T23:45:12"/>
        <d v="3064-01-18T01:58:48"/>
        <d v="3059-09-06T16:54:24"/>
        <d v="3068-04-25T17:35:36"/>
        <d v="3100-04-10T07:12:24"/>
        <d v="3034-05-13T12:40:00"/>
        <d v="3070-11-26T14:28:00"/>
        <d v="3074-05-12T17:19:36"/>
        <d v="3045-11-27T01:05:36"/>
        <d v="3069-01-18T10:06:24"/>
        <d v="3074-10-04T17:05:36"/>
        <d v="3054-03-17T17:40:00"/>
        <d v="3043-06-06T04:34:48"/>
        <d v="3036-12-04T11:45:36"/>
        <d v="3082-05-28T16:46:00"/>
        <d v="3041-03-10T04:04:00"/>
        <d v="3069-10-30T02:26:48"/>
        <d v="3059-03-22T13:21:36"/>
        <d v="3067-12-09T16:19:12"/>
        <d v="3049-06-03T00:25:36"/>
        <d v="3046-05-22T23:30:00"/>
        <d v="3054-08-15T06:32:48"/>
        <d v="3039-05-17T19:55:36"/>
        <d v="3043-06-24T14:44:00"/>
        <d v="3049-02-25T12:57:12"/>
        <d v="3060-06-30T06:48:48"/>
        <d v="3060-11-29T00:06:00"/>
        <d v="3043-07-18T06:36:24"/>
        <d v="3034-02-03T10:38:48"/>
        <d v="3040-12-06T02:06:24"/>
        <d v="3082-10-26T11:37:12"/>
        <d v="3090-01-29T04:34:00"/>
        <d v="3060-08-20T20:19:36"/>
        <d v="3084-11-22T09:35:36"/>
        <d v="3091-04-20T15:22:48"/>
        <d v="3079-01-20T10:57:36"/>
        <d v="3040-12-24T09:00:48"/>
        <d v="3035-04-08T16:22:24"/>
        <d v="3077-06-01T09:29:12"/>
        <d v="3084-02-27T17:47:12"/>
        <d v="3064-11-22T21:17:12"/>
        <d v="3055-11-23T02:50:24"/>
        <d v="3038-10-31T20:04:24"/>
        <d v="3081-03-21T22:35:12"/>
        <d v="3065-03-11T19:40:00"/>
        <d v="3096-12-26T03:02:00"/>
        <d v="3068-05-13T09:10:48"/>
        <d v="3051-10-29T00:08:00"/>
        <d v="3095-10-17T07:32:24"/>
        <d v="3074-07-21T07:32:24"/>
        <d v="3054-11-22T06:50:24"/>
        <d v="3054-05-22T06:18:00"/>
        <d v="3069-12-01T19:37:36"/>
        <d v="3043-07-22T02:19:36"/>
        <d v="3095-06-17T01:17:36"/>
        <d v="3055-06-26T05:37:12"/>
        <d v="3083-04-26T12:48:24"/>
        <d v="3083-05-14T18:06:24"/>
        <d v="3052-06-22T22:50:00"/>
        <d v="3069-12-05T13:01:12"/>
        <d v="3072-12-27T06:46:24"/>
        <d v="3090-08-23T11:22:24"/>
        <d v="3053-08-05T11:50:00"/>
        <d v="3069-10-12T13:59:36"/>
        <d v="3085-02-21T19:54:24"/>
        <d v="3058-05-19T22:20:00"/>
        <d v="3057-10-22T13:55:12"/>
        <d v="3063-07-10T03:34:48"/>
        <d v="3049-02-13T03:40:24"/>
        <d v="3052-04-26T16:18:48"/>
        <d v="3099-11-17T02:07:12"/>
        <d v="3042-07-10T02:00:00"/>
        <d v="3095-04-13T18:20:00"/>
        <d v="3067-02-17T21:11:12"/>
        <d v="3048-05-11T08:14:24"/>
        <d v="3082-04-26T07:58:48"/>
        <d v="3087-04-03T09:49:12"/>
        <d v="3044-12-14T23:56:00"/>
        <d v="3097-10-08T16:32:48"/>
        <d v="3081-01-04T08:29:12"/>
        <d v="3062-02-24T23:46:24"/>
        <d v="3091-10-25T16:13:36"/>
        <d v="3095-07-18T06:03:36"/>
        <d v="3053-03-25T04:26:24"/>
        <d v="3042-02-12T00:00:24"/>
        <d v="3100-02-22T18:14:48"/>
        <d v="3067-05-22T18:13:12"/>
        <d v="3050-04-03T22:16:48"/>
        <d v="3051-08-29T06:16:00"/>
        <d v="3076-02-02T17:14:24"/>
        <d v="3073-04-21T18:09:12"/>
      </sharedItems>
      <fieldGroup par="22" base="18">
        <rangePr groupBy="months" startDate="2915-01-18T22:05:12" endDate="3102-12-12T12:02:48"/>
        <groupItems count="14">
          <s v="&lt;2915-01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02-12-12"/>
        </groupItems>
      </fieldGroup>
    </cacheField>
    <cacheField name="Date ended conversion" numFmtId="14">
      <sharedItems containsSemiMixedTypes="0" containsNonDate="0" containsDate="1" containsString="0" minDate="2920-09-04T10:24:00" maxDate="3106-03-06T04:48:00" count="4092">
        <d v="3063-06-03T00:00:00"/>
        <d v="3102-02-02T09:53:12"/>
        <d v="3086-05-02T21:53:12"/>
        <d v="3040-06-12T08:42:48"/>
        <d v="3073-04-04T00:31:36"/>
        <d v="3087-11-14T14:00:00"/>
        <d v="3036-11-13T17:40:00"/>
        <d v="3086-04-13T03:06:48"/>
        <d v="3081-01-05T00:00:00"/>
        <d v="3081-02-03T11:37:36"/>
        <d v="3037-08-04T15:11:36"/>
        <d v="3089-06-10T00:00:00"/>
        <d v="3038-12-23T00:00:00"/>
        <d v="3085-07-18T10:48:00"/>
        <d v="3038-10-22T23:36:00"/>
        <d v="3067-10-21T05:36:00"/>
        <d v="3037-01-04T12:00:00"/>
        <d v="3022-03-14T01:18:24"/>
        <d v="3043-02-22T00:22:24"/>
        <d v="3063-04-08T14:13:36"/>
        <d v="3066-11-17T04:44:48"/>
        <d v="3043-09-28T01:15:36"/>
        <d v="3050-02-03T23:36:00"/>
        <d v="3057-12-07T08:00:00"/>
        <d v="3067-01-05T15:36:00"/>
        <d v="3074-08-01T14:24:24"/>
        <d v="3041-02-07T08:57:36"/>
        <d v="3047-01-23T22:53:12"/>
        <d v="3073-01-25T03:13:36"/>
        <d v="3007-06-18T07:45:12"/>
        <d v="3041-05-09T00:46:00"/>
        <d v="3075-09-08T00:13:36"/>
        <d v="3082-10-21T23:36:00"/>
        <d v="3070-07-21T20:40:24"/>
        <d v="3040-04-20T17:20:24"/>
        <d v="3057-10-05T00:00:00"/>
        <d v="3056-03-14T08:50:00"/>
        <d v="3053-11-11T15:11:36"/>
        <d v="3010-08-26T08:57:36"/>
        <d v="3021-02-17T15:14:00"/>
        <d v="3037-03-16T00:00:00"/>
        <d v="3044-04-29T15:41:36"/>
        <d v="3049-11-07T08:10:24"/>
        <d v="3038-10-09T00:00:00"/>
        <d v="3044-06-05T08:54:48"/>
        <d v="3081-10-13T23:22:48"/>
        <d v="3073-01-01T03:49:36"/>
        <d v="3049-04-10T16:02:48"/>
        <d v="3010-11-21T19:04:00"/>
        <d v="3069-07-14T05:38:00"/>
        <d v="3012-02-24T07:46:48"/>
        <d v="3064-08-27T06:54:48"/>
        <d v="3039-01-29T20:18:24"/>
        <d v="3032-04-05T00:00:00"/>
        <d v="3073-08-23T02:48:24"/>
        <d v="3083-10-12T06:06:24"/>
        <d v="3042-05-20T18:09:36"/>
        <d v="3057-08-13T23:44:48"/>
        <d v="3047-04-19T21:08:48"/>
        <d v="3066-12-14T00:00:00"/>
        <d v="3003-12-16T17:48:48"/>
        <d v="3012-05-29T13:02:48"/>
        <d v="3006-03-02T04:31:12"/>
        <d v="3025-11-02T23:36:00"/>
        <d v="3014-06-17T10:32:24"/>
        <d v="3040-09-09T23:36:00"/>
        <d v="3087-03-10T09:28:00"/>
        <d v="2990-12-21T00:01:36"/>
        <d v="3070-05-17T13:08:48"/>
        <d v="2972-02-03T23:36:00"/>
        <d v="2970-04-17T12:18:00"/>
        <d v="2987-10-18T12:22:48"/>
        <d v="2999-01-06T00:00:00"/>
        <d v="2962-02-04T23:36:00"/>
        <d v="3075-05-27T16:38:00"/>
        <d v="3009-06-24T00:28:48"/>
        <d v="2977-10-09T14:23:12"/>
        <d v="2987-04-29T23:36:00"/>
        <d v="3090-02-19T12:48:24"/>
        <d v="3011-01-28T03:19:36"/>
        <d v="3024-08-25T00:22:24"/>
        <d v="2990-11-16T00:48:00"/>
        <d v="2972-08-02T16:24:24"/>
        <d v="3059-04-03T10:15:12"/>
        <d v="2962-12-04T04:34:24"/>
        <d v="2971-06-29T00:14:48"/>
        <d v="3073-10-07T08:18:00"/>
        <d v="2940-02-22T16:24:00"/>
        <d v="3037-06-07T19:32:24"/>
        <d v="3012-02-22T01:16:48"/>
        <d v="2966-09-15T03:19:36"/>
        <d v="2963-01-12T15:45:36"/>
        <d v="3100-03-02T00:00:00"/>
        <d v="2990-03-15T00:00:00"/>
        <d v="3051-02-27T15:21:12"/>
        <d v="2981-09-25T02:56:24"/>
        <d v="2944-01-10T00:00:00"/>
        <d v="2966-09-11T05:52:48"/>
        <d v="3000-07-11T12:00:00"/>
        <d v="3027-07-12T15:59:36"/>
        <d v="2998-05-06T01:54:24"/>
        <d v="3003-09-01T15:24:00"/>
        <d v="2953-06-27T03:33:12"/>
        <d v="3061-10-23T03:48:00"/>
        <d v="2960-02-13T00:00:00"/>
        <d v="3082-11-11T00:00:00"/>
        <d v="2984-02-24T15:20:24"/>
        <d v="2961-07-23T13:54:48"/>
        <d v="3012-01-01T17:08:00"/>
        <d v="2957-10-01T14:52:00"/>
        <d v="3022-12-13T23:36:00"/>
        <d v="3059-12-13T23:54:48"/>
        <d v="3032-10-18T00:00:00"/>
        <d v="2968-05-15T00:00:00"/>
        <d v="2978-11-10T13:55:12"/>
        <d v="2980-05-02T17:37:36"/>
        <d v="2960-06-21T22:22:00"/>
        <d v="2940-08-02T00:00:00"/>
        <d v="2967-10-22T06:54:24"/>
        <d v="2968-11-07T00:00:00"/>
        <d v="3092-03-12T04:42:48"/>
        <d v="3057-02-17T06:24:00"/>
        <d v="3092-09-05T08:42:48"/>
        <d v="3045-11-11T00:00:00"/>
        <d v="3058-12-09T06:56:48"/>
        <d v="3100-05-04T20:32:00"/>
        <d v="3060-08-28T00:00:00"/>
        <d v="3056-02-26T23:36:24"/>
        <d v="3093-04-28T11:17:12"/>
        <d v="3045-12-29T11:53:12"/>
        <d v="3059-09-19T16:32:00"/>
        <d v="3086-05-06T00:00:00"/>
        <d v="3046-07-07T12:02:48"/>
        <d v="3084-01-10T12:24:00"/>
        <d v="3066-04-14T00:00:00"/>
        <d v="3038-01-13T00:00:00"/>
        <d v="3058-12-21T06:24:00"/>
        <d v="3068-10-08T18:37:12"/>
        <d v="3064-01-06T23:36:00"/>
        <d v="3062-10-01T02:28:48"/>
        <d v="3055-03-17T18:12:48"/>
        <d v="3059-12-09T16:09:12"/>
        <d v="3047-02-10T10:31:12"/>
        <d v="3090-03-27T22:00:00"/>
        <d v="3056-10-27T07:08:48"/>
        <d v="3064-09-11T00:20:48"/>
        <d v="3099-03-23T09:19:12"/>
        <d v="3030-11-12T19:40:24"/>
        <d v="3077-10-26T18:14:24"/>
        <d v="3049-08-20T00:00:00"/>
        <d v="3059-08-11T21:12:48"/>
        <d v="3061-02-23T05:16:24"/>
        <d v="3043-07-04T20:40:00"/>
        <d v="3048-02-22T01:37:36"/>
        <d v="3060-02-29T03:18:00"/>
        <d v="3063-06-13T10:14:00"/>
        <d v="3040-02-27T23:58:24"/>
        <d v="3077-10-17T21:08:48"/>
        <d v="3045-05-30T20:11:12"/>
        <d v="3086-03-05T10:18:00"/>
        <d v="3064-12-24T21:56:24"/>
        <d v="3038-02-03T11:58:00"/>
        <d v="3041-01-25T16:48:00"/>
        <d v="3068-01-05T00:00:00"/>
        <d v="3043-04-16T07:20:24"/>
        <d v="3061-03-24T11:13:12"/>
        <d v="3099-02-04T19:44:48"/>
        <d v="3064-04-05T06:14:00"/>
        <d v="3055-03-09T01:08:00"/>
        <d v="3077-12-06T23:36:00"/>
        <d v="3065-12-03T11:12:00"/>
        <d v="3088-10-14T08:05:36"/>
        <d v="3055-02-26T11:29:12"/>
        <d v="3013-04-22T01:43:12"/>
        <d v="3058-06-20T05:10:24"/>
        <d v="3036-04-29T19:56:00"/>
        <d v="3064-04-26T18:39:36"/>
        <d v="3055-06-18T03:30:24"/>
        <d v="3071-10-03T22:18:00"/>
        <d v="3078-03-14T22:22:00"/>
        <d v="3065-04-13T00:00:00"/>
        <d v="3019-09-29T18:47:12"/>
        <d v="3098-07-02T06:52:48"/>
        <d v="3012-01-04T00:00:00"/>
        <d v="3042-01-24T23:36:00"/>
        <d v="3089-03-24T20:55:36"/>
        <d v="3102-03-04T00:00:00"/>
        <d v="3063-04-19T23:36:00"/>
        <d v="3042-05-01T09:26:00"/>
        <d v="3090-04-07T13:50:48"/>
        <d v="3085-01-26T14:58:24"/>
        <d v="3068-02-08T14:15:12"/>
        <d v="3045-02-17T00:12:48"/>
        <d v="3034-12-10T21:14:24"/>
        <d v="3054-05-04T19:49:36"/>
        <d v="3062-08-08T02:12:48"/>
        <d v="3037-08-13T20:39:36"/>
        <d v="3022-03-05T22:53:36"/>
        <d v="3044-04-25T04:48:48"/>
        <d v="3090-02-04T23:20:48"/>
        <d v="3042-12-25T00:01:12"/>
        <d v="3052-08-15T15:31:36"/>
        <d v="3068-07-11T23:36:00"/>
        <d v="3073-06-18T00:00:00"/>
        <d v="3088-04-15T00:01:12"/>
        <d v="3068-05-19T04:08:48"/>
        <d v="3088-05-19T02:33:12"/>
        <d v="3050-04-13T17:35:12"/>
        <d v="3049-01-16T21:06:48"/>
        <d v="3062-08-14T03:34:00"/>
        <d v="3068-01-10T00:00:00"/>
        <d v="3067-03-26T20:06:48"/>
        <d v="3081-01-28T03:28:00"/>
        <d v="3065-01-10T02:40:24"/>
        <d v="3054-04-27T08:59:36"/>
        <d v="3029-12-09T13:19:36"/>
        <d v="3057-06-05T00:14:48"/>
        <d v="3049-11-07T08:59:36"/>
        <d v="3058-12-02T01:55:36"/>
        <d v="3080-01-20T23:36:00"/>
        <d v="3065-04-22T02:24:00"/>
        <d v="3055-10-11T02:25:36"/>
        <d v="3055-08-31T15:36:00"/>
        <d v="3083-05-23T02:00:00"/>
        <d v="3062-07-28T15:30:24"/>
        <d v="3080-07-22T01:41:36"/>
        <d v="3080-05-05T00:00:00"/>
        <d v="3062-07-20T10:56:24"/>
        <d v="3089-08-28T20:46:24"/>
        <d v="3076-12-10T09:58:48"/>
        <d v="3060-03-29T15:40:24"/>
        <d v="3074-03-09T00:20:24"/>
        <d v="3096-12-15T00:00:00"/>
        <d v="3091-12-27T21:08:48"/>
        <d v="3061-04-23T20:23:36"/>
        <d v="3062-07-20T19:18:48"/>
        <d v="3074-04-27T00:00:00"/>
        <d v="3078-06-30T20:27:36"/>
        <d v="3097-12-31T00:00:00"/>
        <d v="3070-07-17T00:00:00"/>
        <d v="3010-04-20T00:04:24"/>
        <d v="3049-05-24T18:01:36"/>
        <d v="2977-04-18T19:56:00"/>
        <d v="3029-07-05T03:21:36"/>
        <d v="2934-12-20T02:24:00"/>
        <d v="2993-01-14T06:34:00"/>
        <d v="2953-03-05T17:22:00"/>
        <d v="2949-01-07T15:36:00"/>
        <d v="2978-07-01T14:03:36"/>
        <d v="2945-06-11T16:00:00"/>
        <d v="3012-05-23T13:56:24"/>
        <d v="2987-01-16T00:00:00"/>
        <d v="2940-01-07T23:36:00"/>
        <d v="2981-01-19T14:54:00"/>
        <d v="3069-01-25T00:00:00"/>
        <d v="2958-12-18T15:12:48"/>
        <d v="3007-01-07T11:06:48"/>
        <d v="3083-03-26T01:04:48"/>
        <d v="2965-02-10T05:46:24"/>
        <d v="3056-06-29T17:07:36"/>
        <d v="2943-01-21T23:36:00"/>
        <d v="2988-06-22T22:00:00"/>
        <d v="2957-10-06T22:51:12"/>
        <d v="2995-11-09T21:57:36"/>
        <d v="2986-09-13T21:18:00"/>
        <d v="2938-08-14T06:24:00"/>
        <d v="2937-06-15T20:24:00"/>
        <d v="3087-06-14T16:57:36"/>
        <d v="2974-06-14T15:51:12"/>
        <d v="3101-07-15T17:28:48"/>
        <d v="2963-07-18T00:00:00"/>
        <d v="3026-03-06T00:00:00"/>
        <d v="2937-10-28T19:36:00"/>
        <d v="2966-02-15T23:06:24"/>
        <d v="2984-04-24T23:36:00"/>
        <d v="2998-09-09T18:26:24"/>
        <d v="2985-10-22T23:09:36"/>
        <d v="3059-06-18T09:27:36"/>
        <d v="2996-10-12T23:35:36"/>
        <d v="3101-11-10T00:24:00"/>
        <d v="3035-12-02T04:14:00"/>
        <d v="2920-09-04T10:24:00"/>
        <d v="2933-07-25T00:00:00"/>
        <d v="2964-01-02T23:36:00"/>
        <d v="2979-06-01T17:12:00"/>
        <d v="3019-04-22T03:31:12"/>
        <d v="3007-08-11T14:09:36"/>
        <d v="2998-03-04T00:00:00"/>
        <d v="2989-09-11T01:17:12"/>
        <d v="3074-10-27T19:29:36"/>
        <d v="2956-03-11T23:36:00"/>
        <d v="3009-12-28T00:24:00"/>
        <d v="2973-11-09T23:36:00"/>
        <d v="3033-04-18T00:45:36"/>
        <d v="2943-03-17T00:00:00"/>
        <d v="3022-01-30T00:00:00"/>
        <d v="2994-07-06T09:53:12"/>
        <d v="3057-12-19T23:36:00"/>
        <d v="3034-07-23T00:00:00"/>
        <d v="2951-02-17T09:44:00"/>
        <d v="2961-07-23T00:55:12"/>
        <d v="3007-03-18T16:54:00"/>
        <d v="2981-08-28T13:35:12"/>
        <d v="2988-02-10T16:58:24"/>
        <d v="2994-02-03T00:00:00"/>
        <d v="2982-08-18T02:59:36"/>
        <d v="3007-04-14T02:13:12"/>
        <d v="3004-08-06T16:00:24"/>
        <d v="2958-08-01T16:04:00"/>
        <d v="2994-04-08T00:53:36"/>
        <d v="2973-04-06T00:00:00"/>
        <d v="2978-01-27T23:36:00"/>
        <d v="3008-12-06T01:32:48"/>
        <d v="2944-09-18T23:36:00"/>
        <d v="3006-01-13T23:55:12"/>
        <d v="2993-06-24T12:53:36"/>
        <d v="3048-09-14T23:36:00"/>
        <d v="3024-10-02T05:53:12"/>
        <d v="3007-09-09T22:20:24"/>
        <d v="2932-03-17T23:36:00"/>
        <d v="3045-03-06T03:03:36"/>
        <d v="3094-08-03T17:14:24"/>
        <d v="3082-10-31T16:19:12"/>
        <d v="3097-05-27T23:36:00"/>
        <d v="3064-01-17T00:43:12"/>
        <d v="3097-04-30T12:13:12"/>
        <d v="3102-11-25T22:48:00"/>
        <d v="3055-05-09T00:00:00"/>
        <d v="3070-01-22T00:00:00"/>
        <d v="3070-06-15T00:00:00"/>
        <d v="3011-01-19T23:36:00"/>
        <d v="3085-02-17T22:53:36"/>
        <d v="3069-10-22T00:00:00"/>
        <d v="3080-06-20T06:36:24"/>
        <d v="3058-12-06T00:00:00"/>
        <d v="3058-06-24T00:00:00"/>
        <d v="3070-11-17T07:27:12"/>
        <d v="3054-10-23T02:03:12"/>
        <d v="3090-03-23T00:00:00"/>
        <d v="3057-11-16T05:47:12"/>
        <d v="3102-07-03T00:00:00"/>
        <d v="3044-01-14T23:36:00"/>
        <d v="3081-12-04T17:46:00"/>
        <d v="3046-12-05T00:00:00"/>
        <d v="3060-01-01T08:00:00"/>
        <d v="3059-04-08T15:56:00"/>
        <d v="3068-11-24T00:08:24"/>
        <d v="3070-12-08T21:23:36"/>
        <d v="3065-05-10T02:06:24"/>
        <d v="3101-09-08T23:23:12"/>
        <d v="3090-10-03T23:36:00"/>
        <d v="3080-06-28T03:41:36"/>
        <d v="3044-07-01T00:27:12"/>
        <d v="3071-04-15T00:07:36"/>
        <d v="3080-07-18T20:48:24"/>
        <d v="3048-01-22T01:17:36"/>
        <d v="3079-01-13T06:37:12"/>
        <d v="3057-07-06T07:58:48"/>
        <d v="3085-01-02T00:00:00"/>
        <d v="3046-12-07T04:48:00"/>
        <d v="3063-06-03T04:24:00"/>
        <d v="3047-07-07T00:42:24"/>
        <d v="3040-06-24T00:00:00"/>
        <d v="2938-02-02T08:48:00"/>
        <d v="3037-05-02T23:36:00"/>
        <d v="3053-12-02T18:03:12"/>
        <d v="2987-04-22T00:47:12"/>
        <d v="3010-01-01T23:36:00"/>
        <d v="3054-11-27T12:48:48"/>
        <d v="2979-01-04T05:47:36"/>
        <d v="3098-06-27T02:00:00"/>
        <d v="3004-03-11T10:15:36"/>
        <d v="3041-11-28T16:04:24"/>
        <d v="2991-03-10T21:19:12"/>
        <d v="2971-01-30T08:12:24"/>
        <d v="3030-01-05T07:12:00"/>
        <d v="3056-10-29T00:00:00"/>
        <d v="3070-12-03T00:24:00"/>
        <d v="3075-09-12T20:48:00"/>
        <d v="2986-03-07T12:28:48"/>
        <d v="3075-07-20T06:36:48"/>
        <d v="2991-12-07T00:00:00"/>
        <d v="2994-06-18T00:40:00"/>
        <d v="3035-03-01T19:43:36"/>
        <d v="3050-06-14T18:18:48"/>
        <d v="3047-06-03T00:40:24"/>
        <d v="3064-08-27T19:56:24"/>
        <d v="3064-12-09T00:00:00"/>
        <d v="3087-10-17T19:52:00"/>
        <d v="3030-06-03T23:36:00"/>
        <d v="3058-06-02T21:08:48"/>
        <d v="2977-02-18T23:36:00"/>
        <d v="2970-07-04T00:00:00"/>
        <d v="3020-09-06T00:20:48"/>
        <d v="3081-02-19T15:12:48"/>
        <d v="2985-10-19T12:48:00"/>
        <d v="2990-06-11T13:22:24"/>
        <d v="2946-01-23T17:36:00"/>
        <d v="3057-11-17T00:50:24"/>
        <d v="3061-06-03T19:18:00"/>
        <d v="3035-01-13T12:00:00"/>
        <d v="2968-06-13T05:08:00"/>
        <d v="3070-05-07T22:46:48"/>
        <d v="2968-08-11T03:12:00"/>
        <d v="3028-06-14T01:36:00"/>
        <d v="3030-04-20T00:55:36"/>
        <d v="2962-06-30T23:36:00"/>
        <d v="2975-04-15T21:40:00"/>
        <d v="3022-05-24T15:56:00"/>
        <d v="3047-10-06T10:44:00"/>
        <d v="3061-03-05T13:18:48"/>
        <d v="3025-06-12T00:00:00"/>
        <d v="2991-08-21T19:51:12"/>
        <d v="2991-04-03T01:24:24"/>
        <d v="3020-10-08T12:26:00"/>
        <d v="3045-02-10T00:00:00"/>
        <d v="3028-08-11T12:12:24"/>
        <d v="3008-06-28T13:12:00"/>
        <d v="3063-06-06T18:38:48"/>
        <d v="3013-12-03T05:14:48"/>
        <d v="3030-10-31T16:12:24"/>
        <d v="3065-05-07T19:02:24"/>
        <d v="3042-09-24T05:58:48"/>
        <d v="3012-05-08T05:32:00"/>
        <d v="2983-08-30T00:39:36"/>
        <d v="3071-10-25T16:01:36"/>
        <d v="3078-01-17T02:05:36"/>
        <d v="3069-06-10T23:36:00"/>
        <d v="3037-01-21T00:00:00"/>
        <d v="2927-10-19T23:36:00"/>
        <d v="3018-09-26T13:46:48"/>
        <d v="3047-11-26T10:26:24"/>
        <d v="3069-05-16T10:32:24"/>
        <d v="3068-09-16T02:48:48"/>
        <d v="3024-02-10T00:40:48"/>
        <d v="3018-11-28T22:32:00"/>
        <d v="3015-12-29T16:45:12"/>
        <d v="3092-07-16T15:30:24"/>
        <d v="3071-03-09T06:23:12"/>
        <d v="3045-02-16T06:47:12"/>
        <d v="3079-07-28T15:41:12"/>
        <d v="3078-05-23T22:12:24"/>
        <d v="3053-05-08T07:53:12"/>
        <d v="3028-09-19T08:40:24"/>
        <d v="2981-01-25T18:24:24"/>
        <d v="3059-04-18T01:10:00"/>
        <d v="3054-02-25T00:08:00"/>
        <d v="3068-08-29T00:00:00"/>
        <d v="3034-11-17T04:38:00"/>
        <d v="3101-04-03T00:00:00"/>
        <d v="3029-01-15T17:20:00"/>
        <d v="3027-09-18T03:56:24"/>
        <d v="3058-10-16T21:26:00"/>
        <d v="3053-05-06T19:11:36"/>
        <d v="3047-09-29T05:36:00"/>
        <d v="2985-01-31T12:24:00"/>
        <d v="3021-06-07T23:36:00"/>
        <d v="3041-01-20T10:04:48"/>
        <d v="3051-12-20T08:25:36"/>
        <d v="2974-11-17T08:50:48"/>
        <d v="3036-01-09T00:00:00"/>
        <d v="3077-03-17T23:36:00"/>
        <d v="2968-08-07T00:56:24"/>
        <d v="2971-08-06T01:01:12"/>
        <d v="3083-03-07T08:54:00"/>
        <d v="3037-09-22T21:09:36"/>
        <d v="2994-07-17T15:05:36"/>
        <d v="2995-11-27T07:33:36"/>
        <d v="2990-09-05T20:26:00"/>
        <d v="3059-12-15T11:36:00"/>
        <d v="3027-02-01T00:00:00"/>
        <d v="3033-03-25T07:51:36"/>
        <d v="3041-07-11T03:27:12"/>
        <d v="3043-02-25T18:07:36"/>
        <d v="3101-03-20T21:31:36"/>
        <d v="3058-04-17T01:37:12"/>
        <d v="3036-02-25T23:36:00"/>
        <d v="2987-03-06T00:53:36"/>
        <d v="3056-01-16T20:43:36"/>
        <d v="3047-05-29T18:54:00"/>
        <d v="3016-08-05T00:06:00"/>
        <d v="2996-09-10T03:15:36"/>
        <d v="3080-12-05T13:36:00"/>
        <d v="3060-01-15T11:22:00"/>
        <d v="3053-11-14T19:38:24"/>
        <d v="3061-04-21T01:44:24"/>
        <d v="3036-01-27T14:55:36"/>
        <d v="3097-09-08T06:37:36"/>
        <d v="3098-08-20T07:20:00"/>
        <d v="2978-05-07T13:12:00"/>
        <d v="2993-06-29T05:54:00"/>
        <d v="3075-10-30T13:59:36"/>
        <d v="3092-11-06T20:12:00"/>
        <d v="3079-12-29T18:46:24"/>
        <d v="3038-02-14T00:00:00"/>
        <d v="3063-01-02T20:42:00"/>
        <d v="3028-10-11T08:29:36"/>
        <d v="3049-08-17T00:00:00"/>
        <d v="2977-07-06T06:59:36"/>
        <d v="2924-10-26T23:36:00"/>
        <d v="2938-06-29T06:24:00"/>
        <d v="2966-07-03T15:00:24"/>
        <d v="2983-02-23T06:50:00"/>
        <d v="3102-05-15T00:00:00"/>
        <d v="2984-09-07T14:34:48"/>
        <d v="3073-08-08T08:34:24"/>
        <d v="3016-08-30T06:08:00"/>
        <d v="2997-04-21T00:22:48"/>
        <d v="2987-08-15T05:36:00"/>
        <d v="3096-11-02T13:52:00"/>
        <d v="3078-01-04T05:35:36"/>
        <d v="3008-05-13T06:32:48"/>
        <d v="3095-05-25T19:30:48"/>
        <d v="3088-12-28T00:00:00"/>
        <d v="3040-08-01T17:38:48"/>
        <d v="3073-11-21T18:40:24"/>
        <d v="3003-02-23T07:46:00"/>
        <d v="3100-04-01T18:24:24"/>
        <d v="3066-05-29T18:24:00"/>
        <d v="3000-05-10T09:28:24"/>
        <d v="3032-12-02T00:00:00"/>
        <d v="3094-02-09T23:36:00"/>
        <d v="3079-04-24T23:30:00"/>
        <d v="3067-05-13T04:30:24"/>
        <d v="3104-08-08T00:00:00"/>
        <d v="3042-11-14T14:56:24"/>
        <d v="3056-04-12T00:00:00"/>
        <d v="3101-03-29T02:00:00"/>
        <d v="3061-05-14T08:00:00"/>
        <d v="3098-10-11T00:00:00"/>
        <d v="3061-07-06T00:00:00"/>
        <d v="3097-02-19T23:36:00"/>
        <d v="3082-10-18T04:03:12"/>
        <d v="3016-12-25T17:23:12"/>
        <d v="3070-02-10T00:00:00"/>
        <d v="3058-08-12T00:24:00"/>
        <d v="3059-12-03T10:28:24"/>
        <d v="3070-04-19T10:36:24"/>
        <d v="3082-11-06T01:45:12"/>
        <d v="3044-12-27T20:38:24"/>
        <d v="3052-05-11T14:42:24"/>
        <d v="3069-11-08T02:53:36"/>
        <d v="3082-03-08T16:46:24"/>
        <d v="3046-01-26T05:04:48"/>
        <d v="3086-04-03T18:24:00"/>
        <d v="3071-01-04T05:15:36"/>
        <d v="3069-02-08T00:46:00"/>
        <d v="3079-12-17T04:23:12"/>
        <d v="3090-02-17T23:57:36"/>
        <d v="3073-08-13T22:14:24"/>
        <d v="3100-02-03T00:00:00"/>
        <d v="3064-01-19T21:12:00"/>
        <d v="3074-08-15T19:18:24"/>
        <d v="3046-12-20T06:36:24"/>
        <d v="3045-04-03T10:28:48"/>
        <d v="3085-04-01T04:46:48"/>
        <d v="3074-06-10T15:26:48"/>
        <d v="3096-03-13T14:41:12"/>
        <d v="3055-07-08T04:42:00"/>
        <d v="3072-10-28T19:04:00"/>
        <d v="3049-02-19T12:18:00"/>
        <d v="3069-09-11T19:25:12"/>
        <d v="3097-03-18T08:06:00"/>
        <d v="3053-03-01T16:18:48"/>
        <d v="3078-10-13T15:10:00"/>
        <d v="3059-05-17T00:00:00"/>
        <d v="3086-11-30T10:13:12"/>
        <d v="3050-02-16T05:17:36"/>
        <d v="3075-01-27T00:00:00"/>
        <d v="3074-02-10T08:04:48"/>
        <d v="3077-04-06T03:47:36"/>
        <d v="3063-09-07T23:36:00"/>
        <d v="3070-04-18T04:35:12"/>
        <d v="3051-03-12T04:48:00"/>
        <d v="3044-07-09T06:31:12"/>
        <d v="3060-10-29T14:57:12"/>
        <d v="3055-10-02T07:40:48"/>
        <d v="3083-04-18T03:20:48"/>
        <d v="3069-05-22T00:00:00"/>
        <d v="3049-09-01T10:49:12"/>
        <d v="3091-07-12T19:06:48"/>
        <d v="3064-01-26T07:21:36"/>
        <d v="3054-12-02T00:00:00"/>
        <d v="3055-03-11T12:34:48"/>
        <d v="3054-12-24T04:46:24"/>
        <d v="3038-08-08T03:40:24"/>
        <d v="3053-01-31T12:02:48"/>
        <d v="3057-01-08T04:13:12"/>
        <d v="3095-03-15T11:14:24"/>
        <d v="3062-06-19T17:59:36"/>
        <d v="3043-01-26T07:33:36"/>
        <d v="3063-05-20T00:52:00"/>
        <d v="3048-03-07T13:44:00"/>
        <d v="3088-05-14T00:27:12"/>
        <d v="3081-01-26T17:22:24"/>
        <d v="3058-02-27T16:15:12"/>
        <d v="3094-03-22T12:36:48"/>
        <d v="3088-01-12T00:00:00"/>
        <d v="3048-04-19T01:12:24"/>
        <d v="3054-06-14T06:24:00"/>
        <d v="3058-07-15T03:44:48"/>
        <d v="3049-09-25T14:15:36"/>
        <d v="3061-03-01T01:26:00"/>
        <d v="3040-11-30T08:09:12"/>
        <d v="3041-10-17T20:22:24"/>
        <d v="3065-06-21T14:03:12"/>
        <d v="3059-07-06T00:00:00"/>
        <d v="3071-06-26T19:34:24"/>
        <d v="3060-12-22T02:32:00"/>
        <d v="3017-03-29T00:27:36"/>
        <d v="3057-06-02T22:34:24"/>
        <d v="3075-04-11T10:54:48"/>
        <d v="3090-02-26T18:18:24"/>
        <d v="3068-01-09T23:36:00"/>
        <d v="3085-07-23T11:36:00"/>
        <d v="3067-08-16T22:23:36"/>
        <d v="3101-09-30T00:42:48"/>
        <d v="3014-11-05T14:10:00"/>
        <d v="3072-08-06T10:41:12"/>
        <d v="3047-09-08T14:36:00"/>
        <d v="3041-08-23T04:55:12"/>
        <d v="3086-06-22T16:54:48"/>
        <d v="3086-01-24T14:15:12"/>
        <d v="3059-09-25T05:18:48"/>
        <d v="3058-11-16T17:36:24"/>
        <d v="3103-09-07T11:50:48"/>
        <d v="3064-12-16T08:48:00"/>
        <d v="3078-12-01T00:00:00"/>
        <d v="3038-10-25T15:02:48"/>
        <d v="3082-11-26T07:23:12"/>
        <d v="3066-05-20T04:00:00"/>
        <d v="3083-10-31T12:51:36"/>
        <d v="3071-09-02T19:46:00"/>
        <d v="3085-02-27T00:00:00"/>
        <d v="3053-10-24T06:51:36"/>
        <d v="3056-09-18T05:04:48"/>
        <d v="2999-12-31T21:58:24"/>
        <d v="3014-01-18T00:00:00"/>
        <d v="3103-08-07T05:44:48"/>
        <d v="3044-11-07T23:58:00"/>
        <d v="3095-09-03T00:00:00"/>
        <d v="3064-10-29T16:19:12"/>
        <d v="3065-03-24T15:09:36"/>
        <d v="3059-12-21T09:50:00"/>
        <d v="3045-11-14T00:00:00"/>
        <d v="3088-10-10T15:09:36"/>
        <d v="3040-09-24T11:06:48"/>
        <d v="3079-02-05T10:19:36"/>
        <d v="3044-12-04T15:23:12"/>
        <d v="3043-02-06T21:25:12"/>
        <d v="3049-03-22T21:13:36"/>
        <d v="3048-10-28T10:04:24"/>
        <d v="3096-02-12T13:40:00"/>
        <d v="3065-04-16T20:16:00"/>
        <d v="3062-06-27T23:25:12"/>
        <d v="3054-09-24T23:24:48"/>
        <d v="3081-02-19T07:27:36"/>
        <d v="3073-07-09T07:08:48"/>
        <d v="3063-08-29T00:00:00"/>
        <d v="3065-06-27T05:58:00"/>
        <d v="3046-08-22T19:11:36"/>
        <d v="3093-07-19T11:43:36"/>
        <d v="3051-02-01T12:18:48"/>
        <d v="3063-02-20T05:42:24"/>
        <d v="3056-10-25T23:50:00"/>
        <d v="3098-12-10T01:44:24"/>
        <d v="3041-02-14T23:19:12"/>
        <d v="3093-12-03T23:05:12"/>
        <d v="3058-09-01T22:48:48"/>
        <d v="3086-05-21T00:23:12"/>
        <d v="3085-04-01T04:00:00"/>
        <d v="3050-12-09T00:00:00"/>
        <d v="3050-01-31T23:36:00"/>
        <d v="3042-02-10T04:06:48"/>
        <d v="3040-09-30T18:50:48"/>
        <d v="3050-02-02T23:36:00"/>
        <d v="3052-07-21T10:32:24"/>
        <d v="3085-11-04T16:38:00"/>
        <d v="3083-05-07T00:55:12"/>
        <d v="3090-04-07T16:43:36"/>
        <d v="3043-02-21T00:52:24"/>
        <d v="3093-10-03T08:01:36"/>
        <d v="3102-11-20T08:48:48"/>
        <d v="3094-02-02T14:25:36"/>
        <d v="3039-07-27T00:00:00"/>
        <d v="3050-11-07T19:08:48"/>
        <d v="3064-03-06T03:48:00"/>
        <d v="3100-06-16T00:21:12"/>
        <d v="3068-12-08T12:21:12"/>
        <d v="3096-07-16T23:36:00"/>
        <d v="3090-08-19T00:00:00"/>
        <d v="3061-12-19T16:18:24"/>
        <d v="3024-03-06T23:36:00"/>
        <d v="3057-12-11T09:30:48"/>
        <d v="3100-03-09T22:23:36"/>
        <d v="3046-01-12T12:08:00"/>
        <d v="3039-08-15T06:00:48"/>
        <d v="3076-04-04T13:15:36"/>
        <d v="3043-03-07T00:00:00"/>
        <d v="3023-07-04T00:00:00"/>
        <d v="3098-09-28T12:32:24"/>
        <d v="3034-01-27T12:04:00"/>
        <d v="3095-08-29T10:34:48"/>
        <d v="3100-02-21T12:48:00"/>
        <d v="3101-05-28T15:07:12"/>
        <d v="3099-06-14T19:11:12"/>
        <d v="3096-12-21T15:36:00"/>
        <d v="3077-10-07T20:52:48"/>
        <d v="3054-01-26T00:00:00"/>
        <d v="3048-04-19T23:43:36"/>
        <d v="3041-04-08T17:36:00"/>
        <d v="3096-12-15T00:27:12"/>
        <d v="3076-12-28T08:12:48"/>
        <d v="3084-05-04T16:52:48"/>
        <d v="3101-12-20T21:52:48"/>
        <d v="3070-04-27T04:16:00"/>
        <d v="3048-01-14T00:00:00"/>
        <d v="3042-05-17T12:00:48"/>
        <d v="3101-04-11T23:36:00"/>
        <d v="3077-07-16T23:10:24"/>
        <d v="2979-12-08T13:56:24"/>
        <d v="3040-01-21T17:22:48"/>
        <d v="2984-07-17T07:51:12"/>
        <d v="3063-11-18T23:36:00"/>
        <d v="2965-12-09T07:45:12"/>
        <d v="3072-11-06T00:44:48"/>
        <d v="3008-09-29T00:34:48"/>
        <d v="3003-01-07T08:00:00"/>
        <d v="2969-05-15T02:22:48"/>
        <d v="2995-04-13T11:04:24"/>
        <d v="2976-06-16T21:16:24"/>
        <d v="2979-06-14T00:00:00"/>
        <d v="3025-08-26T00:11:36"/>
        <d v="3059-07-11T11:50:24"/>
        <d v="3058-07-01T00:00:00"/>
        <d v="3048-03-26T15:36:00"/>
        <d v="3023-05-29T23:36:00"/>
        <d v="3029-01-13T00:00:00"/>
        <d v="3048-01-18T23:36:00"/>
        <d v="3040-09-16T01:31:36"/>
        <d v="3061-04-26T12:32:48"/>
        <d v="3012-09-22T13:22:24"/>
        <d v="3031-05-04T00:44:48"/>
        <d v="2985-01-28T00:00:00"/>
        <d v="3000-12-01T23:21:12"/>
        <d v="3010-02-27T17:38:00"/>
        <d v="2995-07-17T23:36:00"/>
        <d v="3051-01-08T21:36:00"/>
        <d v="3040-08-31T07:46:24"/>
        <d v="3099-12-10T14:12:00"/>
        <d v="3005-09-17T01:48:48"/>
        <d v="2968-03-28T03:10:00"/>
        <d v="3093-01-28T00:00:00"/>
        <d v="3053-01-01T03:56:24"/>
        <d v="3002-06-01T23:28:24"/>
        <d v="3011-03-29T16:24:00"/>
        <d v="2961-02-23T09:43:36"/>
        <d v="3000-05-26T07:25:36"/>
        <d v="2948-07-16T01:47:12"/>
        <d v="3039-06-27T03:15:36"/>
        <d v="3095-10-17T08:05:12"/>
        <d v="3028-03-29T00:50:24"/>
        <d v="3096-04-13T00:00:00"/>
        <d v="3061-08-16T00:00:00"/>
        <d v="3066-08-23T03:44:24"/>
        <d v="3045-03-31T00:33:36"/>
        <d v="3053-02-22T19:13:12"/>
        <d v="3059-04-13T10:44:00"/>
        <d v="3025-01-18T23:16:00"/>
        <d v="3025-10-04T21:57:36"/>
        <d v="3005-09-19T23:47:36"/>
        <d v="3076-01-06T18:40:48"/>
        <d v="2926-02-01T23:36:00"/>
        <d v="3018-06-15T00:00:00"/>
        <d v="3029-08-15T17:27:12"/>
        <d v="2977-01-02T10:38:00"/>
        <d v="3068-09-06T00:00:00"/>
        <d v="3016-01-13T13:10:48"/>
        <d v="3033-12-14T20:32:00"/>
        <d v="2948-12-15T00:00:00"/>
        <d v="2962-02-17T04:10:00"/>
        <d v="3012-06-27T00:29:36"/>
        <d v="2993-09-04T04:40:48"/>
        <d v="2985-10-20T00:00:00"/>
        <d v="3031-01-09T14:07:36"/>
        <d v="3005-12-15T06:06:00"/>
        <d v="2986-09-14T18:48:00"/>
        <d v="3022-02-14T01:30:24"/>
        <d v="2990-06-01T23:36:00"/>
        <d v="3003-06-10T23:36:00"/>
        <d v="3004-02-23T03:35:36"/>
        <d v="3022-11-19T23:36:00"/>
        <d v="3022-07-14T23:13:12"/>
        <d v="3014-02-21T23:36:00"/>
        <d v="2970-05-07T02:24:00"/>
        <d v="2984-06-09T23:36:00"/>
        <d v="3019-01-19T04:00:00"/>
        <d v="2985-11-19T00:00:00"/>
        <d v="3044-01-01T03:54:48"/>
        <d v="2985-10-14T00:18:24"/>
        <d v="3064-12-10T20:23:36"/>
        <d v="2966-01-06T02:08:00"/>
        <d v="2995-02-24T02:00:00"/>
        <d v="2963-10-19T00:00:00"/>
        <d v="2967-06-02T23:36:00"/>
        <d v="2967-01-05T00:00:00"/>
        <d v="2970-06-23T14:15:36"/>
        <d v="3101-12-28T00:00:00"/>
        <d v="3049-06-05T23:36:00"/>
        <d v="3027-04-30T00:12:00"/>
        <d v="2994-02-02T08:24:48"/>
        <d v="3014-08-20T20:48:00"/>
        <d v="3006-01-07T23:12:00"/>
        <d v="2991-04-29T01:06:00"/>
        <d v="2963-12-23T01:36:00"/>
        <d v="3046-02-15T00:41:12"/>
        <d v="3008-07-24T12:00:00"/>
        <d v="2982-08-31T23:36:00"/>
        <d v="2992-06-28T00:24:00"/>
        <d v="3025-05-18T17:36:00"/>
        <d v="3036-07-20T00:00:00"/>
        <d v="3058-03-02T00:24:00"/>
        <d v="2996-05-19T17:40:00"/>
        <d v="3055-05-23T08:20:48"/>
        <d v="2937-02-18T23:36:00"/>
        <d v="2997-12-01T08:33:36"/>
        <d v="2983-08-21T22:12:00"/>
        <d v="2980-12-30T19:36:00"/>
        <d v="2989-08-30T09:36:00"/>
        <d v="3006-10-29T00:00:00"/>
        <d v="3007-05-24T14:50:00"/>
        <d v="2985-10-13T12:37:36"/>
        <d v="2979-05-23T05:12:00"/>
        <d v="3033-03-30T01:50:00"/>
        <d v="3014-01-03T23:36:00"/>
        <d v="2987-03-13T00:00:00"/>
        <d v="3020-06-10T08:47:12"/>
        <d v="3034-01-14T23:04:48"/>
        <d v="2979-03-01T13:14:00"/>
        <d v="2995-07-08T07:42:24"/>
        <d v="3091-08-13T10:34:48"/>
        <d v="3046-09-18T03:05:12"/>
        <d v="3020-11-27T23:36:00"/>
        <d v="3096-07-20T00:00:00"/>
        <d v="3046-01-28T23:36:00"/>
        <d v="3090-05-12T23:36:00"/>
        <d v="3034-04-18T07:26:48"/>
        <d v="3062-08-11T03:50:24"/>
        <d v="3056-11-22T00:13:12"/>
        <d v="3054-12-10T13:45:36"/>
        <d v="3081-08-16T23:36:00"/>
        <d v="3088-01-15T18:00:00"/>
        <d v="3093-08-18T00:00:00"/>
        <d v="3053-02-23T23:23:36"/>
        <d v="3097-11-09T02:18:24"/>
        <d v="3087-07-15T00:06:48"/>
        <d v="3093-09-09T00:00:00"/>
        <d v="3071-08-31T22:52:24"/>
        <d v="3022-10-11T07:39:12"/>
        <d v="3060-03-11T00:00:00"/>
        <d v="3023-06-30T14:05:12"/>
        <d v="3091-02-20T04:01:36"/>
        <d v="3018-01-27T12:49:12"/>
        <d v="2980-10-26T19:46:24"/>
        <d v="3021-01-20T23:36:00"/>
        <d v="3003-02-21T13:18:48"/>
        <d v="3053-12-04T04:00:00"/>
        <d v="2928-01-23T23:36:00"/>
        <d v="3026-06-26T15:59:12"/>
        <d v="3008-07-13T07:02:48"/>
        <d v="3004-05-15T22:10:48"/>
        <d v="3023-12-17T11:18:00"/>
        <d v="2958-08-04T19:30:48"/>
        <d v="2998-10-07T00:16:00"/>
        <d v="3010-03-24T00:13:36"/>
        <d v="3067-05-27T08:52:24"/>
        <d v="3102-02-25T02:07:36"/>
        <d v="3025-04-14T22:24:00"/>
        <d v="2953-06-29T14:09:36"/>
        <d v="2987-11-24T22:02:00"/>
        <d v="2997-12-25T16:55:12"/>
        <d v="2978-12-04T00:34:24"/>
        <d v="2970-06-03T15:40:00"/>
        <d v="3078-02-15T10:54:00"/>
        <d v="2986-09-25T12:24:00"/>
        <d v="3098-01-13T14:04:24"/>
        <d v="3091-01-24T21:25:12"/>
        <d v="2987-10-11T00:22:00"/>
        <d v="2970-01-20T00:00:00"/>
        <d v="3044-05-04T19:37:12"/>
        <d v="3023-06-11T18:31:36"/>
        <d v="3041-05-02T18:12:00"/>
        <d v="2944-01-11T00:00:00"/>
        <d v="3056-01-16T13:05:12"/>
        <d v="3084-05-15T13:24:00"/>
        <d v="2949-08-11T01:31:36"/>
        <d v="3065-10-15T00:00:00"/>
        <d v="2999-12-01T12:43:12"/>
        <d v="2979-01-09T04:44:00"/>
        <d v="2963-09-26T09:04:48"/>
        <d v="3079-12-16T09:20:48"/>
        <d v="2940-07-09T04:24:00"/>
        <d v="3041-12-19T12:00:00"/>
        <d v="2995-07-16T10:00:00"/>
        <d v="3074-03-11T22:14:48"/>
        <d v="2955-08-06T18:10:24"/>
        <d v="3030-10-06T13:16:00"/>
        <d v="2970-09-15T14:49:12"/>
        <d v="2943-09-13T23:36:00"/>
        <d v="2991-06-21T00:00:00"/>
        <d v="3048-02-05T23:44:24"/>
        <d v="3027-08-08T02:58:00"/>
        <d v="3000-09-25T14:58:48"/>
        <d v="2986-04-11T08:07:36"/>
        <d v="2993-09-04T07:38:48"/>
        <d v="2982-01-03T23:36:00"/>
        <d v="2949-06-02T00:00:00"/>
        <d v="3038-11-04T12:00:00"/>
        <d v="3031-01-05T00:00:00"/>
        <d v="3001-04-17T09:38:00"/>
        <d v="3022-12-25T02:48:48"/>
        <d v="2976-10-02T02:30:24"/>
        <d v="3044-01-23T17:17:12"/>
        <d v="3047-06-12T00:49:12"/>
        <d v="3004-12-28T15:07:36"/>
        <d v="3023-11-07T03:24:24"/>
        <d v="2942-07-02T16:00:00"/>
        <d v="2986-11-29T17:58:00"/>
        <d v="2999-03-19T00:00:00"/>
        <d v="2984-07-27T17:07:36"/>
        <d v="2941-08-23T12:48:00"/>
        <d v="3030-08-06T00:00:00"/>
        <d v="3007-06-04T06:18:00"/>
        <d v="3034-09-16T01:23:36"/>
        <d v="3034-03-10T00:00:00"/>
        <d v="3075-12-02T00:11:36"/>
        <d v="2979-03-24T00:00:00"/>
        <d v="3022-04-08T03:42:48"/>
        <d v="2994-03-08T12:19:12"/>
        <d v="3013-12-26T23:12:00"/>
        <d v="3064-08-29T04:50:24"/>
        <d v="3100-09-28T07:38:00"/>
        <d v="3077-04-07T05:44:00"/>
        <d v="3095-12-26T00:42:00"/>
        <d v="3081-03-11T00:00:00"/>
        <d v="3101-04-29T23:36:00"/>
        <d v="3090-08-31T00:19:12"/>
        <d v="3085-12-31T18:02:24"/>
        <d v="3078-10-10T21:05:36"/>
        <d v="3077-05-30T01:10:24"/>
        <d v="3075-02-27T00:24:24"/>
        <d v="3084-04-13T16:28:48"/>
        <d v="3095-04-04T17:24:48"/>
        <d v="3051-08-29T22:39:36"/>
        <d v="3065-04-22T00:15:36"/>
        <d v="3090-11-24T02:00:00"/>
        <d v="3057-09-07T22:23:36"/>
        <d v="3095-03-10T06:13:12"/>
        <d v="3056-08-03T23:36:00"/>
        <d v="3051-04-08T04:26:00"/>
        <d v="3102-11-17T01:02:00"/>
        <d v="3101-06-12T00:00:00"/>
        <d v="3076-10-18T02:21:12"/>
        <d v="3093-02-25T06:07:36"/>
        <d v="3066-01-30T02:07:36"/>
        <d v="3093-09-17T23:36:00"/>
        <d v="3092-06-06T06:12:48"/>
        <d v="3081-06-06T02:29:36"/>
        <d v="3040-12-29T08:13:36"/>
        <d v="3100-09-09T06:42:48"/>
        <d v="3099-07-25T23:36:00"/>
        <d v="3060-01-16T00:24:00"/>
        <d v="3042-04-09T23:36:00"/>
        <d v="3070-07-30T08:37:12"/>
        <d v="3079-08-15T23:42:24"/>
        <d v="3085-11-11T17:14:00"/>
        <d v="3064-11-10T09:58:48"/>
        <d v="3077-06-20T14:38:48"/>
        <d v="3077-09-09T10:00:24"/>
        <d v="3085-05-05T23:36:00"/>
        <d v="3048-01-12T16:48:48"/>
        <d v="3040-08-09T17:28:48"/>
        <d v="3092-03-05T01:54:24"/>
        <d v="3089-07-21T21:36:00"/>
        <d v="3055-09-23T18:43:12"/>
        <d v="3074-01-20T00:00:00"/>
        <d v="3056-12-19T23:36:00"/>
        <d v="3037-06-23T01:40:00"/>
        <d v="3092-01-31T13:30:00"/>
        <d v="3091-12-04T09:58:00"/>
        <d v="3042-03-28T19:45:36"/>
        <d v="3067-08-28T23:32:00"/>
        <d v="3082-06-17T04:47:36"/>
        <d v="3094-11-01T00:00:00"/>
        <d v="3048-01-12T23:36:00"/>
        <d v="3047-12-13T00:00:00"/>
        <d v="3039-09-25T10:48:00"/>
        <d v="3047-11-06T11:18:48"/>
        <d v="3071-03-31T01:20:24"/>
        <d v="3046-11-16T00:48:00"/>
        <d v="3102-11-27T10:24:00"/>
        <d v="3040-06-15T14:06:48"/>
        <d v="3073-01-31T23:36:00"/>
        <d v="3103-01-06T00:24:24"/>
        <d v="3077-04-04T00:10:48"/>
        <d v="3069-12-15T23:53:12"/>
        <d v="3048-10-11T04:24:00"/>
        <d v="3096-12-18T00:09:12"/>
        <d v="3097-11-23T10:06:00"/>
        <d v="3085-04-07T12:18:24"/>
        <d v="3090-05-11T23:36:00"/>
        <d v="3049-03-18T13:18:00"/>
        <d v="3099-08-24T13:40:48"/>
        <d v="3073-11-30T00:00:00"/>
        <d v="3050-01-27T01:26:00"/>
        <d v="3071-09-08T01:58:00"/>
        <d v="3080-06-07T13:42:24"/>
        <d v="3071-05-30T04:54:00"/>
        <d v="3086-11-25T19:33:12"/>
        <d v="3052-05-15T08:59:36"/>
        <d v="3060-01-23T18:48:00"/>
        <d v="3069-01-27T00:00:00"/>
        <d v="3059-01-19T12:30:48"/>
        <d v="3039-12-24T18:32:24"/>
        <d v="3076-01-24T22:25:12"/>
        <d v="3054-12-27T00:14:48"/>
        <d v="3064-05-12T02:08:24"/>
        <d v="3045-06-22T19:38:48"/>
        <d v="3051-09-26T04:56:24"/>
        <d v="3056-03-29T23:36:00"/>
        <d v="3090-11-04T14:19:36"/>
        <d v="3073-01-20T08:04:00"/>
        <d v="3085-07-14T00:10:00"/>
        <d v="3094-06-14T19:38:48"/>
        <d v="3088-04-28T23:36:00"/>
        <d v="3052-10-22T09:28:00"/>
        <d v="3002-07-10T00:00:00"/>
        <d v="3059-02-02T00:00:00"/>
        <d v="3079-03-12T13:29:12"/>
        <d v="3096-11-16T23:36:00"/>
        <d v="3089-10-22T00:03:36"/>
        <d v="3039-12-16T10:36:48"/>
        <d v="3042-10-22T00:00:00"/>
        <d v="3059-03-23T01:42:00"/>
        <d v="3054-04-08T10:48:00"/>
        <d v="3041-07-09T23:40:00"/>
        <d v="3073-09-19T10:24:00"/>
        <d v="3046-05-20T15:26:00"/>
        <d v="3091-09-02T06:35:36"/>
        <d v="3076-11-04T08:18:00"/>
        <d v="3066-12-12T03:10:48"/>
        <d v="3041-09-23T08:10:00"/>
        <d v="3084-06-05T03:36:00"/>
        <d v="3102-04-29T03:32:48"/>
        <d v="3040-09-02T00:00:00"/>
        <d v="3078-06-16T19:38:00"/>
        <d v="3057-07-17T06:30:48"/>
        <d v="3096-04-28T21:53:12"/>
        <d v="3055-08-05T00:00:00"/>
        <d v="3054-10-14T23:02:24"/>
        <d v="3056-12-18T21:57:12"/>
        <d v="3082-01-28T00:00:00"/>
        <d v="3086-10-16T08:56:24"/>
        <d v="3090-01-09T17:44:48"/>
        <d v="3014-05-29T11:21:12"/>
        <d v="3029-05-02T03:28:48"/>
        <d v="3016-04-18T02:32:48"/>
        <d v="3025-06-03T12:52:24"/>
        <d v="3080-08-24T21:45:36"/>
        <d v="3023-09-28T12:23:36"/>
        <d v="2996-01-22T06:48:48"/>
        <d v="3071-02-25T01:57:12"/>
        <d v="3028-06-10T23:18:48"/>
        <d v="2973-01-21T03:36:24"/>
        <d v="3026-04-19T03:38:00"/>
        <d v="2986-05-23T16:46:24"/>
        <d v="3042-09-27T01:40:00"/>
        <d v="3074-12-03T00:04:24"/>
        <d v="2967-05-10T16:48:24"/>
        <d v="3082-11-24T14:14:24"/>
        <d v="3034-08-22T07:33:12"/>
        <d v="3051-11-28T05:56:48"/>
        <d v="2992-09-12T17:55:12"/>
        <d v="3040-02-16T19:53:12"/>
        <d v="3040-07-15T21:21:36"/>
        <d v="3078-11-23T02:30:00"/>
        <d v="3041-08-02T19:16:24"/>
        <d v="3036-12-23T03:14:48"/>
        <d v="3033-07-26T04:26:48"/>
        <d v="3061-08-25T13:10:00"/>
        <d v="3059-10-23T11:01:12"/>
        <d v="3079-12-09T14:32:00"/>
        <d v="3002-06-08T14:55:12"/>
        <d v="3076-10-24T08:54:48"/>
        <d v="2972-07-31T02:53:12"/>
        <d v="3017-12-22T21:28:00"/>
        <d v="3044-03-26T12:00:00"/>
        <d v="3030-01-31T00:30:48"/>
        <d v="3032-11-03T07:18:00"/>
        <d v="3059-02-17T23:30:48"/>
        <d v="3076-12-14T15:48:24"/>
        <d v="3086-12-02T04:48:00"/>
        <d v="3024-08-04T23:36:00"/>
        <d v="3085-03-05T07:56:00"/>
        <d v="3058-05-23T00:25:36"/>
        <d v="3031-06-26T06:10:48"/>
        <d v="2984-04-10T18:30:00"/>
        <d v="3039-06-26T16:09:36"/>
        <d v="2984-11-10T06:54:00"/>
        <d v="3095-04-08T01:16:00"/>
        <d v="3000-07-10T09:28:48"/>
        <d v="3074-07-12T21:16:00"/>
        <d v="3051-04-12T12:00:00"/>
        <d v="3038-10-19T23:25:12"/>
        <d v="3060-08-11T23:20:48"/>
        <d v="3079-12-12T16:38:00"/>
        <d v="2988-08-15T08:03:12"/>
        <d v="3073-08-20T08:45:12"/>
        <d v="3032-04-09T23:51:36"/>
        <d v="3032-05-20T00:25:36"/>
        <d v="2973-11-02T22:40:00"/>
        <d v="3078-11-05T10:06:24"/>
        <d v="3053-12-11T00:00:00"/>
        <d v="3033-03-21T13:39:12"/>
        <d v="3057-12-08T00:20:24"/>
        <d v="3053-06-03T05:42:24"/>
        <d v="3086-11-21T20:37:36"/>
        <d v="3046-12-23T12:00:00"/>
        <d v="3042-01-15T09:50:48"/>
        <d v="3084-04-28T08:37:12"/>
        <d v="3047-09-16T22:00:00"/>
        <d v="3073-08-03T19:07:12"/>
        <d v="3098-02-10T18:28:24"/>
        <d v="3057-12-24T23:48:48"/>
        <d v="3047-12-01T13:12:00"/>
        <d v="3088-06-11T17:57:36"/>
        <d v="3073-03-31T02:51:36"/>
        <d v="3081-07-14T16:08:24"/>
        <d v="3099-06-24T18:12:24"/>
        <d v="3050-02-04T08:10:24"/>
        <d v="3047-12-18T07:56:00"/>
        <d v="3062-07-15T19:00:00"/>
        <d v="3053-02-28T03:30:48"/>
        <d v="3073-01-30T15:30:24"/>
        <d v="3057-11-02T08:48:00"/>
        <d v="3044-02-21T22:36:48"/>
        <d v="3034-02-06T21:09:12"/>
        <d v="3045-04-10T07:53:12"/>
        <d v="3096-01-31T02:32:24"/>
        <d v="3085-01-28T01:06:24"/>
        <d v="3074-07-30T21:50:00"/>
        <d v="3066-06-10T11:05:12"/>
        <d v="3058-12-04T00:44:48"/>
        <d v="3061-02-27T03:22:00"/>
        <d v="3066-05-17T14:42:24"/>
        <d v="3040-12-03T08:03:12"/>
        <d v="3053-08-16T17:04:48"/>
        <d v="3048-05-05T01:52:00"/>
        <d v="3048-07-26T04:51:12"/>
        <d v="3061-12-10T18:00:00"/>
        <d v="3055-09-24T17:14:24"/>
        <d v="3059-03-08T02:35:36"/>
        <d v="3043-09-05T09:45:36"/>
        <d v="3040-08-04T08:48:00"/>
        <d v="3085-03-17T09:12:48"/>
        <d v="3038-04-29T03:32:00"/>
        <d v="3061-08-25T00:00:00"/>
        <d v="3042-10-29T15:18:00"/>
        <d v="3091-06-22T07:06:00"/>
        <d v="3053-07-06T11:45:12"/>
        <d v="3047-07-28T11:39:36"/>
        <d v="3046-11-28T07:30:48"/>
        <d v="3041-04-24T09:00:48"/>
        <d v="3064-02-23T11:02:48"/>
        <d v="3082-07-10T04:50:48"/>
        <d v="3062-12-07T11:35:36"/>
        <d v="3102-05-08T00:00:00"/>
        <d v="3092-01-16T23:30:48"/>
        <d v="3041-01-23T17:40:48"/>
        <d v="3069-10-31T06:50:48"/>
        <d v="3037-11-02T08:45:36"/>
        <d v="3053-12-21T03:28:24"/>
        <d v="3098-11-15T16:48:00"/>
        <d v="3094-03-04T23:36:00"/>
        <d v="3093-02-07T00:00:00"/>
        <d v="3060-06-19T00:00:00"/>
        <d v="3081-01-04T19:22:48"/>
        <d v="3059-01-22T00:00:00"/>
        <d v="3097-11-20T19:36:00"/>
        <d v="3085-12-12T11:58:00"/>
        <d v="3042-01-12T23:30:00"/>
        <d v="3079-04-14T11:44:00"/>
        <d v="3064-08-28T00:00:00"/>
        <d v="3080-08-10T15:01:12"/>
        <d v="3056-06-23T17:11:36"/>
        <d v="3073-04-17T00:00:00"/>
        <d v="3064-02-14T12:35:36"/>
        <d v="3084-11-05T23:36:00"/>
        <d v="3073-12-31T00:00:00"/>
        <d v="3060-11-04T08:04:00"/>
        <d v="3057-01-01T11:02:24"/>
        <d v="3087-08-04T00:00:00"/>
        <d v="3061-09-20T22:21:36"/>
        <d v="3059-12-20T18:10:48"/>
        <d v="3072-03-25T00:00:00"/>
        <d v="3060-10-25T03:40:24"/>
        <d v="3102-09-05T11:36:00"/>
        <d v="3079-12-31T00:00:00"/>
        <d v="3079-07-22T00:25:36"/>
        <d v="3101-10-11T07:22:00"/>
        <d v="3059-12-27T00:00:00"/>
        <d v="3084-08-16T19:04:24"/>
        <d v="3071-10-05T00:00:00"/>
        <d v="3088-02-23T01:12:00"/>
        <d v="3060-07-29T04:02:00"/>
        <d v="3035-12-10T03:42:24"/>
        <d v="3068-02-21T01:12:00"/>
        <d v="3086-12-03T10:16:00"/>
        <d v="3070-01-21T00:00:00"/>
        <d v="3093-05-04T02:05:12"/>
        <d v="3065-08-15T02:04:48"/>
        <d v="3060-12-19T04:07:12"/>
        <d v="3080-01-18T00:00:00"/>
        <d v="3094-09-14T06:03:36"/>
        <d v="3036-05-17T04:40:48"/>
        <d v="3021-06-25T17:51:12"/>
        <d v="3033-04-27T00:00:00"/>
        <d v="3040-06-07T00:00:00"/>
        <d v="2971-11-10T12:03:12"/>
        <d v="2985-01-23T00:00:00"/>
        <d v="2957-09-06T08:12:00"/>
        <d v="3065-10-12T00:00:00"/>
        <d v="3020-06-05T08:28:00"/>
        <d v="2981-06-19T18:29:36"/>
        <d v="3060-06-04T22:21:36"/>
        <d v="3024-12-24T05:59:36"/>
        <d v="2991-10-31T00:00:00"/>
        <d v="2993-07-30T19:06:00"/>
        <d v="2968-05-14T15:34:24"/>
        <d v="2978-05-19T02:26:48"/>
        <d v="3014-10-12T20:24:00"/>
        <d v="3046-03-18T23:36:00"/>
        <d v="2970-09-24T07:12:00"/>
        <d v="2966-06-25T00:00:00"/>
        <d v="3009-06-16T00:00:00"/>
        <d v="3036-11-26T09:33:36"/>
        <d v="2976-05-08T00:59:36"/>
        <d v="3010-05-04T00:22:00"/>
        <d v="3036-10-25T23:36:00"/>
        <d v="2990-06-15T18:44:24"/>
        <d v="3042-06-05T10:12:24"/>
        <d v="2971-09-01T13:06:48"/>
        <d v="3021-08-14T17:07:36"/>
        <d v="3042-03-28T19:22:48"/>
        <d v="2954-01-30T23:36:00"/>
        <d v="3024-02-10T07:00:48"/>
        <d v="2980-11-15T01:32:24"/>
        <d v="2960-02-13T01:16:00"/>
        <d v="3018-01-17T16:04:48"/>
        <d v="3036-07-18T23:36:00"/>
        <d v="3029-10-28T05:28:00"/>
        <d v="3027-12-14T05:30:48"/>
        <d v="3029-02-28T07:16:48"/>
        <d v="3031-10-23T00:00:00"/>
        <d v="3021-12-04T21:53:12"/>
        <d v="2952-01-04T17:26:00"/>
        <d v="3026-10-21T00:58:00"/>
        <d v="3015-07-20T01:03:12"/>
        <d v="3019-05-18T06:58:48"/>
        <d v="3081-01-08T00:00:00"/>
        <d v="2983-08-17T13:36:48"/>
        <d v="3022-12-01T09:43:36"/>
        <d v="2940-12-09T00:00:00"/>
        <d v="3042-01-14T12:36:24"/>
        <d v="2993-12-31T13:30:00"/>
        <d v="3016-06-26T19:54:48"/>
        <d v="2922-01-30T00:00:00"/>
        <d v="2994-04-27T11:38:48"/>
        <d v="3037-08-05T00:00:00"/>
        <d v="3031-06-25T09:08:00"/>
        <d v="2957-12-30T04:21:36"/>
        <d v="3015-10-27T20:14:24"/>
        <d v="3024-08-03T23:36:00"/>
        <d v="3006-08-26T00:00:00"/>
        <d v="3098-01-31T23:36:00"/>
        <d v="3065-11-02T12:00:00"/>
        <d v="3042-07-23T20:02:00"/>
        <d v="3076-03-13T23:31:12"/>
        <d v="3088-08-27T00:00:00"/>
        <d v="3098-04-24T05:38:00"/>
        <d v="3057-06-13T23:36:00"/>
        <d v="3056-05-26T00:00:00"/>
        <d v="3051-09-15T15:58:24"/>
        <d v="3070-12-13T19:48:24"/>
        <d v="3039-12-14T00:00:00"/>
        <d v="3042-02-28T11:07:36"/>
        <d v="3043-02-14T02:39:36"/>
        <d v="3082-01-20T22:23:12"/>
        <d v="3082-10-04T18:53:36"/>
        <d v="3062-11-15T13:03:36"/>
        <d v="3084-02-04T22:48:00"/>
        <d v="3063-04-16T00:00:00"/>
        <d v="3096-01-28T09:24:24"/>
        <d v="3065-10-23T04:48:00"/>
        <d v="3019-12-10T04:24:24"/>
        <d v="3087-05-18T12:00:00"/>
        <d v="3048-04-05T23:33:36"/>
        <d v="3077-03-06T01:51:36"/>
        <d v="3092-07-23T17:24:48"/>
        <d v="3068-12-27T04:27:12"/>
        <d v="3089-04-12T00:20:00"/>
        <d v="3096-01-22T06:07:36"/>
        <d v="3057-02-23T20:48:48"/>
        <d v="3078-03-06T00:45:36"/>
        <d v="3093-06-02T01:44:00"/>
        <d v="3070-05-19T00:00:00"/>
        <d v="3077-12-06T02:03:36"/>
        <d v="3087-05-15T00:00:00"/>
        <d v="3050-09-25T01:08:48"/>
        <d v="3025-04-30T01:56:48"/>
        <d v="3098-01-14T00:00:00"/>
        <d v="3097-07-24T23:34:48"/>
        <d v="3038-07-12T22:15:36"/>
        <d v="3081-09-11T22:00:00"/>
        <d v="3092-11-21T05:00:48"/>
        <d v="3097-12-24T01:34:00"/>
        <d v="3051-01-17T00:11:12"/>
        <d v="3059-11-04T06:54:00"/>
        <d v="3092-12-15T10:13:36"/>
        <d v="3048-02-13T07:38:00"/>
        <d v="3086-02-03T00:00:00"/>
        <d v="3089-02-19T02:21:36"/>
        <d v="3099-10-26T10:43:12"/>
        <d v="3038-12-22T13:30:00"/>
        <d v="3078-09-15T13:54:48"/>
        <d v="3072-05-05T11:20:48"/>
        <d v="3049-02-21T17:31:12"/>
        <d v="3102-02-25T20:31:36"/>
        <d v="3064-02-14T06:53:12"/>
        <d v="3048-07-16T12:46:00"/>
        <d v="3040-12-23T07:01:12"/>
        <d v="3084-10-02T09:11:36"/>
        <d v="3063-01-26T14:15:36"/>
        <d v="3089-03-30T23:36:00"/>
        <d v="3085-12-31T22:55:36"/>
        <d v="3038-11-21T13:03:36"/>
        <d v="3013-09-27T19:40:24"/>
        <d v="3054-05-21T07:30:00"/>
        <d v="3049-03-09T03:33:12"/>
        <d v="3073-01-08T23:36:00"/>
        <d v="3073-08-30T07:33:36"/>
        <d v="3076-11-11T18:17:36"/>
        <d v="3066-04-24T23:36:00"/>
        <d v="3006-08-22T00:00:00"/>
        <d v="3000-01-11T00:00:00"/>
        <d v="3037-05-16T05:08:48"/>
        <d v="3014-04-06T22:24:00"/>
        <d v="3005-12-30T23:36:00"/>
        <d v="2965-08-09T16:49:12"/>
        <d v="2966-05-06T13:16:00"/>
        <d v="2992-03-04T14:48:00"/>
        <d v="3088-03-07T00:00:00"/>
        <d v="3018-07-12T10:12:24"/>
        <d v="3077-01-12T23:36:00"/>
        <d v="3050-07-06T16:42:24"/>
        <d v="3054-12-24T14:20:48"/>
        <d v="3047-10-10T21:45:12"/>
        <d v="3070-11-27T01:40:00"/>
        <d v="3060-12-04T13:57:36"/>
        <d v="3032-09-12T06:18:24"/>
        <d v="3021-01-11T01:56:00"/>
        <d v="3058-05-27T04:56:48"/>
        <d v="2990-10-13T18:12:48"/>
        <d v="3098-01-13T20:13:12"/>
        <d v="3079-08-01T21:15:12"/>
        <d v="3099-01-11T14:07:36"/>
        <d v="3078-11-17T09:53:12"/>
        <d v="3100-04-15T04:24:00"/>
        <d v="3053-12-28T08:30:24"/>
        <d v="3060-04-15T19:10:24"/>
        <d v="3060-07-11T00:00:00"/>
        <d v="3097-12-03T03:30:00"/>
        <d v="3010-05-16T04:54:24"/>
        <d v="3097-07-08T19:11:12"/>
        <d v="3062-04-11T15:28:48"/>
        <d v="3081-11-28T04:24:00"/>
        <d v="3063-11-06T12:35:36"/>
        <d v="3060-02-20T12:00:00"/>
        <d v="3093-02-26T05:36:00"/>
        <d v="3073-05-16T02:54:48"/>
        <d v="3057-09-28T04:48:00"/>
        <d v="3065-05-24T23:36:00"/>
        <d v="3078-02-20T17:14:24"/>
        <d v="3088-02-05T08:49:12"/>
        <d v="3101-12-29T00:00:00"/>
        <d v="3099-01-07T19:12:24"/>
        <d v="3052-12-17T23:12:48"/>
        <d v="3093-10-29T07:36:00"/>
        <d v="3086-05-02T23:33:36"/>
        <d v="3044-06-03T02:29:12"/>
        <d v="3046-11-20T14:03:12"/>
        <d v="3011-09-12T21:49:36"/>
        <d v="3100-07-06T09:24:24"/>
        <d v="3015-08-24T12:14:00"/>
        <d v="3060-01-21T16:48:00"/>
        <d v="3047-11-20T08:00:24"/>
        <d v="3072-10-08T00:00:00"/>
        <d v="3040-10-10T21:11:12"/>
        <d v="3100-11-01T03:51:12"/>
        <d v="3050-01-31T04:54:00"/>
        <d v="3084-03-12T15:28:00"/>
        <d v="3073-03-10T15:35:36"/>
        <d v="3048-03-27T12:39:36"/>
        <d v="3077-05-15T11:48:00"/>
        <d v="3098-04-03T01:46:48"/>
        <d v="3065-01-12T05:16:24"/>
        <d v="3071-06-05T05:27:36"/>
        <d v="3066-12-28T04:24:00"/>
        <d v="3077-09-12T22:53:36"/>
        <d v="3092-08-12T22:47:36"/>
        <d v="3085-11-11T00:34:24"/>
        <d v="3052-08-17T23:23:36"/>
        <d v="3091-06-02T18:01:36"/>
        <d v="3074-01-29T15:32:24"/>
        <d v="3095-01-25T05:20:48"/>
        <d v="3057-11-01T03:43:36"/>
        <d v="3065-07-16T08:48:00"/>
        <d v="3091-04-06T10:34:00"/>
        <d v="3080-02-15T02:46:48"/>
        <d v="3056-07-31T10:56:48"/>
        <d v="3049-04-09T12:35:12"/>
        <d v="3071-09-16T01:26:24"/>
        <d v="3063-04-07T17:31:12"/>
        <d v="3096-09-09T00:00:00"/>
        <d v="3060-06-30T00:00:00"/>
        <d v="3068-09-19T17:28:00"/>
        <d v="3077-06-06T09:42:48"/>
        <d v="3038-10-13T23:36:00"/>
        <d v="3081-10-12T22:00:00"/>
        <d v="3054-05-25T22:00:24"/>
        <d v="3083-09-12T23:05:12"/>
        <d v="3062-06-23T12:00:00"/>
        <d v="3083-08-17T11:43:12"/>
        <d v="3098-03-26T05:23:36"/>
        <d v="3066-10-26T23:04:48"/>
        <d v="3060-11-19T00:22:00"/>
        <d v="3081-05-18T17:51:12"/>
        <d v="3086-07-10T12:53:36"/>
        <d v="3059-05-09T10:00:00"/>
        <d v="3058-08-08T11:22:00"/>
        <d v="3077-05-09T02:38:48"/>
        <d v="3047-04-01T00:23:36"/>
        <d v="3039-10-20T21:05:12"/>
        <d v="3104-12-25T16:58:48"/>
        <d v="3081-08-09T23:36:00"/>
        <d v="3042-05-10T15:36:00"/>
        <d v="3098-04-13T01:06:00"/>
        <d v="3070-10-07T12:17:36"/>
        <d v="3040-09-08T00:00:00"/>
        <d v="3072-02-18T10:00:00"/>
        <d v="3048-01-13T18:00:00"/>
        <d v="3045-05-05T00:00:00"/>
        <d v="3008-08-26T21:48:24"/>
        <d v="3008-06-20T20:55:12"/>
        <d v="3005-03-03T21:03:12"/>
        <d v="2983-05-21T00:00:00"/>
        <d v="3074-10-17T00:00:00"/>
        <d v="2983-08-16T05:54:00"/>
        <d v="2964-09-18T08:19:36"/>
        <d v="3005-02-06T08:43:36"/>
        <d v="3001-11-23T20:25:12"/>
        <d v="3056-07-28T23:33:36"/>
        <d v="3021-01-24T00:41:12"/>
        <d v="2982-01-22T12:15:36"/>
        <d v="3018-11-28T11:16:48"/>
        <d v="3049-04-18T23:36:00"/>
        <d v="2970-08-19T00:08:48"/>
        <d v="2977-06-21T00:00:00"/>
        <d v="3010-11-25T22:05:12"/>
        <d v="3034-07-29T23:36:00"/>
        <d v="3015-09-09T00:00:00"/>
        <d v="3022-03-17T03:38:00"/>
        <d v="2994-07-02T20:24:00"/>
        <d v="3087-05-29T15:10:00"/>
        <d v="2991-05-14T20:24:00"/>
        <d v="3061-04-18T02:29:12"/>
        <d v="3053-10-30T01:04:24"/>
        <d v="3088-03-06T00:28:24"/>
        <d v="3026-05-22T12:24:00"/>
        <d v="2999-01-21T16:20:48"/>
        <d v="3020-02-23T11:09:36"/>
        <d v="3053-01-26T15:12:00"/>
        <d v="2965-03-02T05:38:24"/>
        <d v="3013-01-25T19:10:00"/>
        <d v="3056-02-28T15:12:00"/>
        <d v="2969-10-04T22:52:24"/>
        <d v="3043-01-27T09:43:36"/>
        <d v="3016-01-09T17:12:00"/>
        <d v="3042-04-02T14:31:12"/>
        <d v="3088-04-25T04:13:12"/>
        <d v="3010-01-18T17:02:48"/>
        <d v="3062-06-19T00:09:12"/>
        <d v="3086-12-22T13:38:24"/>
        <d v="3093-07-12T08:00:24"/>
        <d v="3100-02-16T03:20:00"/>
        <d v="3079-06-08T00:24:00"/>
        <d v="3096-04-07T00:00:00"/>
        <d v="2938-11-30T04:00:00"/>
        <d v="3037-10-04T17:52:24"/>
        <d v="3101-01-22T23:36:00"/>
        <d v="3079-08-21T00:00:00"/>
        <d v="3071-03-17T00:01:36"/>
        <d v="3100-06-14T10:15:36"/>
        <d v="3036-08-16T13:12:00"/>
        <d v="3067-10-15T08:16:00"/>
        <d v="3078-12-31T01:58:48"/>
        <d v="3092-06-05T00:00:00"/>
        <d v="3048-05-19T00:00:00"/>
        <d v="3035-12-31T16:20:48"/>
        <d v="3037-04-26T23:36:00"/>
        <d v="3049-03-25T00:00:00"/>
        <d v="3084-06-13T00:36:24"/>
        <d v="3045-02-17T22:15:36"/>
        <d v="3049-06-25T00:00:00"/>
        <d v="3101-06-05T00:36:00"/>
        <d v="3089-03-19T20:55:12"/>
        <d v="3075-04-04T14:58:48"/>
        <d v="3102-11-16T09:54:24"/>
        <d v="3100-02-22T00:00:00"/>
        <d v="3055-03-04T02:08:00"/>
        <d v="3069-07-04T09:58:00"/>
        <d v="3048-01-17T00:00:00"/>
        <d v="3077-01-20T00:00:00"/>
        <d v="3082-01-30T23:36:00"/>
        <d v="3066-04-13T04:24:48"/>
        <d v="3083-07-07T00:00:00"/>
        <d v="3065-10-06T06:04:00"/>
        <d v="3088-06-06T00:00:00"/>
        <d v="3051-07-03T18:28:00"/>
        <d v="3098-04-19T01:27:36"/>
        <d v="3047-09-17T06:00:00"/>
        <d v="3050-01-20T02:15:12"/>
        <d v="3061-12-18T22:00:00"/>
        <d v="3047-06-25T05:33:36"/>
        <d v="3055-12-27T07:12:00"/>
        <d v="3054-01-27T06:24:00"/>
        <d v="3039-07-18T20:41:36"/>
        <d v="3101-08-14T05:52:48"/>
        <d v="3070-07-27T04:08:00"/>
        <d v="3070-03-11T06:23:36"/>
        <d v="3039-03-11T05:51:12"/>
        <d v="3059-09-20T18:55:36"/>
        <d v="3066-02-14T18:58:48"/>
        <d v="3064-02-01T01:16:00"/>
        <d v="3067-02-20T00:00:00"/>
        <d v="3086-03-22T16:09:36"/>
        <d v="3043-05-07T16:13:12"/>
        <d v="3039-01-04T07:06:24"/>
        <d v="3057-10-30T06:39:36"/>
        <d v="3046-11-09T11:57:12"/>
        <d v="3022-06-25T00:01:12"/>
        <d v="2928-02-12T20:00:00"/>
        <d v="3060-08-17T01:48:24"/>
        <d v="3059-10-15T02:00:00"/>
        <d v="2964-07-01T12:24:24"/>
        <d v="3087-10-14T00:00:00"/>
        <d v="3029-03-06T00:00:00"/>
        <d v="3049-07-20T11:54:00"/>
        <d v="3011-08-12T07:25:36"/>
        <d v="3080-07-18T12:32:48"/>
        <d v="3054-06-12T12:30:48"/>
        <d v="3070-11-17T00:00:00"/>
        <d v="3104-01-12T23:36:00"/>
        <d v="3053-03-22T06:11:36"/>
        <d v="3038-07-17T13:58:24"/>
        <d v="3061-12-16T02:27:12"/>
        <d v="2991-07-31T08:19:12"/>
        <d v="2946-02-15T00:00:00"/>
        <d v="3017-11-15T21:56:24"/>
        <d v="2987-04-28T04:50:24"/>
        <d v="3092-12-06T01:52:48"/>
        <d v="3069-09-17T08:00:00"/>
        <d v="3066-10-19T15:04:00"/>
        <d v="3035-12-03T14:00:24"/>
        <d v="3097-09-04T00:00:00"/>
        <d v="3056-04-02T12:08:48"/>
        <d v="3048-11-19T19:46:00"/>
        <d v="3052-02-06T04:48:00"/>
        <d v="3068-08-07T15:14:24"/>
        <d v="3067-07-17T13:45:36"/>
        <d v="3040-03-07T15:51:36"/>
        <d v="3055-09-22T17:54:00"/>
        <d v="3053-12-09T07:02:00"/>
        <d v="3082-12-21T08:24:00"/>
        <d v="3037-03-08T05:12:00"/>
        <d v="3045-07-15T12:16:00"/>
        <d v="3091-05-12T11:58:48"/>
        <d v="3063-08-27T00:23:12"/>
        <d v="3038-05-11T05:34:24"/>
        <d v="3038-12-01T04:24:00"/>
        <d v="2962-03-23T05:33:12"/>
        <d v="2972-12-04T00:00:00"/>
        <d v="2979-11-03T01:43:36"/>
        <d v="2983-02-06T06:54:00"/>
        <d v="2968-01-08T00:00:00"/>
        <d v="2959-06-18T16:15:12"/>
        <d v="2988-12-12T09:40:24"/>
        <d v="3026-02-07T10:24:00"/>
        <d v="2974-02-18T00:00:00"/>
        <d v="3001-01-18T04:44:00"/>
        <d v="3012-04-16T00:12:48"/>
        <d v="3002-03-24T23:53:36"/>
        <d v="2991-05-25T16:00:48"/>
        <d v="3040-03-13T00:00:00"/>
        <d v="2976-10-23T05:18:24"/>
        <d v="2999-07-15T00:00:00"/>
        <d v="3022-02-18T00:00:00"/>
        <d v="3006-06-26T16:54:00"/>
        <d v="3042-12-27T11:14:24"/>
        <d v="3005-08-11T03:36:00"/>
        <d v="2987-10-15T23:36:00"/>
        <d v="3049-02-08T23:36:00"/>
        <d v="3045-12-05T23:08:24"/>
        <d v="3002-08-27T19:34:00"/>
        <d v="2994-10-15T19:01:12"/>
        <d v="3024-02-10T08:26:48"/>
        <d v="2999-10-01T23:36:00"/>
        <d v="3037-02-09T16:32:48"/>
        <d v="3029-06-06T19:33:12"/>
        <d v="2982-01-29T23:36:00"/>
        <d v="2996-11-01T15:04:24"/>
        <d v="2971-07-28T04:21:36"/>
        <d v="2979-01-20T00:00:00"/>
        <d v="2964-01-27T23:36:00"/>
        <d v="3086-09-23T20:24:24"/>
        <d v="2964-09-22T00:00:00"/>
        <d v="2930-01-31T15:36:00"/>
        <d v="3005-12-22T10:00:00"/>
        <d v="2982-03-03T15:46:00"/>
        <d v="2944-02-25T23:36:00"/>
        <d v="3049-04-04T07:37:36"/>
        <d v="2964-11-05T14:10:48"/>
        <d v="2995-08-26T18:44:48"/>
        <d v="2999-06-25T10:24:00"/>
        <d v="3019-03-25T19:36:00"/>
        <d v="3046-01-22T18:16:48"/>
        <d v="2988-08-04T19:50:48"/>
        <d v="2959-03-28T21:52:48"/>
        <d v="3035-06-19T10:22:00"/>
        <d v="3020-08-06T10:54:48"/>
        <d v="2961-08-23T23:36:00"/>
        <d v="3023-08-17T19:57:12"/>
        <d v="2961-07-20T00:38:24"/>
        <d v="2985-03-17T09:04:00"/>
        <d v="2984-05-06T00:08:00"/>
        <d v="3000-12-01T07:00:48"/>
        <d v="2987-07-26T18:27:12"/>
        <d v="3001-03-23T08:00:00"/>
        <d v="3051-12-17T18:26:00"/>
        <d v="3081-12-31T23:36:00"/>
        <d v="3075-03-02T00:00:00"/>
        <d v="2978-01-01T18:14:24"/>
        <d v="3052-02-10T12:42:48"/>
        <d v="2982-12-28T23:36:00"/>
        <d v="2957-06-30T00:00:00"/>
        <d v="3007-10-09T01:49:12"/>
        <d v="3030-08-22T23:36:00"/>
        <d v="2975-10-31T14:15:36"/>
        <d v="3084-01-14T05:50:24"/>
        <d v="2942-04-03T00:00:00"/>
        <d v="3088-02-02T01:25:36"/>
        <d v="2988-04-12T18:12:00"/>
        <d v="3054-05-03T01:56:48"/>
        <d v="3089-03-09T23:36:00"/>
        <d v="2973-01-20T01:12:00"/>
        <d v="2985-05-10T23:36:00"/>
        <d v="3081-01-13T23:36:00"/>
        <d v="3028-07-05T12:28:24"/>
        <d v="2967-05-07T15:38:00"/>
        <d v="3038-10-03T04:26:48"/>
        <d v="3103-10-31T00:00:00"/>
        <d v="3104-11-20T03:04:00"/>
        <d v="3104-06-19T18:15:12"/>
        <d v="3103-02-01T13:36:24"/>
        <d v="3103-07-06T00:09:12"/>
        <d v="3105-10-13T06:07:36"/>
        <d v="3104-09-01T06:00:00"/>
        <d v="3104-07-30T19:57:36"/>
        <d v="3103-01-11T14:52:00"/>
        <d v="3104-05-17T08:16:48"/>
        <d v="3104-02-27T00:00:00"/>
        <d v="3103-09-10T23:36:00"/>
        <d v="3087-07-22T13:06:24"/>
        <d v="3103-09-15T14:24:00"/>
        <d v="3104-08-13T00:00:00"/>
        <d v="3104-01-09T16:04:24"/>
        <d v="3104-08-11T18:59:12"/>
        <d v="3103-08-21T13:12:00"/>
        <d v="3104-09-25T17:38:00"/>
        <d v="3104-01-13T00:00:00"/>
        <d v="3051-01-13T22:42:00"/>
        <d v="3055-11-28T21:00:00"/>
        <d v="3065-12-28T18:14:48"/>
        <d v="3053-02-07T08:29:12"/>
        <d v="3066-08-11T00:00:00"/>
        <d v="3065-06-20T08:28:48"/>
        <d v="3079-10-26T07:18:00"/>
        <d v="3082-01-23T19:22:24"/>
        <d v="3042-01-16T15:36:00"/>
        <d v="3075-03-18T00:00:00"/>
        <d v="3042-02-05T12:13:36"/>
        <d v="3061-12-16T22:21:12"/>
        <d v="3044-05-05T05:24:48"/>
        <d v="3058-01-07T01:04:24"/>
        <d v="3055-12-06T08:48:00"/>
        <d v="3096-08-19T20:39:36"/>
        <d v="3081-05-12T00:00:00"/>
        <d v="3082-11-15T23:36:00"/>
        <d v="3043-02-21T19:56:24"/>
        <d v="3046-08-23T19:08:24"/>
        <d v="3072-09-15T01:45:12"/>
        <d v="3080-03-02T04:00:00"/>
        <d v="3061-12-25T00:00:00"/>
        <d v="3045-12-29T09:04:48"/>
        <d v="3041-08-05T05:39:36"/>
        <d v="3037-10-12T01:45:36"/>
        <d v="3046-10-12T05:23:12"/>
        <d v="3069-05-14T00:29:36"/>
        <d v="3084-08-21T06:02:24"/>
        <d v="3069-08-05T02:33:12"/>
        <d v="3060-09-10T00:00:00"/>
        <d v="3075-01-21T00:00:00"/>
        <d v="3090-12-08T12:00:00"/>
        <d v="3058-06-02T21:02:24"/>
        <d v="3088-07-01T12:58:00"/>
        <d v="3070-07-26T16:13:12"/>
        <d v="3063-04-11T18:36:48"/>
        <d v="3044-02-24T23:36:48"/>
        <d v="3082-04-04T23:32:48"/>
        <d v="3063-01-02T14:48:48"/>
        <d v="3092-09-09T13:08:00"/>
        <d v="3098-07-23T00:00:00"/>
        <d v="3089-10-08T23:36:00"/>
        <d v="3072-12-21T04:00:00"/>
        <d v="3097-06-15T00:00:00"/>
        <d v="3095-08-13T00:00:00"/>
        <d v="3044-01-02T07:39:36"/>
        <d v="3066-03-02T19:37:12"/>
        <d v="3102-01-14T00:00:00"/>
        <d v="3081-04-10T02:01:36"/>
        <d v="3055-03-07T18:09:12"/>
        <d v="3086-03-02T15:34:24"/>
        <d v="3079-05-11T23:47:12"/>
        <d v="3056-03-04T01:01:12"/>
        <d v="3068-04-28T22:24:24"/>
        <d v="3089-11-26T00:27:36"/>
        <d v="3099-12-07T11:36:00"/>
        <d v="3086-12-06T22:36:48"/>
        <d v="3055-07-30T21:31:36"/>
        <d v="3077-09-18T03:25:12"/>
        <d v="3040-07-15T08:04:48"/>
        <d v="3078-09-20T13:38:00"/>
        <d v="3093-07-24T20:16:00"/>
        <d v="3053-11-26T12:54:24"/>
        <d v="3040-11-14T12:44:48"/>
        <d v="3041-08-26T15:15:12"/>
        <d v="3040-03-11T19:13:36"/>
        <d v="3043-10-20T10:57:36"/>
        <d v="3050-11-30T15:43:36"/>
        <d v="3044-12-06T17:17:36"/>
        <d v="3073-03-25T18:36:00"/>
        <d v="3043-09-10T17:16:24"/>
        <d v="3051-04-22T05:59:12"/>
        <d v="3047-12-11T23:36:00"/>
        <d v="3045-08-08T10:24:00"/>
        <d v="3080-03-18T10:16:24"/>
        <d v="3053-05-19T13:41:12"/>
        <d v="3055-09-17T17:18:00"/>
        <d v="3090-03-14T14:32:00"/>
        <d v="3086-02-13T10:04:00"/>
        <d v="3091-01-18T19:38:00"/>
        <d v="3077-06-11T19:15:36"/>
        <d v="3059-05-02T19:11:12"/>
        <d v="3052-01-20T10:00:00"/>
        <d v="3045-01-05T00:00:00"/>
        <d v="3048-12-28T05:10:48"/>
        <d v="3056-03-22T17:34:48"/>
        <d v="3048-11-08T07:47:36"/>
        <d v="3050-10-24T00:01:12"/>
        <d v="3052-06-01T04:31:12"/>
        <d v="3080-07-11T22:30:24"/>
        <d v="3064-08-11T23:36:00"/>
        <d v="3047-11-01T09:36:00"/>
        <d v="3052-10-20T05:28:48"/>
        <d v="3092-12-16T00:00:00"/>
        <d v="3072-08-27T20:24:24"/>
        <d v="3097-01-09T15:55:36"/>
        <d v="3076-04-23T20:13:12"/>
        <d v="3084-02-03T05:07:36"/>
        <d v="3064-06-11T00:00:00"/>
        <d v="3083-01-08T10:26:00"/>
        <d v="3061-10-05T23:36:00"/>
        <d v="3052-12-19T17:12:48"/>
        <d v="3070-12-13T06:41:36"/>
        <d v="3068-02-16T00:00:00"/>
        <d v="3098-06-21T02:02:00"/>
        <d v="3043-11-01T15:25:12"/>
        <d v="3100-11-05T08:12:00"/>
        <d v="3054-01-03T18:55:36"/>
        <d v="3041-05-23T20:10:24"/>
        <d v="3045-07-20T00:00:00"/>
        <d v="3064-03-08T00:00:00"/>
        <d v="3086-04-13T04:42:48"/>
        <d v="3061-04-12T23:50:00"/>
        <d v="3062-01-09T18:14:48"/>
        <d v="3087-08-24T00:00:00"/>
        <d v="3100-01-11T23:36:00"/>
        <d v="3056-02-17T15:00:00"/>
        <d v="3039-12-09T01:18:24"/>
        <d v="3055-12-28T00:36:00"/>
        <d v="2982-02-23T15:46:48"/>
        <d v="3028-02-11T00:24:00"/>
        <d v="2997-08-12T10:30:24"/>
        <d v="3026-07-22T03:12:00"/>
        <d v="3014-09-17T00:41:12"/>
        <d v="3029-03-28T04:06:48"/>
        <d v="2958-02-05T19:44:24"/>
        <d v="3034-07-24T00:00:00"/>
        <d v="2955-06-12T00:00:00"/>
        <d v="3029-09-06T10:02:48"/>
        <d v="2986-10-16T21:45:12"/>
        <d v="2958-03-06T22:50:48"/>
        <d v="3006-01-25T23:36:00"/>
        <d v="3051-08-25T03:18:00"/>
        <d v="3053-03-14T00:00:00"/>
        <d v="3005-03-31T10:11:36"/>
        <d v="2983-02-11T03:34:00"/>
        <d v="2972-01-07T00:00:00"/>
        <d v="3092-02-09T07:52:48"/>
        <d v="3010-05-25T23:36:00"/>
        <d v="3035-03-27T23:36:00"/>
        <d v="3054-01-11T23:36:00"/>
        <d v="2957-06-02T21:01:36"/>
        <d v="2964-08-28T00:00:00"/>
        <d v="3085-02-08T22:00:00"/>
        <d v="3001-01-11T14:30:48"/>
        <d v="3057-04-25T16:12:48"/>
        <d v="2967-12-14T23:36:00"/>
        <d v="2997-03-01T07:03:36"/>
        <d v="3038-08-21T00:40:00"/>
        <d v="3039-10-05T00:00:00"/>
        <d v="3057-07-25T00:00:00"/>
        <d v="2998-12-15T10:46:48"/>
        <d v="3011-07-03T12:14:48"/>
        <d v="3026-06-14T22:16:00"/>
        <d v="3039-02-26T12:28:48"/>
        <d v="3042-10-30T10:45:12"/>
        <d v="2977-01-06T19:28:24"/>
        <d v="2971-06-20T11:31:36"/>
        <d v="3028-07-02T00:33:36"/>
        <d v="3060-10-03T21:42:24"/>
        <d v="3102-06-19T12:00:00"/>
        <d v="3036-10-14T03:14:00"/>
        <d v="3034-03-21T04:40:00"/>
        <d v="3068-05-26T23:36:00"/>
        <d v="3101-12-30T00:00:00"/>
        <d v="3094-06-03T04:44:48"/>
        <d v="3072-12-16T23:36:00"/>
        <d v="3098-04-21T01:39:36"/>
        <d v="3076-01-15T06:48:00"/>
        <d v="3047-05-14T19:20:24"/>
        <d v="3061-11-28T02:40:48"/>
        <d v="3062-06-21T18:00:00"/>
        <d v="3085-11-18T06:13:12"/>
        <d v="3088-06-09T14:03:12"/>
        <d v="3037-01-05T20:02:00"/>
        <d v="3053-12-13T16:50:00"/>
        <d v="3036-10-19T05:02:00"/>
        <d v="3078-11-22T14:11:36"/>
        <d v="3069-03-23T00:00:00"/>
        <d v="3054-07-19T15:55:36"/>
        <d v="2990-09-01T19:12:00"/>
        <d v="2984-07-20T18:03:12"/>
        <d v="2999-11-02T00:00:00"/>
        <d v="2992-09-13T00:00:00"/>
        <d v="3046-11-06T18:15:12"/>
        <d v="3072-03-17T12:00:00"/>
        <d v="2940-01-08T23:36:00"/>
        <d v="3006-09-09T00:58:24"/>
        <d v="3001-01-14T20:51:12"/>
        <d v="2943-05-18T00:00:00"/>
        <d v="2964-06-05T07:12:24"/>
        <d v="2960-12-23T23:36:00"/>
        <d v="2980-11-14T17:13:12"/>
        <d v="3069-04-22T22:08:48"/>
        <d v="2984-10-20T01:06:00"/>
        <d v="3030-03-22T00:00:00"/>
        <d v="3076-02-22T00:00:00"/>
        <d v="3055-08-02T14:26:24"/>
        <d v="2996-05-30T23:36:00"/>
        <d v="3063-11-08T00:00:00"/>
        <d v="3054-03-13T22:58:48"/>
        <d v="3099-11-12T11:56:24"/>
        <d v="3074-03-02T10:48:24"/>
        <d v="3042-07-06T05:17:36"/>
        <d v="3085-07-14T02:33:12"/>
        <d v="3035-06-17T02:10:00"/>
        <d v="3097-12-20T00:40:00"/>
        <d v="3045-07-02T07:11:36"/>
        <d v="3070-01-16T18:00:00"/>
        <d v="3040-07-18T19:33:36"/>
        <d v="3060-03-16T10:24:00"/>
        <d v="3078-11-08T05:09:12"/>
        <d v="3046-01-27T23:36:00"/>
        <d v="3042-02-15T04:08:48"/>
        <d v="3094-07-17T05:10:00"/>
        <d v="3100-10-02T11:33:12"/>
        <d v="3040-10-16T23:00:24"/>
        <d v="3059-03-14T00:19:36"/>
        <d v="3081-11-08T08:12:48"/>
        <d v="2990-11-18T07:37:12"/>
        <d v="3024-10-16T03:22:48"/>
        <d v="2971-10-04T23:36:00"/>
        <d v="3027-01-23T13:12:00"/>
        <d v="3020-09-13T00:00:00"/>
        <d v="2950-02-16T10:24:00"/>
        <d v="2982-06-20T23:36:00"/>
        <d v="3010-06-05T13:17:36"/>
        <d v="2966-03-24T12:26:24"/>
        <d v="3014-06-06T09:52:48"/>
        <d v="2987-05-24T12:00:00"/>
        <d v="2979-08-14T10:29:12"/>
        <d v="3043-10-10T03:22:48"/>
        <d v="2977-08-10T00:00:00"/>
        <d v="3037-05-03T23:36:00"/>
        <d v="2976-05-11T23:36:00"/>
        <d v="2988-12-20T23:36:00"/>
        <d v="3014-01-29T00:00:00"/>
        <d v="3006-08-20T15:23:12"/>
        <d v="2964-12-02T23:36:00"/>
        <d v="3034-11-29T23:32:24"/>
        <d v="2966-03-19T20:56:00"/>
        <d v="3088-09-22T11:26:24"/>
        <d v="3034-01-05T00:36:00"/>
        <d v="3062-09-15T01:03:12"/>
        <d v="3033-04-04T14:24:24"/>
        <d v="2927-07-16T23:36:00"/>
        <d v="3084-06-02T00:48:00"/>
        <d v="3088-01-07T00:00:00"/>
        <d v="2961-05-17T08:29:12"/>
        <d v="3094-07-10T02:14:48"/>
        <d v="3021-01-25T13:26:00"/>
        <d v="2982-01-26T00:00:00"/>
        <d v="3078-09-26T00:00:00"/>
        <d v="2987-07-03T00:00:00"/>
        <d v="3057-02-28T04:02:00"/>
        <d v="2997-10-09T08:45:12"/>
        <d v="3007-06-28T17:04:24"/>
        <d v="3044-01-11T00:00:00"/>
        <d v="3049-05-16T16:56:24"/>
        <d v="2996-05-24T23:36:00"/>
        <d v="3034-10-24T17:34:24"/>
        <d v="3057-06-19T20:18:24"/>
        <d v="3081-06-07T13:08:48"/>
        <d v="2978-10-12T00:00:00"/>
        <d v="3040-11-27T23:19:12"/>
        <d v="3034-01-06T22:11:36"/>
        <d v="3096-03-29T02:06:00"/>
        <d v="3038-07-18T15:52:00"/>
        <d v="3009-04-11T15:20:24"/>
        <d v="3023-01-05T00:00:00"/>
        <d v="2999-03-20T06:57:36"/>
        <d v="3088-05-26T00:00:00"/>
        <d v="3078-03-08T00:00:00"/>
        <d v="3006-08-16T03:00:24"/>
        <d v="3038-04-12T16:11:12"/>
        <d v="3073-03-22T23:36:00"/>
        <d v="2988-10-13T00:00:00"/>
        <d v="3071-03-30T23:36:00"/>
        <d v="3080-03-14T00:24:48"/>
        <d v="3038-07-22T09:46:00"/>
        <d v="3096-04-22T01:54:48"/>
        <d v="3090-03-05T00:00:00"/>
        <d v="3048-01-09T23:12:24"/>
        <d v="3038-07-03T13:36:00"/>
        <d v="3063-12-25T00:00:00"/>
        <d v="3085-02-20T00:00:00"/>
        <d v="3065-04-20T07:36:48"/>
        <d v="3096-10-08T08:03:12"/>
        <d v="3076-11-22T16:52:48"/>
        <d v="3062-02-26T10:34:24"/>
        <d v="3053-03-27T10:36:24"/>
        <d v="3050-04-22T06:26:24"/>
        <d v="3096-06-19T03:36:48"/>
        <d v="3063-01-04T15:34:24"/>
        <d v="3038-08-17T16:04:24"/>
        <d v="3041-09-21T08:04:48"/>
        <d v="3040-01-10T20:15:12"/>
        <d v="3064-05-16T12:42:48"/>
        <d v="3074-06-12T20:05:12"/>
        <d v="3060-10-09T00:00:00"/>
        <d v="3099-08-07T02:17:12"/>
        <d v="2942-02-09T00:00:00"/>
        <d v="3038-08-12T12:25:12"/>
        <d v="3021-01-14T23:36:00"/>
        <d v="3048-03-15T00:18:00"/>
        <d v="2945-07-16T00:00:00"/>
        <d v="2971-04-05T12:08:48"/>
        <d v="3095-07-26T18:17:12"/>
        <d v="3089-03-26T21:56:24"/>
        <d v="3074-10-11T00:00:00"/>
        <d v="3052-06-04T17:36:24"/>
        <d v="3086-07-16T01:25:36"/>
        <d v="3007-07-28T03:35:36"/>
        <d v="2970-08-15T01:05:12"/>
        <d v="3006-07-26T03:19:36"/>
        <d v="2983-07-09T00:00:00"/>
        <d v="3064-10-24T18:43:36"/>
        <d v="3091-07-08T00:08:24"/>
        <d v="3034-11-22T01:36:00"/>
        <d v="3043-07-28T16:38:48"/>
        <d v="3084-09-26T15:48:48"/>
        <d v="3060-09-05T02:21:12"/>
        <d v="2992-11-05T00:00:00"/>
        <d v="3060-08-30T10:18:24"/>
        <d v="3033-04-29T23:36:00"/>
        <d v="3055-11-27T12:47:36"/>
        <d v="2934-12-10T22:00:00"/>
        <d v="3041-09-23T12:32:24"/>
        <d v="3043-12-04T21:16:00"/>
        <d v="3050-08-08T00:00:00"/>
        <d v="3097-01-01T00:00:00"/>
        <d v="3033-08-25T23:27:12"/>
        <d v="3058-05-15T23:12:00"/>
        <d v="3073-03-16T00:00:00"/>
        <d v="3034-07-22T18:07:36"/>
        <d v="3025-12-22T01:01:12"/>
        <d v="3065-06-01T03:09:12"/>
        <d v="3096-01-30T23:36:00"/>
        <d v="3023-01-24T06:01:12"/>
        <d v="3094-09-22T14:50:48"/>
        <d v="3075-06-25T23:49:36"/>
        <d v="3096-09-26T23:36:00"/>
        <d v="3060-10-29T10:05:36"/>
        <d v="2990-07-18T02:58:48"/>
        <d v="3011-06-13T02:57:36"/>
        <d v="3057-01-14T00:00:00"/>
        <d v="3011-06-24T15:16:24"/>
        <d v="3064-04-18T00:00:00"/>
        <d v="3059-12-07T17:11:12"/>
        <d v="3025-09-11T12:54:48"/>
        <d v="3077-05-07T00:21:12"/>
        <d v="3071-09-01T19:40:24"/>
        <d v="3053-08-02T22:01:12"/>
        <d v="3048-03-06T00:00:00"/>
        <d v="3009-02-13T06:16:48"/>
        <d v="3058-07-05T14:06:00"/>
        <d v="3064-02-11T00:00:00"/>
        <d v="3076-02-01T23:36:00"/>
        <d v="3039-06-21T10:20:00"/>
        <d v="3098-02-02T08:21:36"/>
        <d v="3079-07-14T04:39:12"/>
        <d v="3082-12-22T14:00:24"/>
        <d v="3011-12-30T00:00:00"/>
        <d v="3053-12-04T05:44:48"/>
        <d v="3041-07-07T12:33:12"/>
        <d v="3060-11-18T14:43:36"/>
        <d v="3093-05-13T04:46:00"/>
        <d v="3074-03-09T07:56:24"/>
        <d v="3085-11-10T18:09:12"/>
        <d v="3092-02-22T16:33:36"/>
        <d v="3082-06-09T22:52:48"/>
        <d v="3058-06-18T00:47:12"/>
        <d v="3082-05-22T19:52:48"/>
        <d v="3015-08-15T08:35:12"/>
        <d v="3077-09-26T00:00:00"/>
        <d v="3060-04-25T00:00:00"/>
        <d v="3097-03-27T12:22:48"/>
        <d v="3043-07-25T03:34:00"/>
        <d v="3070-10-08T23:20:00"/>
        <d v="2987-01-01T23:36:00"/>
        <d v="2975-07-26T21:18:24"/>
        <d v="2988-04-14T07:58:00"/>
        <d v="3034-03-10T23:36:00"/>
        <d v="2990-12-27T01:14:48"/>
        <d v="2976-11-18T23:36:00"/>
        <d v="2970-07-05T21:43:12"/>
        <d v="2946-09-20T23:36:00"/>
        <d v="3016-02-08T19:57:36"/>
        <d v="3005-09-05T03:42:00"/>
        <d v="2958-01-01T00:00:00"/>
        <d v="2972-06-12T23:32:48"/>
        <d v="3001-07-04T12:12:48"/>
        <d v="2982-04-08T00:00:00"/>
        <d v="2972-02-14T14:29:12"/>
        <d v="2997-09-16T23:36:00"/>
        <d v="2976-01-22T00:54:00"/>
        <d v="2982-06-18T17:34:00"/>
        <d v="3062-01-15T16:00:00"/>
        <d v="2989-12-15T23:36:00"/>
        <d v="2980-11-20T14:05:36"/>
        <d v="2962-04-10T20:19:12"/>
        <d v="2998-09-03T02:50:48"/>
        <d v="3011-12-18T00:00:00"/>
        <d v="3047-05-23T00:00:00"/>
        <d v="3003-10-06T03:49:36"/>
        <d v="3046-11-02T01:17:12"/>
        <d v="2994-09-08T22:00:00"/>
        <d v="3062-04-11T00:06:48"/>
        <d v="3035-10-05T23:36:00"/>
        <d v="2968-12-03T00:00:00"/>
        <d v="3008-12-31T06:37:12"/>
        <d v="3043-07-23T18:30:24"/>
        <d v="2952-07-27T23:36:00"/>
        <d v="2957-05-11T22:40:24"/>
        <d v="2996-03-04T16:01:12"/>
        <d v="3069-09-24T23:36:00"/>
        <d v="2967-07-13T03:34:24"/>
        <d v="2993-01-16T02:58:00"/>
        <d v="3026-02-25T03:34:24"/>
        <d v="3098-10-23T19:39:12"/>
        <d v="3098-07-09T05:07:36"/>
        <d v="2934-11-25T23:36:00"/>
        <d v="2951-12-25T00:00:00"/>
        <d v="3064-04-07T13:33:12"/>
        <d v="3048-07-23T08:34:48"/>
        <d v="3055-12-25T23:36:00"/>
        <d v="3043-06-03T13:07:36"/>
        <d v="3078-08-04T14:00:00"/>
        <d v="3041-01-04T01:45:12"/>
        <d v="3062-09-13T23:16:24"/>
        <d v="3028-04-15T16:36:48"/>
        <d v="2961-07-06T23:36:00"/>
        <d v="3009-10-14T06:36:24"/>
        <d v="2996-04-26T02:53:12"/>
        <d v="3021-04-05T05:14:24"/>
        <d v="3048-05-07T12:11:36"/>
        <d v="3072-04-08T00:34:24"/>
        <d v="3094-04-12T00:03:12"/>
        <d v="3002-10-26T00:09:36"/>
        <d v="3046-12-08T15:43:36"/>
        <d v="3073-12-20T20:04:00"/>
        <d v="2943-05-07T00:00:00"/>
        <d v="3018-12-18T02:56:00"/>
        <d v="3023-10-22T16:45:36"/>
        <d v="3076-10-17T07:24:00"/>
        <d v="3047-01-27T02:19:12"/>
        <d v="3068-02-21T00:00:00"/>
        <d v="2943-12-14T00:00:00"/>
        <d v="3086-10-27T19:59:36"/>
        <d v="3085-12-09T08:05:36"/>
        <d v="3030-12-08T23:23:36"/>
        <d v="3050-09-07T23:36:00"/>
        <d v="3027-11-27T04:10:48"/>
        <d v="3084-02-20T10:07:12"/>
        <d v="3019-02-11T12:02:24"/>
        <d v="3097-07-14T23:36:00"/>
        <d v="3004-05-24T11:49:36"/>
        <d v="2966-12-30T13:09:36"/>
        <d v="2987-03-27T02:02:00"/>
        <d v="3067-07-17T11:03:36"/>
        <d v="3039-07-18T09:16:24"/>
        <d v="3060-06-18T20:00:00"/>
        <d v="3085-08-18T23:36:00"/>
        <d v="3080-07-15T00:14:00"/>
        <d v="3048-05-10T02:47:12"/>
        <d v="2995-01-04T14:14:48"/>
        <d v="3100-10-01T00:00:00"/>
        <d v="3102-02-04T19:40:24"/>
        <d v="3065-06-07T00:08:48"/>
        <d v="3061-05-22T00:00:00"/>
        <d v="3057-02-20T22:08:00"/>
        <d v="3018-09-03T23:36:00"/>
        <d v="3047-07-28T00:00:00"/>
        <d v="3087-05-01T05:14:24"/>
        <d v="3058-01-24T04:43:36"/>
        <d v="3084-05-22T00:26:48"/>
        <d v="3099-04-07T06:38:48"/>
        <d v="3056-08-27T02:36:48"/>
        <d v="3070-11-19T01:47:12"/>
        <d v="3101-06-17T03:01:12"/>
        <d v="3044-02-25T14:50:00"/>
        <d v="3100-09-07T00:00:00"/>
        <d v="3075-09-05T00:00:00"/>
        <d v="3052-01-16T00:52:00"/>
        <d v="3090-06-28T00:00:00"/>
        <d v="3056-02-16T23:36:00"/>
        <d v="3093-09-07T00:00:00"/>
        <d v="3072-04-13T00:00:00"/>
        <d v="3079-06-18T23:36:00"/>
        <d v="3055-02-11T00:00:00"/>
        <d v="3072-11-09T17:58:48"/>
        <d v="3095-06-04T23:36:00"/>
        <d v="3079-09-09T04:36:00"/>
        <d v="3064-09-16T12:40:00"/>
        <d v="3096-02-26T00:00:00"/>
        <d v="3053-12-03T00:23:36"/>
        <d v="3070-12-09T08:00:00"/>
        <d v="3068-12-15T23:59:12"/>
        <d v="3037-05-10T00:00:00"/>
        <d v="3081-07-05T06:40:00"/>
        <d v="2998-02-24T09:07:12"/>
        <d v="3067-08-10T15:12:48"/>
        <d v="3006-07-12T11:27:36"/>
        <d v="2988-02-04T17:15:36"/>
        <d v="2985-01-13T04:09:36"/>
        <d v="3023-01-30T15:49:12"/>
        <d v="2984-06-09T00:00:00"/>
        <d v="3058-05-26T04:47:36"/>
        <d v="2984-12-07T14:24:00"/>
        <d v="3032-08-11T23:36:00"/>
        <d v="3022-04-13T00:00:00"/>
        <d v="3058-12-06T19:51:36"/>
        <d v="3028-07-04T00:19:12"/>
        <d v="2982-10-20T23:36:00"/>
        <d v="3063-06-18T00:58:00"/>
        <d v="3070-02-19T00:00:00"/>
        <d v="2993-11-21T00:00:00"/>
        <d v="3065-03-26T06:04:48"/>
        <d v="3015-09-17T10:54:24"/>
        <d v="3081-06-25T00:00:00"/>
        <d v="2979-11-17T21:38:48"/>
        <d v="3061-09-29T09:07:12"/>
        <d v="3093-12-14T00:00:00"/>
        <d v="3063-01-20T07:12:00"/>
        <d v="3076-10-29T23:36:00"/>
        <d v="3062-02-19T18:38:00"/>
        <d v="3065-01-02T16:14:24"/>
        <d v="3018-03-20T00:00:00"/>
        <d v="3033-08-21T03:30:48"/>
        <d v="3013-08-14T00:00:00"/>
        <d v="3039-03-05T00:00:00"/>
        <d v="3046-08-16T00:00:00"/>
        <d v="3098-06-03T18:58:48"/>
        <d v="3055-10-15T12:44:24"/>
        <d v="3076-02-18T19:29:12"/>
        <d v="3046-10-22T23:36:00"/>
        <d v="3102-08-13T22:06:24"/>
        <d v="3024-01-24T00:48:00"/>
        <d v="3081-06-20T19:37:36"/>
        <d v="3060-10-09T04:34:48"/>
        <d v="3023-10-19T00:48:00"/>
        <d v="3102-10-13T00:00:00"/>
        <d v="3093-02-06T12:00:00"/>
        <d v="3029-06-28T00:00:00"/>
        <d v="3054-11-10T18:37:36"/>
        <d v="3063-11-06T23:46:00"/>
        <d v="3079-01-03T13:16:00"/>
        <d v="3008-02-16T21:06:00"/>
        <d v="3096-03-15T03:09:12"/>
        <d v="3041-01-10T07:10:48"/>
        <d v="3088-05-26T20:55:12"/>
        <d v="3071-03-18T03:38:48"/>
        <d v="3099-08-29T13:07:12"/>
        <d v="3082-06-18T20:20:24"/>
        <d v="3035-03-10T10:35:36"/>
        <d v="3078-10-27T00:00:00"/>
        <d v="3060-09-13T00:34:48"/>
        <d v="3103-07-13T13:33:36"/>
        <d v="3031-09-03T09:40:00"/>
        <d v="3101-01-17T09:28:00"/>
        <d v="3047-03-08T00:00:00"/>
        <d v="3052-02-05T23:25:12"/>
        <d v="3083-06-18T00:00:00"/>
        <d v="3103-09-27T06:47:36"/>
        <d v="3081-10-01T00:00:00"/>
        <d v="3049-05-09T00:00:00"/>
        <d v="3102-09-17T23:26:00"/>
        <d v="3102-05-24T00:00:00"/>
        <d v="3098-10-03T23:36:00"/>
        <d v="3096-08-29T00:01:36"/>
        <d v="3072-06-16T18:54:24"/>
        <d v="3102-09-28T04:16:48"/>
        <d v="3029-08-09T00:22:48"/>
        <d v="3104-01-07T23:36:00"/>
        <d v="3026-05-24T15:15:36"/>
        <d v="2981-11-04T06:49:12"/>
        <d v="3074-04-01T23:36:00"/>
        <d v="3052-04-26T00:00:00"/>
        <d v="3067-02-17T23:56:24"/>
        <d v="2967-07-23T20:00:00"/>
        <d v="3074-12-03T04:34:24"/>
        <d v="2986-07-15T00:01:36"/>
        <d v="2958-09-06T00:00:00"/>
        <d v="2989-11-22T10:57:12"/>
        <d v="3018-05-30T23:36:00"/>
        <d v="3037-07-02T00:24:00"/>
        <d v="2989-09-25T00:00:00"/>
        <d v="3024-06-11T08:48:00"/>
        <d v="2928-02-05T00:00:00"/>
        <d v="2985-06-28T00:00:00"/>
        <d v="2985-03-12T17:50:24"/>
        <d v="2995-09-03T23:36:00"/>
        <d v="3003-05-27T08:32:00"/>
        <d v="3003-10-23T21:42:24"/>
        <d v="2981-08-01T13:30:24"/>
        <d v="2982-11-10T23:36:00"/>
        <d v="3031-08-30T04:13:12"/>
        <d v="2956-06-08T18:43:36"/>
        <d v="2989-11-11T10:46:24"/>
        <d v="3013-05-08T12:38:24"/>
        <d v="3026-01-16T00:00:00"/>
        <d v="2976-10-24T15:58:24"/>
        <d v="3040-07-12T00:00:00"/>
        <d v="2982-08-07T00:51:36"/>
        <d v="2986-04-27T06:11:12"/>
        <d v="3041-11-11T00:00:00"/>
        <d v="3006-07-28T16:54:48"/>
        <d v="3007-05-07T01:26:00"/>
        <d v="3034-05-15T02:35:36"/>
        <d v="3033-03-08T00:00:00"/>
        <d v="2986-03-14T00:10:24"/>
        <d v="2988-06-21T05:42:48"/>
        <d v="2986-04-25T10:17:12"/>
        <d v="2928-08-16T09:36:00"/>
        <d v="2933-01-21T00:00:00"/>
        <d v="2923-09-21T23:36:00"/>
        <d v="3024-12-22T23:14:00"/>
        <d v="3032-02-13T14:40:00"/>
        <d v="3104-03-26T06:00:24"/>
        <d v="3104-08-08T11:47:36"/>
        <d v="3103-04-14T02:58:48"/>
        <d v="3104-03-12T12:02:48"/>
        <d v="3103-11-21T12:52:24"/>
        <d v="3105-12-22T00:00:00"/>
        <d v="3041-09-21T00:16:00"/>
        <d v="3060-11-24T18:14:48"/>
        <d v="3039-01-27T23:38:24"/>
        <d v="3073-08-06T00:00:00"/>
        <d v="3041-02-19T03:16:00"/>
        <d v="3052-06-24T01:48:24"/>
        <d v="3035-11-11T20:00:00"/>
        <d v="3046-05-17T13:36:00"/>
        <d v="3036-09-14T17:37:12"/>
        <d v="3030-06-27T04:38:00"/>
        <d v="3037-09-11T08:57:12"/>
        <d v="3037-11-28T12:33:36"/>
        <d v="3097-04-09T23:36:00"/>
        <d v="3094-01-03T10:15:12"/>
        <d v="3062-09-28T12:41:36"/>
        <d v="3044-05-15T00:00:00"/>
        <d v="3074-07-27T18:48:00"/>
        <d v="3085-08-08T11:07:36"/>
        <d v="3055-12-26T15:36:00"/>
        <d v="3093-03-01T04:12:24"/>
        <d v="3089-09-01T13:50:24"/>
        <d v="3077-05-27T08:55:12"/>
        <d v="3064-09-16T14:51:12"/>
        <d v="3098-04-17T05:08:00"/>
        <d v="3057-11-24T10:15:36"/>
        <d v="3060-05-13T05:00:48"/>
        <d v="3057-05-06T05:28:48"/>
        <d v="3050-09-17T08:24:00"/>
        <d v="3058-01-31T00:54:24"/>
        <d v="3060-04-22T19:21:36"/>
        <d v="3103-03-14T07:35:36"/>
        <d v="3104-07-27T14:22:24"/>
        <d v="3064-03-05T14:09:36"/>
        <d v="3076-07-13T23:12:00"/>
        <d v="3082-01-01T00:00:00"/>
        <d v="3048-09-26T12:28:00"/>
        <d v="3073-11-10T06:40:00"/>
        <d v="3069-09-18T10:22:24"/>
        <d v="3075-03-04T00:00:00"/>
        <d v="3022-03-15T19:46:48"/>
        <d v="3081-09-03T06:46:24"/>
        <d v="3056-11-19T07:46:00"/>
        <d v="3076-09-26T12:04:24"/>
        <d v="3049-03-01T12:56:24"/>
        <d v="3061-08-15T15:58:24"/>
        <d v="3057-07-02T15:48:24"/>
        <d v="3065-11-19T21:29:36"/>
        <d v="3052-11-20T05:44:00"/>
        <d v="3090-09-02T01:34:48"/>
        <d v="3072-09-02T05:06:24"/>
        <d v="3095-09-25T21:13:12"/>
        <d v="3065-08-24T07:32:00"/>
        <d v="3068-04-10T09:26:24"/>
        <d v="3068-01-24T00:56:48"/>
        <d v="3056-08-21T10:59:12"/>
        <d v="3064-03-18T12:01:12"/>
        <d v="3053-06-29T08:42:48"/>
        <d v="3046-12-04T14:57:12"/>
        <d v="3064-04-23T20:12:48"/>
        <d v="3050-09-20T02:49:36"/>
        <d v="3087-06-09T00:56:00"/>
        <d v="3051-01-17T11:36:00"/>
        <d v="3063-08-08T23:36:00"/>
        <d v="3050-04-15T07:05:36"/>
        <d v="3055-12-21T01:37:36"/>
        <d v="3069-11-09T21:29:12"/>
        <d v="3064-07-03T13:26:48"/>
        <d v="3053-10-10T16:37:12"/>
        <d v="3098-09-20T22:48:00"/>
        <d v="3068-12-26T09:03:12"/>
        <d v="3050-03-13T05:42:24"/>
        <d v="3062-02-02T23:53:36"/>
        <d v="3049-03-17T11:22:24"/>
        <d v="3080-11-27T10:25:36"/>
        <d v="3078-04-25T17:58:24"/>
        <d v="3058-10-16T07:32:24"/>
        <d v="3001-05-07T23:30:00"/>
        <d v="3074-03-10T22:42:48"/>
        <d v="3090-04-05T01:10:00"/>
        <d v="3051-04-06T15:56:00"/>
        <d v="3056-08-29T00:00:00"/>
        <d v="3046-05-28T09:02:48"/>
        <d v="3065-03-06T00:30:00"/>
        <d v="3066-06-17T19:10:00"/>
        <d v="3065-08-17T13:52:48"/>
        <d v="3095-10-16T16:29:12"/>
        <d v="3036-01-04T12:00:00"/>
        <d v="3065-05-23T23:36:00"/>
        <d v="3086-12-28T16:58:24"/>
        <d v="3054-11-05T00:00:00"/>
        <d v="3040-09-01T05:14:48"/>
        <d v="3055-07-07T13:37:36"/>
        <d v="3053-04-10T17:15:36"/>
        <d v="3046-08-29T16:38:00"/>
        <d v="3053-06-20T11:58:24"/>
        <d v="3054-08-26T09:34:24"/>
        <d v="3050-01-19T21:56:00"/>
        <d v="3045-10-17T10:03:12"/>
        <d v="3083-10-11T01:36:00"/>
        <d v="3064-06-22T01:56:48"/>
        <d v="3079-06-18T15:33:12"/>
        <d v="3054-09-20T19:40:24"/>
        <d v="3100-06-14T17:36:00"/>
        <d v="3076-10-28T03:21:36"/>
        <d v="3085-10-28T09:25:12"/>
        <d v="3054-06-04T05:58:48"/>
        <d v="3077-11-10T14:17:12"/>
        <d v="3064-03-18T11:09:36"/>
        <d v="3068-04-16T15:54:24"/>
        <d v="3075-12-08T18:28:00"/>
        <d v="3055-01-19T00:00:00"/>
        <d v="3072-06-22T23:04:48"/>
        <d v="3069-03-07T15:31:36"/>
        <d v="3076-12-09T14:05:12"/>
        <d v="3063-06-04T23:36:00"/>
        <d v="3055-03-05T00:11:12"/>
        <d v="3040-12-24T00:08:48"/>
        <d v="3083-08-20T02:36:24"/>
        <d v="3067-09-11T13:28:24"/>
        <d v="3095-10-13T11:08:24"/>
        <d v="3094-10-31T00:00:00"/>
        <d v="3090-01-14T14:24:00"/>
        <d v="3047-12-25T10:06:00"/>
        <d v="3045-10-23T04:24:00"/>
        <d v="3102-04-22T19:16:00"/>
        <d v="3073-12-03T00:00:00"/>
        <d v="3100-04-03T14:43:36"/>
        <d v="3102-08-27T20:03:12"/>
        <d v="3081-05-02T18:20:00"/>
        <d v="3101-10-14T01:35:36"/>
        <d v="3079-07-19T11:02:24"/>
        <d v="3084-08-15T00:00:00"/>
        <d v="3079-06-26T07:14:00"/>
        <d v="3098-04-01T06:48:00"/>
        <d v="2991-03-17T11:18:24"/>
        <d v="3009-01-21T00:00:00"/>
        <d v="3067-12-31T11:36:00"/>
        <d v="2995-07-31T06:19:12"/>
        <d v="3010-07-10T11:01:12"/>
        <d v="2986-08-23T00:00:00"/>
        <d v="2997-11-05T00:00:00"/>
        <d v="2956-08-05T07:31:36"/>
        <d v="2987-07-09T19:02:00"/>
        <d v="2979-09-11T19:56:48"/>
        <d v="2946-04-03T01:12:00"/>
        <d v="2998-09-26T23:07:36"/>
        <d v="2948-09-06T06:30:24"/>
        <d v="2942-08-19T00:00:00"/>
        <d v="3046-03-21T21:08:00"/>
        <d v="2992-10-25T14:18:00"/>
        <d v="3002-12-15T19:25:12"/>
        <d v="2991-10-17T00:00:00"/>
        <d v="3068-08-30T11:13:36"/>
        <d v="2985-12-24T12:03:12"/>
        <d v="2968-01-19T18:33:12"/>
        <d v="2986-01-19T00:01:12"/>
        <d v="2971-01-07T00:01:12"/>
        <d v="2972-10-17T23:11:36"/>
        <d v="2985-06-16T23:50:24"/>
        <d v="2987-09-19T23:58:48"/>
        <d v="2975-01-28T04:43:12"/>
        <d v="3010-07-24T13:35:36"/>
        <d v="2989-07-02T11:10:24"/>
        <d v="2955-01-22T20:24:00"/>
        <d v="2989-01-19T23:36:00"/>
        <d v="3009-11-14T00:56:00"/>
        <d v="2987-06-29T11:37:36"/>
        <d v="2988-06-06T17:10:00"/>
        <d v="3007-11-19T21:56:48"/>
        <d v="2968-04-27T02:15:12"/>
        <d v="3051-11-05T05:14:48"/>
        <d v="3002-02-02T00:00:00"/>
        <d v="2989-07-15T13:10:00"/>
        <d v="3067-10-19T15:21:36"/>
        <d v="3043-06-04T19:27:12"/>
        <d v="3084-06-30T02:24:00"/>
        <d v="3046-12-27T08:53:36"/>
        <d v="3054-10-21T08:06:24"/>
        <d v="3044-12-24T20:48:48"/>
        <d v="3058-08-14T18:01:36"/>
        <d v="3040-12-07T20:13:36"/>
        <d v="3082-05-17T14:23:12"/>
        <d v="3058-11-16T22:28:48"/>
        <d v="3039-01-03T12:30:00"/>
        <d v="3048-11-18T01:04:24"/>
        <d v="3101-10-15T03:55:36"/>
        <d v="3041-04-17T08:30:48"/>
        <d v="3053-07-18T03:41:12"/>
        <d v="3047-12-13T16:20:48"/>
        <d v="3055-03-08T06:12:00"/>
        <d v="3046-11-25T08:11:12"/>
        <d v="3039-03-05T17:21:36"/>
        <d v="3093-01-12T08:24:00"/>
        <d v="3068-11-11T05:28:24"/>
        <d v="3081-06-15T20:48:00"/>
        <d v="3047-03-08T09:56:48"/>
        <d v="3049-05-12T12:00:00"/>
        <d v="2989-11-14T06:28:24"/>
        <d v="3048-07-04T23:36:00"/>
        <d v="3021-03-03T23:36:00"/>
        <d v="3037-04-14T21:39:36"/>
        <d v="2983-07-29T22:30:00"/>
        <d v="3057-03-31T20:00:00"/>
        <d v="3064-12-06T23:36:00"/>
        <d v="2993-02-02T09:06:24"/>
        <d v="3006-01-12T00:27:12"/>
        <d v="2930-02-07T00:00:00"/>
        <d v="3048-02-02T23:38:00"/>
        <d v="3015-11-29T13:06:24"/>
        <d v="2968-01-16T13:42:00"/>
        <d v="3005-08-31T23:36:00"/>
        <d v="3052-03-26T15:40:48"/>
        <d v="2973-11-22T04:48:24"/>
        <d v="3036-12-22T00:00:00"/>
        <d v="3020-01-20T23:36:00"/>
        <d v="2954-02-22T00:00:00"/>
        <d v="2990-07-04T11:47:36"/>
        <d v="3053-10-26T12:00:00"/>
        <d v="3020-04-27T00:00:00"/>
        <d v="2984-04-11T13:21:12"/>
        <d v="3092-01-03T10:48:00"/>
        <d v="3039-01-12T10:56:24"/>
        <d v="3068-06-24T23:36:00"/>
        <d v="2983-05-14T19:12:00"/>
        <d v="3102-04-20T10:32:24"/>
        <d v="2995-05-31T18:42:48"/>
        <d v="3060-01-02T23:36:00"/>
        <d v="2987-10-27T17:17:12"/>
        <d v="3001-08-23T19:02:48"/>
        <d v="3043-02-06T00:00:00"/>
        <d v="3057-12-29T23:36:00"/>
        <d v="2975-01-07T14:48:00"/>
        <d v="3063-08-29T07:43:36"/>
        <d v="3068-10-31T16:35:36"/>
        <d v="3092-10-01T14:15:36"/>
        <d v="3063-11-18T08:20:24"/>
        <d v="3040-01-08T23:19:36"/>
        <d v="3082-08-03T20:00:00"/>
        <d v="3041-05-25T12:59:12"/>
        <d v="3057-06-28T02:15:12"/>
        <d v="3074-05-20T22:00:00"/>
        <d v="3067-02-05T12:44:48"/>
        <d v="3100-08-30T16:14:00"/>
        <d v="3083-03-19T04:48:24"/>
        <d v="3056-10-12T20:46:48"/>
        <d v="3041-07-03T04:59:36"/>
        <d v="3083-03-06T19:38:00"/>
        <d v="3050-10-20T14:37:36"/>
        <d v="3056-08-22T05:38:48"/>
        <d v="3040-04-08T16:38:48"/>
        <d v="3068-08-01T00:00:00"/>
        <d v="3043-01-11T22:01:12"/>
        <d v="3058-12-14T00:00:00"/>
        <d v="3071-01-29T01:59:12"/>
        <d v="3093-12-18T17:33:36"/>
        <d v="3054-12-25T11:12:00"/>
        <d v="3060-12-04T03:47:36"/>
        <d v="3038-04-23T02:52:48"/>
        <d v="3062-08-30T12:00:00"/>
        <d v="3073-12-20T05:01:12"/>
        <d v="3055-12-16T05:36:00"/>
        <d v="3079-06-23T20:50:48"/>
        <d v="3075-09-27T03:18:48"/>
        <d v="3078-11-04T18:09:36"/>
        <d v="3044-05-05T05:28:24"/>
        <d v="3057-08-14T06:50:24"/>
        <d v="3040-06-23T05:31:12"/>
        <d v="3101-09-02T20:40:00"/>
        <d v="3040-06-15T22:43:36"/>
        <d v="3050-01-03T00:00:00"/>
        <d v="3067-07-17T04:00:24"/>
        <d v="3040-03-14T02:18:48"/>
        <d v="3079-08-19T14:40:00"/>
        <d v="2994-11-19T23:36:00"/>
        <d v="3046-11-05T08:00:00"/>
        <d v="3025-07-22T21:41:36"/>
        <d v="2985-11-16T05:29:12"/>
        <d v="3085-02-16T23:56:00"/>
        <d v="3033-11-21T02:32:48"/>
        <d v="3064-09-24T00:00:00"/>
        <d v="3102-11-27T00:00:00"/>
        <d v="2990-12-12T17:00:24"/>
        <d v="3089-06-13T23:36:00"/>
        <d v="3098-03-26T23:36:00"/>
        <d v="3050-08-10T10:28:00"/>
        <d v="2995-06-15T15:17:36"/>
        <d v="3033-12-03T00:00:00"/>
        <d v="3062-04-10T17:21:12"/>
        <d v="3065-08-23T20:51:36"/>
        <d v="3045-05-01T23:40:24"/>
        <d v="3072-01-28T00:24:24"/>
        <d v="3069-06-27T00:00:00"/>
        <d v="3068-09-02T00:00:00"/>
        <d v="3059-04-27T22:35:12"/>
        <d v="3098-01-08T20:06:24"/>
        <d v="3096-02-25T03:46:24"/>
        <d v="2994-11-26T02:48:48"/>
        <d v="3094-09-05T10:43:12"/>
        <d v="3060-03-02T01:47:36"/>
        <d v="3071-09-30T21:44:24"/>
        <d v="3048-01-13T04:26:48"/>
        <d v="3069-12-15T00:04:48"/>
        <d v="3085-12-23T00:00:00"/>
        <d v="3065-12-02T01:30:48"/>
        <d v="3083-11-07T11:35:36"/>
        <d v="3029-11-24T00:00:00"/>
        <d v="3091-12-21T18:08:24"/>
        <d v="3054-07-14T19:44:24"/>
        <d v="3093-01-18T00:00:00"/>
        <d v="3092-10-26T04:30:00"/>
        <d v="3051-01-19T21:58:00"/>
        <d v="3099-03-20T04:14:24"/>
        <d v="3060-06-18T20:29:36"/>
        <d v="3043-01-12T03:36:00"/>
        <d v="3086-12-14T22:48:00"/>
        <d v="3102-08-18T00:14:00"/>
        <d v="3046-08-01T05:21:12"/>
        <d v="3066-08-02T12:27:36"/>
        <d v="3064-11-15T06:47:36"/>
        <d v="3078-07-28T03:44:00"/>
        <d v="3076-02-27T22:16:24"/>
        <d v="3097-06-03T23:37:12"/>
        <d v="3073-02-14T08:03:36"/>
        <d v="3048-08-20T19:30:00"/>
        <d v="3036-10-23T00:00:00"/>
        <d v="3057-05-03T10:10:24"/>
        <d v="3076-09-03T00:00:00"/>
        <d v="3102-10-05T00:00:00"/>
        <d v="3088-03-09T12:00:00"/>
        <d v="3087-12-24T05:17:36"/>
        <d v="3057-02-08T16:04:00"/>
        <d v="3071-08-11T02:47:12"/>
        <d v="3021-09-07T00:04:00"/>
        <d v="3065-05-13T22:05:12"/>
        <d v="3066-04-12T00:00:00"/>
        <d v="3072-07-24T23:36:00"/>
        <d v="3058-03-19T11:49:36"/>
        <d v="3067-09-04T00:00:00"/>
        <d v="3076-09-29T05:26:24"/>
        <d v="3070-08-12T12:48:00"/>
        <d v="3074-08-25T20:38:24"/>
        <d v="3039-10-28T11:52:00"/>
        <d v="3049-04-09T15:12:00"/>
        <d v="3073-10-23T00:00:00"/>
        <d v="3045-12-05T18:00:00"/>
        <d v="3086-04-16T23:36:00"/>
        <d v="3046-09-18T13:55:36"/>
        <d v="3083-06-05T23:49:36"/>
        <d v="3038-02-11T16:57:12"/>
        <d v="3067-08-09T03:46:00"/>
        <d v="3053-11-19T00:37:36"/>
        <d v="3080-05-17T01:56:24"/>
        <d v="3038-08-19T11:40:00"/>
        <d v="3047-06-17T23:36:00"/>
        <d v="3053-12-31T02:56:00"/>
        <d v="3040-08-08T22:50:00"/>
        <d v="3057-09-26T16:52:00"/>
        <d v="3044-01-10T09:29:12"/>
        <d v="3061-11-16T08:47:12"/>
        <d v="3053-08-18T00:00:00"/>
        <d v="3087-12-26T01:56:00"/>
        <d v="3060-02-18T12:30:24"/>
        <d v="3058-08-06T09:02:48"/>
        <d v="3055-07-19T00:24:00"/>
        <d v="3040-10-25T07:46:24"/>
        <d v="3043-09-16T08:55:36"/>
        <d v="3056-11-06T08:47:12"/>
        <d v="3049-09-01T06:24:00"/>
        <d v="3064-02-17T00:00:00"/>
        <d v="3037-10-11T13:23:12"/>
        <d v="3040-07-15T12:25:12"/>
        <d v="3043-03-25T23:48:48"/>
        <d v="3104-06-18T14:13:36"/>
        <d v="3104-05-02T05:50:48"/>
        <d v="3103-05-29T13:32:00"/>
        <d v="3104-05-03T16:45:36"/>
        <d v="3103-07-21T23:43:12"/>
        <d v="3045-01-11T23:36:00"/>
        <d v="3011-09-19T23:36:00"/>
        <d v="3100-03-17T12:24:00"/>
        <d v="3092-04-07T23:36:00"/>
        <d v="3040-07-20T00:00:00"/>
        <d v="3061-12-31T05:59:12"/>
        <d v="3014-11-02T00:00:00"/>
        <d v="3073-07-28T16:33:36"/>
        <d v="3092-12-23T00:00:00"/>
        <d v="3077-06-07T13:31:12"/>
        <d v="3068-06-28T23:57:12"/>
        <d v="3048-06-04T22:59:36"/>
        <d v="3082-03-15T00:00:00"/>
        <d v="3081-02-24T17:57:36"/>
        <d v="3094-10-15T04:21:12"/>
        <d v="3069-08-26T23:36:00"/>
        <d v="3100-01-01T13:41:12"/>
        <d v="3050-01-24T03:15:12"/>
        <d v="3101-03-12T00:00:00"/>
        <d v="3102-01-12T20:54:00"/>
        <d v="3081-06-14T22:04:24"/>
        <d v="3064-06-10T05:45:12"/>
        <d v="3073-12-18T09:33:36"/>
        <d v="3057-12-21T18:38:48"/>
        <d v="3009-06-07T23:50:00"/>
        <d v="3045-02-26T00:00:00"/>
        <d v="3011-10-07T00:00:00"/>
        <d v="3056-08-04T13:09:36"/>
        <d v="3092-11-27T23:36:00"/>
        <d v="3096-02-12T15:52:48"/>
        <d v="3033-06-28T23:49:12"/>
        <d v="3027-01-23T00:00:00"/>
        <d v="3094-06-08T10:41:36"/>
        <d v="3062-09-19T10:04:48"/>
        <d v="3054-09-02T18:20:48"/>
        <d v="3045-04-13T02:48:00"/>
        <d v="2986-12-21T06:34:48"/>
        <d v="3093-04-06T21:22:48"/>
        <d v="2981-12-07T11:59:12"/>
        <d v="2990-12-06T17:07:12"/>
        <d v="3041-11-28T18:04:24"/>
        <d v="2989-01-13T04:00:00"/>
        <d v="3090-03-15T01:20:48"/>
        <d v="3056-03-26T04:14:48"/>
        <d v="2990-01-01T00:00:00"/>
        <d v="3037-02-13T06:56:48"/>
        <d v="2977-03-08T08:41:36"/>
        <d v="2993-10-01T14:49:12"/>
        <d v="3042-10-03T06:20:24"/>
        <d v="3056-06-30T23:30:48"/>
        <d v="3026-10-21T14:40:24"/>
        <d v="3088-06-03T18:12:48"/>
        <d v="3092-09-05T14:33:12"/>
        <d v="3087-01-09T19:06:24"/>
        <d v="3090-07-07T08:16:00"/>
        <d v="3002-03-29T12:37:12"/>
        <d v="2983-03-06T21:18:00"/>
        <d v="3011-07-16T21:53:36"/>
        <d v="2987-12-18T00:00:00"/>
        <d v="2997-11-13T21:31:12"/>
        <d v="2968-09-13T00:47:12"/>
        <d v="3065-01-19T00:20:00"/>
        <d v="2983-11-15T18:09:12"/>
        <d v="3055-08-06T01:23:36"/>
        <d v="3031-02-15T22:12:00"/>
        <d v="3004-03-10T00:00:00"/>
        <d v="3020-05-12T20:37:36"/>
        <d v="3081-08-08T18:08:24"/>
        <d v="3006-06-14T00:51:12"/>
        <d v="2977-01-01T07:41:36"/>
        <d v="3060-09-26T03:10:24"/>
        <d v="3063-01-23T01:21:36"/>
        <d v="3041-08-29T11:22:24"/>
        <d v="3071-06-21T01:28:24"/>
        <d v="3102-08-09T17:55:12"/>
        <d v="3052-11-07T00:00:00"/>
        <d v="3053-03-04T23:36:00"/>
        <d v="3044-06-21T10:30:00"/>
        <d v="3045-12-01T21:37:12"/>
        <d v="3088-05-16T00:00:00"/>
        <d v="3101-07-24T10:20:48"/>
        <d v="3039-02-10T18:20:48"/>
        <d v="3087-11-25T20:17:12"/>
        <d v="3054-09-07T00:00:00"/>
        <d v="3052-10-29T12:41:12"/>
        <d v="3090-08-17T00:00:00"/>
        <d v="3064-09-27T13:03:36"/>
        <d v="3063-04-23T01:22:00"/>
        <d v="3061-01-04T00:00:00"/>
        <d v="3036-05-27T00:00:00"/>
        <d v="3062-09-21T19:06:00"/>
        <d v="3046-02-28T11:50:00"/>
        <d v="3047-03-25T09:22:24"/>
        <d v="3059-12-02T08:41:12"/>
        <d v="3076-09-28T00:00:00"/>
        <d v="3044-08-25T00:00:00"/>
        <d v="3085-05-10T00:00:00"/>
        <d v="3062-12-14T00:00:00"/>
        <d v="3101-06-01T20:00:48"/>
        <d v="3102-09-04T08:36:24"/>
        <d v="3072-04-08T11:39:12"/>
        <d v="3061-11-21T22:55:12"/>
        <d v="3065-06-09T07:34:00"/>
        <d v="3079-12-11T15:36:00"/>
        <d v="3036-01-08T23:36:00"/>
        <d v="3061-01-05T23:41:36"/>
        <d v="3056-04-29T00:00:00"/>
        <d v="3096-12-20T19:44:24"/>
        <d v="3091-10-05T14:51:36"/>
        <d v="3088-06-30T15:23:36"/>
        <d v="3071-06-28T00:00:00"/>
        <d v="3063-09-26T23:36:00"/>
        <d v="3067-07-11T08:34:24"/>
        <d v="3093-02-01T14:31:12"/>
        <d v="3058-06-22T02:00:00"/>
        <d v="3082-05-10T06:56:24"/>
        <d v="3055-09-13T09:56:48"/>
        <d v="3052-01-31T01:14:24"/>
        <d v="3060-10-14T17:12:00"/>
        <d v="3091-09-09T18:43:12"/>
        <d v="3062-07-30T00:00:00"/>
        <d v="3084-03-21T12:00:00"/>
        <d v="3056-04-18T20:30:48"/>
        <d v="3082-06-28T23:46:24"/>
        <d v="3034-09-15T23:36:00"/>
        <d v="3063-01-02T19:08:00"/>
        <d v="3039-10-03T00:00:00"/>
        <d v="3068-09-03T00:00:00"/>
        <d v="3056-01-16T07:07:12"/>
        <d v="3040-03-19T00:00:00"/>
        <d v="3101-04-10T23:36:00"/>
        <d v="3072-08-09T19:13:36"/>
        <d v="3040-11-13T00:00:00"/>
        <d v="3041-08-10T23:36:00"/>
        <d v="3080-04-27T13:38:24"/>
        <d v="3044-09-04T00:00:00"/>
        <d v="3084-10-24T00:00:00"/>
        <d v="3084-11-04T00:00:00"/>
        <d v="3098-05-04T02:32:00"/>
        <d v="3060-06-15T09:33:12"/>
        <d v="3059-11-04T14:37:36"/>
        <d v="3083-07-04T08:26:00"/>
        <d v="3059-11-03T13:43:36"/>
        <d v="3080-11-10T07:12:00"/>
        <d v="3042-05-21T04:04:24"/>
        <d v="3075-12-17T06:48:00"/>
        <d v="3037-04-30T02:01:12"/>
        <d v="3042-12-03T13:58:48"/>
        <d v="3082-07-11T00:00:00"/>
        <d v="3075-12-17T13:36:00"/>
        <d v="3064-07-09T13:36:00"/>
        <d v="3101-06-11T00:00:00"/>
        <d v="3048-04-30T11:12:00"/>
        <d v="3069-01-07T16:41:36"/>
        <d v="3085-04-12T05:10:24"/>
        <d v="3067-08-04T04:19:12"/>
        <d v="3037-07-28T22:51:36"/>
        <d v="3042-08-17T04:49:12"/>
        <d v="3039-06-17T00:00:00"/>
        <d v="3050-05-29T17:43:36"/>
        <d v="3092-12-22T00:00:00"/>
        <d v="3086-03-23T00:00:00"/>
        <d v="3092-05-17T20:21:36"/>
        <d v="3087-03-28T05:52:24"/>
        <d v="3035-01-14T13:06:00"/>
        <d v="3049-05-25T17:25:12"/>
        <d v="3061-04-01T18:55:12"/>
        <d v="3051-11-25T14:52:24"/>
        <d v="3099-03-19T06:34:24"/>
        <d v="3082-04-12T01:57:12"/>
        <d v="3062-12-31T20:31:36"/>
        <d v="3096-01-19T00:00:00"/>
        <d v="3086-01-29T00:00:00"/>
        <d v="3075-05-09T09:44:24"/>
        <d v="3065-04-19T02:00:00"/>
        <d v="3048-03-17T08:14:24"/>
        <d v="3082-01-17T07:27:12"/>
        <d v="3076-06-07T23:36:00"/>
        <d v="3048-05-06T10:54:00"/>
        <d v="3054-10-21T20:00:24"/>
        <d v="3067-03-26T23:36:00"/>
        <d v="3050-10-04T06:09:36"/>
        <d v="3045-02-26T23:36:00"/>
        <d v="3041-11-30T17:14:00"/>
        <d v="3040-07-21T00:00:00"/>
        <d v="3081-01-04T04:51:12"/>
        <d v="3041-08-27T00:00:00"/>
        <d v="3050-08-09T00:00:00"/>
        <d v="3056-03-06T16:06:00"/>
        <d v="3037-06-13T00:00:00"/>
        <d v="3096-10-22T00:00:00"/>
        <d v="3068-09-16T11:38:00"/>
        <d v="3070-01-09T23:01:12"/>
        <d v="3087-07-13T21:03:12"/>
        <d v="3040-07-23T14:52:48"/>
        <d v="3052-07-24T16:55:36"/>
        <d v="3065-07-17T13:18:24"/>
        <d v="3066-07-30T00:07:12"/>
        <d v="3082-02-19T00:00:00"/>
        <d v="3090-06-27T08:45:12"/>
        <d v="3064-01-03T00:00:00"/>
        <d v="3082-12-02T01:34:48"/>
        <d v="3084-07-20T13:27:36"/>
        <d v="3047-09-11T18:24:00"/>
        <d v="3082-08-18T06:48:00"/>
        <d v="3061-10-02T10:50:24"/>
        <d v="3074-12-26T03:49:36"/>
        <d v="3042-06-12T03:35:36"/>
        <d v="3086-12-27T13:48:48"/>
        <d v="3040-01-18T00:44:00"/>
        <d v="3078-12-23T00:00:00"/>
        <d v="3067-01-15T14:58:48"/>
        <d v="3069-11-22T02:42:48"/>
        <d v="3040-04-27T20:51:36"/>
        <d v="3055-07-30T00:28:00"/>
        <d v="3043-09-10T06:41:36"/>
        <d v="3064-01-24T09:57:36"/>
        <d v="3051-08-05T00:00:00"/>
        <d v="3058-06-29T23:36:00"/>
        <d v="3042-10-02T00:27:12"/>
        <d v="3053-08-09T09:11:36"/>
        <d v="3038-12-01T00:00:00"/>
        <d v="3078-04-05T22:58:24"/>
        <d v="3035-08-03T13:03:12"/>
        <d v="3063-02-16T00:00:00"/>
        <d v="3042-12-29T03:12:00"/>
        <d v="3053-06-15T00:00:00"/>
        <d v="3084-04-20T23:01:12"/>
        <d v="3036-12-21T06:25:36"/>
        <d v="3089-12-09T00:00:00"/>
        <d v="3044-10-29T23:36:00"/>
        <d v="3035-02-17T15:49:12"/>
        <d v="3052-01-09T21:25:36"/>
        <d v="3041-10-18T00:00:00"/>
        <d v="3051-03-29T13:27:12"/>
        <d v="3054-01-05T01:02:00"/>
        <d v="3073-01-22T07:12:00"/>
        <d v="3056-10-13T02:32:00"/>
        <d v="3060-06-12T22:39:12"/>
        <d v="3059-06-24T08:24:00"/>
        <d v="3055-03-30T22:24:00"/>
        <d v="3095-08-28T04:24:00"/>
        <d v="3060-02-07T13:57:12"/>
        <d v="3071-04-15T18:06:48"/>
        <d v="3075-07-11T18:20:48"/>
        <d v="3044-05-05T06:29:12"/>
        <d v="3093-02-14T00:00:00"/>
        <d v="3068-07-10T00:08:24"/>
        <d v="3103-01-03T00:01:12"/>
        <d v="3061-01-10T18:59:36"/>
        <d v="3082-04-08T00:20:00"/>
        <d v="3055-09-21T06:28:48"/>
        <d v="3082-07-07T16:46:48"/>
        <d v="3042-01-10T03:12:00"/>
        <d v="3042-10-06T04:09:12"/>
        <d v="3055-08-09T00:00:00"/>
        <d v="3053-12-19T23:36:00"/>
        <d v="3062-01-23T06:49:36"/>
        <d v="3040-05-28T12:48:00"/>
        <d v="3062-05-29T12:13:12"/>
        <d v="3067-01-27T17:24:48"/>
        <d v="3054-06-26T17:56:48"/>
        <d v="3089-02-10T23:36:00"/>
        <d v="3058-02-24T20:24:00"/>
        <d v="3039-02-22T01:40:24"/>
        <d v="3042-01-12T19:11:12"/>
        <d v="3096-05-02T00:00:00"/>
        <d v="3074-01-25T00:00:00"/>
        <d v="3043-09-14T14:00:00"/>
        <d v="3047-10-13T00:00:00"/>
        <d v="3065-09-16T00:00:00"/>
        <d v="3055-05-27T05:36:00"/>
        <d v="3045-04-16T23:36:00"/>
        <d v="3050-06-02T00:00:00"/>
        <d v="3065-07-09T00:00:00"/>
        <d v="3067-07-10T10:22:24"/>
        <d v="3088-02-11T23:36:00"/>
        <d v="3046-10-07T04:14:24"/>
        <d v="3089-07-31T16:32:24"/>
        <d v="3094-01-16T00:00:00"/>
        <d v="3061-02-21T01:36:24"/>
        <d v="3092-11-06T00:00:00"/>
        <d v="3082-05-23T07:02:00"/>
        <d v="3073-05-06T23:36:00"/>
        <d v="3074-06-27T18:48:00"/>
        <d v="3099-11-14T02:12:00"/>
        <d v="3092-08-20T10:04:00"/>
        <d v="3077-05-25T03:06:48"/>
        <d v="3039-09-24T06:58:00"/>
        <d v="3099-05-01T23:08:24"/>
        <d v="3059-08-29T21:36:00"/>
        <d v="3101-11-12T23:36:00"/>
        <d v="3037-01-03T10:00:00"/>
        <d v="3100-02-16T00:00:00"/>
        <d v="3086-11-11T11:52:48"/>
        <d v="3001-10-07T01:40:48"/>
        <d v="3078-01-05T23:36:00"/>
        <d v="3047-01-17T03:29:36"/>
        <d v="3044-05-26T04:42:00"/>
        <d v="3048-12-09T03:56:24"/>
        <d v="3057-07-30T04:33:12"/>
        <d v="3075-05-21T02:07:36"/>
        <d v="3047-09-30T16:16:00"/>
        <d v="3053-06-23T23:27:36"/>
        <d v="3073-07-11T23:36:00"/>
        <d v="3052-09-29T20:52:00"/>
        <d v="3061-05-13T01:39:36"/>
        <d v="3046-05-05T00:00:00"/>
        <d v="3036-09-05T00:00:00"/>
        <d v="3039-02-19T03:40:48"/>
        <d v="3041-04-28T09:37:12"/>
        <d v="3063-04-11T00:00:00"/>
        <d v="3035-09-10T00:00:00"/>
        <d v="3064-11-29T07:33:12"/>
        <d v="3095-06-29T23:36:00"/>
        <d v="3089-10-27T21:23:36"/>
        <d v="3059-11-30T04:00:00"/>
        <d v="2996-06-13T20:30:00"/>
        <d v="3077-04-09T00:00:00"/>
        <d v="3053-06-26T02:10:00"/>
        <d v="3055-03-29T21:40:24"/>
        <d v="3088-12-27T08:10:00"/>
        <d v="3047-03-12T14:00:00"/>
        <d v="3067-01-27T22:28:24"/>
        <d v="3092-12-21T04:18:48"/>
        <d v="3066-09-13T01:43:36"/>
        <d v="3089-03-05T15:30:00"/>
        <d v="3094-02-08T23:36:00"/>
        <d v="3010-03-23T10:43:36"/>
        <d v="3017-01-19T23:36:00"/>
        <d v="2948-02-07T23:36:00"/>
        <d v="3078-03-19T01:18:48"/>
        <d v="3025-11-29T23:36:00"/>
        <d v="3061-09-13T00:00:00"/>
        <d v="3075-05-12T20:19:12"/>
        <d v="3064-06-11T08:58:24"/>
        <d v="3056-12-23T20:00:00"/>
        <d v="3076-03-16T10:39:12"/>
        <d v="3041-05-29T17:42:00"/>
        <d v="3042-08-29T20:48:00"/>
        <d v="3081-10-12T06:24:00"/>
        <d v="3050-01-24T08:48:00"/>
        <d v="3060-11-06T08:22:00"/>
        <d v="3082-04-13T01:04:00"/>
        <d v="3061-08-08T02:09:36"/>
        <d v="3059-10-10T23:36:00"/>
        <d v="3044-02-07T23:36:00"/>
        <d v="3054-01-07T01:36:00"/>
        <d v="3050-08-29T23:56:00"/>
        <d v="3043-12-09T06:33:36"/>
        <d v="3078-01-23T23:36:00"/>
        <d v="3083-04-12T23:36:00"/>
        <d v="3040-07-16T10:58:24"/>
        <d v="3067-10-31T14:13:36"/>
        <d v="3040-11-09T19:39:12"/>
        <d v="3067-12-30T00:00:00"/>
        <d v="3093-07-02T03:35:12"/>
        <d v="3071-06-12T23:36:00"/>
        <d v="3039-11-22T07:48:48"/>
        <d v="3086-08-15T11:34:48"/>
        <d v="3066-08-17T12:31:36"/>
        <d v="3069-01-15T14:20:48"/>
        <d v="3048-12-11T00:13:36"/>
        <d v="3038-05-04T03:15:36"/>
        <d v="3057-04-25T23:36:00"/>
        <d v="3093-12-20T18:24:00"/>
        <d v="3060-11-25T07:36:00"/>
        <d v="3078-08-17T17:03:36"/>
        <d v="3089-03-29T10:56:00"/>
        <d v="3068-07-30T15:29:12"/>
        <d v="3102-02-10T23:11:12"/>
        <d v="3053-10-05T07:58:00"/>
        <d v="3055-05-17T02:54:00"/>
        <d v="3049-09-30T16:17:36"/>
        <d v="3067-04-20T08:36:24"/>
        <d v="3071-01-12T03:38:24"/>
        <d v="3042-01-26T00:00:00"/>
        <d v="3058-04-09T19:12:00"/>
        <d v="3067-12-09T05:03:36"/>
        <d v="3065-02-05T02:23:36"/>
        <d v="3097-05-24T14:36:00"/>
        <d v="3050-07-27T16:24:00"/>
        <d v="3086-07-18T23:36:00"/>
        <d v="3058-01-03T15:38:00"/>
        <d v="3088-12-19T18:17:12"/>
        <d v="3068-12-28T00:00:00"/>
        <d v="3067-05-05T02:22:24"/>
        <d v="3088-01-20T14:32:00"/>
        <d v="3059-04-05T19:30:24"/>
        <d v="3088-01-16T23:12:00"/>
        <d v="3076-07-21T06:48:00"/>
        <d v="3076-10-29T13:16:24"/>
        <d v="3045-04-25T22:30:00"/>
        <d v="3062-12-21T22:24:00"/>
        <d v="3043-10-30T00:24:48"/>
        <d v="3060-09-22T18:02:24"/>
        <d v="3052-03-31T00:00:00"/>
        <d v="3045-03-23T00:00:00"/>
        <d v="3057-06-25T12:00:00"/>
        <d v="3058-09-01T13:00:24"/>
        <d v="3057-10-20T07:57:36"/>
        <d v="3041-10-20T00:04:00"/>
        <d v="3101-04-30T18:07:36"/>
        <d v="3044-04-06T06:48:00"/>
        <d v="3094-02-07T22:13:36"/>
        <d v="3057-01-31T13:12:48"/>
        <d v="3043-05-31T04:20:00"/>
        <d v="3084-05-02T17:30:48"/>
        <d v="3056-01-08T08:50:00"/>
        <d v="3076-12-12T00:00:00"/>
        <d v="3086-02-14T14:09:12"/>
        <d v="3055-08-29T02:12:48"/>
        <d v="3082-04-30T14:38:24"/>
        <d v="3043-09-29T07:34:00"/>
        <d v="3094-09-08T08:52:48"/>
        <d v="3086-08-09T19:59:12"/>
        <d v="3052-03-23T17:20:24"/>
        <d v="3074-06-18T23:08:48"/>
        <d v="3079-10-09T10:24:48"/>
        <d v="3054-01-02T13:31:36"/>
        <d v="3103-01-08T19:36:24"/>
        <d v="3105-03-11T05:27:36"/>
        <d v="3104-11-20T23:36:00"/>
        <d v="3104-07-07T21:38:00"/>
        <d v="3105-05-10T09:44:00"/>
        <d v="3072-11-15T00:00:00"/>
        <d v="3038-02-02T11:40:48"/>
        <d v="3104-03-24T15:28:24"/>
        <d v="3053-12-06T00:00:00"/>
        <d v="3106-03-06T04:48:00"/>
        <d v="3094-03-01T12:24:24"/>
        <d v="3103-07-29T13:12:00"/>
        <d v="3104-06-17T06:01:12"/>
        <d v="3105-01-23T00:00:00"/>
        <d v="3039-12-13T16:40:24"/>
        <d v="3058-01-30T00:00:00"/>
        <d v="3103-03-09T00:00:00"/>
        <d v="3103-10-04T23:33:36"/>
        <d v="3105-01-18T09:06:24"/>
        <d v="3046-06-17T06:22:00"/>
        <d v="3044-01-15T00:00:00"/>
        <d v="3000-06-20T00:00:00"/>
        <d v="2955-08-29T00:00:00"/>
        <d v="3042-09-14T03:49:36"/>
        <d v="3069-06-28T17:34:24"/>
        <d v="2961-12-19T23:36:00"/>
        <d v="2984-02-02T00:23:12"/>
        <d v="3052-05-28T08:00:00"/>
        <d v="2988-02-07T20:57:36"/>
        <d v="3039-03-07T00:00:00"/>
        <d v="3015-06-08T03:40:48"/>
        <d v="2979-03-27T00:00:00"/>
        <d v="3040-10-26T23:36:00"/>
        <d v="3056-02-04T21:48:24"/>
        <d v="3038-05-20T00:00:00"/>
        <d v="3036-12-24T02:10:00"/>
        <d v="3036-08-03T08:06:00"/>
        <d v="3047-09-23T23:36:00"/>
        <d v="3040-02-05T05:12:24"/>
        <d v="3036-11-10T00:00:00"/>
        <d v="3024-11-07T23:36:00"/>
        <d v="3038-01-22T00:00:00"/>
        <d v="3088-11-26T11:42:24"/>
        <d v="2980-12-28T12:27:12"/>
        <d v="3043-10-04T01:56:48"/>
        <d v="3041-08-26T18:03:12"/>
        <d v="2957-03-20T06:50:48"/>
        <d v="3017-03-12T00:00:00"/>
        <d v="3037-05-15T00:03:36"/>
        <d v="3039-12-31T18:23:36"/>
        <d v="3010-05-13T20:28:24"/>
        <d v="3083-04-15T12:24:00"/>
        <d v="3040-12-21T15:40:48"/>
        <d v="2980-01-27T00:00:00"/>
        <d v="3017-07-14T01:47:36"/>
        <d v="3038-01-17T20:12:24"/>
        <d v="3064-07-28T00:00:00"/>
        <d v="3042-01-17T00:00:00"/>
        <d v="3040-04-04T23:49:12"/>
        <d v="3087-04-19T00:52:24"/>
        <d v="3059-06-29T07:32:48"/>
        <d v="3096-08-09T15:10:00"/>
        <d v="3089-02-01T03:07:36"/>
        <d v="3046-03-13T00:00:00"/>
        <d v="3037-05-19T12:32:00"/>
        <d v="3063-09-05T11:59:12"/>
        <d v="3052-11-14T06:16:48"/>
        <d v="3064-01-16T00:00:00"/>
        <d v="3052-05-03T20:07:12"/>
        <d v="3053-02-14T04:30:48"/>
        <d v="3042-06-11T00:00:00"/>
        <d v="3081-12-15T13:36:00"/>
        <d v="3038-05-12T12:26:24"/>
        <d v="3072-11-20T23:36:00"/>
        <d v="3067-09-06T17:28:48"/>
        <d v="3063-01-23T05:36:00"/>
        <d v="3061-07-26T13:40:48"/>
        <d v="3067-03-29T15:00:24"/>
        <d v="3057-06-12T16:02:48"/>
        <d v="3039-10-18T12:30:48"/>
        <d v="3037-04-28T00:00:00"/>
        <d v="2988-01-19T23:36:00"/>
        <d v="3040-12-11T00:00:00"/>
        <d v="3040-07-13T02:20:24"/>
        <d v="3035-07-18T00:00:00"/>
        <d v="3066-09-30T07:58:00"/>
        <d v="3066-08-22T23:36:00"/>
        <d v="3087-07-23T11:31:12"/>
        <d v="3094-05-01T02:33:36"/>
        <d v="3082-08-28T00:00:00"/>
        <d v="3055-05-23T14:18:48"/>
        <d v="3102-10-07T00:00:00"/>
        <d v="3046-07-05T12:00:00"/>
        <d v="3069-07-31T11:36:00"/>
        <d v="3065-04-22T01:10:24"/>
        <d v="3098-09-17T00:00:00"/>
        <d v="3084-03-26T00:00:00"/>
        <d v="3057-06-18T21:16:48"/>
        <d v="3038-03-18T00:00:00"/>
        <d v="3073-01-30T23:36:00"/>
        <d v="3047-05-02T23:59:12"/>
        <d v="3081-01-30T15:38:48"/>
        <d v="3082-03-19T23:36:00"/>
        <d v="3102-02-07T07:42:00"/>
        <d v="3054-03-09T09:00:00"/>
        <d v="3086-01-14T08:20:24"/>
        <d v="3097-11-26T00:13:12"/>
        <d v="3067-11-21T23:36:00"/>
        <d v="3066-05-28T18:48:00"/>
        <d v="3066-12-27T02:24:00"/>
        <d v="3091-09-24T00:00:00"/>
        <d v="3044-11-24T23:36:00"/>
        <d v="3043-04-16T03:16:48"/>
        <d v="3068-07-15T00:00:00"/>
        <d v="3099-04-04T00:47:12"/>
        <d v="3060-09-21T00:00:00"/>
        <d v="3066-10-09T23:36:00"/>
        <d v="3080-09-06T00:00:00"/>
        <d v="3056-03-28T07:42:48"/>
        <d v="3061-04-16T22:05:36"/>
        <d v="3046-05-18T19:29:36"/>
        <d v="3061-05-10T13:06:24"/>
        <d v="3090-07-23T18:00:00"/>
        <d v="3073-04-19T23:36:00"/>
        <d v="3089-02-17T02:16:00"/>
        <d v="3060-08-29T23:36:00"/>
        <d v="3085-09-08T01:56:24"/>
        <d v="3050-08-04T07:04:24"/>
        <d v="3092-01-26T23:36:00"/>
        <d v="3072-01-01T03:27:12"/>
        <d v="3062-12-31T09:50:24"/>
        <d v="3049-06-05T00:00:00"/>
        <d v="3069-12-22T00:00:00"/>
        <d v="3051-11-28T00:00:00"/>
        <d v="3072-03-13T00:00:00"/>
        <d v="3060-10-10T00:00:00"/>
        <d v="3063-01-25T04:24:00"/>
        <d v="3089-08-15T16:51:12"/>
        <d v="3066-01-08T12:30:00"/>
        <d v="3066-04-06T11:09:12"/>
        <d v="3082-02-17T10:39:12"/>
        <d v="3070-05-31T00:03:36"/>
        <d v="3090-12-30T00:00:00"/>
        <d v="3052-08-24T12:00:00"/>
        <d v="3080-01-17T23:36:00"/>
        <d v="3037-10-28T02:09:36"/>
        <d v="3041-02-10T14:09:36"/>
        <d v="3080-01-15T11:03:36"/>
        <d v="3060-01-04T00:00:00"/>
        <d v="3066-02-08T11:22:00"/>
        <d v="3081-11-20T15:55:12"/>
        <d v="3061-09-11T00:00:00"/>
        <d v="3075-11-29T23:36:00"/>
        <d v="3101-12-07T00:00:00"/>
        <d v="3089-01-10T03:52:48"/>
        <d v="3071-11-15T00:11:12"/>
        <d v="3078-11-06T00:00:00"/>
        <d v="3088-02-08T00:00:00"/>
        <d v="3068-04-26T00:00:00"/>
        <d v="3067-02-06T23:36:00"/>
        <d v="3051-07-21T04:33:12"/>
        <d v="3102-03-18T05:00:48"/>
        <d v="3060-08-21T10:57:36"/>
        <d v="3045-12-27T14:45:12"/>
        <d v="3061-05-06T16:32:48"/>
        <d v="3046-07-21T00:18:24"/>
        <d v="3066-10-30T00:00:00"/>
        <d v="3068-12-04T00:25:12"/>
        <d v="3057-11-15T20:24:48"/>
        <d v="3088-01-26T23:36:00"/>
        <d v="3096-06-26T10:30:24"/>
        <d v="3055-10-06T15:13:36"/>
        <d v="3097-06-27T23:40:48"/>
        <d v="3063-12-29T12:59:12"/>
        <d v="3084-08-23T00:00:00"/>
        <d v="3082-12-06T08:55:36"/>
        <d v="3080-11-18T01:06:00"/>
        <d v="3081-12-27T14:30:48"/>
        <d v="3068-05-26T06:50:00"/>
        <d v="3069-01-30T00:04:00"/>
        <d v="3094-10-25T00:00:00"/>
        <d v="3075-10-08T00:00:00"/>
        <d v="3080-01-07T07:02:24"/>
        <d v="3039-12-02T07:24:00"/>
        <d v="3040-07-07T21:36:00"/>
        <d v="3084-07-03T22:49:36"/>
        <d v="3080-09-12T12:00:00"/>
        <d v="3062-10-10T14:17:36"/>
        <d v="3085-06-05T02:22:48"/>
        <d v="3045-01-08T23:36:00"/>
        <d v="3085-06-07T22:00:00"/>
        <d v="3085-10-21T00:00:00"/>
        <d v="3084-05-05T23:56:00"/>
        <d v="3057-11-21T00:00:00"/>
        <d v="3054-06-15T03:22:00"/>
        <d v="3045-04-19T00:13:36"/>
        <d v="3038-04-01T00:00:00"/>
        <d v="3051-02-14T23:12:48"/>
        <d v="3076-12-07T00:50:24"/>
        <d v="3068-05-20T17:54:24"/>
        <d v="3039-03-22T15:32:00"/>
        <d v="3060-12-16T05:52:00"/>
        <d v="3063-11-27T12:08:48"/>
        <d v="3088-12-11T12:22:48"/>
        <d v="3072-12-09T00:00:00"/>
        <d v="3085-02-18T00:00:00"/>
        <d v="3101-09-10T19:12:00"/>
        <d v="3087-10-31T23:27:12"/>
        <d v="3096-06-17T09:01:36"/>
        <d v="3079-12-19T19:14:00"/>
        <d v="3055-12-31T23:36:00"/>
        <d v="3065-01-30T08:54:24"/>
        <d v="3041-12-08T19:17:12"/>
        <d v="3057-02-07T14:48:00"/>
        <d v="3053-10-02T14:04:00"/>
        <d v="3056-06-20T21:20:24"/>
        <d v="3081-12-13T23:36:00"/>
        <d v="3084-11-17T00:00:00"/>
        <d v="3071-12-14T00:00:00"/>
        <d v="3072-08-25T05:58:24"/>
        <d v="3055-03-11T19:05:36"/>
        <d v="3101-12-02T00:00:00"/>
        <d v="3069-11-11T00:24:00"/>
        <d v="3060-03-02T01:40:00"/>
        <d v="3062-01-27T15:50:48"/>
        <d v="3041-01-18T00:22:48"/>
        <d v="3047-04-09T11:11:36"/>
        <d v="3101-09-22T08:53:36"/>
        <d v="3096-12-18T23:36:00"/>
        <d v="3042-02-05T23:36:00"/>
        <d v="3054-05-10T22:00:00"/>
        <d v="3041-03-31T00:00:00"/>
        <d v="3076-03-10T11:53:36"/>
        <d v="3072-10-24T10:36:48"/>
        <d v="3058-10-01T14:54:48"/>
        <d v="3064-04-15T17:22:48"/>
        <d v="3050-02-01T00:00:00"/>
        <d v="3099-01-10T23:52:00"/>
        <d v="3097-02-21T00:00:00"/>
        <d v="3072-02-21T23:46:00"/>
        <d v="3080-03-19T00:00:00"/>
        <d v="3069-10-31T13:26:24"/>
        <d v="3049-07-16T03:30:00"/>
        <d v="3057-08-09T19:57:36"/>
        <d v="3097-05-31T20:12:00"/>
        <d v="3063-02-23T06:47:36"/>
        <d v="3060-09-11T04:54:48"/>
        <d v="3047-12-20T21:11:12"/>
        <d v="3054-08-13T10:33:12"/>
        <d v="3059-12-29T00:00:00"/>
        <d v="3085-07-16T18:48:00"/>
        <d v="3071-05-16T00:00:00"/>
        <d v="3048-09-06T19:40:48"/>
        <d v="3048-03-17T11:22:24"/>
        <d v="3048-12-09T07:15:12"/>
        <d v="3043-10-05T17:13:36"/>
        <d v="3084-03-18T12:32:48"/>
        <d v="3038-08-16T14:18:00"/>
        <d v="3040-07-16T11:12:00"/>
        <d v="3046-05-12T20:48:00"/>
        <d v="3046-05-24T18:24:00"/>
        <d v="3082-12-28T00:00:00"/>
        <d v="3059-12-18T17:59:12"/>
        <d v="3040-07-12T21:21:36"/>
        <d v="3047-06-05T00:00:00"/>
        <d v="3072-01-06T12:00:00"/>
        <d v="3041-11-08T21:25:36"/>
        <d v="3052-12-08T19:26:24"/>
        <d v="3070-10-11T12:24:00"/>
        <d v="3082-08-18T04:19:12"/>
        <d v="3061-01-29T02:00:48"/>
        <d v="3060-03-23T23:57:12"/>
        <d v="3038-12-31T19:50:24"/>
        <d v="3086-09-01T23:36:00"/>
        <d v="3039-03-01T19:21:36"/>
        <d v="3084-01-09T13:17:36"/>
        <d v="3084-05-23T00:00:00"/>
        <d v="3068-06-21T13:08:48"/>
        <d v="3037-08-19T23:38:24"/>
        <d v="3053-11-23T23:36:00"/>
        <d v="3096-02-02T23:36:00"/>
        <d v="3081-02-24T12:00:00"/>
        <d v="3055-12-15T20:48:00"/>
        <d v="3045-09-02T17:12:00"/>
        <d v="3035-06-23T00:42:48"/>
        <d v="3080-06-03T12:00:00"/>
        <d v="3058-07-16T18:59:36"/>
        <d v="3054-03-13T23:45:12"/>
        <d v="3053-11-12T04:30:00"/>
        <d v="3057-07-22T20:56:24"/>
        <d v="3052-05-22T23:36:00"/>
        <d v="3044-04-06T19:34:24"/>
        <d v="3043-05-18T00:00:00"/>
        <d v="3061-06-03T12:26:24"/>
        <d v="3048-01-09T01:44:48"/>
        <d v="3082-04-08T00:00:00"/>
        <d v="3077-04-08T12:00:00"/>
        <d v="3041-03-08T13:01:12"/>
        <d v="3076-06-01T00:00:00"/>
        <d v="3037-01-26T00:00:00"/>
        <d v="3038-08-07T03:07:36"/>
        <d v="3088-06-15T00:00:00"/>
        <d v="3041-05-18T11:12:00"/>
        <d v="3065-03-26T01:28:00"/>
        <d v="3059-10-11T15:15:36"/>
        <d v="3075-04-02T23:36:00"/>
        <d v="3038-09-07T06:00:00"/>
        <d v="3070-11-22T06:48:00"/>
        <d v="3059-12-02T04:28:48"/>
        <d v="3042-08-13T14:18:24"/>
        <d v="3084-07-16T23:36:00"/>
        <d v="3055-06-12T00:00:00"/>
        <d v="3038-12-18T00:00:00"/>
        <d v="3079-03-04T08:04:48"/>
        <d v="3049-02-03T20:35:36"/>
        <d v="3086-07-21T00:00:00"/>
        <d v="3087-02-04T19:07:12"/>
        <d v="3057-05-07T08:50:48"/>
        <d v="3039-06-09T23:36:00"/>
        <d v="3062-04-16T23:36:00"/>
        <d v="3057-08-03T21:27:36"/>
        <d v="3092-11-24T00:10:48"/>
        <d v="3040-01-14T23:36:00"/>
        <d v="3052-11-05T23:36:00"/>
        <d v="3052-04-02T10:48:00"/>
        <d v="3084-01-04T00:00:00"/>
        <d v="3093-11-28T00:00:00"/>
        <d v="3062-08-10T00:00:00"/>
        <d v="3092-09-22T23:36:00"/>
        <d v="3089-07-04T02:54:48"/>
        <d v="3065-04-25T00:00:00"/>
        <d v="3081-04-13T11:00:00"/>
        <d v="3055-03-29T02:52:48"/>
        <d v="3091-05-31T00:00:00"/>
        <d v="3081-11-07T09:38:00"/>
        <d v="3086-12-29T15:12:00"/>
        <d v="3062-04-09T15:26:48"/>
        <d v="3046-05-29T23:36:00"/>
        <d v="3055-04-03T10:48:00"/>
        <d v="3088-02-02T16:24:00"/>
        <d v="3058-05-19T03:57:36"/>
        <d v="3045-09-29T00:00:00"/>
        <d v="3059-01-07T00:00:00"/>
        <d v="3054-12-29T00:00:00"/>
        <d v="3055-08-29T00:00:00"/>
        <d v="3062-08-13T00:00:00"/>
        <d v="3050-02-25T22:35:12"/>
        <d v="3061-02-20T16:26:48"/>
        <d v="3038-02-27T01:12:24"/>
        <d v="3085-01-05T05:59:36"/>
        <d v="3076-03-15T15:12:00"/>
        <d v="3060-02-22T23:36:00"/>
        <d v="3081-05-30T14:43:12"/>
        <d v="3057-01-30T00:00:00"/>
        <d v="3062-02-23T09:03:12"/>
        <d v="3080-11-16T06:09:36"/>
        <d v="3059-02-02T23:53:36"/>
        <d v="3069-08-27T05:18:48"/>
        <d v="3041-01-31T04:24:00"/>
        <d v="3095-10-04T00:00:00"/>
        <d v="3046-02-10T07:12:00"/>
        <d v="3090-10-20T07:46:24"/>
        <d v="3084-03-03T00:00:00"/>
        <d v="3083-11-03T17:36:00"/>
        <d v="3061-12-25T23:36:00"/>
        <d v="3078-05-28T23:36:00"/>
        <d v="3079-10-25T20:11:36"/>
        <d v="3078-12-29T23:36:00"/>
        <d v="3034-08-30T20:20:48"/>
        <d v="3071-04-13T23:16:24"/>
        <d v="3034-10-10T00:00:00"/>
        <d v="3041-07-06T14:56:00"/>
        <d v="3084-01-15T03:34:48"/>
        <d v="3063-01-17T13:11:36"/>
        <d v="3047-05-23T22:00:00"/>
        <d v="3038-02-01T21:38:24"/>
        <d v="3059-05-25T00:00:00"/>
        <d v="3101-10-28T02:23:12"/>
        <d v="3036-03-21T23:36:00"/>
        <d v="3052-03-09T23:36:00"/>
        <d v="3059-12-24T13:08:24"/>
        <d v="3042-07-11T00:00:00"/>
        <d v="3065-02-05T00:00:00"/>
        <d v="3044-02-18T08:24:00"/>
        <d v="3094-12-26T05:36:48"/>
        <d v="3060-09-18T00:00:00"/>
        <d v="3043-12-02T16:08:00"/>
        <d v="3061-09-03T10:00:00"/>
        <d v="3058-08-11T23:36:00"/>
        <d v="3042-11-09T00:00:00"/>
        <d v="3081-10-28T23:36:00"/>
        <d v="3062-08-19T23:36:00"/>
        <d v="3084-02-09T15:23:36"/>
        <d v="3062-10-04T00:00:00"/>
        <d v="3042-09-30T15:44:24"/>
        <d v="3085-12-28T16:53:36"/>
        <d v="3043-03-08T23:36:00"/>
        <d v="3070-10-04T06:26:48"/>
        <d v="3068-01-20T00:09:12"/>
        <d v="3040-04-05T00:00:00"/>
        <d v="3075-03-05T00:00:00"/>
        <d v="3047-02-19T23:36:00"/>
        <d v="3094-11-30T07:04:00"/>
        <d v="3090-08-07T03:28:48"/>
        <d v="3045-09-20T00:00:00"/>
        <d v="3056-07-29T12:28:24"/>
        <d v="3042-06-28T09:28:48"/>
        <d v="3061-08-15T03:03:36"/>
        <d v="3054-05-25T23:02:48"/>
        <d v="3056-09-11T09:03:36"/>
        <d v="3055-12-30T23:36:00"/>
        <d v="3082-11-14T23:36:00"/>
        <d v="3078-04-07T00:00:00"/>
        <d v="3040-07-24T10:01:36"/>
        <d v="3068-04-01T18:18:24"/>
        <d v="3035-06-01T02:48:00"/>
        <d v="3034-06-29T09:24:00"/>
        <d v="3064-09-22T00:00:00"/>
        <d v="3052-10-24T00:00:00"/>
        <d v="3095-03-07T14:37:36"/>
        <d v="3071-11-11T21:57:36"/>
        <d v="3034-04-03T15:24:24"/>
        <d v="3084-02-23T02:59:12"/>
        <d v="3063-12-17T23:12:00"/>
        <d v="3059-09-03T18:00:00"/>
        <d v="3064-04-25T14:24:00"/>
        <d v="3055-11-05T00:00:00"/>
        <d v="3062-05-31T10:32:00"/>
        <d v="3046-07-11T00:00:00"/>
        <d v="3050-01-20T20:03:12"/>
        <d v="3082-05-16T01:36:00"/>
        <d v="3035-01-08T04:36:00"/>
        <d v="3043-02-26T18:37:36"/>
        <d v="3050-07-30T12:38:24"/>
        <d v="3050-01-10T00:00:00"/>
        <d v="3078-02-09T03:17:12"/>
        <d v="3052-12-29T10:48:00"/>
        <d v="3056-04-09T09:28:24"/>
        <d v="3046-12-01T14:59:12"/>
        <d v="3088-09-19T23:36:00"/>
        <d v="3096-05-15T04:21:36"/>
        <d v="3057-08-24T11:12:00"/>
        <d v="3063-05-30T03:22:48"/>
        <d v="3053-12-17T23:36:00"/>
        <d v="3042-08-17T19:44:00"/>
        <d v="3080-04-21T07:12:48"/>
        <d v="3081-03-06T05:22:00"/>
        <d v="3051-11-19T01:51:12"/>
        <d v="3049-05-25T04:36:00"/>
        <d v="3091-07-31T17:48:00"/>
        <d v="3058-01-22T01:39:36"/>
        <d v="3043-03-01T22:40:00"/>
        <d v="3059-08-23T12:58:48"/>
        <d v="3092-07-06T20:43:12"/>
        <d v="3051-08-06T23:36:00"/>
        <d v="3052-10-11T23:36:00"/>
        <d v="3050-05-23T10:24:00"/>
        <d v="3090-04-16T14:32:48"/>
        <d v="3054-10-03T23:36:00"/>
        <d v="3041-09-16T03:52:48"/>
        <d v="3078-02-22T23:36:00"/>
        <d v="3042-03-14T23:36:00"/>
        <d v="3065-11-28T00:00:00"/>
        <d v="3092-11-26T09:05:36"/>
        <d v="3092-02-25T00:00:00"/>
        <d v="3083-02-12T11:11:36"/>
        <d v="3070-05-15T17:52:00"/>
        <d v="3081-11-22T23:36:00"/>
        <d v="3090-06-13T09:01:36"/>
        <d v="3080-09-21T05:14:48"/>
        <d v="3047-01-15T00:00:00"/>
        <d v="3037-03-27T13:32:24"/>
        <d v="3071-09-09T00:00:00"/>
        <d v="3037-10-06T08:33:36"/>
        <d v="3053-12-01T00:00:00"/>
        <d v="3036-08-01T10:44:24"/>
        <d v="3037-10-28T03:49:36"/>
        <d v="3061-03-07T00:06:24"/>
        <d v="3041-05-20T14:04:24"/>
        <d v="3070-05-08T06:30:00"/>
        <d v="3037-12-18T11:12:00"/>
        <d v="3099-11-12T21:36:48"/>
        <d v="3095-05-05T00:00:00"/>
        <d v="3054-03-23T00:00:00"/>
        <d v="3092-01-20T00:00:00"/>
        <d v="3043-11-03T09:12:00"/>
        <d v="3039-08-24T00:00:00"/>
        <d v="3089-07-19T13:56:00"/>
        <d v="3051-02-01T10:24:00"/>
        <d v="3065-06-08T13:57:12"/>
        <d v="3083-05-01T23:36:00"/>
        <d v="3072-11-11T23:58:24"/>
        <d v="3082-04-26T00:00:00"/>
        <d v="3101-12-10T20:24:00"/>
        <d v="3043-07-06T23:36:00"/>
        <d v="3076-02-03T22:00:00"/>
        <d v="3095-04-14T00:00:00"/>
        <d v="3098-12-20T23:36:00"/>
        <d v="3081-05-05T04:30:24"/>
        <d v="3066-12-09T16:11:36"/>
        <d v="3050-02-12T19:34:00"/>
        <d v="3057-03-18T03:32:48"/>
        <d v="3092-06-30T04:24:00"/>
        <d v="3058-08-07T18:12:00"/>
        <d v="3044-04-21T00:00:00"/>
        <d v="3072-01-01T00:00:00"/>
        <d v="3071-02-10T10:55:36"/>
        <d v="3078-06-21T23:36:00"/>
        <d v="3095-06-24T06:55:12"/>
        <d v="3061-01-16T12:00:00"/>
        <d v="3071-12-04T22:41:36"/>
        <d v="3044-04-23T00:18:00"/>
        <d v="3037-01-16T02:37:36"/>
        <d v="3087-05-16T01:00:24"/>
        <d v="3040-08-26T23:36:00"/>
        <d v="3089-08-21T23:36:00"/>
        <d v="3040-12-03T04:24:00"/>
        <d v="3025-02-19T00:00:00"/>
        <d v="3063-02-06T23:36:00"/>
        <d v="3100-03-16T23:36:00"/>
        <d v="3084-02-07T16:48:00"/>
        <d v="3038-01-21T23:36:00"/>
        <d v="3055-03-04T15:36:00"/>
        <d v="3068-03-14T00:00:00"/>
        <d v="3080-08-21T00:00:00"/>
        <d v="3055-12-07T06:45:36"/>
        <d v="3057-04-14T10:19:36"/>
        <d v="3085-01-16T23:15:36"/>
        <d v="3069-11-02T21:36:00"/>
        <d v="3039-07-07T00:00:00"/>
        <d v="3076-02-14T17:25:12"/>
        <d v="3063-06-18T13:12:00"/>
        <d v="3042-09-28T09:41:36"/>
        <d v="3086-11-09T05:36:00"/>
        <d v="3039-04-22T23:36:00"/>
        <d v="3096-03-31T01:22:24"/>
        <d v="3088-02-07T05:24:00"/>
        <d v="3090-04-11T22:51:36"/>
        <d v="3088-11-14T13:02:48"/>
        <d v="3042-10-31T13:53:36"/>
        <d v="3038-02-14T23:36:00"/>
        <d v="3084-10-12T12:00:00"/>
        <d v="3037-12-29T23:36:00"/>
        <d v="3092-05-08T21:33:36"/>
        <d v="3075-01-07T15:16:00"/>
        <d v="3037-01-05T23:36:00"/>
        <d v="3093-04-25T19:18:24"/>
        <d v="3066-02-12T07:54:24"/>
        <d v="3035-03-20T00:00:00"/>
        <d v="3065-11-07T23:36:00"/>
        <d v="3037-09-25T05:42:00"/>
        <d v="3057-12-16T06:44:24"/>
        <d v="3061-05-15T10:00:00"/>
        <d v="3047-10-25T08:33:12"/>
        <d v="3054-01-10T23:36:00"/>
        <d v="3043-03-29T00:00:00"/>
        <d v="3017-10-15T12:35:36"/>
        <d v="3084-05-18T00:00:00"/>
        <d v="3050-10-14T21:24:00"/>
        <d v="3080-01-05T20:28:24"/>
        <d v="3082-04-22T00:42:48"/>
        <d v="3078-02-12T08:34:48"/>
        <d v="3044-12-26T10:46:24"/>
        <d v="3044-01-03T00:00:00"/>
        <d v="3037-01-19T06:24:00"/>
        <d v="3050-08-01T07:12:00"/>
        <d v="3088-11-09T23:36:00"/>
        <d v="3031-05-31T00:00:00"/>
        <d v="3037-07-04T00:00:00"/>
        <d v="3042-11-02T22:19:36"/>
        <d v="3087-05-30T10:24:00"/>
        <d v="3038-03-10T09:54:24"/>
        <d v="3029-08-10T15:56:24"/>
        <d v="3056-02-26T19:55:12"/>
        <d v="3059-12-12T23:36:00"/>
        <d v="3084-04-15T17:06:24"/>
        <d v="3059-08-11T23:36:00"/>
        <d v="3033-08-18T15:17:12"/>
        <d v="3075-06-06T07:23:36"/>
        <d v="3053-07-09T12:00:00"/>
        <d v="3032-06-11T05:28:48"/>
        <d v="3030-05-31T08:12:00"/>
        <d v="3062-02-04T20:02:24"/>
        <d v="3046-05-23T11:13:36"/>
        <d v="3076-10-23T23:36:00"/>
        <d v="3103-09-07T05:54:00"/>
        <d v="3081-12-22T00:00:00"/>
        <d v="3058-11-05T22:08:48"/>
        <d v="3081-12-07T00:00:00"/>
        <d v="3093-04-27T22:00:00"/>
        <d v="3065-03-13T02:30:24"/>
        <d v="3055-05-28T22:04:48"/>
        <d v="3065-02-05T06:23:36"/>
        <d v="3050-09-03T09:12:00"/>
        <d v="3051-08-14T00:00:00"/>
        <d v="3057-03-01T12:00:00"/>
        <d v="3059-08-05T15:18:24"/>
        <d v="3053-05-07T18:19:12"/>
        <d v="3087-05-17T18:10:24"/>
        <d v="3070-10-15T23:36:00"/>
        <d v="3037-04-27T00:24:00"/>
        <d v="3089-01-02T17:56:48"/>
        <d v="3040-09-29T21:35:12"/>
        <d v="3073-02-17T02:20:00"/>
        <d v="3042-05-26T03:37:36"/>
        <d v="3038-02-28T01:05:36"/>
        <d v="3038-04-03T23:36:00"/>
        <d v="3040-08-27T18:00:48"/>
        <d v="3092-07-18T08:15:36"/>
        <d v="3084-06-09T04:50:00"/>
        <d v="3077-02-03T23:36:00"/>
        <d v="3081-11-19T23:36:00"/>
        <d v="3052-09-20T23:36:00"/>
        <d v="3080-03-01T20:29:12"/>
        <d v="3076-10-17T11:37:12"/>
        <d v="3060-02-16T00:00:00"/>
        <d v="3039-08-21T23:36:00"/>
        <d v="3082-01-14T00:02:24"/>
        <d v="3036-09-20T13:19:12"/>
        <d v="3048-02-03T10:06:00"/>
        <d v="3035-03-04T00:00:00"/>
        <d v="3065-08-26T14:21:12"/>
        <d v="3034-04-09T14:34:24"/>
        <d v="3085-04-25T16:32:24"/>
        <d v="3044-03-10T11:48:48"/>
        <d v="3056-01-13T00:10:24"/>
        <d v="3083-11-06T14:24:00"/>
        <d v="3039-12-09T15:12:48"/>
        <d v="3038-02-15T00:18:00"/>
        <d v="3036-10-12T11:16:00"/>
        <d v="3080-12-29T08:31:36"/>
        <d v="3060-09-11T05:14:24"/>
        <d v="3083-02-15T00:00:00"/>
        <d v="3095-12-15T00:00:00"/>
        <d v="3095-01-09T03:12:00"/>
        <d v="3056-07-25T00:22:00"/>
        <d v="3056-07-10T00:00:00"/>
        <d v="3040-01-09T00:00:00"/>
        <d v="3043-10-11T00:00:00"/>
        <d v="3053-01-06T15:52:00"/>
        <d v="3079-09-08T15:36:00"/>
        <d v="3062-10-23T02:24:00"/>
        <d v="3042-07-29T04:34:00"/>
        <d v="3035-12-04T00:00:00"/>
        <d v="3078-12-18T00:00:00"/>
        <d v="3086-09-02T12:52:48"/>
        <d v="3102-02-23T00:36:48"/>
        <d v="3083-09-19T21:50:00"/>
        <d v="3073-07-05T07:12:00"/>
        <d v="3068-05-20T12:18:48"/>
        <d v="3095-07-11T00:09:12"/>
        <d v="3038-05-10T14:36:48"/>
        <d v="3062-11-30T17:28:48"/>
        <d v="3049-01-30T12:51:36"/>
        <d v="3100-08-18T23:38:00"/>
        <d v="3080-03-16T14:44:24"/>
        <d v="3098-12-17T17:02:24"/>
        <d v="3057-04-17T03:46:00"/>
        <d v="3040-08-28T08:19:12"/>
        <d v="3078-09-19T08:17:12"/>
        <d v="3050-09-28T23:36:00"/>
        <d v="3050-03-08T05:26:24"/>
        <d v="3069-05-26T00:42:24"/>
        <d v="3078-04-05T07:47:12"/>
        <d v="3088-01-03T00:00:00"/>
        <d v="3043-10-28T06:56:00"/>
        <d v="3037-11-13T05:12:24"/>
        <d v="3056-03-05T19:35:36"/>
        <d v="3096-07-05T14:27:36"/>
        <d v="3092-06-29T00:00:00"/>
        <d v="3055-04-26T09:03:12"/>
        <d v="3089-07-09T04:07:12"/>
        <d v="3084-12-15T17:12:00"/>
        <d v="3067-02-01T00:00:00"/>
        <d v="3039-01-29T13:29:12"/>
        <d v="3069-07-13T23:36:00"/>
        <d v="3054-09-22T05:12:48"/>
        <d v="3063-01-28T00:48:00"/>
        <d v="3083-10-02T04:48:00"/>
        <d v="3074-04-07T08:02:48"/>
        <d v="3075-04-20T23:36:00"/>
        <d v="3063-03-23T23:36:00"/>
        <d v="3007-08-25T09:35:36"/>
        <d v="3061-01-18T16:05:36"/>
        <d v="3081-05-30T00:00:00"/>
        <d v="3101-01-20T00:10:48"/>
        <d v="3050-01-16T15:54:48"/>
        <d v="3090-01-29T18:28:24"/>
        <d v="3083-10-06T18:44:24"/>
        <d v="3046-05-21T08:58:00"/>
        <d v="3077-05-07T18:14:00"/>
        <d v="3048-02-02T03:36:00"/>
        <d v="3097-01-19T00:00:00"/>
        <d v="3062-04-21T00:00:00"/>
        <d v="3088-03-12T03:36:00"/>
        <d v="3043-06-04T00:06:00"/>
        <d v="3059-05-21T01:23:36"/>
        <d v="3063-11-18T10:09:36"/>
        <d v="3022-12-04T09:02:00"/>
        <d v="3039-04-13T20:34:48"/>
        <d v="3036-01-06T17:45:36"/>
        <d v="3036-02-28T23:36:00"/>
        <d v="3068-01-20T01:09:36"/>
        <d v="3044-03-29T23:36:00"/>
        <d v="3063-03-01T09:16:24"/>
        <d v="3069-03-07T14:35:36"/>
        <d v="3060-09-13T09:53:36"/>
        <d v="3050-01-29T23:37:12"/>
        <d v="3102-02-07T20:40:00"/>
        <d v="3055-09-01T13:50:24"/>
        <d v="3042-02-10T03:51:12"/>
        <d v="3058-07-17T05:43:12"/>
        <d v="3055-08-27T07:08:24"/>
        <d v="3054-06-15T20:01:12"/>
        <d v="3040-01-25T04:48:00"/>
        <d v="3066-04-16T00:04:00"/>
        <d v="3037-08-24T00:00:00"/>
        <d v="3040-10-13T20:44:00"/>
        <d v="3046-11-05T18:48:00"/>
        <d v="3090-11-09T23:36:00"/>
        <d v="3070-05-10T04:42:00"/>
        <d v="3071-02-28T09:41:36"/>
        <d v="3041-12-09T12:00:00"/>
        <d v="3079-06-15T11:36:00"/>
        <d v="3085-03-19T12:55:36"/>
        <d v="3096-12-24T00:31:12"/>
        <d v="3054-10-24T04:24:00"/>
        <d v="3038-02-15T03:11:12"/>
        <d v="3103-11-15T17:40:00"/>
        <d v="3064-11-12T11:58:24"/>
        <d v="3068-07-07T16:54:00"/>
        <d v="3051-08-03T00:00:00"/>
        <d v="3090-04-01T00:00:00"/>
        <d v="3095-07-04T20:18:24"/>
        <d v="3096-07-28T06:20:48"/>
        <d v="3061-11-28T23:36:00"/>
        <d v="3085-04-16T00:00:00"/>
        <d v="3096-07-31T07:34:24"/>
        <d v="3101-05-24T10:39:36"/>
        <d v="3076-02-03T01:12:00"/>
        <d v="3095-07-14T11:22:48"/>
        <d v="3055-09-15T23:56:48"/>
        <d v="3082-08-05T19:56:24"/>
        <d v="3048-09-15T11:20:48"/>
        <d v="3058-01-07T00:00:00"/>
        <d v="3049-06-15T19:11:36"/>
        <d v="3050-05-02T10:24:00"/>
        <d v="3064-12-21T04:57:36"/>
        <d v="3055-05-29T23:36:00"/>
        <d v="3041-07-20T00:00:00"/>
        <d v="3037-12-31T00:00:00"/>
        <d v="3096-05-29T23:36:00"/>
        <d v="3053-11-25T00:07:12"/>
        <d v="3037-01-27T14:31:12"/>
        <d v="3050-08-03T23:13:12"/>
        <d v="3077-01-21T20:33:12"/>
        <d v="3040-10-16T14:24:24"/>
        <d v="3060-08-28T05:16:24"/>
        <d v="3073-04-03T19:59:36"/>
        <d v="3046-04-24T13:28:48"/>
        <d v="3064-11-28T15:12:00"/>
        <d v="3056-12-02T01:36:00"/>
        <d v="3039-05-29T03:47:12"/>
        <d v="3035-08-12T23:36:00"/>
        <d v="3045-09-22T03:12:00"/>
        <d v="3039-10-31T05:58:24"/>
        <d v="3042-09-26T14:56:48"/>
        <d v="3066-06-26T03:58:48"/>
        <d v="3047-10-06T11:50:48"/>
        <d v="3057-07-29T14:00:00"/>
        <d v="3071-12-21T01:39:36"/>
        <d v="3053-12-25T00:00:00"/>
        <d v="3052-01-10T00:00:00"/>
        <d v="3084-03-16T07:40:48"/>
        <d v="3060-07-01T00:00:00"/>
        <d v="3053-07-10T05:54:00"/>
        <d v="3070-11-23T22:22:24"/>
        <d v="3052-06-10T10:00:00"/>
        <d v="3066-09-30T09:07:36"/>
        <d v="3054-01-29T00:00:00"/>
        <d v="3080-09-04T16:28:48"/>
        <d v="3037-09-19T00:48:48"/>
        <d v="3039-12-11T21:35:36"/>
        <d v="3049-10-01T00:59:12"/>
        <d v="3058-10-20T01:47:12"/>
        <d v="3069-01-03T23:36:00"/>
        <d v="3091-04-05T20:26:00"/>
        <d v="3080-01-20T00:00:00"/>
        <d v="3066-05-18T15:22:48"/>
        <d v="3078-12-29T01:05:36"/>
        <d v="3087-01-25T17:12:00"/>
        <d v="3068-01-18T00:00:00"/>
        <d v="3036-09-10T20:08:24"/>
        <d v="3096-02-02T07:28:00"/>
        <d v="3086-09-18T03:44:00"/>
        <d v="3061-10-05T17:41:36"/>
        <d v="3044-06-07T12:00:00"/>
        <d v="3050-03-03T19:40:24"/>
        <d v="3047-08-24T00:00:00"/>
        <d v="3061-01-14T16:45:36"/>
        <d v="3070-02-27T20:00:00"/>
        <d v="3065-10-02T21:50:00"/>
        <d v="3058-12-06T05:47:12"/>
        <d v="3053-11-27T00:00:00"/>
        <d v="3092-02-19T10:17:36"/>
        <d v="3042-06-21T19:29:12"/>
        <d v="3052-10-09T21:28:24"/>
        <d v="3080-07-18T14:00:00"/>
        <d v="3082-03-10T19:36:48"/>
        <d v="3069-09-14T23:16:00"/>
        <d v="3087-12-02T11:36:00"/>
        <d v="3038-11-17T15:05:36"/>
        <d v="3071-11-18T08:56:24"/>
        <d v="3081-08-12T08:00:00"/>
        <d v="3086-07-16T10:21:36"/>
        <d v="3040-02-15T00:00:00"/>
        <d v="3043-11-18T22:22:24"/>
        <d v="3074-03-30T07:02:24"/>
        <d v="3040-12-08T10:48:00"/>
        <d v="3020-08-04T07:14:48"/>
        <d v="3071-03-06T16:46:48"/>
        <d v="3057-03-19T07:54:24"/>
        <d v="3080-11-25T15:52:00"/>
        <d v="3039-07-02T23:36:00"/>
        <d v="3102-05-01T23:22:48"/>
        <d v="3083-06-10T13:49:12"/>
        <d v="3089-11-25T22:00:00"/>
        <d v="3081-02-21T17:24:24"/>
        <d v="3039-05-01T20:50:24"/>
        <d v="3052-06-10T14:53:36"/>
        <d v="3082-07-18T00:00:00"/>
        <d v="3011-12-10T21:30:00"/>
        <d v="3086-11-10T19:19:12"/>
        <d v="3040-01-15T00:00:00"/>
        <d v="3087-06-12T22:12:48"/>
        <d v="3052-02-01T10:21:12"/>
        <d v="3054-09-14T03:05:12"/>
        <d v="3038-04-14T08:58:48"/>
        <d v="3087-01-29T07:39:36"/>
        <d v="3022-08-11T07:35:36"/>
        <d v="3035-03-29T23:36:00"/>
        <d v="3056-02-05T14:32:48"/>
        <d v="3077-05-26T02:00:00"/>
        <d v="3080-01-06T22:34:00"/>
        <d v="3097-06-22T00:25:12"/>
        <d v="3065-11-05T22:45:12"/>
        <d v="3070-07-23T23:52:24"/>
        <d v="3039-06-21T21:52:00"/>
        <d v="3059-12-21T11:12:48"/>
        <d v="3072-09-27T13:43:36"/>
        <d v="3058-10-20T18:04:48"/>
        <d v="3039-03-11T08:36:00"/>
        <d v="3098-02-23T22:10:48"/>
        <d v="3047-05-11T01:36:00"/>
        <d v="3042-11-18T22:40:00"/>
        <d v="3055-10-14T02:50:24"/>
        <d v="3042-01-16T20:43:36"/>
        <d v="3082-06-10T11:43:12"/>
        <d v="3074-08-25T00:00:00"/>
        <d v="3043-10-08T01:04:24"/>
        <d v="3053-01-25T02:18:48"/>
        <d v="3044-06-30T21:42:48"/>
        <d v="3045-04-30T09:14:00"/>
        <d v="3077-02-16T13:14:48"/>
        <d v="3041-09-15T11:12:00"/>
        <d v="3086-10-15T20:24:00"/>
        <d v="3100-01-22T06:45:12"/>
        <d v="3045-09-20T11:46:24"/>
        <d v="3102-10-13T16:02:00"/>
        <d v="3038-09-07T00:00:00"/>
        <d v="3053-02-11T05:29:12"/>
        <d v="3078-04-11T21:47:36"/>
        <d v="3063-03-14T17:45:12"/>
        <d v="3059-04-25T18:10:00"/>
        <d v="3042-04-19T03:09:36"/>
        <d v="3092-02-06T23:26:48"/>
        <d v="3080-12-31T11:12:00"/>
        <d v="3055-06-21T13:59:36"/>
        <d v="3045-09-23T21:03:12"/>
        <d v="3052-02-12T21:36:00"/>
        <d v="3079-07-28T23:45:12"/>
        <d v="3066-01-07T01:58:48"/>
        <d v="3063-08-16T16:54:24"/>
        <d v="3072-04-05T17:35:36"/>
        <d v="3101-08-05T00:00:00"/>
        <d v="3036-05-02T12:40:00"/>
        <d v="3072-11-15T14:28:00"/>
        <d v="3076-04-10T19:36:00"/>
        <d v="3049-03-12T01:05:36"/>
        <d v="3072-12-29T10:06:24"/>
        <d v="3076-09-23T17:05:36"/>
        <d v="3056-03-05T17:40:00"/>
        <d v="3045-05-26T04:34:48"/>
        <d v="3038-01-16T12:00:00"/>
        <d v="3083-07-23T10:00:00"/>
        <d v="3045-02-17T04:04:00"/>
        <d v="3072-01-13T23:36:00"/>
        <d v="3063-02-03T00:00:00"/>
        <d v="3069-11-28T16:19:12"/>
        <d v="3051-05-17T06:24:00"/>
        <d v="3047-05-17T23:30:00"/>
        <d v="3056-08-04T00:00:00"/>
        <d v="3041-05-06T19:55:36"/>
        <d v="3045-06-13T14:44:00"/>
        <d v="3050-09-25T00:00:00"/>
        <d v="3062-06-20T06:48:48"/>
        <d v="3062-11-19T00:06:00"/>
        <d v="3045-07-07T06:36:24"/>
        <d v="3034-07-08T21:12:00"/>
        <d v="3044-11-15T02:06:24"/>
        <d v="3084-10-15T11:37:12"/>
        <d v="3092-01-27T00:00:00"/>
        <d v="3062-08-10T20:19:36"/>
        <d v="3086-03-14T23:36:00"/>
        <d v="3093-04-09T15:22:48"/>
        <d v="3043-01-19T00:00:00"/>
        <d v="3037-07-02T00:00:00"/>
        <d v="3081-05-10T09:29:12"/>
        <d v="3086-02-16T17:47:12"/>
        <d v="3066-06-21T21:17:12"/>
        <d v="3057-11-12T02:50:24"/>
        <d v="3040-10-20T20:04:24"/>
        <d v="3083-03-11T22:35:12"/>
        <d v="3067-10-27T19:40:00"/>
        <d v="3098-12-16T02:00:00"/>
        <d v="3072-01-08T00:00:00"/>
        <d v="3053-12-16T00:00:00"/>
        <d v="3097-10-06T07:32:24"/>
        <d v="3076-08-03T00:24:00"/>
        <d v="3058-06-30T00:00:00"/>
        <d v="3056-05-10T06:18:00"/>
        <d v="3071-11-22T19:37:36"/>
        <d v="3045-05-24T20:24:00"/>
        <d v="3097-06-06T01:17:36"/>
        <d v="3058-06-10T05:37:12"/>
        <d v="3085-04-15T12:48:24"/>
        <d v="3084-12-12T21:36:00"/>
        <d v="3054-06-11T22:50:00"/>
        <d v="3070-12-19T00:00:00"/>
        <d v="3074-12-17T06:46:24"/>
        <d v="3092-08-12T11:22:24"/>
        <d v="3055-06-21T23:36:00"/>
        <d v="3071-05-17T00:00:00"/>
        <d v="3087-02-11T19:54:24"/>
        <d v="3060-05-08T18:48:00"/>
        <d v="3059-12-23T14:00:00"/>
        <d v="3064-06-09T00:00:00"/>
        <d v="3051-02-03T03:40:24"/>
        <d v="3056-04-04T16:18:48"/>
        <d v="3101-10-14T01:36:00"/>
        <d v="3045-06-02T23:36:00"/>
        <d v="3097-04-02T18:20:00"/>
        <d v="3069-02-06T21:11:12"/>
        <d v="3052-01-17T15:36:00"/>
        <d v="3084-04-15T07:58:48"/>
        <d v="3090-03-18T09:49:12"/>
        <d v="3045-08-11T23:56:00"/>
        <d v="3099-09-28T16:32:48"/>
        <d v="3082-12-25T08:29:12"/>
        <d v="3065-09-11T12:48:00"/>
        <d v="3093-10-14T16:13:36"/>
        <d v="3097-09-17T06:03:36"/>
        <d v="3056-01-21T00:00:00"/>
        <d v="3043-08-18T00:00:24"/>
        <d v="3102-02-17T00:00:00"/>
        <d v="3069-05-11T18:13:12"/>
        <d v="3052-03-23T22:16:48"/>
        <d v="3053-08-18T06:16:00"/>
        <d v="3077-11-13T00:00:00"/>
        <d v="3074-07-14T13:36:00"/>
      </sharedItems>
      <fieldGroup par="24" base="19">
        <rangePr groupBy="months" startDate="2920-09-04T10:24:00" endDate="3106-03-06T04:48:00"/>
        <groupItems count="14">
          <s v="&lt;2920-09-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06-03-06"/>
        </groupItems>
      </fieldGroup>
    </cacheField>
    <cacheField name="Year" numFmtId="0">
      <sharedItems containsSemiMixedTypes="0" containsString="0" containsNumber="1" containsInteger="1" minValue="2915" maxValue="3102" count="180">
        <n v="3061"/>
        <n v="3100"/>
        <n v="3084"/>
        <n v="3038"/>
        <n v="3071"/>
        <n v="3086"/>
        <n v="3036"/>
        <n v="3083"/>
        <n v="3080"/>
        <n v="3079"/>
        <n v="3035"/>
        <n v="3087"/>
        <n v="3037"/>
        <n v="3066"/>
        <n v="3034"/>
        <n v="3020"/>
        <n v="3041"/>
        <n v="3062"/>
        <n v="3049"/>
        <n v="3056"/>
        <n v="3064"/>
        <n v="3070"/>
        <n v="3045"/>
        <n v="3005"/>
        <n v="3039"/>
        <n v="3074"/>
        <n v="3068"/>
        <n v="3054"/>
        <n v="3051"/>
        <n v="3008"/>
        <n v="3019"/>
        <n v="3042"/>
        <n v="3047"/>
        <n v="3067"/>
        <n v="3010"/>
        <n v="3031"/>
        <n v="3082"/>
        <n v="3055"/>
        <n v="3000"/>
        <n v="3004"/>
        <n v="3024"/>
        <n v="3012"/>
        <n v="3085"/>
        <n v="2988"/>
        <n v="2969"/>
        <n v="2966"/>
        <n v="2983"/>
        <n v="2997"/>
        <n v="2956"/>
        <n v="3073"/>
        <n v="3007"/>
        <n v="2973"/>
        <n v="3089"/>
        <n v="3009"/>
        <n v="3022"/>
        <n v="2990"/>
        <n v="2970"/>
        <n v="3057"/>
        <n v="2960"/>
        <n v="2939"/>
        <n v="2964"/>
        <n v="2959"/>
        <n v="3097"/>
        <n v="2979"/>
        <n v="2998"/>
        <n v="3025"/>
        <n v="3002"/>
        <n v="2951"/>
        <n v="3059"/>
        <n v="2958"/>
        <n v="3081"/>
        <n v="2955"/>
        <n v="2967"/>
        <n v="2974"/>
        <n v="2978"/>
        <n v="2957"/>
        <n v="2934"/>
        <n v="2965"/>
        <n v="3090"/>
        <n v="3088"/>
        <n v="3043"/>
        <n v="3096"/>
        <n v="3058"/>
        <n v="3091"/>
        <n v="3065"/>
        <n v="3053"/>
        <n v="3052"/>
        <n v="3095"/>
        <n v="3026"/>
        <n v="3075"/>
        <n v="3060"/>
        <n v="3076"/>
        <n v="3011"/>
        <n v="3033"/>
        <n v="3069"/>
        <n v="3015"/>
        <n v="3040"/>
        <n v="3032"/>
        <n v="3048"/>
        <n v="3077"/>
        <n v="3063"/>
        <n v="3050"/>
        <n v="3027"/>
        <n v="3078"/>
        <n v="3072"/>
        <n v="3094"/>
        <n v="3046"/>
        <n v="2932"/>
        <n v="2991"/>
        <n v="2949"/>
        <n v="2946"/>
        <n v="2975"/>
        <n v="2940"/>
        <n v="2984"/>
        <n v="2935"/>
        <n v="2963"/>
        <n v="2985"/>
        <n v="2954"/>
        <n v="2993"/>
        <n v="2931"/>
        <n v="2971"/>
        <n v="3099"/>
        <n v="2933"/>
        <n v="2982"/>
        <n v="2996"/>
        <n v="2981"/>
        <n v="2994"/>
        <n v="2915"/>
        <n v="2962"/>
        <n v="2977"/>
        <n v="3017"/>
        <n v="2987"/>
        <n v="2952"/>
        <n v="3018"/>
        <n v="2992"/>
        <n v="3030"/>
        <n v="2986"/>
        <n v="2980"/>
        <n v="2972"/>
        <n v="3006"/>
        <n v="2941"/>
        <n v="2926"/>
        <n v="3092"/>
        <n v="3044"/>
        <n v="3001"/>
        <n v="2989"/>
        <n v="2968"/>
        <n v="3028"/>
        <n v="2943"/>
        <n v="3023"/>
        <n v="2922"/>
        <n v="3021"/>
        <n v="3016"/>
        <n v="3014"/>
        <n v="3098"/>
        <n v="3093"/>
        <n v="2976"/>
        <n v="2921"/>
        <n v="3102"/>
        <n v="3013"/>
        <n v="3101"/>
        <n v="3029"/>
        <n v="3003"/>
        <n v="2999"/>
        <n v="2947"/>
        <n v="2924"/>
        <n v="2995"/>
        <n v="2938"/>
        <n v="2937"/>
        <n v="2950"/>
        <n v="2948"/>
        <n v="2936"/>
        <n v="2918"/>
        <n v="2923"/>
        <n v="2944"/>
        <n v="2953"/>
        <n v="2961"/>
        <n v="2925"/>
        <n v="2930"/>
        <n v="2945"/>
      </sharedItems>
    </cacheField>
    <cacheField name="Quarters" numFmtId="0" databaseField="0">
      <fieldGroup base="18">
        <rangePr groupBy="quarters" startDate="2915-01-18T22:05:12" endDate="3102-12-12T12:02:48"/>
        <groupItems count="6">
          <s v="&lt;2915-01-18"/>
          <s v="Qtr1"/>
          <s v="Qtr2"/>
          <s v="Qtr3"/>
          <s v="Qtr4"/>
          <s v="&gt;3102-12-12"/>
        </groupItems>
      </fieldGroup>
    </cacheField>
    <cacheField name="Years" numFmtId="0" databaseField="0">
      <fieldGroup base="18">
        <rangePr groupBy="years" startDate="2915-01-18T22:05:12" endDate="3102-12-12T12:02:48"/>
        <groupItems count="190">
          <s v="&lt;2915-01-18"/>
          <s v="2915"/>
          <s v="2916"/>
          <s v="2917"/>
          <s v="2918"/>
          <s v="2919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&gt;3102-12-12"/>
        </groupItems>
      </fieldGroup>
    </cacheField>
    <cacheField name="Quarters2" numFmtId="0" databaseField="0">
      <fieldGroup base="19">
        <rangePr groupBy="quarters" startDate="2920-09-04T10:24:00" endDate="3106-03-06T04:48:00"/>
        <groupItems count="6">
          <s v="&lt;2920-09-04"/>
          <s v="Qtr1"/>
          <s v="Qtr2"/>
          <s v="Qtr3"/>
          <s v="Qtr4"/>
          <s v="&gt;3106-03-06"/>
        </groupItems>
      </fieldGroup>
    </cacheField>
    <cacheField name="Years2" numFmtId="0" databaseField="0">
      <fieldGroup base="19">
        <rangePr groupBy="years" startDate="2920-09-04T10:24:00" endDate="3106-03-06T04:48:00"/>
        <groupItems count="189">
          <s v="&lt;2920-09-04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3103"/>
          <s v="3104"/>
          <s v="3105"/>
          <s v="3106"/>
          <s v="&gt;3106-03-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431"/>
    <s v="Bump in the road short stop motion animation"/>
    <s v="A short stop motion animated film of a man on his way home when strange goings on start to happen on his journey."/>
    <x v="2"/>
    <n v="415"/>
    <x v="1"/>
    <s v="GB"/>
    <s v="GBP"/>
    <n v="1467752083"/>
    <x v="2"/>
    <b v="0"/>
    <n v="8"/>
    <b v="0"/>
    <s v="film &amp; video/animation"/>
    <n v="14"/>
    <n v="51.88"/>
    <x v="0"/>
    <s v="animat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x v="9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2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6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7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12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13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14"/>
  </r>
  <r>
    <n v="441"/>
    <s v="Wolf Squad Lego Stop Motion"/>
    <s v="A group of specialist clones called Wolf Squad are the only clones left after order 66 and are searching the galaxy for survivors!"/>
    <x v="15"/>
    <n v="0"/>
    <x v="1"/>
    <s v="GB"/>
    <s v="GBP"/>
    <n v="1383418996"/>
    <x v="17"/>
    <b v="0"/>
    <n v="0"/>
    <b v="0"/>
    <s v="film &amp; video/animation"/>
    <n v="0"/>
    <n v="0"/>
    <x v="0"/>
    <s v="animation"/>
    <x v="17"/>
    <x v="17"/>
    <x v="15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1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17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16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18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19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2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2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22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4"/>
  </r>
  <r>
    <n v="447"/>
    <s v="Fat Rich Bastards Animated videos"/>
    <s v="10 tracks have been professionally recorded by CGI supergroup, The Fat Rich Bastards. Funding required for 10 animated music videos."/>
    <x v="11"/>
    <n v="5"/>
    <x v="1"/>
    <s v="GB"/>
    <s v="GBP"/>
    <n v="1364041163"/>
    <x v="29"/>
    <b v="0"/>
    <n v="1"/>
    <b v="0"/>
    <s v="film &amp; video/animation"/>
    <n v="0"/>
    <n v="5"/>
    <x v="0"/>
    <s v="animation"/>
    <x v="29"/>
    <x v="29"/>
    <x v="2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24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5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8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26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2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19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27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28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29"/>
  </r>
  <r>
    <n v="449"/>
    <s v="Shell &amp; Paddy"/>
    <s v="Shell &amp; Paddy is a 2D animation cartoon with 4 minutes of slapstick surreal humour staring two animal characters in weird, wacky world."/>
    <x v="13"/>
    <n v="45"/>
    <x v="1"/>
    <s v="GB"/>
    <s v="GBP"/>
    <n v="1382017085"/>
    <x v="39"/>
    <b v="0"/>
    <n v="5"/>
    <b v="0"/>
    <s v="film &amp; video/animation"/>
    <n v="2"/>
    <n v="9"/>
    <x v="0"/>
    <s v="animation"/>
    <x v="39"/>
    <x v="39"/>
    <x v="3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1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1"/>
  </r>
  <r>
    <n v="42"/>
    <s v="BROS TV Pilot (Iraq)"/>
    <s v="A show that explores the universal hospitality and shenanigans of BRO cultures in the most forbidden and unfamiliar places on earth!"/>
    <x v="31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6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16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9"/>
  </r>
  <r>
    <n v="46"/>
    <s v="New equipment for Joy's World!"/>
    <s v="The legendary community TV programme Joy's World is in dire need of new equipment! We are hoping you can help."/>
    <x v="32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22"/>
  </r>
  <r>
    <n v="458"/>
    <s v="DE_dust2: Hacker's Wrath"/>
    <s v="An animated parody of the game, Counter-Strike. The sequel to the very popular Counter-Strike: DE_dust2. Hacker is back!"/>
    <x v="3"/>
    <n v="821"/>
    <x v="1"/>
    <s v="GB"/>
    <s v="GBP"/>
    <n v="1368550060"/>
    <x v="48"/>
    <b v="0"/>
    <n v="49"/>
    <b v="0"/>
    <s v="film &amp; video/animation"/>
    <n v="8"/>
    <n v="16.760000000000002"/>
    <x v="0"/>
    <s v="animation"/>
    <x v="48"/>
    <x v="48"/>
    <x v="29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33"/>
  </r>
  <r>
    <n v="461"/>
    <s v="Machinima film project : Open 24/7"/>
    <s v="A machinima based film, displaying the effects of todays financial crisis the world faces, and the explossive consequences it carries."/>
    <x v="33"/>
    <n v="0"/>
    <x v="1"/>
    <s v="GB"/>
    <s v="GBP"/>
    <n v="1370204367"/>
    <x v="50"/>
    <b v="0"/>
    <n v="0"/>
    <b v="0"/>
    <s v="film &amp; video/animation"/>
    <n v="0"/>
    <n v="0"/>
    <x v="0"/>
    <s v="animation"/>
    <x v="50"/>
    <x v="50"/>
    <x v="3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12"/>
  </r>
  <r>
    <n v="53"/>
    <s v="Rolling out Vegan Mashup's Season 2"/>
    <s v="Delicious TV's Vegan Mashup launching season two on public television"/>
    <x v="2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36"/>
  </r>
  <r>
    <n v="469"/>
    <s v="Dreamland PERSONALISED Animated Shorts Film"/>
    <s v="Create a personalised animation film using your child's name and photo."/>
    <x v="12"/>
    <n v="0"/>
    <x v="1"/>
    <s v="GB"/>
    <s v="GBP"/>
    <n v="1409960724"/>
    <x v="56"/>
    <b v="0"/>
    <n v="0"/>
    <b v="0"/>
    <s v="film &amp; video/animation"/>
    <n v="0"/>
    <n v="0"/>
    <x v="0"/>
    <s v="animation"/>
    <x v="56"/>
    <x v="56"/>
    <x v="3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3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2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20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s v="GB"/>
    <s v="GBP"/>
    <n v="1359434672"/>
    <x v="60"/>
    <b v="0"/>
    <n v="147"/>
    <b v="0"/>
    <s v="film &amp; video/animation"/>
    <n v="50"/>
    <n v="51.22"/>
    <x v="0"/>
    <s v="animation"/>
    <x v="60"/>
    <x v="60"/>
    <x v="38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34"/>
  </r>
  <r>
    <n v="62"/>
    <s v="SPECIMEN 0625c - Sci-Fi Thriller"/>
    <s v="A man is forced to repeatedly crawl through a mysterious maze not knowing who captured him or why, but he is determined to find out."/>
    <x v="2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39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0"/>
  </r>
  <r>
    <n v="64"/>
    <s v="Millennial, The Movie"/>
    <s v="At the dawn of the New Millennium, a group of teenagers battle the Y2K bug to save humanity from boredom. The 2nd film by and/or."/>
    <x v="37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1"/>
  </r>
  <r>
    <n v="65"/>
    <s v="Hello World - Post Production Funds"/>
    <s v="Help finish the short film Hello World. The story of an android in the broken home of a father &amp; son."/>
    <x v="38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4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43"/>
  </r>
  <r>
    <n v="484"/>
    <s v="The Diddlys &quot;Steam powered Superheroes&quot;"/>
    <s v="The Diddlys are steam powered superheroes,transforming into spaceships,submarines or whatever it takes to complete their secret mission"/>
    <x v="39"/>
    <n v="149"/>
    <x v="1"/>
    <s v="GB"/>
    <s v="GBP"/>
    <n v="1446766372"/>
    <x v="68"/>
    <b v="0"/>
    <n v="11"/>
    <b v="0"/>
    <s v="film &amp; video/animation"/>
    <n v="0"/>
    <n v="13.55"/>
    <x v="0"/>
    <s v="animation"/>
    <x v="68"/>
    <x v="68"/>
    <x v="3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44"/>
  </r>
  <r>
    <n v="70"/>
    <s v="Scraps"/>
    <s v="Maggie barely survives a deranged baptism by her mother only to be born again to a string of foster parents. Things can always be worse"/>
    <x v="9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46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47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48"/>
  </r>
  <r>
    <n v="74"/>
    <s v="L'oiseau la nuit - Court-mÃ©trage"/>
    <s v="La nuit est devenue le lieu de la terreur. Alors qu'un couvre-feu est imposÃ©, une petite fille est enlevÃ©e par un rapace nocturne."/>
    <x v="9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49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5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51"/>
  </r>
  <r>
    <n v="77"/>
    <s v="Jonah and the Crab"/>
    <s v="A short film about a boy searching for companionship in a hermit crab he finds on the beach."/>
    <x v="15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46"/>
  </r>
  <r>
    <n v="78"/>
    <s v="Daemon's scale up - Brieuc Le Meur _ Berlin"/>
    <s v="We reached our limits. Next steps are : 3 more shooting days + postproduction + cut + sound._x000a__x000a_We want to go to Cannes !_x000a__x000a_With you !"/>
    <x v="44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52"/>
  </r>
  <r>
    <n v="485"/>
    <s v="The Lighthouse and the Lock cartoon - funny stuff for kids."/>
    <s v="Last few days to make this toon a reality! 5 funny toons for YOU! See the pilot episode here!"/>
    <x v="45"/>
    <n v="8315.01"/>
    <x v="1"/>
    <s v="GB"/>
    <s v="GBP"/>
    <n v="1368792499"/>
    <x v="79"/>
    <b v="0"/>
    <n v="125"/>
    <b v="0"/>
    <s v="film &amp; video/animation"/>
    <n v="22"/>
    <n v="66.52"/>
    <x v="0"/>
    <s v="animation"/>
    <x v="79"/>
    <x v="79"/>
    <x v="5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54"/>
  </r>
  <r>
    <n v="81"/>
    <s v="Carrying Place: A film of Maine hauntings"/>
    <s v="An elderly woman in rural Maine is haunted by figures seeking a sacrifice, but there are more forces at work than mere ghosts."/>
    <x v="46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56"/>
  </r>
  <r>
    <n v="493"/>
    <s v="Joc Barrera The Chupacabra Hunter"/>
    <s v="The Chupacabra is not a myth and one man is on a mission to prove its existence no matter what, his name is Joc Barrera."/>
    <x v="11"/>
    <n v="0"/>
    <x v="1"/>
    <s v="GB"/>
    <s v="GBP"/>
    <n v="1432142738"/>
    <x v="83"/>
    <b v="0"/>
    <n v="0"/>
    <b v="0"/>
    <s v="film &amp; video/animation"/>
    <n v="0"/>
    <n v="0"/>
    <x v="0"/>
    <s v="animation"/>
    <x v="83"/>
    <x v="83"/>
    <x v="57"/>
  </r>
  <r>
    <n v="84"/>
    <s v="Redemption - Short Film"/>
    <s v="&quot;A sociopath crosses paths with the person he must confront about his wife's murder, it might be himself&quot;"/>
    <x v="9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58"/>
  </r>
  <r>
    <n v="85"/>
    <s v="In Her Voice: short film"/>
    <s v="A short film by Melissa Woodrow &amp; Mark Janiak about seeking forgiveness, embracing the past and memories with a loved one."/>
    <x v="37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44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2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59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1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34"/>
  </r>
  <r>
    <n v="90"/>
    <s v="Help Get the Short Film Interior Design into Film Festivals!"/>
    <s v="We're looking for funding to help submit a short film to film festivals."/>
    <x v="9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0"/>
  </r>
  <r>
    <n v="91"/>
    <s v="OVERTIME: A Cerebral Horror Short Inspired by the Classics"/>
    <s v="&quot;Overtime&quot; is a 15 minute horror film about a man haunted by the memories of his past during a graveyard shift at his factory job."/>
    <x v="2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6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43"/>
  </r>
  <r>
    <n v="503"/>
    <s v="Jimmy There and Back - Documentary Animation"/>
    <s v="Jimmy wants to live life and see his grandchildren grow up, but alcoholism threatens to curtail everything he dreams of."/>
    <x v="47"/>
    <n v="114"/>
    <x v="1"/>
    <s v="GB"/>
    <s v="GBP"/>
    <n v="1421498303"/>
    <x v="94"/>
    <b v="0"/>
    <n v="9"/>
    <b v="0"/>
    <s v="film &amp; video/animation"/>
    <n v="2"/>
    <n v="12.67"/>
    <x v="0"/>
    <s v="animation"/>
    <x v="94"/>
    <x v="94"/>
    <x v="1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63"/>
  </r>
  <r>
    <n v="96"/>
    <s v="Ice Hockey"/>
    <s v="Danny is a defenseman for his high school hockey team. This is a day in his life: school, hockey, girls and his next-door neighbor, Ken Daneyko."/>
    <x v="48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59"/>
  </r>
  <r>
    <n v="97"/>
    <s v="Innsmouth at 9000 ft. A Short Horror Film Project"/>
    <s v="Innsmouth at 9000 ft. is a Short Film Project in the Spirit of H.P. Lovecraft, and created by Denver based visual artist  Jesse Farley."/>
    <x v="15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0"/>
  </r>
  <r>
    <n v="98"/>
    <s v="CUT OUT"/>
    <s v="&quot;Cut Out&quot; tells the story of a young woman who befriends a neighborhood teen and finds herself involved with gang violence."/>
    <x v="49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64"/>
  </r>
  <r>
    <n v="99"/>
    <s v="BEAT: An Original Short Film"/>
    <s v="A feminist tale of two girls finally giving a &quot;Nice Guy&quot; what he truly deserves. Also, dancing!"/>
    <x v="48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65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47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66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67"/>
  </r>
  <r>
    <n v="509"/>
    <s v="Indian in Chelsea - Web Animated series"/>
    <s v="A hilarious comedy podcast being turned into an animated series  about an indian servant and his boss."/>
    <x v="10"/>
    <n v="10"/>
    <x v="1"/>
    <s v="GB"/>
    <s v="GBP"/>
    <n v="1435504170"/>
    <x v="103"/>
    <b v="0"/>
    <n v="1"/>
    <b v="0"/>
    <s v="film &amp; video/animation"/>
    <n v="0"/>
    <n v="10"/>
    <x v="0"/>
    <s v="animation"/>
    <x v="103"/>
    <x v="103"/>
    <x v="68"/>
  </r>
  <r>
    <n v="104"/>
    <s v="Good 'Ol Trumpet"/>
    <s v="UCF short film about an old man, his love for music, and his misplaced trumpet.  "/>
    <x v="9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9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70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46"/>
  </r>
  <r>
    <n v="107"/>
    <s v="PRETTY LITTLE VICTIM - A Short Film by Paul Jones"/>
    <s v="PRETTY LITTLE VICTIM is a short film from the expanding community of independent Alaskan filmmakers, to be shot in Anchorage, AK"/>
    <x v="5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58"/>
  </r>
  <r>
    <n v="108"/>
    <s v="GLASS: A Love Story"/>
    <s v="When a man can't find love, his Google GLASS does the searching for him. A short film shot with Google Glass."/>
    <x v="48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29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71"/>
  </r>
  <r>
    <n v="110"/>
    <s v="Earlids"/>
    <s v="Lee, an awkward teenager with sound-blocking earlids, must confront his self-isolation after a girl moves in next door."/>
    <x v="51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15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5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5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72"/>
  </r>
  <r>
    <n v="114"/>
    <s v="l'esprit d'escalier-a senior film"/>
    <s v="This film explores the complicated nature that exists in all human relationships. A mother and a daughter seek to find happiness."/>
    <x v="2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73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7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75"/>
  </r>
  <r>
    <n v="117"/>
    <s v="Funding for Production of Short Dramedy 'Six Women'"/>
    <s v="Joel is writing a novel when his fiancÃ©e Helena dies. Believing his writing suffers when he is not in love, Joel ends up dating very different women."/>
    <x v="53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6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77"/>
  </r>
  <r>
    <n v="119"/>
    <s v="Inspire CANCER survivors to tell their STORIES"/>
    <s v="This short film will inspire young adult cancer survivors to share with others the wisdom they have gained from their cancer journey."/>
    <x v="54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45"/>
  </r>
  <r>
    <n v="120"/>
    <s v="Time Live: A short film (Canceled)"/>
    <s v="Now, you can chat with people from the history, by our sport cam with the time machine. However, the girl had some trouble to use it."/>
    <x v="55"/>
    <n v="10"/>
    <x v="2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78"/>
  </r>
  <r>
    <n v="121"/>
    <s v="MICRO-MISSION"/>
    <s v="NAVY SEALS sent on a Area 51 Top-Secret rescue mission where they are shrunken and injected into an ET body, the immune system mutated."/>
    <x v="2"/>
    <n v="1"/>
    <x v="2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19"/>
  </r>
  <r>
    <n v="122"/>
    <s v="The Time Jumper (Canceled)"/>
    <s v="My ambition for this knows no bounds.  Seeing Sephoria in a live-action is a dream of mine."/>
    <x v="56"/>
    <n v="0"/>
    <x v="2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79"/>
  </r>
  <r>
    <n v="123"/>
    <s v="Sentient - The Web Series (Canceled)"/>
    <s v="A group of scientists stumble upon an extraterrestrial virus that is self aware. They must stop it's spread in order to save humanity."/>
    <x v="57"/>
    <n v="151"/>
    <x v="2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80"/>
  </r>
  <r>
    <n v="124"/>
    <s v="Blank Bodies - Post Production (Canceled)"/>
    <s v="An artificial man and woman discover love under the unsuspecting eyes of the four renowned artists who created them."/>
    <x v="23"/>
    <n v="0"/>
    <x v="2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57"/>
  </r>
  <r>
    <n v="125"/>
    <s v="Star Wars Fan Film (Canceled)"/>
    <s v="Due to my little sister finally having recovered from her surgery we can finally make our movie if we can get even a little help to pay"/>
    <x v="9"/>
    <n v="70"/>
    <x v="2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81"/>
  </r>
  <r>
    <n v="126"/>
    <s v="SPECTRUM &quot;Adventures in Light&quot; (Canceled)"/>
    <s v="A man learns the undiscovered laws of nature hidden in acts of weather &amp; light phenomena. He soon realizes these acts can be harnessed."/>
    <x v="58"/>
    <n v="1387"/>
    <x v="2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82"/>
  </r>
  <r>
    <n v="127"/>
    <s v="Human Evolution (Canceled)"/>
    <s v="An ambitious Sci-Fi/Action film that will have a big-budget feel with stunning visuals &amp; stunts starring a casting of up and comers."/>
    <x v="6"/>
    <n v="190"/>
    <x v="2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27"/>
  </r>
  <r>
    <n v="128"/>
    <s v="Ralphi3 (Canceled)"/>
    <s v="A Science Fiction film filled with entertainment and Excitement"/>
    <x v="59"/>
    <n v="1867"/>
    <x v="2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83"/>
  </r>
  <r>
    <n v="129"/>
    <s v="JUSTICE LEAGUE ORIGINS (Canceled)"/>
    <s v="HEY!!! I'm David House, and I am currently working on a film called Justice League Origins!!! non-profit based on DC Comics Characters."/>
    <x v="22"/>
    <n v="0"/>
    <x v="2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1"/>
  </r>
  <r>
    <n v="516"/>
    <s v="Shipmates"/>
    <s v="A big brother style comedy animation series starring famous seafarers"/>
    <x v="10"/>
    <n v="0"/>
    <x v="1"/>
    <s v="GB"/>
    <s v="GBP"/>
    <n v="1432752080"/>
    <x v="130"/>
    <b v="0"/>
    <n v="0"/>
    <b v="0"/>
    <s v="film &amp; video/animation"/>
    <n v="0"/>
    <n v="0"/>
    <x v="0"/>
    <s v="animation"/>
    <x v="130"/>
    <x v="130"/>
    <x v="37"/>
  </r>
  <r>
    <n v="131"/>
    <s v="I (Canceled)"/>
    <s v="I"/>
    <x v="37"/>
    <n v="0"/>
    <x v="2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42"/>
  </r>
  <r>
    <n v="132"/>
    <s v="The Message (Canceled)"/>
    <s v="An anime inspired sci-fi action short set in Tokyo, Japan by VFX veterans, Gerald Abraham, Kim Tran and sound engineer, Jeremy Corby."/>
    <x v="39"/>
    <n v="7655"/>
    <x v="2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80"/>
  </r>
  <r>
    <n v="133"/>
    <s v="Demon Women from outer space (Canceled)"/>
    <s v="Invasion from outer space sights, to weird to imagine destruction too monstrous to escape"/>
    <x v="60"/>
    <n v="0"/>
    <x v="2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36"/>
  </r>
  <r>
    <n v="134"/>
    <s v="MARLEY'S GHOST (AMBASSADORS OF STEAM) (Canceled)"/>
    <s v="steampunk  remake of &quot;a Christmas carol&quot;"/>
    <x v="10"/>
    <n v="0"/>
    <x v="2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20"/>
  </r>
  <r>
    <n v="135"/>
    <s v="&quot;STUCK&quot; - Finishing Funds for a Sci-Fi Thriller Short Film"/>
    <s v="What would someone do if they suddenly discovered they could stop time? Join us on this clever sci-fi short film and find out!"/>
    <x v="2"/>
    <n v="403"/>
    <x v="2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10"/>
  </r>
  <r>
    <n v="136"/>
    <s v="MICRO-MISSION (Canceled)"/>
    <s v="NAVY SEALS sent on a Area 51 Top-Secret rescue mission where they are shrunken and injected into an ET body, the immune system mutated."/>
    <x v="2"/>
    <n v="0"/>
    <x v="2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19"/>
  </r>
  <r>
    <n v="137"/>
    <s v="Predator : Repentance (Canceled)"/>
    <s v="An unofficial sequel to the independent 2015 fan film Predator: Dark ages. Set in 2141 we follow the crew of the cargoship Centurion"/>
    <x v="57"/>
    <n v="0"/>
    <x v="2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84"/>
  </r>
  <r>
    <n v="138"/>
    <s v="Thr33 Days Dead: The Sequ3l (Canceled)"/>
    <s v="This movie will be the S3qu3l to Thr33 Days Dead, which premiered on SyFy and was the focus of SyFy's &quot;Town of the Living Dead&quot;."/>
    <x v="61"/>
    <n v="4712"/>
    <x v="2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9"/>
    <n v="500"/>
    <x v="2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17"/>
  </r>
  <r>
    <n v="140"/>
    <s v="Rome of the Dead (Canceled)"/>
    <s v="A Gladiator fights for his freedom to be reunited with his Family, he's one fight away, when Rome is infected with a Zombie Virus"/>
    <x v="62"/>
    <n v="0"/>
    <x v="2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85"/>
  </r>
  <r>
    <n v="141"/>
    <s v="Catherine Kimbridge Chronicles - Live-Action SciFi TV Series"/>
    <s v="Join us creating a Science Fiction TV Series based upon the popular novels -The Catherine Kimbridge Chronicles."/>
    <x v="14"/>
    <n v="1293"/>
    <x v="2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19"/>
  </r>
  <r>
    <n v="142"/>
    <s v="SAMANTHA  SHADOW (Canceled)"/>
    <s v="A science fiction series about a women trying to stave off a mysterious appearance of monsters from getting out of a dark alley."/>
    <x v="2"/>
    <n v="10"/>
    <x v="2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22"/>
  </r>
  <r>
    <n v="143"/>
    <s v="CATTLE - AN AWESOME SCI-FI SHORT (Canceled)"/>
    <s v="A young woman learns she is one of few women left bred like cattle in order to control a deadly disease and the world populace"/>
    <x v="63"/>
    <n v="0"/>
    <x v="2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5"/>
  </r>
  <r>
    <n v="144"/>
    <s v="The Great Fear - Post Production Funds (Canceled)"/>
    <s v="A film about a collapsing food industry, a lonely farmer and a lonely botanist needs your help to finish post-production!"/>
    <x v="50"/>
    <n v="2070"/>
    <x v="2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86"/>
  </r>
  <r>
    <n v="145"/>
    <s v="Threshold (Canceled)"/>
    <s v="Film-Makers Ricky Comuniello &amp; Ian Weeks are at it again - for the 1st time. We need your support for a modern Sci-Fiction short film"/>
    <x v="53"/>
    <n v="338"/>
    <x v="2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17"/>
  </r>
  <r>
    <n v="146"/>
    <s v="#CalExit...War of 2020 (Canceled)"/>
    <s v="California and the west have declared their refusal to support the election of a staunch conservative president. Will it be Civil War?"/>
    <x v="22"/>
    <n v="115"/>
    <x v="2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87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2"/>
    <s v="GB"/>
    <s v="GBP"/>
    <n v="1394815751"/>
    <x v="147"/>
    <b v="0"/>
    <n v="2"/>
    <b v="0"/>
    <s v="publishing/art books"/>
    <n v="1"/>
    <n v="42.5"/>
    <x v="1"/>
    <s v="art books"/>
    <x v="147"/>
    <x v="147"/>
    <x v="88"/>
  </r>
  <r>
    <n v="148"/>
    <s v="Space Gangstars (Canceled)"/>
    <s v="An aspiring pilot decides to take his Dad's ship for a joyride, and learns it was the biggest mistake of his life in this Sci-Fi comedy"/>
    <x v="64"/>
    <n v="40"/>
    <x v="2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89"/>
  </r>
  <r>
    <n v="149"/>
    <s v="Dichotomy (Canceled)"/>
    <s v="A provocatively mind-bending sci-fi thriller, this short film project examines opposites and the balance of the universe. #Dichotomy"/>
    <x v="3"/>
    <n v="92"/>
    <x v="2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2"/>
  </r>
  <r>
    <n v="150"/>
    <s v="Star Trek First Frontier (Canceled)"/>
    <s v="The untold story of Captain Robert April and the first launching of the starship U.S.S. Enterprise,  NCC-1701"/>
    <x v="65"/>
    <n v="30112"/>
    <x v="2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37"/>
  </r>
  <r>
    <n v="151"/>
    <s v="THE ASCENDENCE SHIFT Feature Film (Canceled)"/>
    <s v="The age of a race to the finish between the higher &amp; lower dimensional realms, A fight for consciousness &amp; freedom,THE NEW HUMAN"/>
    <x v="66"/>
    <n v="140"/>
    <x v="2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57"/>
  </r>
  <r>
    <n v="152"/>
    <s v="The Great Dark (Canceled)"/>
    <s v="The Great Dark is a journey through the unimaginable...and un foreseeable..."/>
    <x v="67"/>
    <n v="30"/>
    <x v="2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16"/>
  </r>
  <r>
    <n v="153"/>
    <s v="Awakening (Canceled)"/>
    <s v="What would you do if you face something beyond your understanding? If someone you loved disappeared without a trace?"/>
    <x v="64"/>
    <n v="359"/>
    <x v="2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22"/>
  </r>
  <r>
    <n v="154"/>
    <s v="Quantum Alterations: Sci-fi, Stop Motion &amp; Fantasy Fan Film"/>
    <s v="Fiction Becomes Reality in this non-profit science fiction, stop motion, and fantasy fan film."/>
    <x v="48"/>
    <n v="40"/>
    <x v="2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57"/>
  </r>
  <r>
    <n v="155"/>
    <s v="The Last Armada (Canceled)"/>
    <s v="While a shadow of peace was on the horizon,humankind was being threatened by its past.Whispers of threat was being heard from the North"/>
    <x v="68"/>
    <n v="81"/>
    <x v="2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90"/>
  </r>
  <r>
    <n v="156"/>
    <s v="Mosaics (Canceled)"/>
    <s v="A short science-fiction film about an underground network of human-animal hybrids &amp; their struggle with oppression &amp; marginalization."/>
    <x v="19"/>
    <n v="1785"/>
    <x v="2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6"/>
  </r>
  <r>
    <n v="157"/>
    <s v="Forever Man (short film) (Canceled)"/>
    <s v="Man's cryogenic chamber and his soulmate's time travel from the distant future allows them to meet in the middle."/>
    <x v="69"/>
    <n v="8"/>
    <x v="2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89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2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80"/>
  </r>
  <r>
    <n v="159"/>
    <s v="Rosette: Sci-Fi/Action Feature Film to Cast Hollywood Talent"/>
    <s v="Love, Robots... and Time Travel._x000a_Rosette: A Sci-Fi/Action/Adventure Feature Film, set to cast three A-list Hollywood actors."/>
    <x v="70"/>
    <n v="10"/>
    <x v="2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7"/>
  </r>
  <r>
    <n v="160"/>
    <s v="Con Todo mi Corazon: With all of my Heart."/>
    <s v="The title might seem cheesy, but my father says that to my mother every time they say I love you.     This story is dedicated to them."/>
    <x v="10"/>
    <n v="0"/>
    <x v="1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4"/>
    <n v="5"/>
    <x v="1"/>
    <s v="US"/>
    <s v="USD"/>
    <n v="1404318595"/>
    <x v="161"/>
    <b v="0"/>
    <n v="1"/>
    <b v="0"/>
    <s v="film &amp; video/drama"/>
    <n v="0"/>
    <n v="5"/>
    <x v="0"/>
    <s v="drama"/>
    <x v="161"/>
    <x v="161"/>
    <x v="6"/>
  </r>
  <r>
    <n v="162"/>
    <s v="See It My Way"/>
    <s v="This film follows a young man who has had only a troubled family life. He turns to all the wrong things and life falls apart."/>
    <x v="71"/>
    <n v="435"/>
    <x v="1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2"/>
    <n v="0"/>
    <x v="1"/>
    <s v="US"/>
    <s v="USD"/>
    <n v="1443657600"/>
    <x v="163"/>
    <b v="0"/>
    <n v="0"/>
    <b v="0"/>
    <s v="film &amp; video/drama"/>
    <n v="0"/>
    <n v="0"/>
    <x v="0"/>
    <s v="drama"/>
    <x v="163"/>
    <x v="163"/>
    <x v="84"/>
  </r>
  <r>
    <n v="164"/>
    <s v="Angelix"/>
    <s v="Two cousins are caught up in the private war between warrior class angels and demons. You may be caught up too and not realize it yet."/>
    <x v="73"/>
    <n v="640"/>
    <x v="1"/>
    <s v="US"/>
    <s v="USD"/>
    <n v="1411150701"/>
    <x v="164"/>
    <b v="0"/>
    <n v="7"/>
    <b v="0"/>
    <s v="film &amp; video/drama"/>
    <n v="1"/>
    <n v="91.43"/>
    <x v="0"/>
    <s v="drama"/>
    <x v="164"/>
    <x v="164"/>
    <x v="24"/>
  </r>
  <r>
    <n v="1571"/>
    <s v="CAUCASUS - on the untrodden roads (Canceled)"/>
    <s v="An inspiring photo book about an unique Caucasus Expedition by two backpackers - Erna Gaspar (photographer) &amp; Adrian Lorincz (writer)."/>
    <x v="74"/>
    <n v="80"/>
    <x v="2"/>
    <s v="GB"/>
    <s v="GBP"/>
    <n v="1434738483"/>
    <x v="165"/>
    <b v="0"/>
    <n v="4"/>
    <b v="0"/>
    <s v="publishing/art books"/>
    <n v="1"/>
    <n v="20"/>
    <x v="1"/>
    <s v="art books"/>
    <x v="165"/>
    <x v="165"/>
    <x v="68"/>
  </r>
  <r>
    <n v="166"/>
    <s v="Pressure"/>
    <s v="A young teen makes a bad decision after joining gang and the film expresses his choices that led him to that point."/>
    <x v="10"/>
    <n v="3000"/>
    <x v="1"/>
    <s v="US"/>
    <s v="USD"/>
    <n v="1484531362"/>
    <x v="166"/>
    <b v="0"/>
    <n v="1"/>
    <b v="0"/>
    <s v="film &amp; video/drama"/>
    <n v="60"/>
    <n v="3000"/>
    <x v="0"/>
    <s v="drama"/>
    <x v="166"/>
    <x v="166"/>
    <x v="62"/>
  </r>
  <r>
    <n v="167"/>
    <s v="Past"/>
    <s v="A young man experiences a tragedy and has the opportunity to go back and learn from his mistakes and find out his true self."/>
    <x v="75"/>
    <n v="11"/>
    <x v="1"/>
    <s v="US"/>
    <s v="USD"/>
    <n v="1438726535"/>
    <x v="167"/>
    <b v="0"/>
    <n v="2"/>
    <b v="0"/>
    <s v="film &amp; video/drama"/>
    <n v="0"/>
    <n v="5.5"/>
    <x v="0"/>
    <s v="drama"/>
    <x v="167"/>
    <x v="167"/>
    <x v="90"/>
  </r>
  <r>
    <n v="168"/>
    <s v="Moving On"/>
    <s v="A homeless Gulf War 2 vet, and Congressional Medal of Honor recipient fights for his sanity on the mean streets of Albuquerque."/>
    <x v="6"/>
    <n v="325"/>
    <x v="1"/>
    <s v="US"/>
    <s v="USD"/>
    <n v="1426791770"/>
    <x v="168"/>
    <b v="0"/>
    <n v="3"/>
    <b v="0"/>
    <s v="film &amp; video/drama"/>
    <n v="4"/>
    <n v="108.33"/>
    <x v="0"/>
    <s v="drama"/>
    <x v="168"/>
    <x v="168"/>
    <x v="8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2"/>
    <s v="GB"/>
    <s v="GBP"/>
    <n v="1456703940"/>
    <x v="169"/>
    <b v="0"/>
    <n v="3"/>
    <b v="0"/>
    <s v="publishing/art books"/>
    <n v="5"/>
    <n v="41.67"/>
    <x v="1"/>
    <s v="art books"/>
    <x v="169"/>
    <x v="169"/>
    <x v="91"/>
  </r>
  <r>
    <n v="170"/>
    <s v="Letters to Daniel"/>
    <s v="Amy &amp; Missy survive Amy's bipolar disorder and go on to become award winning &amp; bestselling authors, screenwriters &amp; filmmakers"/>
    <x v="3"/>
    <n v="325"/>
    <x v="1"/>
    <s v="US"/>
    <s v="USD"/>
    <n v="1440912480"/>
    <x v="170"/>
    <b v="0"/>
    <n v="10"/>
    <b v="0"/>
    <s v="film &amp; video/drama"/>
    <n v="3"/>
    <n v="32.5"/>
    <x v="0"/>
    <s v="drama"/>
    <x v="170"/>
    <x v="170"/>
    <x v="20"/>
  </r>
  <r>
    <n v="171"/>
    <s v="IRL: Gamers Unite"/>
    <s v="Team Mayhem, a local small town gang of gamers who are enlisted   to save the world from the new great evil known as Prowler."/>
    <x v="64"/>
    <n v="1"/>
    <x v="1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6"/>
    <n v="0"/>
    <x v="1"/>
    <s v="US"/>
    <s v="USD"/>
    <n v="1426753723"/>
    <x v="172"/>
    <b v="0"/>
    <n v="0"/>
    <b v="0"/>
    <s v="film &amp; video/drama"/>
    <n v="0"/>
    <n v="0"/>
    <x v="0"/>
    <s v="drama"/>
    <x v="172"/>
    <x v="172"/>
    <x v="8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1"/>
    <s v="GB"/>
    <s v="GBP"/>
    <n v="1371726258"/>
    <x v="173"/>
    <b v="0"/>
    <n v="0"/>
    <b v="0"/>
    <s v="publishing/children's books"/>
    <n v="0"/>
    <n v="0"/>
    <x v="1"/>
    <s v="children's books"/>
    <x v="173"/>
    <x v="173"/>
    <x v="92"/>
  </r>
  <r>
    <n v="174"/>
    <s v="I Am Forgotten"/>
    <s v="An international short film project. It is about loneliness, wich is caused by the current compulsion to check your Facebook every day."/>
    <x v="12"/>
    <n v="0"/>
    <x v="1"/>
    <s v="NL"/>
    <s v="EUR"/>
    <n v="1431108776"/>
    <x v="174"/>
    <b v="0"/>
    <n v="0"/>
    <b v="0"/>
    <s v="film &amp; video/drama"/>
    <n v="0"/>
    <n v="0"/>
    <x v="0"/>
    <s v="drama"/>
    <x v="174"/>
    <x v="174"/>
    <x v="27"/>
  </r>
  <r>
    <n v="2769"/>
    <s v="Raph the Ninja Giraffe"/>
    <s v="Raph the Ninja Giraffe is a project that is my 5 year old sons idea, &amp; I am working with him to bring his idea to life."/>
    <x v="77"/>
    <n v="2"/>
    <x v="1"/>
    <s v="GB"/>
    <s v="GBP"/>
    <n v="1401997790"/>
    <x v="175"/>
    <b v="0"/>
    <n v="2"/>
    <b v="0"/>
    <s v="publishing/children's books"/>
    <n v="0"/>
    <n v="1"/>
    <x v="1"/>
    <s v="children's books"/>
    <x v="175"/>
    <x v="175"/>
    <x v="93"/>
  </r>
  <r>
    <n v="176"/>
    <s v="Silent Monster"/>
    <s v="I'm seeking funding to finish my short film, Silent Monster, to bring awareness to teenage bullying as well as teenage violence."/>
    <x v="48"/>
    <n v="0"/>
    <x v="1"/>
    <s v="US"/>
    <s v="USD"/>
    <n v="1438803999"/>
    <x v="176"/>
    <b v="0"/>
    <n v="0"/>
    <b v="0"/>
    <s v="film &amp; video/drama"/>
    <n v="0"/>
    <n v="0"/>
    <x v="0"/>
    <s v="drama"/>
    <x v="176"/>
    <x v="176"/>
    <x v="17"/>
  </r>
  <r>
    <n v="177"/>
    <s v="The Good Samaritan"/>
    <s v="I'm making a modern day version of the bible story &quot; The Good Samaritan&quot;"/>
    <x v="52"/>
    <n v="180"/>
    <x v="1"/>
    <s v="US"/>
    <s v="USD"/>
    <n v="1427155726"/>
    <x v="177"/>
    <b v="0"/>
    <n v="7"/>
    <b v="0"/>
    <s v="film &amp; video/drama"/>
    <n v="40"/>
    <n v="25.71"/>
    <x v="0"/>
    <s v="drama"/>
    <x v="177"/>
    <x v="177"/>
    <x v="27"/>
  </r>
  <r>
    <n v="178"/>
    <s v="El viaje de LucÃ­a"/>
    <s v="El viaje de LucÃ­a es un largometraje de ficciÃ³n con temÃ¡tica sobre el cÃ¡ncer infantil."/>
    <x v="70"/>
    <n v="0"/>
    <x v="1"/>
    <s v="ES"/>
    <s v="EUR"/>
    <n v="1448582145"/>
    <x v="178"/>
    <b v="0"/>
    <n v="0"/>
    <b v="0"/>
    <s v="film &amp; video/drama"/>
    <n v="0"/>
    <n v="0"/>
    <x v="0"/>
    <s v="drama"/>
    <x v="178"/>
    <x v="178"/>
    <x v="94"/>
  </r>
  <r>
    <n v="179"/>
    <s v="Sustain: A Film About Survival"/>
    <s v="A feature-length film about how three people survive in a diseased world."/>
    <x v="28"/>
    <n v="200"/>
    <x v="1"/>
    <s v="US"/>
    <s v="USD"/>
    <n v="1457056555"/>
    <x v="179"/>
    <b v="0"/>
    <n v="2"/>
    <b v="0"/>
    <s v="film &amp; video/drama"/>
    <n v="20"/>
    <n v="100"/>
    <x v="0"/>
    <s v="drama"/>
    <x v="179"/>
    <x v="179"/>
    <x v="91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180"/>
    <b v="0"/>
    <n v="81"/>
    <b v="1"/>
    <s v="music/classical music"/>
    <n v="107"/>
    <n v="52.96"/>
    <x v="2"/>
    <s v="classical music"/>
    <x v="180"/>
    <x v="180"/>
    <x v="2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181"/>
    <b v="0"/>
    <n v="63"/>
    <b v="1"/>
    <s v="music/classical music"/>
    <n v="107"/>
    <n v="59.46"/>
    <x v="2"/>
    <s v="classical music"/>
    <x v="181"/>
    <x v="181"/>
    <x v="95"/>
  </r>
  <r>
    <n v="182"/>
    <s v="ABU Pakistani Independent Feature Film"/>
    <s v="I'm Faraz, and I am raising money for my feature film called ABU. This one is for our parents, and our responsibilities towards them."/>
    <x v="28"/>
    <n v="0"/>
    <x v="1"/>
    <s v="US"/>
    <s v="USD"/>
    <n v="1483748232"/>
    <x v="182"/>
    <b v="0"/>
    <n v="0"/>
    <b v="0"/>
    <s v="film &amp; video/drama"/>
    <n v="0"/>
    <n v="0"/>
    <x v="0"/>
    <s v="drama"/>
    <x v="182"/>
    <x v="182"/>
    <x v="81"/>
  </r>
  <r>
    <n v="2549"/>
    <s v="The Miller's Wife, a new opera"/>
    <s v="A new opera in English by Mike Christie to be premiÃ¨red at the Arcola Theatre, London UK from 14th-17th August 2013."/>
    <x v="78"/>
    <n v="1614"/>
    <x v="0"/>
    <s v="GB"/>
    <s v="GBP"/>
    <n v="1370019600"/>
    <x v="183"/>
    <b v="0"/>
    <n v="37"/>
    <b v="1"/>
    <s v="music/classical music"/>
    <n v="103"/>
    <n v="43.62"/>
    <x v="2"/>
    <s v="classical music"/>
    <x v="183"/>
    <x v="183"/>
    <x v="53"/>
  </r>
  <r>
    <n v="184"/>
    <s v="Lana - Short film"/>
    <s v="&quot;Lana&quot; is an horror/dramatic short film, written by myself, about a young woman fighting the darkness in her, but it might be too late."/>
    <x v="48"/>
    <n v="51"/>
    <x v="1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x v="79"/>
    <n v="2200"/>
    <x v="1"/>
    <s v="NO"/>
    <s v="NOK"/>
    <n v="1471557139"/>
    <x v="185"/>
    <b v="0"/>
    <n v="10"/>
    <b v="0"/>
    <s v="film &amp; video/drama"/>
    <n v="6"/>
    <n v="220"/>
    <x v="0"/>
    <s v="drama"/>
    <x v="185"/>
    <x v="185"/>
    <x v="11"/>
  </r>
  <r>
    <n v="186"/>
    <s v="Feature Film: The Wolfes"/>
    <s v="My film is about a boy who discovers the truth about his fathers dissapearance through the dark secrets of his mothers past."/>
    <x v="10"/>
    <n v="0"/>
    <x v="1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1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48"/>
    <n v="0"/>
    <x v="1"/>
    <s v="US"/>
    <s v="USD"/>
    <n v="1409891015"/>
    <x v="188"/>
    <b v="0"/>
    <n v="0"/>
    <b v="0"/>
    <s v="film &amp; video/drama"/>
    <n v="0"/>
    <n v="0"/>
    <x v="0"/>
    <s v="drama"/>
    <x v="188"/>
    <x v="188"/>
    <x v="96"/>
  </r>
  <r>
    <n v="189"/>
    <s v="A GOOD MAN'S DECISION"/>
    <s v="Jack Barlow's wife and daughter shot in cold blood at a gun confiscation station in Texas, he sets out to save his family &amp; neighbors."/>
    <x v="70"/>
    <n v="345"/>
    <x v="1"/>
    <s v="US"/>
    <s v="USD"/>
    <n v="1472920477"/>
    <x v="189"/>
    <b v="0"/>
    <n v="5"/>
    <b v="0"/>
    <s v="film &amp; video/drama"/>
    <n v="0"/>
    <n v="69"/>
    <x v="0"/>
    <s v="drama"/>
    <x v="189"/>
    <x v="189"/>
    <x v="5"/>
  </r>
  <r>
    <n v="190"/>
    <s v="REGIONRAT, the movie"/>
    <s v="Because hope can be a 4 letter word"/>
    <x v="14"/>
    <n v="50"/>
    <x v="1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1"/>
    <s v="AU"/>
    <s v="AUD"/>
    <n v="1443782138"/>
    <x v="191"/>
    <b v="0"/>
    <n v="3"/>
    <b v="0"/>
    <s v="film &amp; video/drama"/>
    <n v="5"/>
    <n v="83.33"/>
    <x v="0"/>
    <s v="drama"/>
    <x v="191"/>
    <x v="191"/>
    <x v="8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1"/>
    <s v="US"/>
    <s v="USD"/>
    <n v="1413572432"/>
    <x v="192"/>
    <b v="0"/>
    <n v="3"/>
    <b v="0"/>
    <s v="film &amp; video/drama"/>
    <n v="0"/>
    <n v="5.67"/>
    <x v="0"/>
    <s v="drama"/>
    <x v="192"/>
    <x v="192"/>
    <x v="80"/>
  </r>
  <r>
    <n v="2557"/>
    <s v="European Tour"/>
    <s v="Raising money for our concert tour of Switzerland and Germany in June/July 2014"/>
    <x v="42"/>
    <n v="1066"/>
    <x v="0"/>
    <s v="GB"/>
    <s v="GBP"/>
    <n v="1400176386"/>
    <x v="193"/>
    <b v="0"/>
    <n v="36"/>
    <b v="1"/>
    <s v="music/classical music"/>
    <n v="118"/>
    <n v="29.61"/>
    <x v="2"/>
    <s v="classical music"/>
    <x v="193"/>
    <x v="193"/>
    <x v="97"/>
  </r>
  <r>
    <n v="2560"/>
    <s v="Courting Rites of Cranes CD recording"/>
    <s v="New CD of favourite chamber music by Welsh composer Michael Parkin featuring debut recordings by outstanding young musicians."/>
    <x v="2"/>
    <n v="3003"/>
    <x v="0"/>
    <s v="GB"/>
    <s v="GBP"/>
    <n v="1425682174"/>
    <x v="194"/>
    <b v="0"/>
    <n v="21"/>
    <b v="1"/>
    <s v="music/classical music"/>
    <n v="100"/>
    <n v="143"/>
    <x v="2"/>
    <s v="classical music"/>
    <x v="194"/>
    <x v="194"/>
    <x v="86"/>
  </r>
  <r>
    <n v="195"/>
    <s v="37 U.S. Navy Sailors Murdered, an American story"/>
    <s v="A film project based on my auto-biography, a military conflict with no media attention, this story depicts war and its aftermath."/>
    <x v="72"/>
    <n v="0"/>
    <x v="1"/>
    <s v="US"/>
    <s v="USD"/>
    <n v="1436544332"/>
    <x v="195"/>
    <b v="0"/>
    <n v="0"/>
    <b v="0"/>
    <s v="film &amp; video/drama"/>
    <n v="0"/>
    <n v="0"/>
    <x v="0"/>
    <s v="drama"/>
    <x v="195"/>
    <x v="195"/>
    <x v="82"/>
  </r>
  <r>
    <n v="267"/>
    <s v="Uncharted Amazon"/>
    <s v="A visually stunning, feature length film chronicling life's challenges in the remote depths of the Amazon rainforest."/>
    <x v="81"/>
    <n v="12965.44"/>
    <x v="0"/>
    <s v="GB"/>
    <s v="GBP"/>
    <n v="1403693499"/>
    <x v="196"/>
    <b v="1"/>
    <n v="165"/>
    <b v="1"/>
    <s v="film &amp; video/documentary"/>
    <n v="132"/>
    <n v="78.58"/>
    <x v="0"/>
    <s v="documentary"/>
    <x v="196"/>
    <x v="196"/>
    <x v="1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197"/>
    <b v="1"/>
    <n v="232"/>
    <b v="1"/>
    <s v="film &amp; video/documentary"/>
    <n v="105"/>
    <n v="67.77"/>
    <x v="0"/>
    <s v="documentary"/>
    <x v="197"/>
    <x v="197"/>
    <x v="15"/>
  </r>
  <r>
    <n v="198"/>
    <s v="Nine Lives"/>
    <s v="Nine Lives is a story of one woman's survival of EIGHT near deaths and her love for one man as an influence to fight for the NINTH."/>
    <x v="58"/>
    <n v="279"/>
    <x v="1"/>
    <s v="US"/>
    <s v="USD"/>
    <n v="1412500322"/>
    <x v="198"/>
    <b v="0"/>
    <n v="6"/>
    <b v="0"/>
    <s v="film &amp; video/drama"/>
    <n v="1"/>
    <n v="46.5"/>
    <x v="0"/>
    <s v="drama"/>
    <x v="198"/>
    <x v="198"/>
    <x v="3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1"/>
    <s v="US"/>
    <s v="USD"/>
    <n v="1472698702"/>
    <x v="199"/>
    <b v="0"/>
    <n v="0"/>
    <b v="0"/>
    <s v="film &amp; video/drama"/>
    <n v="0"/>
    <n v="0"/>
    <x v="0"/>
    <s v="drama"/>
    <x v="199"/>
    <x v="199"/>
    <x v="79"/>
  </r>
  <r>
    <n v="200"/>
    <s v="The Crossing Shore"/>
    <s v="A film dedicated to an AAF Pilot's struggle to survive behind enemy lines during WWII."/>
    <x v="12"/>
    <n v="1571.55"/>
    <x v="1"/>
    <s v="US"/>
    <s v="USD"/>
    <n v="1410746403"/>
    <x v="200"/>
    <b v="0"/>
    <n v="18"/>
    <b v="0"/>
    <s v="film &amp; video/drama"/>
    <n v="26"/>
    <n v="87.31"/>
    <x v="0"/>
    <s v="drama"/>
    <x v="200"/>
    <x v="200"/>
    <x v="16"/>
  </r>
  <r>
    <n v="201"/>
    <s v="Life of Change"/>
    <s v="Everyone has a choice. Can two college students get past their differences to save the life of a man whom they've never met before?"/>
    <x v="82"/>
    <n v="380"/>
    <x v="1"/>
    <s v="US"/>
    <s v="USD"/>
    <n v="1423424329"/>
    <x v="201"/>
    <b v="0"/>
    <n v="7"/>
    <b v="0"/>
    <s v="film &amp; video/drama"/>
    <n v="58"/>
    <n v="54.29"/>
    <x v="0"/>
    <s v="drama"/>
    <x v="201"/>
    <x v="201"/>
    <x v="28"/>
  </r>
  <r>
    <n v="202"/>
    <s v="Modern Gangsters"/>
    <s v="new web series created by jonney terry"/>
    <x v="12"/>
    <n v="0"/>
    <x v="1"/>
    <s v="US"/>
    <s v="USD"/>
    <n v="1444337940"/>
    <x v="202"/>
    <b v="0"/>
    <n v="0"/>
    <b v="0"/>
    <s v="film &amp; video/drama"/>
    <n v="0"/>
    <n v="0"/>
    <x v="0"/>
    <s v="drama"/>
    <x v="202"/>
    <x v="202"/>
    <x v="1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203"/>
    <b v="1"/>
    <n v="158"/>
    <b v="1"/>
    <s v="film &amp; video/documentary"/>
    <n v="107"/>
    <n v="134.91"/>
    <x v="0"/>
    <s v="documentary"/>
    <x v="203"/>
    <x v="203"/>
    <x v="4"/>
  </r>
  <r>
    <n v="204"/>
    <s v="WHERE IS DANIEL? The feature film"/>
    <s v="A feature film based on the true story of Bruce and Denise Morcombe and their battle for justice for their missing son Daniel."/>
    <x v="83"/>
    <n v="152165"/>
    <x v="1"/>
    <s v="AU"/>
    <s v="AUD"/>
    <n v="1470319203"/>
    <x v="204"/>
    <b v="0"/>
    <n v="1293"/>
    <b v="0"/>
    <s v="film &amp; video/drama"/>
    <n v="51"/>
    <n v="117.68"/>
    <x v="0"/>
    <s v="drama"/>
    <x v="204"/>
    <x v="204"/>
    <x v="5"/>
  </r>
  <r>
    <n v="205"/>
    <s v="KISS ME GOODBYE - A REFRESHING VOICE IN INDIE FILMMAKING"/>
    <s v="A martyr faces execution at the hands of the State, while enduring the horrors and alienation of a new world order."/>
    <x v="6"/>
    <n v="1300"/>
    <x v="1"/>
    <s v="US"/>
    <s v="USD"/>
    <n v="1444144222"/>
    <x v="205"/>
    <b v="0"/>
    <n v="17"/>
    <b v="0"/>
    <s v="film &amp; video/drama"/>
    <n v="16"/>
    <n v="76.47"/>
    <x v="0"/>
    <s v="drama"/>
    <x v="205"/>
    <x v="205"/>
    <x v="13"/>
  </r>
  <r>
    <n v="206"/>
    <s v="Blood Bond Movie Development"/>
    <s v="A love story featuring adoption,struggle,dysfunction,grace, healing, and restoration."/>
    <x v="84"/>
    <n v="0"/>
    <x v="1"/>
    <s v="US"/>
    <s v="USD"/>
    <n v="1470441983"/>
    <x v="206"/>
    <b v="0"/>
    <n v="0"/>
    <b v="0"/>
    <s v="film &amp; video/drama"/>
    <n v="0"/>
    <n v="0"/>
    <x v="0"/>
    <s v="drama"/>
    <x v="206"/>
    <x v="206"/>
    <x v="11"/>
  </r>
  <r>
    <n v="207"/>
    <s v="M39 - Action film / Drama"/>
    <s v="To avoid bankruptcy, Vincent, a passionate young entrepreneur embarks  on an illicit affair in order to save his dream business."/>
    <x v="31"/>
    <n v="2130"/>
    <x v="1"/>
    <s v="CA"/>
    <s v="CAD"/>
    <n v="1420346638"/>
    <x v="207"/>
    <b v="0"/>
    <n v="13"/>
    <b v="0"/>
    <s v="film &amp; video/drama"/>
    <n v="15"/>
    <n v="163.85"/>
    <x v="0"/>
    <s v="drama"/>
    <x v="207"/>
    <x v="207"/>
    <x v="98"/>
  </r>
  <r>
    <n v="208"/>
    <s v="OLIVIA"/>
    <s v="A young woman's journey from Africa to Australia where she finds heaven on earth, love and tragedy. Within her tragedy she saves lives."/>
    <x v="64"/>
    <n v="0"/>
    <x v="1"/>
    <s v="AU"/>
    <s v="AUD"/>
    <n v="1418719967"/>
    <x v="208"/>
    <b v="0"/>
    <n v="0"/>
    <b v="0"/>
    <s v="film &amp; video/drama"/>
    <n v="0"/>
    <n v="0"/>
    <x v="0"/>
    <s v="drama"/>
    <x v="208"/>
    <x v="208"/>
    <x v="32"/>
  </r>
  <r>
    <n v="209"/>
    <s v="&quot;A Brighter Day&quot;"/>
    <s v="&quot;A Brighter Day&quot; is the first episode of a television series about an ex-hustler that becomes a school teacher to help at risk youth."/>
    <x v="58"/>
    <n v="0"/>
    <x v="1"/>
    <s v="US"/>
    <s v="USD"/>
    <n v="1436566135"/>
    <x v="209"/>
    <b v="0"/>
    <n v="0"/>
    <b v="0"/>
    <s v="film &amp; video/drama"/>
    <n v="0"/>
    <n v="0"/>
    <x v="0"/>
    <s v="drama"/>
    <x v="209"/>
    <x v="209"/>
    <x v="90"/>
  </r>
  <r>
    <n v="210"/>
    <s v="Like Son, Like Father"/>
    <s v="A tender short film about a young man who needs advice from  someone he had no intention of ever meeting, his biological father."/>
    <x v="14"/>
    <n v="3030"/>
    <x v="1"/>
    <s v="US"/>
    <s v="USD"/>
    <n v="1443675600"/>
    <x v="210"/>
    <b v="0"/>
    <n v="33"/>
    <b v="0"/>
    <s v="film &amp; video/drama"/>
    <n v="25"/>
    <n v="91.82"/>
    <x v="0"/>
    <s v="drama"/>
    <x v="210"/>
    <x v="210"/>
    <x v="1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1"/>
    <s v="US"/>
    <s v="USD"/>
    <n v="1442634617"/>
    <x v="211"/>
    <b v="0"/>
    <n v="12"/>
    <b v="0"/>
    <s v="film &amp; video/drama"/>
    <n v="45"/>
    <n v="185.83"/>
    <x v="0"/>
    <s v="drama"/>
    <x v="211"/>
    <x v="211"/>
    <x v="84"/>
  </r>
  <r>
    <n v="212"/>
    <s v="The Ecstasy of Vengeance - Feature Length Film"/>
    <s v="This film is a fictional crime drama following the events of a heist that ended in bloodshed."/>
    <x v="85"/>
    <n v="1"/>
    <x v="1"/>
    <s v="US"/>
    <s v="USD"/>
    <n v="1460837320"/>
    <x v="212"/>
    <b v="0"/>
    <n v="1"/>
    <b v="0"/>
    <s v="film &amp; video/drama"/>
    <n v="0"/>
    <n v="1"/>
    <x v="0"/>
    <s v="drama"/>
    <x v="212"/>
    <x v="212"/>
    <x v="99"/>
  </r>
  <r>
    <n v="213"/>
    <s v="Hart Blvd. A feature film by Andrew Greve"/>
    <s v="A family dramedy about a grandfather  and grandson who are both on their path to redemption."/>
    <x v="64"/>
    <n v="20"/>
    <x v="1"/>
    <s v="US"/>
    <s v="USD"/>
    <n v="1439734001"/>
    <x v="213"/>
    <b v="0"/>
    <n v="1"/>
    <b v="0"/>
    <s v="film &amp; video/drama"/>
    <n v="0"/>
    <n v="20"/>
    <x v="0"/>
    <s v="drama"/>
    <x v="213"/>
    <x v="213"/>
    <x v="100"/>
  </r>
  <r>
    <n v="214"/>
    <s v="The Man Who Loved Dinosaurs. Based on a true story."/>
    <s v="A screenplay based upon the true story of a man with Asperger Syndrome who falls through the cracks of the criminal justice system."/>
    <x v="86"/>
    <n v="1"/>
    <x v="1"/>
    <s v="US"/>
    <s v="USD"/>
    <n v="1425655349"/>
    <x v="214"/>
    <b v="0"/>
    <n v="1"/>
    <b v="0"/>
    <s v="film &amp; video/drama"/>
    <n v="0"/>
    <n v="1"/>
    <x v="0"/>
    <s v="drama"/>
    <x v="214"/>
    <x v="214"/>
    <x v="101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215"/>
    <b v="0"/>
    <n v="65"/>
    <b v="1"/>
    <s v="film &amp; video/documentary"/>
    <n v="104"/>
    <n v="239.94"/>
    <x v="0"/>
    <s v="documentary"/>
    <x v="215"/>
    <x v="215"/>
    <x v="102"/>
  </r>
  <r>
    <n v="216"/>
    <s v="Another Brick In The Wall - Feature Film"/>
    <s v="A nostalgic film about the unorthodox teacher we all wish we had, the girl we all fell for, and the friend we didn't expect to make."/>
    <x v="64"/>
    <n v="27849.22"/>
    <x v="1"/>
    <s v="US"/>
    <s v="USD"/>
    <n v="1429740037"/>
    <x v="216"/>
    <b v="0"/>
    <n v="84"/>
    <b v="0"/>
    <s v="film &amp; video/drama"/>
    <n v="56"/>
    <n v="331.54"/>
    <x v="0"/>
    <s v="drama"/>
    <x v="216"/>
    <x v="216"/>
    <x v="27"/>
  </r>
  <r>
    <n v="217"/>
    <s v="Bitch"/>
    <s v="A roadmovie by paw"/>
    <x v="59"/>
    <n v="11943"/>
    <x v="1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2"/>
  </r>
  <r>
    <n v="218"/>
    <s v="Charmaine (Daughter of Charlotte)"/>
    <s v="A sassy talking spider named Charmaine, joins forces with an abused young boy.  She stages off bullies and help fight an abusive father"/>
    <x v="10"/>
    <n v="100"/>
    <x v="1"/>
    <s v="US"/>
    <s v="USD"/>
    <n v="1431702289"/>
    <x v="218"/>
    <b v="0"/>
    <n v="1"/>
    <b v="0"/>
    <s v="film &amp; video/drama"/>
    <n v="2"/>
    <n v="100"/>
    <x v="0"/>
    <s v="drama"/>
    <x v="218"/>
    <x v="218"/>
    <x v="27"/>
  </r>
  <r>
    <n v="219"/>
    <s v="True Colors"/>
    <s v="An hour-long pilot about a group of suburban LGBT teens coming of age in the early 90's."/>
    <x v="64"/>
    <n v="8815"/>
    <x v="1"/>
    <s v="US"/>
    <s v="USD"/>
    <n v="1459493940"/>
    <x v="219"/>
    <b v="0"/>
    <n v="76"/>
    <b v="0"/>
    <s v="film &amp; video/drama"/>
    <n v="18"/>
    <n v="115.99"/>
    <x v="0"/>
    <s v="drama"/>
    <x v="219"/>
    <x v="219"/>
    <x v="99"/>
  </r>
  <r>
    <n v="220"/>
    <s v="LA VIE"/>
    <s v="A Freelancer abandons everything to chase after his dream of being &quot;great&quot; escape to Bangkok and return to his home-world."/>
    <x v="64"/>
    <n v="360"/>
    <x v="1"/>
    <s v="US"/>
    <s v="USD"/>
    <n v="1440101160"/>
    <x v="220"/>
    <b v="0"/>
    <n v="3"/>
    <b v="0"/>
    <s v="film &amp; video/drama"/>
    <n v="1"/>
    <n v="120"/>
    <x v="0"/>
    <s v="drama"/>
    <x v="220"/>
    <x v="220"/>
    <x v="17"/>
  </r>
  <r>
    <n v="221"/>
    <s v="Archetypes"/>
    <s v="Film about Schizophrenia with Surreal Twists!"/>
    <x v="64"/>
    <n v="0"/>
    <x v="1"/>
    <s v="US"/>
    <s v="USD"/>
    <n v="1427569564"/>
    <x v="221"/>
    <b v="0"/>
    <n v="0"/>
    <b v="0"/>
    <s v="film &amp; video/drama"/>
    <n v="0"/>
    <n v="0"/>
    <x v="0"/>
    <s v="drama"/>
    <x v="221"/>
    <x v="221"/>
    <x v="28"/>
  </r>
  <r>
    <n v="222"/>
    <s v="SICKNESS 2014 Build Killian's Bike"/>
    <s v="Killian leader of an outlaw bike gang doesnâ€™t have a bike yet and here is your chance to help design and build his machine."/>
    <x v="28"/>
    <n v="130"/>
    <x v="1"/>
    <s v="US"/>
    <s v="USD"/>
    <n v="1427423940"/>
    <x v="222"/>
    <b v="0"/>
    <n v="2"/>
    <b v="0"/>
    <s v="film &amp; video/drama"/>
    <n v="13"/>
    <n v="65"/>
    <x v="0"/>
    <s v="drama"/>
    <x v="222"/>
    <x v="222"/>
    <x v="28"/>
  </r>
  <r>
    <n v="223"/>
    <s v="The Pass"/>
    <s v="An old man, a U.S Marine Corps veteran remembers his combat experience in the battle of Toktong Pass 1950, during the Korean War."/>
    <x v="87"/>
    <n v="0"/>
    <x v="1"/>
    <s v="US"/>
    <s v="USD"/>
    <n v="1463879100"/>
    <x v="223"/>
    <b v="0"/>
    <n v="0"/>
    <b v="0"/>
    <s v="film &amp; video/drama"/>
    <n v="0"/>
    <n v="0"/>
    <x v="0"/>
    <s v="drama"/>
    <x v="223"/>
    <x v="223"/>
    <x v="70"/>
  </r>
  <r>
    <n v="224"/>
    <s v="Legend of the Stolen Guitar -- (Zimbabwe film)"/>
    <s v="African Hollywood production, from the people who brought you Spiderman 1&amp;2, Star Trek 1&amp;2, Mission Impossible 3&amp;4 and Star Wars Ep7"/>
    <x v="88"/>
    <n v="0"/>
    <x v="1"/>
    <s v="AU"/>
    <s v="AUD"/>
    <n v="1436506726"/>
    <x v="224"/>
    <b v="0"/>
    <n v="0"/>
    <b v="0"/>
    <s v="film &amp; video/drama"/>
    <n v="0"/>
    <n v="0"/>
    <x v="0"/>
    <s v="drama"/>
    <x v="224"/>
    <x v="224"/>
    <x v="82"/>
  </r>
  <r>
    <n v="225"/>
    <s v="Backpage Shawty"/>
    <s v="I'm creating a &quot;Lifetime&quot; type drama film about a girl who uses backpage for money, but trying to turn her life around."/>
    <x v="89"/>
    <n v="0"/>
    <x v="1"/>
    <s v="US"/>
    <s v="USD"/>
    <n v="1460153054"/>
    <x v="225"/>
    <b v="0"/>
    <n v="0"/>
    <b v="0"/>
    <s v="film &amp; video/drama"/>
    <n v="0"/>
    <n v="0"/>
    <x v="0"/>
    <s v="drama"/>
    <x v="225"/>
    <x v="225"/>
    <x v="103"/>
  </r>
  <r>
    <n v="372"/>
    <s v="Wild Equus"/>
    <s v="A short documentary exploring the uses of 'Natural Horsemanship' across Europe"/>
    <x v="43"/>
    <n v="376"/>
    <x v="0"/>
    <s v="GB"/>
    <s v="GBP"/>
    <n v="1459872000"/>
    <x v="226"/>
    <b v="0"/>
    <n v="9"/>
    <b v="1"/>
    <s v="film &amp; video/documentary"/>
    <n v="125"/>
    <n v="41.78"/>
    <x v="0"/>
    <s v="documentary"/>
    <x v="226"/>
    <x v="226"/>
    <x v="99"/>
  </r>
  <r>
    <n v="227"/>
    <s v="The Chance of Freedom Short Film"/>
    <s v="Imagine your life is full is nothing but pain and darkness. One day, you had the chance to be free from it all. Would you take it?"/>
    <x v="90"/>
    <n v="0"/>
    <x v="1"/>
    <s v="US"/>
    <s v="USD"/>
    <n v="1436477241"/>
    <x v="227"/>
    <b v="0"/>
    <n v="0"/>
    <b v="0"/>
    <s v="film &amp; video/drama"/>
    <n v="0"/>
    <n v="0"/>
    <x v="0"/>
    <s v="drama"/>
    <x v="227"/>
    <x v="227"/>
    <x v="90"/>
  </r>
  <r>
    <n v="376"/>
    <s v="Quintessential: The Journey"/>
    <s v="A film about the cosmetics industry. Everything you need to know about the ingredients being used and what alternatives are out there."/>
    <x v="91"/>
    <n v="2596"/>
    <x v="0"/>
    <s v="GB"/>
    <s v="GBP"/>
    <n v="1472122316"/>
    <x v="228"/>
    <b v="0"/>
    <n v="48"/>
    <b v="1"/>
    <s v="film &amp; video/documentary"/>
    <n v="106"/>
    <n v="54.08"/>
    <x v="0"/>
    <s v="documentary"/>
    <x v="228"/>
    <x v="228"/>
    <x v="11"/>
  </r>
  <r>
    <n v="229"/>
    <s v="The Perfect Plan"/>
    <s v="I teenage girl that wants to go around the system. She does all she can to cheat and finds herself in a bad position when she messesup"/>
    <x v="2"/>
    <n v="0"/>
    <x v="1"/>
    <s v="DE"/>
    <s v="EUR"/>
    <n v="1455402297"/>
    <x v="229"/>
    <b v="0"/>
    <n v="0"/>
    <b v="0"/>
    <s v="film &amp; video/drama"/>
    <n v="0"/>
    <n v="0"/>
    <x v="0"/>
    <s v="drama"/>
    <x v="229"/>
    <x v="229"/>
    <x v="25"/>
  </r>
  <r>
    <n v="230"/>
    <s v="In Love There's War"/>
    <s v="In Love There's War is a spicy web series that will have viewers at the edge of their seats as deception and hidden secrecies unravel."/>
    <x v="36"/>
    <n v="60"/>
    <x v="1"/>
    <s v="US"/>
    <s v="USD"/>
    <n v="1433443151"/>
    <x v="230"/>
    <b v="0"/>
    <n v="2"/>
    <b v="0"/>
    <s v="film &amp; video/drama"/>
    <n v="0"/>
    <n v="30"/>
    <x v="0"/>
    <s v="drama"/>
    <x v="230"/>
    <x v="230"/>
    <x v="82"/>
  </r>
  <r>
    <n v="231"/>
    <s v="FAREWELL TO FREEDOM a modern day western by Anita Waggoner"/>
    <s v="Farewell to Freedom the screenplay portrays  a vulnerable divorce'  who falls for a hard-luck cowboy she meets in Las Vegas."/>
    <x v="87"/>
    <n v="0"/>
    <x v="1"/>
    <s v="US"/>
    <s v="USD"/>
    <n v="1451775651"/>
    <x v="231"/>
    <b v="0"/>
    <n v="0"/>
    <b v="0"/>
    <s v="film &amp; video/drama"/>
    <n v="0"/>
    <n v="0"/>
    <x v="0"/>
    <s v="drama"/>
    <x v="231"/>
    <x v="231"/>
    <x v="10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232"/>
    <b v="0"/>
    <n v="95"/>
    <b v="1"/>
    <s v="film &amp; video/documentary"/>
    <n v="107"/>
    <n v="224.85"/>
    <x v="0"/>
    <s v="documentary"/>
    <x v="232"/>
    <x v="232"/>
    <x v="105"/>
  </r>
  <r>
    <n v="233"/>
    <s v="Area 4 - The Film"/>
    <s v="â€œArea 4â€ revolves around Frank Hammond, a counselor at a high school, who discovers the scandals that took place."/>
    <x v="92"/>
    <n v="0"/>
    <x v="1"/>
    <s v="US"/>
    <s v="USD"/>
    <n v="1475185972"/>
    <x v="233"/>
    <b v="0"/>
    <n v="0"/>
    <b v="0"/>
    <s v="film &amp; video/drama"/>
    <n v="0"/>
    <n v="0"/>
    <x v="0"/>
    <s v="drama"/>
    <x v="233"/>
    <x v="233"/>
    <x v="78"/>
  </r>
  <r>
    <n v="234"/>
    <s v="The Interviewer (Charity Movie)"/>
    <s v="The Interviewer is a dramatic short film about second chances. If a murderer can get a second chance then uneducated children can too."/>
    <x v="28"/>
    <n v="401"/>
    <x v="1"/>
    <s v="US"/>
    <s v="USD"/>
    <n v="1434847859"/>
    <x v="234"/>
    <b v="0"/>
    <n v="5"/>
    <b v="0"/>
    <s v="film &amp; video/drama"/>
    <n v="40"/>
    <n v="80.2"/>
    <x v="0"/>
    <s v="drama"/>
    <x v="234"/>
    <x v="234"/>
    <x v="82"/>
  </r>
  <r>
    <n v="235"/>
    <s v="Film about help homeless child to live a better life."/>
    <s v="Taking people on a deep emotional trip with a story about sometimes those who have less, give more."/>
    <x v="3"/>
    <n v="0"/>
    <x v="1"/>
    <s v="US"/>
    <s v="USD"/>
    <n v="1436478497"/>
    <x v="235"/>
    <b v="0"/>
    <n v="0"/>
    <b v="0"/>
    <s v="film &amp; video/drama"/>
    <n v="0"/>
    <n v="0"/>
    <x v="0"/>
    <s v="drama"/>
    <x v="235"/>
    <x v="235"/>
    <x v="90"/>
  </r>
  <r>
    <n v="236"/>
    <s v="NYPD Internal Affairs bureau (IAB)(pilot) tv drama"/>
    <s v="Real cases from IAB investigations. Good cops taking down the bad cops. Police misconduct, obsessive force, drug trafficking etc."/>
    <x v="61"/>
    <n v="0"/>
    <x v="1"/>
    <s v="US"/>
    <s v="USD"/>
    <n v="1451952000"/>
    <x v="236"/>
    <b v="0"/>
    <n v="0"/>
    <b v="0"/>
    <s v="film &amp; video/drama"/>
    <n v="0"/>
    <n v="0"/>
    <x v="0"/>
    <s v="drama"/>
    <x v="236"/>
    <x v="236"/>
    <x v="21"/>
  </r>
  <r>
    <n v="237"/>
    <s v="Making The Choice"/>
    <s v="Making The Choice is a christian short film series."/>
    <x v="36"/>
    <n v="50"/>
    <x v="1"/>
    <s v="US"/>
    <s v="USD"/>
    <n v="1457445069"/>
    <x v="237"/>
    <b v="0"/>
    <n v="1"/>
    <b v="0"/>
    <s v="film &amp; video/drama"/>
    <n v="0"/>
    <n v="50"/>
    <x v="0"/>
    <s v="drama"/>
    <x v="237"/>
    <x v="237"/>
    <x v="25"/>
  </r>
  <r>
    <n v="238"/>
    <s v="Within The Threshold"/>
    <s v="A film to stop society from judging others and get along. Life is not about discrimination! Donate for this Thrilling Drama Series!!!!"/>
    <x v="93"/>
    <n v="0"/>
    <x v="1"/>
    <s v="US"/>
    <s v="USD"/>
    <n v="1483088400"/>
    <x v="238"/>
    <b v="0"/>
    <n v="0"/>
    <b v="0"/>
    <s v="film &amp; video/drama"/>
    <n v="0"/>
    <n v="0"/>
    <x v="0"/>
    <s v="drama"/>
    <x v="238"/>
    <x v="238"/>
    <x v="81"/>
  </r>
  <r>
    <n v="239"/>
    <s v="Filthy - Short Film"/>
    <s v="Lovers Clint and Eli convey their conflicting perspectives of guilt and remorse while in the desolate Australian bush."/>
    <x v="28"/>
    <n v="250"/>
    <x v="1"/>
    <s v="AU"/>
    <s v="AUD"/>
    <n v="1446984000"/>
    <x v="239"/>
    <b v="0"/>
    <n v="5"/>
    <b v="0"/>
    <s v="film &amp; video/drama"/>
    <n v="25"/>
    <n v="50"/>
    <x v="0"/>
    <s v="drama"/>
    <x v="239"/>
    <x v="239"/>
    <x v="94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50"/>
  </r>
  <r>
    <n v="241"/>
    <s v="&quot;LESLIE&quot;"/>
    <s v="&quot;LESLIE&quot; explores the unapologetic life of Leslie Cochran, the thong-clad homeless man turned cultural icon in the heart of Texas."/>
    <x v="94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106"/>
  </r>
  <r>
    <n v="242"/>
    <s v="Hardwater"/>
    <s v="An unprecedented feature-length documentary film about Maine's tribal, oft-misunderstood ice fishing sub-culture."/>
    <x v="95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73"/>
  </r>
  <r>
    <n v="243"/>
    <s v="Following Boruch"/>
    <s v="A Hasidic man reaches a turning point in his recovery from mental illness and addiction, and is determined to start a new life."/>
    <x v="58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102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10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108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109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110"/>
  </r>
  <r>
    <n v="248"/>
    <s v="Far Out Isn't Far Enough: The Tomi Ungerer Story"/>
    <s v="FAR OUT ISN'T FAR ENOUGH depicts one man's wild, lifelong adventure of testing societal boundaries through his use of subversive art."/>
    <x v="96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1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112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3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113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114"/>
  </r>
  <r>
    <n v="253"/>
    <s v="Leon Claxton's HARLEM IN HAVANA"/>
    <s v="A so-called â€œJig Showâ€ innovates music and theatre and gives birth to entertainment icons that would one day write American pop culture"/>
    <x v="48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63"/>
  </r>
  <r>
    <n v="254"/>
    <s v="&quot;I Clown You&quot; Documentary"/>
    <s v="&quot;I Clown You&quot; is a documentary about Israeli medical clowns and clowning as an art of challenging the norm."/>
    <x v="97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33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48"/>
  </r>
  <r>
    <n v="256"/>
    <s v="POW WOW: Share the arts community of Hawaii"/>
    <s v="Help share the art and community of Pow Wow, a contemporary art movement in Hawaii, with the rest of the world. #powwowhawaii"/>
    <x v="95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2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7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115"/>
  </r>
  <r>
    <n v="259"/>
    <s v="The Colossus Of Destiny - A Melvins Tale"/>
    <s v="A tale about a band who have journeyed through time, dodging hype and mediocrity, and still managed to survive even stronger than ever."/>
    <x v="98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27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112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116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117"/>
  </r>
  <r>
    <n v="263"/>
    <s v="AMERICAN WINTER: A Documentary Film"/>
    <s v="We need $75,000 to finish this film on families struggling in the worst_x000a_economy in 80 years, while facing huge cuts to social services."/>
    <x v="58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118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113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11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119"/>
  </r>
  <r>
    <n v="409"/>
    <s v="The Lost Generation"/>
    <s v="I am working on a project that explores the relationship between education to work for youth within the European Union."/>
    <x v="9"/>
    <n v="684"/>
    <x v="0"/>
    <s v="GB"/>
    <s v="GBP"/>
    <n v="1469220144"/>
    <x v="267"/>
    <b v="0"/>
    <n v="15"/>
    <b v="1"/>
    <s v="film &amp; video/documentary"/>
    <n v="137"/>
    <n v="45.6"/>
    <x v="0"/>
    <s v="documentary"/>
    <x v="267"/>
    <x v="267"/>
    <x v="42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120"/>
  </r>
  <r>
    <n v="269"/>
    <s v="Islam and the Future of Tolerance: The Movie"/>
    <s v="This documentary tells the story of an unlikely conversation on a topic of grave importance, and how it changed two foes into friends."/>
    <x v="59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21"/>
  </r>
  <r>
    <n v="270"/>
    <s v="rock on: inside the archive of an unlikely rock photographer"/>
    <s v="Journey behind the lens of the legendary Jini Dellaccio, one of the first women rock â€˜nâ€™ roll photographers."/>
    <x v="99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58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2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12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123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124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125"/>
  </r>
  <r>
    <n v="277"/>
    <s v="Pressing On: The Letterpress Film"/>
    <s v="A documentary about the survival of letterpress and the remarkable printers who preserve the history and knowledge of the craft."/>
    <x v="1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57"/>
  </r>
  <r>
    <n v="278"/>
    <s v="The Babushkas of Chernobyl"/>
    <s v="An unlikely story of spirit, defiance and beauty from the most contaminated place on Earth"/>
    <x v="101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126"/>
  </r>
  <r>
    <n v="279"/>
    <s v="Instructions on Parting"/>
    <s v="This documentary film is an intimate portrait of love and loss that observes family and nature undergoing the cycle of birth to death."/>
    <x v="102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21"/>
  </r>
  <r>
    <n v="280"/>
    <s v="Korengal Theatrical Release"/>
    <s v="My latest film Korengal, takes us back to the same valley with the same troops as in my Academy AwardÂ® nominated film Restrepo."/>
    <x v="98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97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127"/>
  </r>
  <r>
    <n v="282"/>
    <s v="Greenlight the PATROL BASE JAKER Movie"/>
    <s v="See US Marines make counter-insurgency work in Helmand Province--the Taliban's stronghold in Afghanistan."/>
    <x v="103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119"/>
  </r>
  <r>
    <n v="283"/>
    <s v="SOLE SURVIVOR"/>
    <s v="What is the impact of survivorship on the human condition?"/>
    <x v="104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128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129"/>
  </r>
  <r>
    <n v="285"/>
    <s v="The Phantom Tollbooth: Beyond Expectations - Final Push"/>
    <s v="A documentary about the classic children's book, its creators, and the lasting impact over half a century and beyond."/>
    <x v="31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13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39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124"/>
  </r>
  <r>
    <n v="288"/>
    <s v="Oxyana - A Feature Documentary Directed by Sean Dunne"/>
    <s v="A portrait of Oceana, WV, an old coal mining town that has become the epicenter of the Oxycontin epidemic, earning the nickname Oxyana."/>
    <x v="64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131"/>
  </r>
  <r>
    <n v="165"/>
    <s v="NET"/>
    <s v="A teacher. A boy. The beach and a heatwave that drove them all insane."/>
    <x v="102"/>
    <n v="0"/>
    <x v="1"/>
    <s v="GB"/>
    <s v="GBP"/>
    <n v="1452613724"/>
    <x v="289"/>
    <b v="0"/>
    <n v="0"/>
    <b v="0"/>
    <s v="film &amp; video/drama"/>
    <n v="0"/>
    <n v="0"/>
    <x v="0"/>
    <s v="drama"/>
    <x v="289"/>
    <x v="289"/>
    <x v="104"/>
  </r>
  <r>
    <n v="290"/>
    <s v="INTOTHEWOODS.TV â€“ Music Media from the Pacific Northwest"/>
    <s v="Help INTOTHEWOODS.TV purchase audio and video gear, lighting and BACK UP HARD DRIVES"/>
    <x v="53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13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29"/>
  </r>
  <r>
    <n v="292"/>
    <s v="The Undocumented"/>
    <s v="THE UNDOCUMENTED is a 90 cinema verite documentary that exposes a little known consequence of current U. S. immigration policy."/>
    <x v="98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12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112"/>
  </r>
  <r>
    <n v="295"/>
    <s v="Rocky Horror Saved My Life - A Fan Documentary"/>
    <s v="A documentary on the fans, collectors, and live performers of &quot;The Rocky Horror Picture Show&quot;, as the film nears its 40th Anniversary."/>
    <x v="64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133"/>
  </r>
  <r>
    <n v="296"/>
    <s v="Bel Borba Is Here!"/>
    <s v="Bel Borba is Here is a feature film about the most inspiring Brazilian artist you've never heard of... until now."/>
    <x v="58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134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37"/>
  </r>
  <r>
    <n v="298"/>
    <s v="DisHonesty - A Documentary Feature Film"/>
    <s v="The truth is, we all lie - and by &quot;we,&quot; we mean everyone!"/>
    <x v="105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13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109"/>
  </r>
  <r>
    <n v="300"/>
    <s v="The Bus "/>
    <s v="THE BUS is a feature-length documentary film celebrating one of the most iconic and beloved vehicles ever produced, the Volkswagen Bus."/>
    <x v="58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1"/>
  </r>
  <r>
    <n v="301"/>
    <s v="WORLD FAIR"/>
    <s v="A film about personal memory, amateur cinematography, and visions of the future at the 1939 New York World's Fair."/>
    <x v="95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39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63"/>
  </r>
  <r>
    <n v="303"/>
    <s v="The Forest for the Trees"/>
    <s v="The story of Jadab Payeng, an Indian man who single handedly planted nearly 1400 acres of forest to save his island, Majuli."/>
    <x v="2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136"/>
  </r>
  <r>
    <n v="304"/>
    <s v="Beyond Iconic: Distribution for film on Dennis Stock"/>
    <s v="A portrait of a life fully realized and a look at what it takes to make great photography."/>
    <x v="106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108"/>
  </r>
  <r>
    <n v="305"/>
    <s v="My Friend Mott-ly"/>
    <s v="A documentary that I am making about the difficult, but inspiring, life of a late friend of mine."/>
    <x v="5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137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23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66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71"/>
  </r>
  <r>
    <n v="309"/>
    <s v="SOLE SURVIVOR FILM - Finishing Funds"/>
    <s v="A first glimpse into the lives of sole survivors of commercial plane crashes as they struggle to understand their perplexing fate."/>
    <x v="104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13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138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1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139"/>
  </r>
  <r>
    <n v="313"/>
    <s v="DEVIL MAY CARE"/>
    <s v="Most people have heard Bob Dorough's music over the past 50 years without knowing it. Until now. A story for every artist who refuses to give up."/>
    <x v="102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14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39"/>
  </r>
  <r>
    <n v="315"/>
    <s v="Arias With A Twist: The Docufantasy"/>
    <s v="A documentary that explores  the magical collaboration between performance artist Joey Arias and puppeteer Basil Twist."/>
    <x v="58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108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10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5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2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141"/>
  </r>
  <r>
    <n v="169"/>
    <s v="Family"/>
    <s v="Family is a short film about a father and son and two brothers who were separated by the Korean war and finally reunite after 60 years."/>
    <x v="30"/>
    <n v="560"/>
    <x v="1"/>
    <s v="GB"/>
    <s v="GBP"/>
    <n v="1413634059"/>
    <x v="320"/>
    <b v="0"/>
    <n v="10"/>
    <b v="0"/>
    <s v="film &amp; video/drama"/>
    <n v="22"/>
    <n v="56"/>
    <x v="0"/>
    <s v="drama"/>
    <x v="320"/>
    <x v="320"/>
    <x v="8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142"/>
  </r>
  <r>
    <n v="322"/>
    <s v="Last of the Big Tuskers"/>
    <s v="A documentary film about the largest elephants on earth and what is being done to ensure their survival."/>
    <x v="58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8"/>
  </r>
  <r>
    <n v="323"/>
    <s v="White Ravens: A feature-length documentary film"/>
    <s v="A documentary focusing on the Haida Nation's resurgence in the wake of colonization and Canada's Indian Residential Schools."/>
    <x v="107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87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4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87"/>
  </r>
  <r>
    <n v="326"/>
    <s v="Love Letters for My Children - The Maggie Doyne Documentary."/>
    <s v="An inspiring story of love and resilience after tragedy strikes humanitarian Maggie Doyne, mother to 49 Nepali children."/>
    <x v="61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85"/>
  </r>
  <r>
    <n v="328"/>
    <s v="Edgar Allan Poe: Buried Alive"/>
    <s v="A documentary that tells the real story of the misunderstood author, and explores the iconic status he still commands today."/>
    <x v="98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26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26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29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7"/>
  </r>
  <r>
    <n v="332"/>
    <s v="Changing of the Gods"/>
    <s v="A groundbreaking new film by Kenny Ausubel &amp; Louie Schwartzberg, featuring John Cleese, based on the work of Richard Tarnas."/>
    <x v="59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3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10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19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19"/>
  </r>
  <r>
    <n v="336"/>
    <s v="Celluloid Wizards in the Video Wasteland"/>
    <s v="An epic documentary about the dramatic rise and fall of Empire Pictures, the most ambitious B-movie studio of the 1980â€™s."/>
    <x v="58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26"/>
  </r>
  <r>
    <n v="337"/>
    <s v="Slingers - A Documentary about Small Town Beekeepers."/>
    <s v="A documentary that tells the story of local beekeepers. Specifically one family who turns their annual harvest into a community event."/>
    <x v="2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86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5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37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1"/>
  </r>
  <r>
    <n v="342"/>
    <s v="BREAKING A MONSTER a film about the band Unlocking The Truth"/>
    <s v="BREAKING A MONSTER needs your help to play in THEATERS!"/>
    <x v="57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9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143"/>
  </r>
  <r>
    <n v="344"/>
    <s v="AMONG WOLVES â€¢ Doc film about wild horses &amp; bikers"/>
    <s v="In the mountains where they once fought, Bosnian veterans defend a herd of wild horses and find a new kind of freedom for themselves."/>
    <x v="108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57"/>
  </r>
  <r>
    <n v="345"/>
    <s v="Red Wolf Revival: An Uncertain Tomorrow"/>
    <s v="With the fate of the red wolves at stake, we explore if they can still survive in their last wild home in North Carolina."/>
    <x v="109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57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13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26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100"/>
  </r>
  <r>
    <n v="349"/>
    <s v="Strangers To Peace: A Documentary"/>
    <s v="After 52 years of war, FARC guerrilla soldiers rejoin Colombian society to forge new lives of peace."/>
    <x v="11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21"/>
  </r>
  <r>
    <n v="350"/>
    <s v="Mr. Chibbs (Documentary about NBA great Kenny Anderson)"/>
    <s v="NBA All-Star Kenny Anderson's mid-life crisis prompts him to examine his past, as he searches for relevancy in his future."/>
    <x v="58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79"/>
  </r>
  <r>
    <n v="351"/>
    <s v="YO GALGO â€œA documentary film about the Spanish sighthoundâ€"/>
    <s v="A documentary film about the glory and misfortunes of the Spanish sighthound, the Galgo. Probably the most mistreated dog of all."/>
    <x v="111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99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1"/>
  </r>
  <r>
    <n v="353"/>
    <s v="The S Word - a film that changes how we talk about suicide"/>
    <s v="A suicide attempt survivor is on a mission to find fellow survivors and document their stories of unguarded courage, insight and humor."/>
    <x v="112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9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103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106"/>
  </r>
  <r>
    <n v="356"/>
    <s v="43 and 80"/>
    <s v="A documentary about halibut conservation and how it impacts communities of Southeast Alaska."/>
    <x v="5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9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27"/>
  </r>
  <r>
    <n v="358"/>
    <s v="Nobody Knows Anything (except William Goldman)"/>
    <s v="Screenwriter. Novelist. Playwright. The inside story of famed writer William Goldman. As only he can tell it."/>
    <x v="64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7"/>
  </r>
  <r>
    <n v="359"/>
    <s v="Us, Naked: Trixie &amp; Monkey â€” World Premiere"/>
    <s v="Circus burlesque innovators, Trixie and Monkey seek to balance love and life while pursuing new creative heights."/>
    <x v="113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22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9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22"/>
  </r>
  <r>
    <n v="362"/>
    <s v="THE RIDGE: TEN FOR THIRTY"/>
    <s v="A SHORT FILM celebrating ONE RACE: the Bridger Ridge Run. TEN RUNNERS: the movie-stars. THIRTY YEARS: running wild in the mountains."/>
    <x v="114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114"/>
  </r>
  <r>
    <n v="364"/>
    <s v="Wild Familyâ€”Connecting to Your Calling in Your Family Life."/>
    <s v="This family-focused documentary explores the ways parents connect with the wild inside themselves and their kids. Ow-ow-oWoo!"/>
    <x v="38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10"/>
  </r>
  <r>
    <n v="173"/>
    <s v="7 Sins"/>
    <s v="This is a film inspired by Quentin Tarantino, I want to make a film thats entertaining yet gritty. 7 Sins is in pre-production."/>
    <x v="116"/>
    <n v="0"/>
    <x v="1"/>
    <s v="GB"/>
    <s v="GBP"/>
    <n v="1425131108"/>
    <x v="365"/>
    <b v="0"/>
    <n v="0"/>
    <b v="0"/>
    <s v="film &amp; video/drama"/>
    <n v="0"/>
    <n v="0"/>
    <x v="0"/>
    <s v="drama"/>
    <x v="365"/>
    <x v="365"/>
    <x v="28"/>
  </r>
  <r>
    <n v="366"/>
    <s v="A BUSHMAN ODYSSEY"/>
    <s v="One Bushman familyâ€™s struggle to survive genocide, dispossession and post-apartheid freedom in South Africa."/>
    <x v="117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11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50"/>
  </r>
  <r>
    <n v="368"/>
    <s v="Swimming with Byron: A Documentary Film"/>
    <s v="Were the Romantics the first backpackers? This film follows them and explores the huge part geography played in their lives and works."/>
    <x v="86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86"/>
  </r>
  <r>
    <n v="369"/>
    <s v="Alpine Zone"/>
    <s v="A documentary of one woman's attempt at solo hiking 2,000 miles, in an effort to understand herself and societal expectations."/>
    <x v="47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129"/>
  </r>
  <r>
    <n v="370"/>
    <s v="Hola Mohalla: Festival of Soldier Saints"/>
    <s v="An exploration of what Sikhism is, through the journey of eight pilgrims at Hola Mohalla, a religious festival in Anandpur Sahib, India"/>
    <x v="58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81"/>
  </r>
  <r>
    <n v="371"/>
    <s v="Unbranded"/>
    <s v="3,000 Miles. 18 Wild Horses. 6 Months. 5 States. 4 men. A documentary about Conservation, Exploration, and Wild Mustangs."/>
    <x v="61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144"/>
  </r>
  <r>
    <n v="175"/>
    <s v="Gooseberry Fool - Feature Film"/>
    <s v="To heal her scars Olivia must take a journey back to her roots, where an unresolved conflict stands between her and musical success."/>
    <x v="22"/>
    <n v="1297"/>
    <x v="1"/>
    <s v="GB"/>
    <s v="GBP"/>
    <n v="1409337611"/>
    <x v="372"/>
    <b v="0"/>
    <n v="26"/>
    <b v="0"/>
    <s v="film &amp; video/drama"/>
    <n v="6"/>
    <n v="49.88"/>
    <x v="0"/>
    <s v="drama"/>
    <x v="372"/>
    <x v="372"/>
    <x v="96"/>
  </r>
  <r>
    <n v="373"/>
    <s v="The Boing Heard 'Round the World"/>
    <s v="A feature documentary about UPA Pictures, the little studio that changed the course of animation around the world"/>
    <x v="5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14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146"/>
  </r>
  <r>
    <n v="375"/>
    <s v="Project Reconnect: WHERE WE ARE NOW"/>
    <s v="As the videocam &quot;Enrique de Malaca&quot; circumnavigates the globe, it captures stories of friends who have set foot on other lands."/>
    <x v="9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102"/>
  </r>
  <r>
    <n v="180"/>
    <s v="The Rest of Us Mini-Series"/>
    <s v="The Rest of Us follows a survivor of an outbreak that nearly destroyed the earth as he travels to find some form of humanity."/>
    <x v="37"/>
    <n v="401"/>
    <x v="1"/>
    <s v="GB"/>
    <s v="GBP"/>
    <n v="1428951600"/>
    <x v="376"/>
    <b v="0"/>
    <n v="13"/>
    <b v="0"/>
    <s v="film &amp; video/drama"/>
    <n v="33"/>
    <n v="30.85"/>
    <x v="0"/>
    <s v="drama"/>
    <x v="376"/>
    <x v="376"/>
    <x v="27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26"/>
  </r>
  <r>
    <n v="378"/>
    <s v="Where is Home?"/>
    <s v="Ugandan Filmmaker and Activist Kamoga Hassan's new documentary follows Ugandan LGBT asylum seekers asking the question &quot;Where is home?&quot;"/>
    <x v="2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5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4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49"/>
  </r>
  <r>
    <n v="381"/>
    <s v="Clearwater"/>
    <s v="Set in the ancient waters of the Puget Sound, Clearwater is a universal story about the need to adapt to change."/>
    <x v="58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14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118"/>
  </r>
  <r>
    <n v="383"/>
    <s v="Tornado Pursuit: 2014 Storm Chasing Web Series"/>
    <s v="An independent documentary web series about storm chasing in tornado alley that features the chase team TornadoRaiders.com"/>
    <x v="118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9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98"/>
  </r>
  <r>
    <n v="385"/>
    <s v="Luke and Jedi"/>
    <s v="A documentary following the incredible story of a brave little boy and his service dog, fighting Type 1 Diabetes one day at a time."/>
    <x v="58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22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100"/>
  </r>
  <r>
    <n v="387"/>
    <s v="On the Back of a Tiger"/>
    <s v="The workings of life revised: Pioneering scientists &amp; health-seekers challenge our understanding of disease, aging and consciousness."/>
    <x v="117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1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42"/>
  </r>
  <r>
    <n v="389"/>
    <s v="The Food Cure"/>
    <s v="What difference can food really make? A documentary film about six people who make the radical choice to face cancer with their plates."/>
    <x v="119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147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57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1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146"/>
  </r>
  <r>
    <n v="393"/>
    <s v="THE PENGUIN COUNTERS Documentary Film"/>
    <s v="This is a story thatâ€™s never been told, about tackling climate change one penguin at a timeâ€¦"/>
    <x v="64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133"/>
  </r>
  <r>
    <n v="394"/>
    <s v="Light in Taranto (Luce di Taranto) feature-length film"/>
    <s v="A sweeping portrait of daily life in Taranto in an effort to raise awareness and preserve its cultural and architectural heritage."/>
    <x v="12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9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46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14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1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148"/>
  </r>
  <r>
    <n v="398"/>
    <s v="Picking Up the Pieces: Child Holocaust Survivors Rebuild"/>
    <s v="My film tells the stories of Jewish Child Holocaust Survivors and how they rebuilt their lives. STRETCH GOALS ADDED!"/>
    <x v="5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27"/>
  </r>
  <r>
    <n v="181"/>
    <s v="Immemorial"/>
    <s v="Christina has been suffering with flash backs and some very disturbing nightmares and realises that it is more than just nightmares."/>
    <x v="122"/>
    <n v="722"/>
    <x v="1"/>
    <s v="GB"/>
    <s v="GBP"/>
    <n v="1434995295"/>
    <x v="399"/>
    <b v="0"/>
    <n v="4"/>
    <b v="0"/>
    <s v="film &amp; video/drama"/>
    <n v="21"/>
    <n v="180.5"/>
    <x v="0"/>
    <s v="drama"/>
    <x v="399"/>
    <x v="399"/>
    <x v="68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93"/>
  </r>
  <r>
    <n v="401"/>
    <s v="Present and Unaccounted For: Black Women in Medicine"/>
    <s v="Join us as we explore their humanity, intellect and legacy, demonstrating to young women around the world that all things are possible."/>
    <x v="64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45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26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77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88"/>
  </r>
  <r>
    <n v="405"/>
    <s v="The Healing Effect Movie"/>
    <s v="Come, join our movie movement.  A new documentary about the healing power of food."/>
    <x v="123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147"/>
  </r>
  <r>
    <n v="406"/>
    <s v="The Desert River Bends"/>
    <s v="The Desert River Bends is a short documentary following the alternative lifestyles of three middle-age river guides in Moab UT."/>
    <x v="71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58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12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30"/>
  </r>
  <r>
    <n v="183"/>
    <s v="Three Little Words"/>
    <s v="Don't kill me until I meet my Dad"/>
    <x v="86"/>
    <n v="4482"/>
    <x v="1"/>
    <s v="GB"/>
    <s v="GBP"/>
    <n v="1417033610"/>
    <x v="409"/>
    <b v="0"/>
    <n v="12"/>
    <b v="0"/>
    <s v="film &amp; video/drama"/>
    <n v="36"/>
    <n v="373.5"/>
    <x v="0"/>
    <s v="drama"/>
    <x v="409"/>
    <x v="409"/>
    <x v="2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5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149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5"/>
  </r>
  <r>
    <n v="413"/>
    <s v="Through the Fire: Rebuilding Somalia"/>
    <s v="A journey to discover how Somalis are rebuilding their shattered nation, with a focus on the role that women are playing."/>
    <x v="124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14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133"/>
  </r>
  <r>
    <n v="415"/>
    <s v="Ben &amp; Bill Down Under: 2 Canadians Tour America"/>
    <s v="Two Canadians document their comic misadventures South of the border seeking the American Dream, trivial pursuits and giant breakfasts!"/>
    <x v="125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8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88"/>
  </r>
  <r>
    <n v="417"/>
    <s v="Cycle of Life"/>
    <s v="An unexpected kidney donor acts on faith in order to rescue a fellow cyclist from his failing body. The true story of Pete and Kelly."/>
    <x v="126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50"/>
  </r>
  <r>
    <n v="418"/>
    <s v="Swim for the Reef"/>
    <s v="A Texas grandfather's extraordinary quest to protect the coral reefs and his challenge to humanity to take care of the things we love."/>
    <x v="127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5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8"/>
    <n v="14.5"/>
    <x v="1"/>
    <s v="US"/>
    <s v="USD"/>
    <n v="1394772031"/>
    <x v="420"/>
    <b v="0"/>
    <n v="3"/>
    <b v="0"/>
    <s v="film &amp; video/animation"/>
    <n v="0"/>
    <n v="4.83"/>
    <x v="0"/>
    <s v="animation"/>
    <x v="420"/>
    <x v="420"/>
    <x v="147"/>
  </r>
  <r>
    <n v="421"/>
    <s v="The monster Inside"/>
    <s v="An artistic project that will act as my final animation project and first feature film written, directed, animated, and produced by me"/>
    <x v="36"/>
    <n v="301"/>
    <x v="1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96"/>
  </r>
  <r>
    <n v="423"/>
    <s v="The Dark Brotherhood  (from the makers of COPS: Skyrim)"/>
    <s v="from the makers of COPS: Skyrim comes the Dark Brotherhood. a dramatic series created with Skyrim machinima."/>
    <x v="22"/>
    <n v="153"/>
    <x v="1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34"/>
  </r>
  <r>
    <n v="424"/>
    <s v="Drowning -Short animated Film"/>
    <s v="A short film about a gay teenage boy who is bullied to the point where he is willing to commit suicide. Only he can save himself."/>
    <x v="2"/>
    <n v="203.9"/>
    <x v="1"/>
    <s v="US"/>
    <s v="USD"/>
    <n v="1332748899"/>
    <x v="424"/>
    <b v="0"/>
    <n v="5"/>
    <b v="0"/>
    <s v="film &amp; video/animation"/>
    <n v="7"/>
    <n v="40.78"/>
    <x v="0"/>
    <s v="animation"/>
    <x v="424"/>
    <x v="424"/>
    <x v="63"/>
  </r>
  <r>
    <n v="425"/>
    <s v="Patch Bo - Organic toons"/>
    <s v="Support new organic, gluten free cartoon! You'll enjoy this funny story about fruits &amp; vegies and will be able to see new episodes!"/>
    <x v="64"/>
    <n v="6"/>
    <x v="1"/>
    <s v="US"/>
    <s v="USD"/>
    <n v="1448660404"/>
    <x v="425"/>
    <b v="0"/>
    <n v="2"/>
    <b v="0"/>
    <s v="film &amp; video/animation"/>
    <n v="0"/>
    <n v="3"/>
    <x v="0"/>
    <s v="animation"/>
    <x v="425"/>
    <x v="425"/>
    <x v="33"/>
  </r>
  <r>
    <n v="426"/>
    <s v="Dewey Does 110 Animation"/>
    <s v="The first ever, Dewey Does 110 animation, teaches kids good values, how to succeed in life and maintaining a 110% state-of-mind."/>
    <x v="3"/>
    <n v="133"/>
    <x v="1"/>
    <s v="US"/>
    <s v="USD"/>
    <n v="1456851914"/>
    <x v="426"/>
    <b v="0"/>
    <n v="8"/>
    <b v="0"/>
    <s v="film &amp; video/animation"/>
    <n v="1"/>
    <n v="16.63"/>
    <x v="0"/>
    <s v="animation"/>
    <x v="426"/>
    <x v="426"/>
    <x v="91"/>
  </r>
  <r>
    <n v="427"/>
    <s v="Hard Times Charles Video Book"/>
    <s v="Iâ€™m raising funds to produce a professional Hard Times Charles animated video book, including hiring animators and voice-over talent."/>
    <x v="47"/>
    <n v="0"/>
    <x v="1"/>
    <s v="US"/>
    <s v="USD"/>
    <n v="1445540340"/>
    <x v="427"/>
    <b v="0"/>
    <n v="0"/>
    <b v="0"/>
    <s v="film &amp; video/animation"/>
    <n v="0"/>
    <n v="0"/>
    <x v="0"/>
    <s v="animation"/>
    <x v="427"/>
    <x v="427"/>
    <x v="26"/>
  </r>
  <r>
    <n v="428"/>
    <s v="Little Clay Bible - Zacchaeus"/>
    <s v="Fresh, fun, entertaining Bible stories on YouTube, stop-motion style."/>
    <x v="14"/>
    <n v="676"/>
    <x v="1"/>
    <s v="US"/>
    <s v="USD"/>
    <n v="1402956000"/>
    <x v="428"/>
    <b v="0"/>
    <n v="13"/>
    <b v="0"/>
    <s v="film &amp; video/animation"/>
    <n v="6"/>
    <n v="52"/>
    <x v="0"/>
    <s v="animation"/>
    <x v="428"/>
    <x v="428"/>
    <x v="10"/>
  </r>
  <r>
    <n v="429"/>
    <s v="THE FUTURE"/>
    <s v="THE FUTURE is a short animated film created entirely by autistic and developmentally disabled artists from the L.A.N.D. program in Brooklyn, New York."/>
    <x v="10"/>
    <n v="0"/>
    <x v="1"/>
    <s v="US"/>
    <s v="USD"/>
    <n v="1259297940"/>
    <x v="429"/>
    <b v="0"/>
    <n v="0"/>
    <b v="0"/>
    <s v="film &amp; video/animation"/>
    <n v="0"/>
    <n v="0"/>
    <x v="0"/>
    <s v="animation"/>
    <x v="429"/>
    <x v="429"/>
    <x v="150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s v="US"/>
    <s v="USD"/>
    <n v="1378866867"/>
    <x v="430"/>
    <b v="0"/>
    <n v="5"/>
    <b v="0"/>
    <s v="film &amp; video/animation"/>
    <n v="2"/>
    <n v="4.8"/>
    <x v="0"/>
    <s v="animation"/>
    <x v="430"/>
    <x v="430"/>
    <x v="1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1"/>
    <s v="GB"/>
    <s v="GBP"/>
    <n v="1417217166"/>
    <x v="431"/>
    <b v="0"/>
    <n v="0"/>
    <b v="0"/>
    <s v="film &amp; video/drama"/>
    <n v="0"/>
    <n v="0"/>
    <x v="0"/>
    <s v="drama"/>
    <x v="431"/>
    <x v="431"/>
    <x v="80"/>
  </r>
  <r>
    <n v="432"/>
    <s v="The Zombie Next Door"/>
    <s v="A teenage zombie named Jeff and his mad scientist mother adapt to life in the town of Serendipity, where the supernatural occurs daily."/>
    <x v="12"/>
    <n v="570"/>
    <x v="1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84"/>
  </r>
  <r>
    <n v="433"/>
    <s v="Le Legend of le Dragon Slayers"/>
    <s v="A 3D Animation._x000a_3 Main characters: Josh, Jessie, and Rosa._x000a_Genre: Action/eerie/adventure/suspense_x000a_Setting: Desert ruins/Deep Dungeon"/>
    <x v="2"/>
    <n v="0"/>
    <x v="1"/>
    <s v="US"/>
    <s v="USD"/>
    <n v="1444576022"/>
    <x v="433"/>
    <b v="0"/>
    <n v="0"/>
    <b v="0"/>
    <s v="film &amp; video/animation"/>
    <n v="0"/>
    <n v="0"/>
    <x v="0"/>
    <s v="animation"/>
    <x v="433"/>
    <x v="433"/>
    <x v="20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s v="US"/>
    <s v="USD"/>
    <n v="1385931702"/>
    <x v="434"/>
    <b v="0"/>
    <n v="2"/>
    <b v="0"/>
    <s v="film &amp; video/animation"/>
    <n v="5"/>
    <n v="62.5"/>
    <x v="0"/>
    <s v="animation"/>
    <x v="434"/>
    <x v="434"/>
    <x v="151"/>
  </r>
  <r>
    <n v="435"/>
    <s v="Planet Earth Superheroes"/>
    <s v="Be a part of the Planet Earth Superheroes legacy by supporting the project. Mike and friends gain powers to save endangered animals."/>
    <x v="75"/>
    <n v="3"/>
    <x v="1"/>
    <s v="US"/>
    <s v="USD"/>
    <n v="1379094980"/>
    <x v="435"/>
    <b v="0"/>
    <n v="3"/>
    <b v="0"/>
    <s v="film &amp; video/animation"/>
    <n v="0"/>
    <n v="1"/>
    <x v="0"/>
    <s v="animation"/>
    <x v="435"/>
    <x v="435"/>
    <x v="152"/>
  </r>
  <r>
    <n v="436"/>
    <s v="Blinky"/>
    <s v="Blinky is the story of a naÃ¯ve simpleton who suddenly finds himself struggling to adapt to changes within his environment."/>
    <x v="28"/>
    <n v="0"/>
    <x v="1"/>
    <s v="US"/>
    <s v="USD"/>
    <n v="1375260113"/>
    <x v="436"/>
    <b v="0"/>
    <n v="0"/>
    <b v="0"/>
    <s v="film &amp; video/animation"/>
    <n v="0"/>
    <n v="0"/>
    <x v="0"/>
    <s v="animation"/>
    <x v="436"/>
    <x v="436"/>
    <x v="153"/>
  </r>
  <r>
    <n v="437"/>
    <s v="&quot;Johny and Jasper&quot; educational series"/>
    <s v="This is an educational adventure series for kids about a baby owl and an alien. Physics, science, adventures, drama and joy!"/>
    <x v="38"/>
    <n v="0"/>
    <x v="1"/>
    <s v="CA"/>
    <s v="CAD"/>
    <n v="1475912326"/>
    <x v="437"/>
    <b v="0"/>
    <n v="0"/>
    <b v="0"/>
    <s v="film &amp; video/animation"/>
    <n v="0"/>
    <n v="0"/>
    <x v="0"/>
    <s v="animation"/>
    <x v="437"/>
    <x v="437"/>
    <x v="79"/>
  </r>
  <r>
    <n v="438"/>
    <s v="In Game: The Animated Series"/>
    <s v="As Smyton pushes himself to become respected, he unlocks secrets about himself and the world around him."/>
    <x v="22"/>
    <n v="1876"/>
    <x v="1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94"/>
  </r>
  <r>
    <n v="439"/>
    <s v="Starting a cartoon series"/>
    <s v="Hi everyone, I'm trying to begin a cartoon series. It's a show about space bounty hunters and their adventures as they travel around."/>
    <x v="52"/>
    <n v="0"/>
    <x v="1"/>
    <s v="US"/>
    <s v="USD"/>
    <n v="1413569818"/>
    <x v="439"/>
    <b v="0"/>
    <n v="0"/>
    <b v="0"/>
    <s v="film &amp; video/animation"/>
    <n v="0"/>
    <n v="0"/>
    <x v="0"/>
    <s v="animation"/>
    <x v="439"/>
    <x v="439"/>
    <x v="143"/>
  </r>
  <r>
    <n v="440"/>
    <s v="Consumed"/>
    <s v="A stop-motion animation made by a one girl team, with a camera, creativity, and a lot of determination."/>
    <x v="10"/>
    <n v="5"/>
    <x v="1"/>
    <s v="US"/>
    <s v="USD"/>
    <n v="1458859153"/>
    <x v="440"/>
    <b v="0"/>
    <n v="1"/>
    <b v="0"/>
    <s v="film &amp; video/animation"/>
    <n v="0"/>
    <n v="5"/>
    <x v="0"/>
    <s v="animation"/>
    <x v="440"/>
    <x v="440"/>
    <x v="99"/>
  </r>
  <r>
    <n v="194"/>
    <s v="Desperation Short Film"/>
    <s v="Northern Irish Original Short Film based on the desperation of love and survival and taking a risk that may change everything."/>
    <x v="30"/>
    <n v="3"/>
    <x v="1"/>
    <s v="GB"/>
    <s v="GBP"/>
    <n v="1457308531"/>
    <x v="441"/>
    <b v="0"/>
    <n v="3"/>
    <b v="0"/>
    <s v="film &amp; video/drama"/>
    <n v="0"/>
    <n v="1"/>
    <x v="0"/>
    <s v="drama"/>
    <x v="441"/>
    <x v="441"/>
    <x v="25"/>
  </r>
  <r>
    <n v="442"/>
    <s v="The Paranormal Idiot"/>
    <s v="Doomsday is here"/>
    <x v="102"/>
    <n v="6691"/>
    <x v="1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28"/>
  </r>
  <r>
    <n v="443"/>
    <s v="Bad Teddy Studios"/>
    <s v="We love cartoons!! We want to make more but it costs money to so. Be apart of your daily dose of WTF!?! Pledge now!!"/>
    <x v="3"/>
    <n v="10"/>
    <x v="1"/>
    <s v="CA"/>
    <s v="CAD"/>
    <n v="1391991701"/>
    <x v="443"/>
    <b v="0"/>
    <n v="2"/>
    <b v="0"/>
    <s v="film &amp; video/animation"/>
    <n v="0"/>
    <n v="5"/>
    <x v="0"/>
    <s v="animation"/>
    <x v="443"/>
    <x v="443"/>
    <x v="88"/>
  </r>
  <r>
    <n v="444"/>
    <s v="Discovering the Other Woman"/>
    <s v="An upcoming animated web sitcom series centered around dealing with life, love, and relationships."/>
    <x v="28"/>
    <n v="50"/>
    <x v="1"/>
    <s v="US"/>
    <s v="USD"/>
    <n v="1329342361"/>
    <x v="444"/>
    <b v="0"/>
    <n v="1"/>
    <b v="0"/>
    <s v="film &amp; video/animation"/>
    <n v="5"/>
    <n v="50"/>
    <x v="0"/>
    <s v="animation"/>
    <x v="444"/>
    <x v="444"/>
    <x v="129"/>
  </r>
  <r>
    <n v="445"/>
    <s v="Shutupsystems.com Innapropriate Cartoon and Comics Dvd set"/>
    <s v="We're ready to officially launch our website with a collectable dvd and comic package. Three shows and a double comic."/>
    <x v="129"/>
    <n v="2"/>
    <x v="1"/>
    <s v="US"/>
    <s v="USD"/>
    <n v="1432195375"/>
    <x v="445"/>
    <b v="0"/>
    <n v="2"/>
    <b v="0"/>
    <s v="film &amp; video/animation"/>
    <n v="0"/>
    <n v="1"/>
    <x v="0"/>
    <s v="animation"/>
    <x v="445"/>
    <x v="445"/>
    <x v="82"/>
  </r>
  <r>
    <n v="446"/>
    <s v="DisChord"/>
    <s v="A faith based animated short. (The same guy who said a picture is worth a thousand words also said a cartoon is worth two thousand.)"/>
    <x v="126"/>
    <n v="766"/>
    <x v="1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86"/>
  </r>
  <r>
    <n v="196"/>
    <s v="Thunder Under Control"/>
    <s v="A moving short film about a retired female boxer who develops a relationship with a young journalist who idolises her"/>
    <x v="8"/>
    <n v="1465"/>
    <x v="1"/>
    <s v="GB"/>
    <s v="GBP"/>
    <n v="1444510800"/>
    <x v="447"/>
    <b v="0"/>
    <n v="19"/>
    <b v="0"/>
    <s v="film &amp; video/drama"/>
    <n v="42"/>
    <n v="77.11"/>
    <x v="0"/>
    <s v="drama"/>
    <x v="447"/>
    <x v="447"/>
    <x v="13"/>
  </r>
  <r>
    <n v="448"/>
    <s v="The Last Mice"/>
    <s v="Max is a pessimistic mouse, always fantasizing about the end of the world. In The Last Mice, Max's fantasy becomes a real nightmare."/>
    <x v="30"/>
    <n v="82.01"/>
    <x v="1"/>
    <s v="US"/>
    <s v="USD"/>
    <n v="1400091095"/>
    <x v="448"/>
    <b v="0"/>
    <n v="4"/>
    <b v="0"/>
    <s v="film &amp; video/animation"/>
    <n v="3"/>
    <n v="20.5"/>
    <x v="0"/>
    <s v="animation"/>
    <x v="448"/>
    <x v="448"/>
    <x v="93"/>
  </r>
  <r>
    <n v="197"/>
    <s v="Cole - A Short Film."/>
    <s v="â€œAfter a terrifying ordeal, a young woman is left in a depressive state and abandoned to cope with a distressing account of revengeâ€"/>
    <x v="30"/>
    <n v="262"/>
    <x v="1"/>
    <s v="GB"/>
    <s v="GBP"/>
    <n v="1487365200"/>
    <x v="449"/>
    <b v="0"/>
    <n v="8"/>
    <b v="0"/>
    <s v="film &amp; video/drama"/>
    <n v="10"/>
    <n v="32.75"/>
    <x v="0"/>
    <s v="drama"/>
    <x v="449"/>
    <x v="449"/>
    <x v="154"/>
  </r>
  <r>
    <n v="450"/>
    <s v="DreamAfrica"/>
    <s v="Why do the moon and stars receive their light from the sun? Africa has a story to tell. Ananse and Kweku appear in this great folktale."/>
    <x v="64"/>
    <n v="396"/>
    <x v="1"/>
    <s v="US"/>
    <s v="USD"/>
    <n v="1392417800"/>
    <x v="450"/>
    <b v="0"/>
    <n v="7"/>
    <b v="0"/>
    <s v="film &amp; video/animation"/>
    <n v="1"/>
    <n v="56.57"/>
    <x v="0"/>
    <s v="animation"/>
    <x v="450"/>
    <x v="450"/>
    <x v="102"/>
  </r>
  <r>
    <n v="451"/>
    <s v="The Gangbangers"/>
    <s v="This comedy follows two devils who discover a magical boombox to become musicians after an 80s rapture enchants earth with fairy-tales."/>
    <x v="22"/>
    <n v="0"/>
    <x v="1"/>
    <s v="US"/>
    <s v="USD"/>
    <n v="1390669791"/>
    <x v="451"/>
    <b v="0"/>
    <n v="0"/>
    <b v="0"/>
    <s v="film &amp; video/animation"/>
    <n v="0"/>
    <n v="0"/>
    <x v="0"/>
    <s v="animation"/>
    <x v="451"/>
    <x v="451"/>
    <x v="65"/>
  </r>
  <r>
    <n v="452"/>
    <s v="Lost in the Shadows"/>
    <s v="A man must find his way out of the depths of the shadows by using the aid of a little girl."/>
    <x v="46"/>
    <n v="480"/>
    <x v="1"/>
    <s v="US"/>
    <s v="USD"/>
    <n v="1431536015"/>
    <x v="452"/>
    <b v="0"/>
    <n v="12"/>
    <b v="0"/>
    <s v="film &amp; video/animation"/>
    <n v="64"/>
    <n v="40"/>
    <x v="0"/>
    <s v="animation"/>
    <x v="452"/>
    <x v="452"/>
    <x v="19"/>
  </r>
  <r>
    <n v="453"/>
    <s v="Jamboni Brothers Pizza Pilot"/>
    <s v="A 7 minute broadcast-quality web pilot (in 3D animation) of Jamboni Brothers Pizza {the ultimate goal being a cartoon TV series}."/>
    <x v="130"/>
    <n v="26"/>
    <x v="1"/>
    <s v="US"/>
    <s v="USD"/>
    <n v="1424375279"/>
    <x v="453"/>
    <b v="0"/>
    <n v="2"/>
    <b v="0"/>
    <s v="film &amp; video/animation"/>
    <n v="0"/>
    <n v="13"/>
    <x v="0"/>
    <s v="animation"/>
    <x v="453"/>
    <x v="453"/>
    <x v="86"/>
  </r>
  <r>
    <n v="454"/>
    <s v="Super Hi-Speed Road Strikers"/>
    <s v="Itâ€™s an Action/Adventure Anime for The Yuusha Brave series, G1 Transformer, and the Fast and the Furious Fans!"/>
    <x v="3"/>
    <n v="82"/>
    <x v="1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22"/>
  </r>
  <r>
    <n v="455"/>
    <s v="The FunBunch Cartoon!!!"/>
    <s v="Goal The FunBunch characters animated on TV: Fun entertainment for kids just like other authors before us (ex.Arthur,Clifford,Dr Seuss)"/>
    <x v="100"/>
    <n v="45"/>
    <x v="1"/>
    <s v="US"/>
    <s v="USD"/>
    <n v="1334622660"/>
    <x v="455"/>
    <b v="0"/>
    <n v="2"/>
    <b v="0"/>
    <s v="film &amp; video/animation"/>
    <n v="0"/>
    <n v="22.5"/>
    <x v="0"/>
    <s v="animation"/>
    <x v="455"/>
    <x v="455"/>
    <x v="123"/>
  </r>
  <r>
    <n v="456"/>
    <s v="Sideways Mohawk vs This Guy ( Comic eBook &amp; Cartoon Movie )"/>
    <s v="Sideways Mohawk vs This Guy a special project combining th two stories into a Comic eBook &amp; full length Cartoon Movie homemade goodness"/>
    <x v="131"/>
    <n v="61"/>
    <x v="1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15"/>
  </r>
  <r>
    <n v="457"/>
    <s v="phenix heart 3D animation"/>
    <s v="from my photo work, pyro techniques, aqua technitque and more , i will take the pricipale personnage to the lost land of phenix where ."/>
    <x v="22"/>
    <n v="0"/>
    <x v="1"/>
    <s v="CA"/>
    <s v="CAD"/>
    <n v="1408213512"/>
    <x v="457"/>
    <b v="0"/>
    <n v="0"/>
    <b v="0"/>
    <s v="film &amp; video/animation"/>
    <n v="0"/>
    <n v="0"/>
    <x v="0"/>
    <s v="animation"/>
    <x v="457"/>
    <x v="457"/>
    <x v="24"/>
  </r>
  <r>
    <n v="203"/>
    <s v="TheM"/>
    <s v="We are aiming to make a Web Series based on Youth Culture and the misrepresentation of socially stereotyped people."/>
    <x v="30"/>
    <n v="746"/>
    <x v="1"/>
    <s v="GB"/>
    <s v="GBP"/>
    <n v="1422562864"/>
    <x v="458"/>
    <b v="0"/>
    <n v="8"/>
    <b v="0"/>
    <s v="film &amp; video/drama"/>
    <n v="30"/>
    <n v="93.25"/>
    <x v="0"/>
    <s v="drama"/>
    <x v="458"/>
    <x v="458"/>
    <x v="98"/>
  </r>
  <r>
    <n v="459"/>
    <s v="Little Lamb Kidz - multi-faith characters in their 1st DVD"/>
    <s v="Little Lamb Kidz is a first of its kind set of multi-faith children's characters that will come to life in this 21 minute animated DVD."/>
    <x v="132"/>
    <n v="25"/>
    <x v="1"/>
    <s v="US"/>
    <s v="USD"/>
    <n v="1321201327"/>
    <x v="459"/>
    <b v="0"/>
    <n v="1"/>
    <b v="0"/>
    <s v="film &amp; video/animation"/>
    <n v="0"/>
    <n v="25"/>
    <x v="0"/>
    <s v="animation"/>
    <x v="459"/>
    <x v="459"/>
    <x v="56"/>
  </r>
  <r>
    <n v="460"/>
    <s v="Darwin's Kiss"/>
    <s v="An animated web series about biological evolution gone haywire."/>
    <x v="0"/>
    <n v="25"/>
    <x v="1"/>
    <s v="US"/>
    <s v="USD"/>
    <n v="1401595200"/>
    <x v="460"/>
    <b v="0"/>
    <n v="2"/>
    <b v="0"/>
    <s v="film &amp; video/animation"/>
    <n v="0"/>
    <n v="12.5"/>
    <x v="0"/>
    <s v="animation"/>
    <x v="460"/>
    <x v="460"/>
    <x v="93"/>
  </r>
  <r>
    <n v="215"/>
    <s v="Invisible Scars"/>
    <s v="A short drama based on a true events. Story of a British Soldier who comes back home suffering from Post Traumatic Stress Disorder."/>
    <x v="133"/>
    <n v="10"/>
    <x v="1"/>
    <s v="GB"/>
    <s v="GBP"/>
    <n v="1455753540"/>
    <x v="461"/>
    <b v="0"/>
    <n v="1"/>
    <b v="0"/>
    <s v="film &amp; video/drama"/>
    <n v="0"/>
    <n v="10"/>
    <x v="0"/>
    <s v="drama"/>
    <x v="461"/>
    <x v="461"/>
    <x v="25"/>
  </r>
  <r>
    <n v="462"/>
    <s v="THE FORGOTTEN LAND"/>
    <s v="A prince who becomes a slave, suffers of amnesia far away from his land. Slowly he recovers memory and returns where all started."/>
    <x v="59"/>
    <n v="0"/>
    <x v="1"/>
    <s v="US"/>
    <s v="USD"/>
    <n v="1312945341"/>
    <x v="462"/>
    <b v="0"/>
    <n v="0"/>
    <b v="0"/>
    <s v="film &amp; video/animation"/>
    <n v="0"/>
    <n v="0"/>
    <x v="0"/>
    <s v="animation"/>
    <x v="462"/>
    <x v="462"/>
    <x v="60"/>
  </r>
  <r>
    <n v="463"/>
    <s v="Tuskegee Redtails"/>
    <s v="Depicts the contribution the Tuskegee airmen made in certain historical events that helped turn the tide in World War II."/>
    <x v="57"/>
    <n v="1250"/>
    <x v="1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72"/>
  </r>
  <r>
    <n v="464"/>
    <s v="PokÃ©Movie - A PokÃ©monâ„¢ school project"/>
    <s v="We are three students that want to make a short PokÃ©mon movie as a school project!"/>
    <x v="134"/>
    <n v="1"/>
    <x v="1"/>
    <s v="DE"/>
    <s v="EUR"/>
    <n v="1463602935"/>
    <x v="464"/>
    <b v="0"/>
    <n v="1"/>
    <b v="0"/>
    <s v="film &amp; video/animation"/>
    <n v="0"/>
    <n v="1"/>
    <x v="0"/>
    <s v="animation"/>
    <x v="464"/>
    <x v="464"/>
    <x v="70"/>
  </r>
  <r>
    <n v="465"/>
    <s v="&quot;Amp&quot; A Story About a Robot"/>
    <s v="&quot;Amp&quot; is a short film about a robot with needs."/>
    <x v="135"/>
    <n v="138"/>
    <x v="1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6"/>
  </r>
  <r>
    <n v="466"/>
    <s v="The Legend Of The Crimson Knight"/>
    <s v="(Working storyboard for animated project) A multi-generational Knight that wages war on criminals and corrupt governments"/>
    <x v="3"/>
    <n v="76"/>
    <x v="1"/>
    <s v="US"/>
    <s v="USD"/>
    <n v="1347057464"/>
    <x v="466"/>
    <b v="0"/>
    <n v="5"/>
    <b v="0"/>
    <s v="film &amp; video/animation"/>
    <n v="1"/>
    <n v="15.2"/>
    <x v="0"/>
    <s v="animation"/>
    <x v="466"/>
    <x v="466"/>
    <x v="13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134"/>
  </r>
  <r>
    <n v="468"/>
    <s v="Storyville: Return of the Vodou Queen"/>
    <s v="After the devastation of a massive Hurricane, main character that has strong's ties to the city returns to find everything in ruins. As"/>
    <x v="50"/>
    <n v="0"/>
    <x v="1"/>
    <s v="US"/>
    <s v="USD"/>
    <n v="1341978665"/>
    <x v="468"/>
    <b v="0"/>
    <n v="0"/>
    <b v="0"/>
    <s v="film &amp; video/animation"/>
    <n v="0"/>
    <n v="0"/>
    <x v="0"/>
    <s v="animation"/>
    <x v="468"/>
    <x v="468"/>
    <x v="136"/>
  </r>
  <r>
    <n v="226"/>
    <s v="MAGGIE Film"/>
    <s v="A TRUE STORY OF DOMESTIC VILOLENCE THAT SEEKS TO OFFER THE VIEWER OUTLEST OF SUPPORT."/>
    <x v="136"/>
    <n v="250"/>
    <x v="1"/>
    <s v="GB"/>
    <s v="GBP"/>
    <n v="1433064540"/>
    <x v="469"/>
    <b v="0"/>
    <n v="2"/>
    <b v="0"/>
    <s v="film &amp; video/drama"/>
    <n v="1"/>
    <n v="125"/>
    <x v="0"/>
    <s v="drama"/>
    <x v="469"/>
    <x v="469"/>
    <x v="1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s v="US"/>
    <s v="USD"/>
    <n v="1389844800"/>
    <x v="470"/>
    <b v="0"/>
    <n v="2"/>
    <b v="0"/>
    <s v="film &amp; video/animation"/>
    <n v="1"/>
    <n v="25.5"/>
    <x v="0"/>
    <s v="animation"/>
    <x v="470"/>
    <x v="470"/>
    <x v="149"/>
  </r>
  <r>
    <n v="471"/>
    <s v="Red Origins"/>
    <s v="Three kids try to stop Mazi Mbe's plan to restore Africa to its original state where Tricksters &amp; Spirits ruled_x000a_and Juju was law."/>
    <x v="57"/>
    <n v="6541"/>
    <x v="1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135"/>
  </r>
  <r>
    <n v="472"/>
    <s v="3D Animation Story of an Ancient Hero: Fly Forward"/>
    <s v="The animated film &quot;Fly Forward&quot; is an original story which humorously describes the life experiences of the Hero A-Fei in his Childhood"/>
    <x v="77"/>
    <n v="141"/>
    <x v="1"/>
    <s v="US"/>
    <s v="USD"/>
    <n v="1408831718"/>
    <x v="472"/>
    <b v="0"/>
    <n v="5"/>
    <b v="0"/>
    <s v="film &amp; video/animation"/>
    <n v="18"/>
    <n v="28.2"/>
    <x v="0"/>
    <s v="animation"/>
    <x v="472"/>
    <x v="472"/>
    <x v="24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s v="US"/>
    <s v="USD"/>
    <n v="1410972319"/>
    <x v="473"/>
    <b v="0"/>
    <n v="14"/>
    <b v="0"/>
    <s v="film &amp; video/animation"/>
    <n v="3"/>
    <n v="61.5"/>
    <x v="0"/>
    <s v="animation"/>
    <x v="473"/>
    <x v="473"/>
    <x v="16"/>
  </r>
  <r>
    <n v="474"/>
    <s v="TAO Mr. Fantastic!!"/>
    <s v="Time travel the light Mr. Fantastic!  Spin the dimensions toward other continuums and worlds.  Hold onto your panties."/>
    <x v="128"/>
    <n v="1"/>
    <x v="1"/>
    <s v="US"/>
    <s v="USD"/>
    <n v="1487318029"/>
    <x v="474"/>
    <b v="0"/>
    <n v="1"/>
    <b v="0"/>
    <s v="film &amp; video/animation"/>
    <n v="0"/>
    <n v="1"/>
    <x v="0"/>
    <s v="animation"/>
    <x v="474"/>
    <x v="474"/>
    <x v="12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s v="US"/>
    <s v="USD"/>
    <n v="1430877843"/>
    <x v="475"/>
    <b v="0"/>
    <n v="0"/>
    <b v="0"/>
    <s v="film &amp; video/animation"/>
    <n v="0"/>
    <n v="0"/>
    <x v="0"/>
    <s v="animation"/>
    <x v="475"/>
    <x v="475"/>
    <x v="19"/>
  </r>
  <r>
    <n v="476"/>
    <s v="Sight Word Music Videos"/>
    <s v="Animated Music Videos that teach kids how to read."/>
    <x v="137"/>
    <n v="4906.59"/>
    <x v="1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93"/>
  </r>
  <r>
    <n v="477"/>
    <s v="Hymn of Unity"/>
    <s v="A Comedy-drama animation revolving around a man who finds a problematic pair of headphones that literally take over his whole life."/>
    <x v="48"/>
    <n v="0"/>
    <x v="1"/>
    <s v="US"/>
    <s v="USD"/>
    <n v="1337371334"/>
    <x v="477"/>
    <b v="0"/>
    <n v="0"/>
    <b v="0"/>
    <s v="film &amp; video/animation"/>
    <n v="0"/>
    <n v="0"/>
    <x v="0"/>
    <s v="animation"/>
    <x v="477"/>
    <x v="477"/>
    <x v="46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s v="US"/>
    <s v="USD"/>
    <n v="1427921509"/>
    <x v="478"/>
    <b v="0"/>
    <n v="0"/>
    <b v="0"/>
    <s v="film &amp; video/animation"/>
    <n v="0"/>
    <n v="0"/>
    <x v="0"/>
    <s v="animation"/>
    <x v="478"/>
    <x v="478"/>
    <x v="27"/>
  </r>
  <r>
    <n v="479"/>
    <s v="Harvard Math 55A and Stanford Math 51H Animated!"/>
    <s v="ANIMATING the most INFAMOUS Math Courses in America and TRANSLATING them for the mathematical underdog!"/>
    <x v="36"/>
    <n v="4884"/>
    <x v="1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80"/>
  </r>
  <r>
    <n v="480"/>
    <s v="The CafÃ©"/>
    <s v="To court his muse, an artist must first outsmart her dog.  A short animated film collaboration by Dana and Terrence Masson."/>
    <x v="79"/>
    <n v="7764"/>
    <x v="1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153"/>
  </r>
  <r>
    <n v="481"/>
    <s v="ERA"/>
    <s v="The year is 2043. Test subject David Beck has been augmented with psychokinetic abilities. He uses his newfound gifts to thwart evil."/>
    <x v="11"/>
    <n v="1830"/>
    <x v="1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126"/>
  </r>
  <r>
    <n v="482"/>
    <s v="Animated Stand-up Routines Shenanigans"/>
    <s v="Help me quit my day job and also create animated Stand-up routines from local up and coming comedians."/>
    <x v="3"/>
    <n v="10"/>
    <x v="1"/>
    <s v="US"/>
    <s v="USD"/>
    <n v="1460644440"/>
    <x v="482"/>
    <b v="0"/>
    <n v="1"/>
    <b v="0"/>
    <s v="film &amp; video/animation"/>
    <n v="0"/>
    <n v="10"/>
    <x v="0"/>
    <s v="animation"/>
    <x v="482"/>
    <x v="482"/>
    <x v="9"/>
  </r>
  <r>
    <n v="228"/>
    <s v="Facets of a Geek life"/>
    <s v="I am making a film from one one of my books called facets of a Geek life."/>
    <x v="6"/>
    <n v="0"/>
    <x v="1"/>
    <s v="GB"/>
    <s v="GBP"/>
    <n v="1433176105"/>
    <x v="483"/>
    <b v="0"/>
    <n v="0"/>
    <b v="0"/>
    <s v="film &amp; video/drama"/>
    <n v="0"/>
    <n v="0"/>
    <x v="0"/>
    <s v="drama"/>
    <x v="483"/>
    <x v="483"/>
    <x v="19"/>
  </r>
  <r>
    <n v="232"/>
    <s v="#noblurredlines"/>
    <s v="A high-impact, high-quality resource to address, for young people and youth-related professionals, the issue of sexual consent."/>
    <x v="23"/>
    <n v="110"/>
    <x v="1"/>
    <s v="GB"/>
    <s v="GBP"/>
    <n v="1425066546"/>
    <x v="484"/>
    <b v="0"/>
    <n v="7"/>
    <b v="0"/>
    <s v="film &amp; video/drama"/>
    <n v="3"/>
    <n v="15.71"/>
    <x v="0"/>
    <s v="drama"/>
    <x v="484"/>
    <x v="484"/>
    <x v="28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485"/>
    <b v="0"/>
    <n v="131"/>
    <b v="1"/>
    <s v="music/electronic music"/>
    <n v="237"/>
    <n v="36.21"/>
    <x v="2"/>
    <s v="electronic music"/>
    <x v="485"/>
    <x v="485"/>
    <x v="68"/>
  </r>
  <r>
    <n v="486"/>
    <s v="'WORLD FRIENDS' - Changing the way children learn and play !"/>
    <s v="&quot;Today's Toys Build Tomorrow&quot;  A feature film backed major toy project. Children learn about life while they play and have fun."/>
    <x v="138"/>
    <n v="50"/>
    <x v="1"/>
    <s v="AU"/>
    <s v="AUD"/>
    <n v="1401662239"/>
    <x v="486"/>
    <b v="0"/>
    <n v="1"/>
    <b v="0"/>
    <s v="film &amp; video/animation"/>
    <n v="0"/>
    <n v="50"/>
    <x v="0"/>
    <s v="animation"/>
    <x v="486"/>
    <x v="486"/>
    <x v="14"/>
  </r>
  <r>
    <n v="487"/>
    <s v="The Adventures of Daryl and Straight Man"/>
    <s v="Hey everyone we are producing a new show called The Adventures of Daryl and Straight Man. It is an animated comedy web series."/>
    <x v="64"/>
    <n v="0"/>
    <x v="1"/>
    <s v="CA"/>
    <s v="CAD"/>
    <n v="1482678994"/>
    <x v="487"/>
    <b v="0"/>
    <n v="0"/>
    <b v="0"/>
    <s v="film &amp; video/animation"/>
    <n v="0"/>
    <n v="0"/>
    <x v="0"/>
    <s v="animation"/>
    <x v="487"/>
    <x v="487"/>
    <x v="155"/>
  </r>
  <r>
    <n v="488"/>
    <s v="City Animals independent cartoon series"/>
    <s v="When humans left the earth, the animals took over the city. What could go wrong? Well...everything!"/>
    <x v="14"/>
    <n v="0"/>
    <x v="1"/>
    <s v="US"/>
    <s v="USD"/>
    <n v="1483924700"/>
    <x v="488"/>
    <b v="0"/>
    <n v="0"/>
    <b v="0"/>
    <s v="film &amp; video/animation"/>
    <n v="0"/>
    <n v="0"/>
    <x v="0"/>
    <s v="animation"/>
    <x v="488"/>
    <x v="488"/>
    <x v="81"/>
  </r>
  <r>
    <n v="489"/>
    <s v="THE GUINEAS SHOW"/>
    <s v="Help America's favorite dysfunctional immigrant family THE GUINEAS launch the first season of their animated web series."/>
    <x v="139"/>
    <n v="215"/>
    <x v="1"/>
    <s v="US"/>
    <s v="USD"/>
    <n v="1325763180"/>
    <x v="489"/>
    <b v="0"/>
    <n v="3"/>
    <b v="0"/>
    <s v="film &amp; video/animation"/>
    <n v="0"/>
    <n v="71.67"/>
    <x v="0"/>
    <s v="animation"/>
    <x v="489"/>
    <x v="489"/>
    <x v="156"/>
  </r>
  <r>
    <n v="490"/>
    <s v="PROJECT IS CANCELLED"/>
    <s v="Cancelled"/>
    <x v="28"/>
    <n v="0"/>
    <x v="1"/>
    <s v="US"/>
    <s v="USD"/>
    <n v="1345677285"/>
    <x v="490"/>
    <b v="0"/>
    <n v="0"/>
    <b v="0"/>
    <s v="film &amp; video/animation"/>
    <n v="0"/>
    <n v="0"/>
    <x v="0"/>
    <s v="animation"/>
    <x v="490"/>
    <x v="490"/>
    <x v="108"/>
  </r>
  <r>
    <n v="491"/>
    <s v="Guess What? Gus"/>
    <s v="&quot;Guess What? Gus&quot; is a magical animated comedy that follow a new kid who playful antics for attention make the news."/>
    <x v="3"/>
    <n v="0"/>
    <x v="1"/>
    <s v="US"/>
    <s v="USD"/>
    <n v="1453937699"/>
    <x v="491"/>
    <b v="0"/>
    <n v="0"/>
    <b v="0"/>
    <s v="film &amp; video/animation"/>
    <n v="0"/>
    <n v="0"/>
    <x v="0"/>
    <s v="animation"/>
    <x v="491"/>
    <x v="491"/>
    <x v="49"/>
  </r>
  <r>
    <n v="492"/>
    <s v="Project: eXelcius - Next Generation Movie"/>
    <s v="This project aims to create a 3D animated movie that is created by it's fans, it's content and plot will be driven by it's followers."/>
    <x v="140"/>
    <n v="0"/>
    <x v="1"/>
    <s v="SE"/>
    <s v="SEK"/>
    <n v="1476319830"/>
    <x v="492"/>
    <b v="0"/>
    <n v="0"/>
    <b v="0"/>
    <s v="film &amp; video/animation"/>
    <n v="0"/>
    <n v="0"/>
    <x v="0"/>
    <s v="animation"/>
    <x v="492"/>
    <x v="492"/>
    <x v="79"/>
  </r>
  <r>
    <n v="1026"/>
    <s v="Changing Stations; London Underground Album Project"/>
    <s v="Changing Stations is an 11-track classical-contemporary album by Daniel Liam Glyn, based on the 11 main lines of the London Underground"/>
    <x v="38"/>
    <n v="7000.58"/>
    <x v="0"/>
    <s v="GB"/>
    <s v="GBP"/>
    <n v="1459414016"/>
    <x v="493"/>
    <b v="1"/>
    <n v="122"/>
    <b v="1"/>
    <s v="music/electronic music"/>
    <n v="100"/>
    <n v="57.38"/>
    <x v="2"/>
    <s v="electronic music"/>
    <x v="493"/>
    <x v="493"/>
    <x v="99"/>
  </r>
  <r>
    <n v="494"/>
    <s v="The Grigori"/>
    <s v="Angels come to Earth in human disguise to deceive mankind, rule the Earth as gods, create a hybrid army &amp; destroy all who oppose them."/>
    <x v="22"/>
    <n v="31"/>
    <x v="1"/>
    <s v="US"/>
    <s v="USD"/>
    <n v="1404356400"/>
    <x v="494"/>
    <b v="0"/>
    <n v="3"/>
    <b v="0"/>
    <s v="film &amp; video/animation"/>
    <n v="0"/>
    <n v="10.33"/>
    <x v="0"/>
    <s v="animation"/>
    <x v="494"/>
    <x v="494"/>
    <x v="6"/>
  </r>
  <r>
    <n v="495"/>
    <s v="Average Heroes pilot"/>
    <s v="two friends set out to conquer and reach the level cap of the quest watch, how will they do it when they're 2 teenage idiots"/>
    <x v="38"/>
    <n v="0"/>
    <x v="1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x v="129"/>
    <n v="1"/>
    <x v="1"/>
    <s v="US"/>
    <s v="USD"/>
    <n v="1392070874"/>
    <x v="496"/>
    <b v="0"/>
    <n v="1"/>
    <b v="0"/>
    <s v="film &amp; video/animation"/>
    <n v="0"/>
    <n v="1"/>
    <x v="0"/>
    <s v="animation"/>
    <x v="496"/>
    <x v="496"/>
    <x v="40"/>
  </r>
  <r>
    <n v="497"/>
    <s v="Galaxy Probe Kids"/>
    <s v="live-action/animated series pilot."/>
    <x v="141"/>
    <n v="30"/>
    <x v="1"/>
    <s v="US"/>
    <s v="USD"/>
    <n v="1419483600"/>
    <x v="497"/>
    <b v="0"/>
    <n v="3"/>
    <b v="0"/>
    <s v="film &amp; video/animation"/>
    <n v="1"/>
    <n v="10"/>
    <x v="0"/>
    <s v="animation"/>
    <x v="497"/>
    <x v="497"/>
    <x v="106"/>
  </r>
  <r>
    <n v="498"/>
    <s v="ANGAL TENTARA and The Root of All Evil"/>
    <s v="AT is an Interactive Animation made for the iPad where the user becomes part of the story. It's a fantastic journey of discovery!"/>
    <x v="142"/>
    <n v="2994"/>
    <x v="1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7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157"/>
  </r>
  <r>
    <n v="500"/>
    <s v="Stephen Colbert animated video"/>
    <s v="This animated dark comedy video highlights Stephen Colbert as a super hero-like figure within a corrupt and sinister world manipulated by the media."/>
    <x v="47"/>
    <n v="215"/>
    <x v="1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6"/>
  </r>
  <r>
    <n v="501"/>
    <s v="World War 4"/>
    <s v="Based on the invention portfolio of a patented inventor World War Four is a look into the future of warfare and humanity as a whole"/>
    <x v="3"/>
    <n v="0"/>
    <x v="1"/>
    <s v="US"/>
    <s v="USD"/>
    <n v="1310189851"/>
    <x v="501"/>
    <b v="0"/>
    <n v="0"/>
    <b v="0"/>
    <s v="film &amp; video/animation"/>
    <n v="0"/>
    <n v="0"/>
    <x v="0"/>
    <s v="animation"/>
    <x v="501"/>
    <x v="501"/>
    <x v="60"/>
  </r>
  <r>
    <n v="502"/>
    <s v="Strawberry Bowl"/>
    <s v="This Strawberry Bowl concept is the 1st of many episodes.  These episodes will be released in accordance with the harvest of the month."/>
    <x v="22"/>
    <n v="230"/>
    <x v="1"/>
    <s v="US"/>
    <s v="USD"/>
    <n v="1332073025"/>
    <x v="502"/>
    <b v="0"/>
    <n v="4"/>
    <b v="0"/>
    <s v="film &amp; video/animation"/>
    <n v="1"/>
    <n v="57.5"/>
    <x v="0"/>
    <s v="animation"/>
    <x v="502"/>
    <x v="502"/>
    <x v="12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503"/>
    <b v="1"/>
    <n v="255"/>
    <b v="1"/>
    <s v="music/electronic music"/>
    <n v="117"/>
    <n v="45.99"/>
    <x v="2"/>
    <s v="electronic music"/>
    <x v="503"/>
    <x v="503"/>
    <x v="121"/>
  </r>
  <r>
    <n v="504"/>
    <s v="Woodsy Owl Animation: Cartoons That Give A Hoot!"/>
    <s v="An animated DVD starring Woodsy Owl that entertains children while  showing them how they can help create a cleaner, greener planet."/>
    <x v="143"/>
    <n v="335"/>
    <x v="1"/>
    <s v="US"/>
    <s v="USD"/>
    <n v="1334097387"/>
    <x v="504"/>
    <b v="0"/>
    <n v="5"/>
    <b v="0"/>
    <s v="film &amp; video/animation"/>
    <n v="1"/>
    <n v="67"/>
    <x v="0"/>
    <s v="animation"/>
    <x v="504"/>
    <x v="504"/>
    <x v="137"/>
  </r>
  <r>
    <n v="505"/>
    <s v="MY4FACES THE ANIMATED MOVIE"/>
    <s v="This wonderful movie will tells the story of two adorable aliens who crash land into a familyâ€™s backyard, and travel the Earth."/>
    <x v="14"/>
    <n v="52"/>
    <x v="1"/>
    <s v="US"/>
    <s v="USD"/>
    <n v="1451010086"/>
    <x v="505"/>
    <b v="0"/>
    <n v="14"/>
    <b v="0"/>
    <s v="film &amp; video/animation"/>
    <n v="0"/>
    <n v="3.71"/>
    <x v="0"/>
    <s v="animation"/>
    <x v="505"/>
    <x v="505"/>
    <x v="21"/>
  </r>
  <r>
    <n v="506"/>
    <s v="Age of Spirit: The Battle in Heaven"/>
    <s v="A feature-length 3D animation that depicts what happened when the Son of the Morning rebelled against God."/>
    <x v="62"/>
    <n v="250"/>
    <x v="1"/>
    <s v="US"/>
    <s v="USD"/>
    <n v="1376140520"/>
    <x v="506"/>
    <b v="0"/>
    <n v="1"/>
    <b v="0"/>
    <s v="film &amp; video/animation"/>
    <n v="0"/>
    <n v="250"/>
    <x v="0"/>
    <s v="animation"/>
    <x v="506"/>
    <x v="506"/>
    <x v="153"/>
  </r>
  <r>
    <n v="507"/>
    <s v="Code Monkeys"/>
    <s v="&quot;Code Monkey(s)&quot; is a short animated-series about life from the perspective of an engineer who feels like an actual &quot;Code Monkey&quot;."/>
    <x v="22"/>
    <n v="640"/>
    <x v="1"/>
    <s v="US"/>
    <s v="USD"/>
    <n v="1350687657"/>
    <x v="507"/>
    <b v="0"/>
    <n v="10"/>
    <b v="0"/>
    <s v="film &amp; video/animation"/>
    <n v="3"/>
    <n v="64"/>
    <x v="0"/>
    <s v="animation"/>
    <x v="507"/>
    <x v="507"/>
    <x v="126"/>
  </r>
  <r>
    <n v="508"/>
    <s v="Heroes Faith II (Superior Soldier)"/>
    <s v="A stop-motion animated action packed adventure. Telling a great story with an even greater message. Join me and lets change the world."/>
    <x v="64"/>
    <n v="400"/>
    <x v="1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46"/>
  </r>
  <r>
    <n v="1033"/>
    <s v="Daughter Vision remix album on limited vinyl, cassette &amp; CD"/>
    <s v="Daughter Vision - an electro synthwave band from USA - present 8 remixes of their stunning songs. Some synthpop - some darker. Join us!"/>
    <x v="144"/>
    <n v="1366"/>
    <x v="0"/>
    <s v="GB"/>
    <s v="GBP"/>
    <n v="1481564080"/>
    <x v="509"/>
    <b v="0"/>
    <n v="27"/>
    <b v="1"/>
    <s v="music/electronic music"/>
    <n v="103"/>
    <n v="50.59"/>
    <x v="2"/>
    <s v="electronic music"/>
    <x v="509"/>
    <x v="509"/>
    <x v="105"/>
  </r>
  <r>
    <n v="510"/>
    <s v="TPI Episode 2: Doomsday Dean"/>
    <s v="A mile below the Franco-Swiss border Dean manages to break the Large Hadron Collider and triggers the end of the world."/>
    <x v="31"/>
    <n v="0"/>
    <x v="1"/>
    <s v="US"/>
    <s v="USD"/>
    <n v="1456805639"/>
    <x v="510"/>
    <b v="0"/>
    <n v="0"/>
    <b v="0"/>
    <s v="film &amp; video/animation"/>
    <n v="0"/>
    <n v="0"/>
    <x v="0"/>
    <s v="animation"/>
    <x v="510"/>
    <x v="510"/>
    <x v="91"/>
  </r>
  <r>
    <n v="511"/>
    <s v="Stuck On An Eyeland"/>
    <s v="A project that incorporates animation and comic art into a relevant story. 4 boys, 1 eyeland, and a whole lot of drama!!!"/>
    <x v="10"/>
    <n v="150"/>
    <x v="1"/>
    <s v="US"/>
    <s v="USD"/>
    <n v="1365228982"/>
    <x v="511"/>
    <b v="0"/>
    <n v="5"/>
    <b v="0"/>
    <s v="film &amp; video/animation"/>
    <n v="3"/>
    <n v="30"/>
    <x v="0"/>
    <s v="animation"/>
    <x v="511"/>
    <x v="511"/>
    <x v="139"/>
  </r>
  <r>
    <n v="512"/>
    <s v="Otherkin The Animated Series"/>
    <s v="We have a fully developed 2D animated series that requires more professional animation. Our first 2 home-animated eps are up online."/>
    <x v="6"/>
    <n v="11"/>
    <x v="1"/>
    <s v="US"/>
    <s v="USD"/>
    <n v="1479667727"/>
    <x v="512"/>
    <b v="0"/>
    <n v="2"/>
    <b v="0"/>
    <s v="film &amp; video/animation"/>
    <n v="0"/>
    <n v="5.5"/>
    <x v="0"/>
    <s v="animation"/>
    <x v="512"/>
    <x v="512"/>
    <x v="142"/>
  </r>
  <r>
    <n v="513"/>
    <s v="Paradigm Spiral - The Animated Series"/>
    <s v="A sci-fi fantasy 2.5D anime styled series about some guys trying to save the world, probably..."/>
    <x v="64"/>
    <n v="6962"/>
    <x v="1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5"/>
  </r>
  <r>
    <n v="514"/>
    <s v="I'm Sticking With You."/>
    <s v="A film created entirely out of paper, visual effects and found objects depicts how one man created a new life for himself."/>
    <x v="48"/>
    <n v="50"/>
    <x v="1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5"/>
    <n v="24651"/>
    <x v="1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4"/>
  </r>
  <r>
    <n v="2201"/>
    <s v="Superpowerless - Princess - Music Video"/>
    <s v="Oh Hello! I make 8bit / Pop Punk under the name of Superpowerless and with your help, I'm looking to fund a new music video! :)"/>
    <x v="146"/>
    <n v="420.99"/>
    <x v="0"/>
    <s v="GB"/>
    <s v="GBP"/>
    <n v="1358367565"/>
    <x v="516"/>
    <b v="0"/>
    <n v="28"/>
    <b v="1"/>
    <s v="music/electronic music"/>
    <n v="383"/>
    <n v="15.04"/>
    <x v="2"/>
    <s v="electronic music"/>
    <x v="516"/>
    <x v="516"/>
    <x v="66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54"/>
  </r>
  <r>
    <n v="518"/>
    <s v="Somorrah"/>
    <s v="The community of Somorrah is peaceful and unblemished until &quot;The Boss&quot; power and money starts to diminish &amp; plans to gain it all back!"/>
    <x v="147"/>
    <n v="0"/>
    <x v="1"/>
    <s v="US"/>
    <s v="USD"/>
    <n v="1441550760"/>
    <x v="518"/>
    <b v="0"/>
    <n v="0"/>
    <b v="0"/>
    <s v="film &amp; video/animation"/>
    <n v="0"/>
    <n v="0"/>
    <x v="0"/>
    <s v="animation"/>
    <x v="518"/>
    <x v="518"/>
    <x v="20"/>
  </r>
  <r>
    <n v="519"/>
    <s v="M dot Strange's &quot;I am Nightmare&quot;"/>
    <s v="&quot;When the dream of childhood is stolen... a nightmare is born&quot; A dark animated fantasy film by indie filmmaker M dot Strange."/>
    <x v="148"/>
    <n v="2746"/>
    <x v="1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64"/>
  </r>
  <r>
    <n v="2209"/>
    <s v="NYPC's North American (+ Colombia!) Tour May 2014 - Part 2"/>
    <s v="Support us and pledge for rewards on our new bigger Tour of the US, Canada and Colombia!"/>
    <x v="9"/>
    <n v="754"/>
    <x v="0"/>
    <s v="GB"/>
    <s v="GBP"/>
    <n v="1397516400"/>
    <x v="520"/>
    <b v="0"/>
    <n v="15"/>
    <b v="1"/>
    <s v="music/electronic music"/>
    <n v="151"/>
    <n v="50.27"/>
    <x v="2"/>
    <s v="electronic music"/>
    <x v="520"/>
    <x v="520"/>
    <x v="97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3"/>
    <s v="plays"/>
    <x v="521"/>
    <x v="521"/>
    <x v="142"/>
  </r>
  <r>
    <n v="522"/>
    <s v="COMPASS PLAYERS"/>
    <s v="*** TO MAKE DONATIONS IN THE FUTURE                                   GO TO OUR WEBSITE: www.compassplayers.com ***"/>
    <x v="2"/>
    <n v="3440"/>
    <x v="0"/>
    <s v="US"/>
    <s v="USD"/>
    <n v="1458518325"/>
    <x v="522"/>
    <b v="0"/>
    <n v="31"/>
    <b v="1"/>
    <s v="theater/plays"/>
    <n v="115"/>
    <n v="110.97"/>
    <x v="3"/>
    <s v="plays"/>
    <x v="522"/>
    <x v="522"/>
    <x v="9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3"/>
    <s v="plays"/>
    <x v="523"/>
    <x v="523"/>
    <x v="84"/>
  </r>
  <r>
    <n v="1693"/>
    <s v="Debut Studio EP // Sam Hibbard"/>
    <s v="Creating and playing music is what i love. I long to produce &amp; release fresh, raw and relevant songs that come straight from the heart."/>
    <x v="2"/>
    <n v="280"/>
    <x v="3"/>
    <s v="GB"/>
    <s v="GBP"/>
    <n v="1491768000"/>
    <x v="524"/>
    <b v="0"/>
    <n v="8"/>
    <b v="0"/>
    <s v="music/faith"/>
    <n v="9"/>
    <n v="35"/>
    <x v="2"/>
    <s v="faith"/>
    <x v="524"/>
    <x v="524"/>
    <x v="158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3"/>
    <s v="plays"/>
    <x v="525"/>
    <x v="525"/>
    <x v="24"/>
  </r>
  <r>
    <n v="1727"/>
    <s v="New album - Prophetic guitar soundscapes, Volume 2"/>
    <s v="Please help fund my second Prophetic Guitar album. Be a part of a pioneering and groundbreaking sound released from Heaven."/>
    <x v="2"/>
    <n v="1"/>
    <x v="1"/>
    <s v="GB"/>
    <s v="GBP"/>
    <n v="1428231600"/>
    <x v="526"/>
    <b v="0"/>
    <n v="1"/>
    <b v="0"/>
    <s v="music/faith"/>
    <n v="0"/>
    <n v="1"/>
    <x v="2"/>
    <s v="faith"/>
    <x v="526"/>
    <x v="526"/>
    <x v="8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3"/>
    <s v="plays"/>
    <x v="527"/>
    <x v="527"/>
    <x v="121"/>
  </r>
  <r>
    <n v="528"/>
    <s v="Devastated No Matter What"/>
    <s v="A Festival Backed Production of a Full-Length Play."/>
    <x v="149"/>
    <n v="1330"/>
    <x v="0"/>
    <s v="US"/>
    <s v="USD"/>
    <n v="1434921600"/>
    <x v="528"/>
    <b v="0"/>
    <n v="30"/>
    <b v="1"/>
    <s v="theater/plays"/>
    <n v="116"/>
    <n v="44.33"/>
    <x v="3"/>
    <s v="plays"/>
    <x v="528"/>
    <x v="528"/>
    <x v="68"/>
  </r>
  <r>
    <n v="529"/>
    <s v="Snowglobe Theatre presents: &quot;Much Ado about Nothing&quot;"/>
    <s v="Snowglobe Theatre, a new Montreal company, will be presenting Shakespeare's &quot;Much Ado about Nothing&quot; at Mainline Theatre in January"/>
    <x v="37"/>
    <n v="1565"/>
    <x v="0"/>
    <s v="CA"/>
    <s v="CAD"/>
    <n v="1484110800"/>
    <x v="529"/>
    <b v="0"/>
    <n v="18"/>
    <b v="1"/>
    <s v="theater/plays"/>
    <n v="130"/>
    <n v="86.94"/>
    <x v="3"/>
    <s v="plays"/>
    <x v="529"/>
    <x v="529"/>
    <x v="62"/>
  </r>
  <r>
    <n v="530"/>
    <s v="Corners Grove"/>
    <s v="Corners Grove is a coming-of-age play about leaving home, gender identity and the death of Whitney Houston; will benefit Win NYC."/>
    <x v="150"/>
    <n v="3670"/>
    <x v="0"/>
    <s v="US"/>
    <s v="USD"/>
    <n v="1435111200"/>
    <x v="530"/>
    <b v="0"/>
    <n v="29"/>
    <b v="1"/>
    <s v="theater/plays"/>
    <n v="108"/>
    <n v="126.55"/>
    <x v="3"/>
    <s v="plays"/>
    <x v="530"/>
    <x v="530"/>
    <x v="9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3"/>
    <s v="plays"/>
    <x v="531"/>
    <x v="531"/>
    <x v="105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3"/>
    <s v="plays"/>
    <x v="532"/>
    <x v="532"/>
    <x v="8"/>
  </r>
  <r>
    <n v="763"/>
    <s v="Highland Sabre - A Black Beast Books Project"/>
    <s v="Highland Sabre explores a possible yet terrifying explanation for the mystery big cats said to prowl the British countryside."/>
    <x v="151"/>
    <n v="5"/>
    <x v="1"/>
    <s v="GB"/>
    <s v="GBP"/>
    <n v="1376563408"/>
    <x v="533"/>
    <b v="0"/>
    <n v="1"/>
    <b v="0"/>
    <s v="publishing/fiction"/>
    <n v="0"/>
    <n v="5"/>
    <x v="1"/>
    <s v="fiction"/>
    <x v="533"/>
    <x v="533"/>
    <x v="9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3"/>
    <s v="plays"/>
    <x v="534"/>
    <x v="534"/>
    <x v="33"/>
  </r>
  <r>
    <n v="773"/>
    <s v="Expansion of The Mortis Chronicles"/>
    <s v="The Mortis Chronicles is a hard hitting, thought provoking and action packed indie published series. You know you want to read!"/>
    <x v="152"/>
    <n v="32"/>
    <x v="1"/>
    <s v="GB"/>
    <s v="GBP"/>
    <n v="1431298860"/>
    <x v="535"/>
    <b v="0"/>
    <n v="2"/>
    <b v="0"/>
    <s v="publishing/fiction"/>
    <n v="1"/>
    <n v="16"/>
    <x v="1"/>
    <s v="fiction"/>
    <x v="535"/>
    <x v="535"/>
    <x v="19"/>
  </r>
  <r>
    <n v="1170"/>
    <s v="Its A Rib Thing"/>
    <s v="They are sweet, sticky and incredibly addictive. People are left with a huge smile and a full stomach but still ask for more!!!"/>
    <x v="58"/>
    <n v="100"/>
    <x v="1"/>
    <s v="GB"/>
    <s v="GBP"/>
    <n v="1433021171"/>
    <x v="536"/>
    <b v="0"/>
    <n v="2"/>
    <b v="0"/>
    <s v="food/food trucks"/>
    <n v="0"/>
    <n v="50"/>
    <x v="4"/>
    <s v="food trucks"/>
    <x v="536"/>
    <x v="536"/>
    <x v="5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3"/>
    <s v="plays"/>
    <x v="537"/>
    <x v="537"/>
    <x v="2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3"/>
    <s v="plays"/>
    <x v="538"/>
    <x v="538"/>
    <x v="8"/>
  </r>
  <r>
    <n v="1177"/>
    <s v="Funnel Cakes come to the UK!"/>
    <s v="Its CRAZY the UK is still in the dark about funnel cakes! We want to convert a trailer and show the country what they've been missing!"/>
    <x v="12"/>
    <n v="0"/>
    <x v="1"/>
    <s v="GB"/>
    <s v="GBP"/>
    <n v="1413388296"/>
    <x v="539"/>
    <b v="0"/>
    <n v="0"/>
    <b v="0"/>
    <s v="food/food trucks"/>
    <n v="0"/>
    <n v="0"/>
    <x v="4"/>
    <s v="food trucks"/>
    <x v="539"/>
    <x v="539"/>
    <x v="80"/>
  </r>
  <r>
    <n v="540"/>
    <s v="hap's- Whats the program?"/>
    <s v="There are so many dilemmas in life- what to do, where to go? _x000a_Let us solve it - search our preference based entertainment calendar"/>
    <x v="36"/>
    <n v="1"/>
    <x v="1"/>
    <s v="US"/>
    <s v="USD"/>
    <n v="1423078606"/>
    <x v="540"/>
    <b v="0"/>
    <n v="1"/>
    <b v="0"/>
    <s v="technology/web"/>
    <n v="0"/>
    <n v="1"/>
    <x v="5"/>
    <s v="web"/>
    <x v="540"/>
    <x v="540"/>
    <x v="101"/>
  </r>
  <r>
    <n v="541"/>
    <s v="Deviations"/>
    <s v="A website dedicated to local Kink Communities; to find others with matching interests and bring them together."/>
    <x v="53"/>
    <n v="25"/>
    <x v="1"/>
    <s v="US"/>
    <s v="USD"/>
    <n v="1446080834"/>
    <x v="541"/>
    <b v="0"/>
    <n v="1"/>
    <b v="0"/>
    <s v="technology/web"/>
    <n v="1"/>
    <n v="25"/>
    <x v="5"/>
    <s v="web"/>
    <x v="541"/>
    <x v="541"/>
    <x v="33"/>
  </r>
  <r>
    <n v="542"/>
    <s v="Chronicles - History by us, as we tell it, as we share it"/>
    <s v="The platform to record visual, audio and text memory of the common man - as we experienced history when it brushed us by"/>
    <x v="66"/>
    <n v="1"/>
    <x v="1"/>
    <s v="US"/>
    <s v="USD"/>
    <n v="1462293716"/>
    <x v="542"/>
    <b v="0"/>
    <n v="1"/>
    <b v="0"/>
    <s v="technology/web"/>
    <n v="0"/>
    <n v="1"/>
    <x v="5"/>
    <s v="web"/>
    <x v="542"/>
    <x v="542"/>
    <x v="103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s v="AU"/>
    <s v="AUD"/>
    <n v="1414807962"/>
    <x v="543"/>
    <b v="0"/>
    <n v="2"/>
    <b v="0"/>
    <s v="technology/web"/>
    <n v="0"/>
    <n v="35"/>
    <x v="5"/>
    <s v="web"/>
    <x v="543"/>
    <x v="543"/>
    <x v="143"/>
  </r>
  <r>
    <n v="544"/>
    <s v="Favowear - Shopping for your favorite clothes made simple"/>
    <s v="Do you have a favorite shirt? So does everyone else. Favowear is creating a platform to share the best clothes and shopping sources."/>
    <x v="9"/>
    <n v="6"/>
    <x v="1"/>
    <s v="US"/>
    <s v="USD"/>
    <n v="1467647160"/>
    <x v="544"/>
    <b v="0"/>
    <n v="2"/>
    <b v="0"/>
    <s v="technology/web"/>
    <n v="1"/>
    <n v="3"/>
    <x v="5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4"/>
    <n v="13692"/>
    <x v="1"/>
    <s v="FR"/>
    <s v="EUR"/>
    <n v="1447600389"/>
    <x v="545"/>
    <b v="0"/>
    <n v="34"/>
    <b v="0"/>
    <s v="technology/web"/>
    <n v="27"/>
    <n v="402.71"/>
    <x v="5"/>
    <s v="web"/>
    <x v="545"/>
    <x v="545"/>
    <x v="26"/>
  </r>
  <r>
    <n v="546"/>
    <s v="Lift Up Missions a Global Christian Online Platform"/>
    <s v="Build a Christian Network Platform to connect and collaborate projects, events, missions and support online to fulfill the call."/>
    <x v="129"/>
    <n v="52"/>
    <x v="1"/>
    <s v="US"/>
    <s v="USD"/>
    <n v="1445097715"/>
    <x v="546"/>
    <b v="0"/>
    <n v="2"/>
    <b v="0"/>
    <s v="technology/web"/>
    <n v="0"/>
    <n v="26"/>
    <x v="5"/>
    <s v="web"/>
    <x v="546"/>
    <x v="546"/>
    <x v="13"/>
  </r>
  <r>
    <n v="2403"/>
    <s v="Think Green, Think Tea Trike! - A mobile cafe &amp; online shop."/>
    <s v="The aim is to start a business/service serving the finest green tea to my local area by trike as well as selling tea online."/>
    <x v="37"/>
    <n v="202"/>
    <x v="1"/>
    <s v="GB"/>
    <s v="GBP"/>
    <n v="1459368658"/>
    <x v="547"/>
    <b v="0"/>
    <n v="12"/>
    <b v="0"/>
    <s v="food/food trucks"/>
    <n v="17"/>
    <n v="16.829999999999998"/>
    <x v="4"/>
    <s v="food trucks"/>
    <x v="547"/>
    <x v="547"/>
    <x v="9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2"/>
    <s v="GB"/>
    <s v="GBP"/>
    <n v="1472745594"/>
    <x v="548"/>
    <b v="0"/>
    <n v="1"/>
    <b v="0"/>
    <s v="food/food trucks"/>
    <n v="1"/>
    <n v="50"/>
    <x v="4"/>
    <s v="food trucks"/>
    <x v="548"/>
    <x v="548"/>
    <x v="79"/>
  </r>
  <r>
    <n v="2586"/>
    <s v="Inspire Healthy Eating"/>
    <s v="I would like to bring fresh salad and food to the streets of London at a reasonable price."/>
    <x v="2"/>
    <n v="5"/>
    <x v="1"/>
    <s v="GB"/>
    <s v="GBP"/>
    <n v="1451030136"/>
    <x v="549"/>
    <b v="0"/>
    <n v="1"/>
    <b v="0"/>
    <s v="food/food trucks"/>
    <n v="0"/>
    <n v="5"/>
    <x v="4"/>
    <s v="food trucks"/>
    <x v="549"/>
    <x v="549"/>
    <x v="4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s v="CA"/>
    <s v="CAD"/>
    <n v="1485838800"/>
    <x v="550"/>
    <b v="0"/>
    <n v="4"/>
    <b v="0"/>
    <s v="technology/web"/>
    <n v="1"/>
    <n v="8.75"/>
    <x v="5"/>
    <s v="web"/>
    <x v="550"/>
    <x v="550"/>
    <x v="121"/>
  </r>
  <r>
    <n v="551"/>
    <s v="ALIBI X Nation - The Digital Black Wall Street"/>
    <s v="AX Nation's goal is to develop, highlight, and connect black business leaders across the diaspora with skilled software developers."/>
    <x v="98"/>
    <n v="3781"/>
    <x v="1"/>
    <s v="US"/>
    <s v="USD"/>
    <n v="1438451580"/>
    <x v="551"/>
    <b v="0"/>
    <n v="28"/>
    <b v="0"/>
    <s v="technology/web"/>
    <n v="5"/>
    <n v="135.04"/>
    <x v="5"/>
    <s v="web"/>
    <x v="551"/>
    <x v="551"/>
    <x v="0"/>
  </r>
  <r>
    <n v="552"/>
    <s v="Spinnable Social Media"/>
    <s v="Axoral is a 3d interactive social media interface, with the potential to be so much more, but we need your help!"/>
    <x v="103"/>
    <n v="0"/>
    <x v="1"/>
    <s v="CA"/>
    <s v="CAD"/>
    <n v="1452350896"/>
    <x v="552"/>
    <b v="0"/>
    <n v="0"/>
    <b v="0"/>
    <s v="technology/web"/>
    <n v="0"/>
    <n v="0"/>
    <x v="5"/>
    <s v="web"/>
    <x v="552"/>
    <x v="552"/>
    <x v="21"/>
  </r>
  <r>
    <n v="553"/>
    <s v="sellorshopusa.com"/>
    <s v="Groundbreaking New Classifieds Website Grows Into Largest Nationwide Coverage By Turning Users Into Entrepreneurs"/>
    <x v="58"/>
    <n v="123"/>
    <x v="1"/>
    <s v="US"/>
    <s v="USD"/>
    <n v="1415988991"/>
    <x v="553"/>
    <b v="0"/>
    <n v="6"/>
    <b v="0"/>
    <s v="technology/web"/>
    <n v="0"/>
    <n v="20.5"/>
    <x v="5"/>
    <s v="web"/>
    <x v="553"/>
    <x v="553"/>
    <x v="143"/>
  </r>
  <r>
    <n v="554"/>
    <s v="grplife, private social network for non-profit organizations"/>
    <s v="grplife helps non-profit and community groups engage their members while upholding an attitude of responsibility for their information"/>
    <x v="153"/>
    <n v="1416"/>
    <x v="1"/>
    <s v="US"/>
    <s v="USD"/>
    <n v="1413735972"/>
    <x v="554"/>
    <b v="0"/>
    <n v="22"/>
    <b v="0"/>
    <s v="technology/web"/>
    <n v="37"/>
    <n v="64.36"/>
    <x v="5"/>
    <s v="web"/>
    <x v="554"/>
    <x v="554"/>
    <x v="80"/>
  </r>
  <r>
    <n v="2597"/>
    <s v="Cafe Nomad back on the road! Coffee van's poorly."/>
    <s v="We have a great little coffee business but the van is currently limping! We don't have the capital to replace it. Please help us!"/>
    <x v="48"/>
    <n v="85"/>
    <x v="1"/>
    <s v="GB"/>
    <s v="GBP"/>
    <n v="1466323917"/>
    <x v="555"/>
    <b v="0"/>
    <n v="7"/>
    <b v="0"/>
    <s v="food/food trucks"/>
    <n v="6"/>
    <n v="12.14"/>
    <x v="4"/>
    <s v="food trucks"/>
    <x v="555"/>
    <x v="555"/>
    <x v="7"/>
  </r>
  <r>
    <n v="556"/>
    <s v="Braille Academy"/>
    <s v="An educational platform for learning Unified English Braille Code"/>
    <x v="6"/>
    <n v="200"/>
    <x v="1"/>
    <s v="US"/>
    <s v="USD"/>
    <n v="1452112717"/>
    <x v="556"/>
    <b v="0"/>
    <n v="1"/>
    <b v="0"/>
    <s v="technology/web"/>
    <n v="3"/>
    <n v="200"/>
    <x v="5"/>
    <s v="web"/>
    <x v="556"/>
    <x v="556"/>
    <x v="104"/>
  </r>
  <r>
    <n v="557"/>
    <s v="Interactive Global Domestic Violence Platform"/>
    <s v="The world's first interactive global domestic violence platform which connects victims, NGO's, policy-makers and researchers."/>
    <x v="61"/>
    <n v="1366"/>
    <x v="1"/>
    <s v="DE"/>
    <s v="EUR"/>
    <n v="1480721803"/>
    <x v="557"/>
    <b v="0"/>
    <n v="20"/>
    <b v="0"/>
    <s v="technology/web"/>
    <n v="1"/>
    <n v="68.3"/>
    <x v="5"/>
    <s v="web"/>
    <x v="557"/>
    <x v="557"/>
    <x v="105"/>
  </r>
  <r>
    <n v="558"/>
    <s v="Southwest Louisville Online A Local Social Network"/>
    <s v="A community website with news, classifieds, photo albums, business reviews and a calendar for the local community to share."/>
    <x v="46"/>
    <n v="0"/>
    <x v="1"/>
    <s v="US"/>
    <s v="USD"/>
    <n v="1427227905"/>
    <x v="558"/>
    <b v="0"/>
    <n v="0"/>
    <b v="0"/>
    <s v="technology/web"/>
    <n v="0"/>
    <n v="0"/>
    <x v="5"/>
    <s v="web"/>
    <x v="558"/>
    <x v="558"/>
    <x v="85"/>
  </r>
  <r>
    <n v="559"/>
    <s v="MADE online media platform for artists and creatives"/>
    <s v="The words most comprehensive platform for creatives &amp; artists. Develop &amp; showcase user talent &amp; link them to business &amp; brands globally"/>
    <x v="154"/>
    <n v="50"/>
    <x v="1"/>
    <s v="US"/>
    <s v="USD"/>
    <n v="1449989260"/>
    <x v="559"/>
    <b v="0"/>
    <n v="1"/>
    <b v="0"/>
    <s v="technology/web"/>
    <n v="0"/>
    <n v="50"/>
    <x v="5"/>
    <s v="web"/>
    <x v="559"/>
    <x v="559"/>
    <x v="21"/>
  </r>
  <r>
    <n v="560"/>
    <s v="DOWNLOAD THE INTERNET,...."/>
    <s v="In the future the possibility exists that the internet it's self could be felled, we have world seed banks, it's time for a net bank,.."/>
    <x v="59"/>
    <n v="12"/>
    <x v="1"/>
    <s v="CA"/>
    <s v="CAD"/>
    <n v="1418841045"/>
    <x v="560"/>
    <b v="0"/>
    <n v="3"/>
    <b v="0"/>
    <s v="technology/web"/>
    <n v="0"/>
    <n v="4"/>
    <x v="5"/>
    <s v="web"/>
    <x v="560"/>
    <x v="560"/>
    <x v="32"/>
  </r>
  <r>
    <n v="561"/>
    <s v="CheckMate Careers"/>
    <s v="A marketplace for talent and employers to match. Using intuitive technology we match &amp; place talent with the best career position."/>
    <x v="36"/>
    <n v="55"/>
    <x v="1"/>
    <s v="US"/>
    <s v="USD"/>
    <n v="1445874513"/>
    <x v="561"/>
    <b v="0"/>
    <n v="2"/>
    <b v="0"/>
    <s v="technology/web"/>
    <n v="0"/>
    <n v="27.5"/>
    <x v="5"/>
    <s v="web"/>
    <x v="561"/>
    <x v="561"/>
    <x v="33"/>
  </r>
  <r>
    <n v="562"/>
    <s v="International/Domestic Student room platform"/>
    <s v="i would like to develop an international free platform for domestic and international students to find accomodation in all countries"/>
    <x v="64"/>
    <n v="0"/>
    <x v="1"/>
    <s v="NL"/>
    <s v="EUR"/>
    <n v="1482052815"/>
    <x v="562"/>
    <b v="0"/>
    <n v="0"/>
    <b v="0"/>
    <s v="technology/web"/>
    <n v="0"/>
    <n v="0"/>
    <x v="5"/>
    <s v="web"/>
    <x v="562"/>
    <x v="562"/>
    <x v="87"/>
  </r>
  <r>
    <n v="563"/>
    <s v="time-care.com - Helping People Remember The Simple Things"/>
    <s v="I want to help people who have trouble remembering the simple things in life, like what day it is and what they need to do today."/>
    <x v="98"/>
    <n v="68"/>
    <x v="1"/>
    <s v="AU"/>
    <s v="AUD"/>
    <n v="1424137247"/>
    <x v="563"/>
    <b v="0"/>
    <n v="2"/>
    <b v="0"/>
    <s v="technology/web"/>
    <n v="0"/>
    <n v="34"/>
    <x v="5"/>
    <s v="web"/>
    <x v="563"/>
    <x v="563"/>
    <x v="28"/>
  </r>
  <r>
    <n v="564"/>
    <s v="TOC TOC TROC"/>
    <s v="Plateforme de troc gratuit et d'Ã©changes en tous genres par nature. Mieux s'entraider, Ã©changer, de donner, louer ou vendre Ã  distance."/>
    <x v="104"/>
    <n v="1"/>
    <x v="1"/>
    <s v="FR"/>
    <s v="EUR"/>
    <n v="1457822275"/>
    <x v="564"/>
    <b v="0"/>
    <n v="1"/>
    <b v="0"/>
    <s v="technology/web"/>
    <n v="0"/>
    <n v="1"/>
    <x v="5"/>
    <s v="web"/>
    <x v="564"/>
    <x v="564"/>
    <x v="91"/>
  </r>
  <r>
    <n v="1901"/>
    <s v="KiddieRail - making the stairs easier and safer for kids"/>
    <s v="KiddieRail is a height adjustable hand rail of the right size for little children to help them manage the stairs more safely at home."/>
    <x v="155"/>
    <n v="2670"/>
    <x v="1"/>
    <s v="GB"/>
    <s v="GBP"/>
    <n v="1432299600"/>
    <x v="565"/>
    <b v="0"/>
    <n v="25"/>
    <b v="0"/>
    <s v="technology/gadgets"/>
    <n v="3"/>
    <n v="106.8"/>
    <x v="5"/>
    <s v="gadgets"/>
    <x v="565"/>
    <x v="565"/>
    <x v="57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s v="US"/>
    <s v="USD"/>
    <n v="1468513533"/>
    <x v="566"/>
    <b v="0"/>
    <n v="1"/>
    <b v="0"/>
    <s v="technology/web"/>
    <n v="0"/>
    <n v="1"/>
    <x v="5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1"/>
    <s v="US"/>
    <s v="USD"/>
    <n v="1420143194"/>
    <x v="567"/>
    <b v="0"/>
    <n v="0"/>
    <b v="0"/>
    <s v="technology/web"/>
    <n v="0"/>
    <n v="0"/>
    <x v="5"/>
    <s v="web"/>
    <x v="567"/>
    <x v="567"/>
    <x v="9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3"/>
    <n v="245"/>
    <x v="1"/>
    <s v="NZ"/>
    <s v="NZD"/>
    <n v="1452942000"/>
    <x v="568"/>
    <b v="0"/>
    <n v="5"/>
    <b v="0"/>
    <s v="technology/web"/>
    <n v="1"/>
    <n v="49"/>
    <x v="5"/>
    <s v="web"/>
    <x v="568"/>
    <x v="568"/>
    <x v="104"/>
  </r>
  <r>
    <n v="569"/>
    <s v="Mioti"/>
    <s v="Mioti is an indie game marketplace that doubles as a community for developers to join networks and discuss projects."/>
    <x v="30"/>
    <n v="20"/>
    <x v="1"/>
    <s v="CA"/>
    <s v="CAD"/>
    <n v="1451679612"/>
    <x v="569"/>
    <b v="0"/>
    <n v="1"/>
    <b v="0"/>
    <s v="technology/web"/>
    <n v="1"/>
    <n v="20"/>
    <x v="5"/>
    <s v="web"/>
    <x v="569"/>
    <x v="569"/>
    <x v="104"/>
  </r>
  <r>
    <n v="570"/>
    <s v="Relaunching in May"/>
    <s v="Humans have AM/FM/Satellite radio, kids have radio Disney, pets have DogCatRadio."/>
    <x v="96"/>
    <n v="142"/>
    <x v="1"/>
    <s v="US"/>
    <s v="USD"/>
    <n v="1455822569"/>
    <x v="570"/>
    <b v="0"/>
    <n v="1"/>
    <b v="0"/>
    <s v="technology/web"/>
    <n v="0"/>
    <n v="142"/>
    <x v="5"/>
    <s v="web"/>
    <x v="570"/>
    <x v="570"/>
    <x v="89"/>
  </r>
  <r>
    <n v="571"/>
    <s v="Snag-A-Slip"/>
    <s v="Snag-A-Slip is an online platform that connects boaters with awesome marinas and available boat slips so that they can book with ease."/>
    <x v="58"/>
    <n v="106"/>
    <x v="1"/>
    <s v="US"/>
    <s v="USD"/>
    <n v="1437969540"/>
    <x v="571"/>
    <b v="0"/>
    <n v="2"/>
    <b v="0"/>
    <s v="technology/web"/>
    <n v="0"/>
    <n v="53"/>
    <x v="5"/>
    <s v="web"/>
    <x v="571"/>
    <x v="571"/>
    <x v="17"/>
  </r>
  <r>
    <n v="572"/>
    <s v="FairwayJockey.com Custom Golf Equipment"/>
    <s v="FairwayJockey.com is a web platform to make high quality custom tour golf equipment available at a lower cost to the consumer."/>
    <x v="30"/>
    <n v="0"/>
    <x v="1"/>
    <s v="US"/>
    <s v="USD"/>
    <n v="1446660688"/>
    <x v="572"/>
    <b v="0"/>
    <n v="0"/>
    <b v="0"/>
    <s v="technology/web"/>
    <n v="0"/>
    <n v="0"/>
    <x v="5"/>
    <s v="web"/>
    <x v="572"/>
    <x v="572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x v="156"/>
    <n v="346"/>
    <x v="1"/>
    <s v="US"/>
    <s v="USD"/>
    <n v="1421543520"/>
    <x v="573"/>
    <b v="0"/>
    <n v="9"/>
    <b v="0"/>
    <s v="technology/web"/>
    <n v="0"/>
    <n v="38.44"/>
    <x v="5"/>
    <s v="web"/>
    <x v="573"/>
    <x v="573"/>
    <x v="32"/>
  </r>
  <r>
    <n v="1913"/>
    <s v="Tibio - Spreading warmth in everyones home"/>
    <s v="Tibio is a revolutionary new product designed to solve an age old problem."/>
    <x v="157"/>
    <n v="637"/>
    <x v="1"/>
    <s v="GB"/>
    <s v="GBP"/>
    <n v="1412770578"/>
    <x v="574"/>
    <b v="0"/>
    <n v="26"/>
    <b v="0"/>
    <s v="technology/gadgets"/>
    <n v="1"/>
    <n v="24.5"/>
    <x v="5"/>
    <s v="gadgets"/>
    <x v="574"/>
    <x v="574"/>
    <x v="31"/>
  </r>
  <r>
    <n v="575"/>
    <s v="Uscore - Am PC spielerisch forschen und dafÃ¼r belohnt werden"/>
    <s v="Wird der PC nicht genutzt, belohnt Gridcoin Rechenleistung fÃ¼r wissenschaftlichen Fortschritt - Uscore macht diese Forschung zum Spiel!"/>
    <x v="129"/>
    <n v="259"/>
    <x v="1"/>
    <s v="DE"/>
    <s v="EUR"/>
    <n v="1434213443"/>
    <x v="575"/>
    <b v="0"/>
    <n v="4"/>
    <b v="0"/>
    <s v="technology/web"/>
    <n v="0"/>
    <n v="64.75"/>
    <x v="5"/>
    <s v="web"/>
    <x v="575"/>
    <x v="575"/>
    <x v="82"/>
  </r>
  <r>
    <n v="576"/>
    <s v="Uthtopia"/>
    <s v="UthTopia Is a social media organization that believes in positive online usage, youth mentorship, and youth empowerment."/>
    <x v="39"/>
    <n v="1"/>
    <x v="1"/>
    <s v="US"/>
    <s v="USD"/>
    <n v="1427537952"/>
    <x v="576"/>
    <b v="0"/>
    <n v="1"/>
    <b v="0"/>
    <s v="technology/web"/>
    <n v="0"/>
    <n v="1"/>
    <x v="5"/>
    <s v="web"/>
    <x v="576"/>
    <x v="576"/>
    <x v="28"/>
  </r>
  <r>
    <n v="577"/>
    <s v="everydayrelay"/>
    <s v="Emails are one of pervasively used mode of communication today. However, emails can be personal and sometimes discretion is needed."/>
    <x v="10"/>
    <n v="10"/>
    <x v="1"/>
    <s v="US"/>
    <s v="USD"/>
    <n v="1463753302"/>
    <x v="577"/>
    <b v="0"/>
    <n v="1"/>
    <b v="0"/>
    <s v="technology/web"/>
    <n v="0"/>
    <n v="10"/>
    <x v="5"/>
    <s v="web"/>
    <x v="577"/>
    <x v="577"/>
    <x v="9"/>
  </r>
  <r>
    <n v="1920"/>
    <s v="Brightside - Side lighting for cyclists"/>
    <s v="A new concept in bike light safety, protecting cyclists from being hit in the side. Bright, amber sideways."/>
    <x v="3"/>
    <n v="4303"/>
    <x v="1"/>
    <s v="GB"/>
    <s v="GBP"/>
    <n v="1445468400"/>
    <x v="578"/>
    <b v="0"/>
    <n v="105"/>
    <b v="0"/>
    <s v="technology/gadgets"/>
    <n v="43"/>
    <n v="40.98"/>
    <x v="5"/>
    <s v="gadgets"/>
    <x v="578"/>
    <x v="578"/>
    <x v="33"/>
  </r>
  <r>
    <n v="579"/>
    <s v="Course: Learn Cryptography"/>
    <s v="Learn classic and public key cryptography with a full proof-of-concept system in JavaScript."/>
    <x v="14"/>
    <n v="175"/>
    <x v="1"/>
    <s v="US"/>
    <s v="USD"/>
    <n v="1419539223"/>
    <x v="579"/>
    <b v="0"/>
    <n v="5"/>
    <b v="0"/>
    <s v="technology/web"/>
    <n v="1"/>
    <n v="35"/>
    <x v="5"/>
    <s v="web"/>
    <x v="579"/>
    <x v="579"/>
    <x v="32"/>
  </r>
  <r>
    <n v="580"/>
    <s v="Talented Minds â­ï¸"/>
    <s v="I Want To Create A Website That Helps Young Inventors Of Today Broadcast Their Talents &amp; Help Get The Reconigition They Deserve"/>
    <x v="2"/>
    <n v="1"/>
    <x v="1"/>
    <s v="US"/>
    <s v="USD"/>
    <n v="1474580867"/>
    <x v="580"/>
    <b v="0"/>
    <n v="1"/>
    <b v="0"/>
    <s v="technology/web"/>
    <n v="0"/>
    <n v="1"/>
    <x v="5"/>
    <s v="web"/>
    <x v="580"/>
    <x v="580"/>
    <x v="52"/>
  </r>
  <r>
    <n v="581"/>
    <s v="A Poets Domain"/>
    <s v="Help me raise funds so that I can be able to give passionate young poets a chance to earn money weekly for their writing &amp; spoken word."/>
    <x v="15"/>
    <n v="0"/>
    <x v="1"/>
    <s v="US"/>
    <s v="USD"/>
    <n v="1438474704"/>
    <x v="581"/>
    <b v="0"/>
    <n v="0"/>
    <b v="0"/>
    <s v="technology/web"/>
    <n v="0"/>
    <n v="0"/>
    <x v="5"/>
    <s v="web"/>
    <x v="581"/>
    <x v="581"/>
    <x v="17"/>
  </r>
  <r>
    <n v="582"/>
    <s v="&quot;We the People...&quot;"/>
    <s v="A community-driven online system which promotes self-governance.  Level up by adding content; civic agendas and private associations."/>
    <x v="59"/>
    <n v="0"/>
    <x v="1"/>
    <s v="US"/>
    <s v="USD"/>
    <n v="1426442400"/>
    <x v="582"/>
    <b v="0"/>
    <n v="0"/>
    <b v="0"/>
    <s v="technology/web"/>
    <n v="0"/>
    <n v="0"/>
    <x v="5"/>
    <s v="web"/>
    <x v="582"/>
    <x v="582"/>
    <x v="85"/>
  </r>
  <r>
    <n v="583"/>
    <s v="HackersArchive.com"/>
    <s v="HackersArchive.com will help rid the web of viruses and scams found everywhere else you look!"/>
    <x v="7"/>
    <n v="1"/>
    <x v="1"/>
    <s v="US"/>
    <s v="USD"/>
    <n v="1426800687"/>
    <x v="583"/>
    <b v="0"/>
    <n v="1"/>
    <b v="0"/>
    <s v="technology/web"/>
    <n v="0"/>
    <n v="1"/>
    <x v="5"/>
    <s v="web"/>
    <x v="583"/>
    <x v="583"/>
    <x v="85"/>
  </r>
  <r>
    <n v="584"/>
    <s v="scriptCall - The Personal Presentation Platform"/>
    <s v="Script Call takes your presentation from the wall to your audience; from your device to theirs."/>
    <x v="28"/>
    <n v="10"/>
    <x v="1"/>
    <s v="US"/>
    <s v="USD"/>
    <n v="1426522316"/>
    <x v="584"/>
    <b v="0"/>
    <n v="2"/>
    <b v="0"/>
    <s v="technology/web"/>
    <n v="1"/>
    <n v="5"/>
    <x v="5"/>
    <s v="web"/>
    <x v="584"/>
    <x v="584"/>
    <x v="85"/>
  </r>
  <r>
    <n v="1949"/>
    <s v="Shake Your Power"/>
    <s v="#ShakeYourPower brings clean energy to places in the world without electricity through the power of music."/>
    <x v="64"/>
    <n v="53001.3"/>
    <x v="0"/>
    <s v="GB"/>
    <s v="GBP"/>
    <n v="1404986951"/>
    <x v="585"/>
    <b v="1"/>
    <n v="943"/>
    <b v="1"/>
    <s v="technology/hardware"/>
    <n v="106"/>
    <n v="56.2"/>
    <x v="5"/>
    <s v="hardware"/>
    <x v="585"/>
    <x v="585"/>
    <x v="6"/>
  </r>
  <r>
    <n v="586"/>
    <s v="Employ College 2K"/>
    <s v="Employ College is a movement for companies to hire college graduates from their respected institutions."/>
    <x v="3"/>
    <n v="56"/>
    <x v="1"/>
    <s v="US"/>
    <s v="USD"/>
    <n v="1424032207"/>
    <x v="586"/>
    <b v="0"/>
    <n v="4"/>
    <b v="0"/>
    <s v="technology/web"/>
    <n v="1"/>
    <n v="14"/>
    <x v="5"/>
    <s v="web"/>
    <x v="586"/>
    <x v="586"/>
    <x v="28"/>
  </r>
  <r>
    <n v="587"/>
    <s v="Waitresses.com"/>
    <s v="Waitresses.com is an online community devoted to servers around the world. Learn. Connect. Work. Travel. Share._x000a__x000a_Make a pledge today!"/>
    <x v="11"/>
    <n v="2725"/>
    <x v="1"/>
    <s v="CA"/>
    <s v="CAD"/>
    <n v="1429207833"/>
    <x v="587"/>
    <b v="0"/>
    <n v="7"/>
    <b v="0"/>
    <s v="technology/web"/>
    <n v="9"/>
    <n v="389.29"/>
    <x v="5"/>
    <s v="web"/>
    <x v="587"/>
    <x v="587"/>
    <x v="37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s v="IT"/>
    <s v="EUR"/>
    <n v="1479410886"/>
    <x v="588"/>
    <b v="0"/>
    <n v="2"/>
    <b v="0"/>
    <s v="technology/web"/>
    <n v="3"/>
    <n v="150.5"/>
    <x v="5"/>
    <s v="web"/>
    <x v="588"/>
    <x v="588"/>
    <x v="83"/>
  </r>
  <r>
    <n v="589"/>
    <s v="Get Neighborly"/>
    <s v="Services closer than you think..."/>
    <x v="50"/>
    <n v="1"/>
    <x v="1"/>
    <s v="US"/>
    <s v="USD"/>
    <n v="1436366699"/>
    <x v="589"/>
    <b v="0"/>
    <n v="1"/>
    <b v="0"/>
    <s v="technology/web"/>
    <n v="0"/>
    <n v="1"/>
    <x v="5"/>
    <s v="web"/>
    <x v="589"/>
    <x v="589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158"/>
    <n v="24108"/>
    <x v="0"/>
    <s v="GB"/>
    <s v="GBP"/>
    <n v="1410862734"/>
    <x v="590"/>
    <b v="1"/>
    <n v="205"/>
    <b v="1"/>
    <s v="technology/hardware"/>
    <n v="127"/>
    <n v="117.6"/>
    <x v="5"/>
    <s v="hardware"/>
    <x v="590"/>
    <x v="590"/>
    <x v="96"/>
  </r>
  <r>
    <n v="591"/>
    <s v="Kid's Connect (Connecting kids with sickness' together)"/>
    <s v="Kid's Connect is a brand new social media website that is built specifically for kids to connect with other kids sick just like them."/>
    <x v="59"/>
    <n v="61"/>
    <x v="1"/>
    <s v="US"/>
    <s v="USD"/>
    <n v="1437570130"/>
    <x v="591"/>
    <b v="0"/>
    <n v="2"/>
    <b v="0"/>
    <s v="technology/web"/>
    <n v="0"/>
    <n v="30.5"/>
    <x v="5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0"/>
    <n v="250"/>
    <x v="1"/>
    <s v="US"/>
    <s v="USD"/>
    <n v="1417584860"/>
    <x v="592"/>
    <b v="0"/>
    <n v="1"/>
    <b v="0"/>
    <s v="technology/web"/>
    <n v="3"/>
    <n v="250"/>
    <x v="5"/>
    <s v="web"/>
    <x v="592"/>
    <x v="592"/>
    <x v="10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593"/>
    <b v="1"/>
    <n v="1887"/>
    <b v="1"/>
    <s v="technology/hardware"/>
    <n v="579"/>
    <n v="61.38"/>
    <x v="5"/>
    <s v="hardware"/>
    <x v="593"/>
    <x v="593"/>
    <x v="5"/>
  </r>
  <r>
    <n v="594"/>
    <s v="Unleashed Fitness"/>
    <s v="Creating a fitness site that will change the fitness game forever!"/>
    <x v="58"/>
    <n v="26"/>
    <x v="1"/>
    <s v="US"/>
    <s v="USD"/>
    <n v="1460832206"/>
    <x v="594"/>
    <b v="0"/>
    <n v="2"/>
    <b v="0"/>
    <s v="technology/web"/>
    <n v="0"/>
    <n v="13"/>
    <x v="5"/>
    <s v="web"/>
    <x v="594"/>
    <x v="594"/>
    <x v="9"/>
  </r>
  <r>
    <n v="595"/>
    <s v="MyBestInterest.org"/>
    <s v="MyBestInterest.org elminates election research by quickly identifying the candidates that will best represent your interests."/>
    <x v="59"/>
    <n v="426"/>
    <x v="1"/>
    <s v="US"/>
    <s v="USD"/>
    <n v="1430703638"/>
    <x v="595"/>
    <b v="0"/>
    <n v="8"/>
    <b v="0"/>
    <s v="technology/web"/>
    <n v="0"/>
    <n v="53.25"/>
    <x v="5"/>
    <s v="web"/>
    <x v="595"/>
    <x v="595"/>
    <x v="37"/>
  </r>
  <r>
    <n v="596"/>
    <s v="DigitaliBook free library"/>
    <s v="We present digitaibook,com site which can become a free electronic library with your help,"/>
    <x v="22"/>
    <n v="6"/>
    <x v="1"/>
    <s v="US"/>
    <s v="USD"/>
    <n v="1478122292"/>
    <x v="596"/>
    <b v="0"/>
    <n v="2"/>
    <b v="0"/>
    <s v="technology/web"/>
    <n v="0"/>
    <n v="3"/>
    <x v="5"/>
    <s v="web"/>
    <x v="596"/>
    <x v="596"/>
    <x v="142"/>
  </r>
  <r>
    <n v="597"/>
    <s v="Rolodex: One Contact List to Rule Them All"/>
    <s v="Rolodex is a web application that strives to nurture business to business relationships by connecting users via email."/>
    <x v="50"/>
    <n v="20"/>
    <x v="1"/>
    <s v="US"/>
    <s v="USD"/>
    <n v="1469980800"/>
    <x v="597"/>
    <b v="0"/>
    <n v="2"/>
    <b v="0"/>
    <s v="technology/web"/>
    <n v="0"/>
    <n v="10"/>
    <x v="5"/>
    <s v="web"/>
    <x v="597"/>
    <x v="597"/>
    <x v="42"/>
  </r>
  <r>
    <n v="598"/>
    <s v="Goals not creeds"/>
    <s v="This is a project to create a crowd-funding site for Urantia Book readers worldwide."/>
    <x v="30"/>
    <n v="850"/>
    <x v="1"/>
    <s v="US"/>
    <s v="USD"/>
    <n v="1417737781"/>
    <x v="598"/>
    <b v="0"/>
    <n v="7"/>
    <b v="0"/>
    <s v="technology/web"/>
    <n v="34"/>
    <n v="121.43"/>
    <x v="5"/>
    <s v="web"/>
    <x v="598"/>
    <x v="598"/>
    <x v="106"/>
  </r>
  <r>
    <n v="599"/>
    <s v="Mail 4 Jail"/>
    <s v="We send care packages to incarcerated individuals throughout the country that include specific items hand picked by the sender."/>
    <x v="64"/>
    <n v="31"/>
    <x v="1"/>
    <s v="US"/>
    <s v="USD"/>
    <n v="1425827760"/>
    <x v="599"/>
    <b v="0"/>
    <n v="2"/>
    <b v="0"/>
    <s v="technology/web"/>
    <n v="0"/>
    <n v="15.5"/>
    <x v="5"/>
    <s v="web"/>
    <x v="599"/>
    <x v="599"/>
    <x v="86"/>
  </r>
  <r>
    <n v="600"/>
    <s v="Anaheim California here we come but we need your help."/>
    <s v="Science Technology Engineering and Math + youth = a brighter tomorrow."/>
    <x v="10"/>
    <n v="100"/>
    <x v="2"/>
    <s v="US"/>
    <s v="USD"/>
    <n v="1431198562"/>
    <x v="600"/>
    <b v="0"/>
    <n v="1"/>
    <b v="0"/>
    <s v="technology/web"/>
    <n v="2"/>
    <n v="100"/>
    <x v="5"/>
    <s v="web"/>
    <x v="600"/>
    <x v="600"/>
    <x v="2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2"/>
    <s v="CA"/>
    <s v="CAD"/>
    <n v="1419626139"/>
    <x v="601"/>
    <b v="0"/>
    <n v="6"/>
    <b v="0"/>
    <s v="technology/web"/>
    <n v="1"/>
    <n v="23.33"/>
    <x v="5"/>
    <s v="web"/>
    <x v="601"/>
    <x v="601"/>
    <x v="32"/>
  </r>
  <r>
    <n v="602"/>
    <s v="EZDoctor Reports a &quot;CarFax&quot; type report on Doctors."/>
    <s v="A &quot;CarFax&quot; type of report for Doctors. We have the right to make informed decisions about who we choose to be our doctor!"/>
    <x v="55"/>
    <n v="0"/>
    <x v="2"/>
    <s v="US"/>
    <s v="USD"/>
    <n v="1434654215"/>
    <x v="602"/>
    <b v="0"/>
    <n v="0"/>
    <b v="0"/>
    <s v="technology/web"/>
    <n v="0"/>
    <n v="0"/>
    <x v="5"/>
    <s v="web"/>
    <x v="602"/>
    <x v="602"/>
    <x v="68"/>
  </r>
  <r>
    <n v="603"/>
    <s v="Randompics.net - Make It Fan Owned And Updated! (Canceled)"/>
    <s v="The admin for Randompics has announced they will be shutting down. I want to run, and improve, this great site!"/>
    <x v="36"/>
    <n v="590.02"/>
    <x v="2"/>
    <s v="US"/>
    <s v="USD"/>
    <n v="1408029623"/>
    <x v="603"/>
    <b v="0"/>
    <n v="13"/>
    <b v="0"/>
    <s v="technology/web"/>
    <n v="4"/>
    <n v="45.39"/>
    <x v="5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48"/>
    <n v="0"/>
    <x v="2"/>
    <s v="US"/>
    <s v="USD"/>
    <n v="1409187056"/>
    <x v="604"/>
    <b v="0"/>
    <n v="0"/>
    <b v="0"/>
    <s v="technology/web"/>
    <n v="0"/>
    <n v="0"/>
    <x v="5"/>
    <s v="web"/>
    <x v="604"/>
    <x v="604"/>
    <x v="24"/>
  </r>
  <r>
    <n v="605"/>
    <s v="Teach Your Parents iPad (Canceled)"/>
    <s v="An iPad support care package for your parents / seniors."/>
    <x v="10"/>
    <n v="131"/>
    <x v="2"/>
    <s v="US"/>
    <s v="USD"/>
    <n v="1440318908"/>
    <x v="605"/>
    <b v="0"/>
    <n v="8"/>
    <b v="0"/>
    <s v="technology/web"/>
    <n v="3"/>
    <n v="16.38"/>
    <x v="5"/>
    <s v="web"/>
    <x v="605"/>
    <x v="605"/>
    <x v="1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2"/>
    <s v="NL"/>
    <s v="EUR"/>
    <n v="1432479600"/>
    <x v="606"/>
    <b v="0"/>
    <n v="1"/>
    <b v="0"/>
    <s v="technology/web"/>
    <n v="0"/>
    <n v="10"/>
    <x v="5"/>
    <s v="web"/>
    <x v="606"/>
    <x v="606"/>
    <x v="19"/>
  </r>
  <r>
    <n v="607"/>
    <s v="An Online Music Venue Awaits (Canceled)"/>
    <s v="Gritty, upfront reality going the distance hard with a proven track record of insatiable artist. Broadcasted live on the Web."/>
    <x v="159"/>
    <n v="0"/>
    <x v="2"/>
    <s v="US"/>
    <s v="USD"/>
    <n v="1448225336"/>
    <x v="607"/>
    <b v="0"/>
    <n v="0"/>
    <b v="0"/>
    <s v="technology/web"/>
    <n v="0"/>
    <n v="0"/>
    <x v="5"/>
    <s v="web"/>
    <x v="607"/>
    <x v="607"/>
    <x v="94"/>
  </r>
  <r>
    <n v="608"/>
    <s v="Mise En Abyme Cloud Computers - PC inside a Website"/>
    <s v="A website that hosts virtual desktops. Simply log in and the cloud will enhance the power of your local computer or smart device"/>
    <x v="61"/>
    <n v="1461"/>
    <x v="2"/>
    <s v="US"/>
    <s v="USD"/>
    <n v="1434405980"/>
    <x v="608"/>
    <b v="0"/>
    <n v="5"/>
    <b v="0"/>
    <s v="technology/web"/>
    <n v="1"/>
    <n v="292.2"/>
    <x v="5"/>
    <s v="web"/>
    <x v="608"/>
    <x v="608"/>
    <x v="68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609"/>
    <b v="1"/>
    <n v="402"/>
    <b v="1"/>
    <s v="technology/hardware"/>
    <n v="375"/>
    <n v="186.81"/>
    <x v="5"/>
    <s v="hardware"/>
    <x v="609"/>
    <x v="609"/>
    <x v="159"/>
  </r>
  <r>
    <n v="610"/>
    <s v="UniteChrist (Canceled)"/>
    <s v="We are creating a Christian social network to empower, educate, and connect Christians all over the world."/>
    <x v="160"/>
    <n v="0"/>
    <x v="2"/>
    <s v="US"/>
    <s v="USD"/>
    <n v="1429732586"/>
    <x v="610"/>
    <b v="0"/>
    <n v="0"/>
    <b v="0"/>
    <s v="technology/web"/>
    <n v="0"/>
    <n v="0"/>
    <x v="5"/>
    <s v="web"/>
    <x v="610"/>
    <x v="610"/>
    <x v="37"/>
  </r>
  <r>
    <n v="611"/>
    <s v="Securivente (Canceled)"/>
    <s v="Finie la peur de vendre ou acheter d'occasion Ã  un inconnu ! Colis ouverts, photographiÃ©s et testÃ©s. Paiements en ligne sÃ©curisÃ©s."/>
    <x v="39"/>
    <n v="0"/>
    <x v="2"/>
    <s v="FR"/>
    <s v="EUR"/>
    <n v="1453210037"/>
    <x v="611"/>
    <b v="0"/>
    <n v="0"/>
    <b v="0"/>
    <s v="technology/web"/>
    <n v="0"/>
    <n v="0"/>
    <x v="5"/>
    <s v="web"/>
    <x v="611"/>
    <x v="611"/>
    <x v="4"/>
  </r>
  <r>
    <n v="612"/>
    <s v="Web Streaming 2.0 (Canceled)"/>
    <s v="A Fast and Reliable new Web platform to stream videos from Internet"/>
    <x v="3"/>
    <n v="0"/>
    <x v="2"/>
    <s v="IT"/>
    <s v="EUR"/>
    <n v="1472777146"/>
    <x v="612"/>
    <b v="0"/>
    <n v="0"/>
    <b v="0"/>
    <s v="technology/web"/>
    <n v="0"/>
    <n v="0"/>
    <x v="5"/>
    <s v="web"/>
    <x v="612"/>
    <x v="612"/>
    <x v="79"/>
  </r>
  <r>
    <n v="613"/>
    <s v="storieChild: technology + art = your child's storybook"/>
    <s v="A storybook for your child in 15 minutes, exclusively through Kickstarter (pre-sales, not a donation) starting at $15 for a softcover."/>
    <x v="129"/>
    <n v="12818"/>
    <x v="2"/>
    <s v="US"/>
    <s v="USD"/>
    <n v="1443675540"/>
    <x v="613"/>
    <b v="0"/>
    <n v="121"/>
    <b v="0"/>
    <s v="technology/web"/>
    <n v="21"/>
    <n v="105.93"/>
    <x v="5"/>
    <s v="web"/>
    <x v="613"/>
    <x v="613"/>
    <x v="13"/>
  </r>
  <r>
    <n v="614"/>
    <s v="Lets Reinvent Our Election Process (Canceled)"/>
    <s v="Something is wrong when your choices are between a &quot;giant douche and a turd sandwich.&quot;  So, lets make it better."/>
    <x v="3"/>
    <n v="0"/>
    <x v="2"/>
    <s v="US"/>
    <s v="USD"/>
    <n v="1466731740"/>
    <x v="614"/>
    <b v="0"/>
    <n v="0"/>
    <b v="0"/>
    <s v="technology/web"/>
    <n v="0"/>
    <n v="0"/>
    <x v="5"/>
    <s v="web"/>
    <x v="614"/>
    <x v="614"/>
    <x v="7"/>
  </r>
  <r>
    <n v="615"/>
    <s v="PixlDir.com - Simple and fast image hosting. (Canceled)"/>
    <s v="The aim of PixlDir is to deliver the most simple, and fast experience when it comes to uploading images to the web."/>
    <x v="161"/>
    <n v="0"/>
    <x v="2"/>
    <s v="NZ"/>
    <s v="NZD"/>
    <n v="1443149759"/>
    <x v="615"/>
    <b v="0"/>
    <n v="0"/>
    <b v="0"/>
    <s v="technology/web"/>
    <n v="0"/>
    <n v="0"/>
    <x v="5"/>
    <s v="web"/>
    <x v="615"/>
    <x v="615"/>
    <x v="84"/>
  </r>
  <r>
    <n v="616"/>
    <s v="S'time Soirees (Canceled)"/>
    <s v="Hormis la similitude envers d'autres rÃ©seaux socials, celui-ci vous permettra d'organiser / participer Ã  des soirÃ©es trÃ¨s facilement !"/>
    <x v="10"/>
    <n v="0"/>
    <x v="2"/>
    <s v="FR"/>
    <s v="EUR"/>
    <n v="1488013307"/>
    <x v="616"/>
    <b v="0"/>
    <n v="0"/>
    <b v="0"/>
    <s v="technology/web"/>
    <n v="0"/>
    <n v="0"/>
    <x v="5"/>
    <s v="web"/>
    <x v="616"/>
    <x v="616"/>
    <x v="12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617"/>
    <b v="1"/>
    <n v="473"/>
    <b v="1"/>
    <s v="technology/hardware"/>
    <n v="347"/>
    <n v="29.31"/>
    <x v="5"/>
    <s v="hardware"/>
    <x v="617"/>
    <x v="617"/>
    <x v="41"/>
  </r>
  <r>
    <n v="618"/>
    <s v="Y2Y Tutors (Canceled)"/>
    <s v="With the cost of education seemingly always on the rise, Y2Y aims to ensure that no student will be left behind through peer tutoring."/>
    <x v="15"/>
    <n v="0"/>
    <x v="2"/>
    <s v="US"/>
    <s v="USD"/>
    <n v="1449689203"/>
    <x v="618"/>
    <b v="0"/>
    <n v="0"/>
    <b v="0"/>
    <s v="technology/web"/>
    <n v="0"/>
    <n v="0"/>
    <x v="5"/>
    <s v="web"/>
    <x v="618"/>
    <x v="618"/>
    <x v="21"/>
  </r>
  <r>
    <n v="619"/>
    <s v="Big Data (Canceled)"/>
    <s v="Big Data Sets for researchers interested in improving the quality of life."/>
    <x v="162"/>
    <n v="1"/>
    <x v="2"/>
    <s v="US"/>
    <s v="USD"/>
    <n v="1416933390"/>
    <x v="619"/>
    <b v="0"/>
    <n v="1"/>
    <b v="0"/>
    <s v="technology/web"/>
    <n v="0"/>
    <n v="1"/>
    <x v="5"/>
    <s v="web"/>
    <x v="619"/>
    <x v="619"/>
    <x v="80"/>
  </r>
  <r>
    <n v="620"/>
    <s v="iShopGreen.ca - the green product marketplace (Canceled)"/>
    <s v="iShopGreen.ca is an online marketplace that connects consumers and suppliers with green products &amp; services"/>
    <x v="11"/>
    <n v="300"/>
    <x v="2"/>
    <s v="CA"/>
    <s v="CAD"/>
    <n v="1408986738"/>
    <x v="620"/>
    <b v="0"/>
    <n v="1"/>
    <b v="0"/>
    <s v="technology/web"/>
    <n v="1"/>
    <n v="300"/>
    <x v="5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58"/>
    <n v="261"/>
    <x v="2"/>
    <s v="US"/>
    <s v="USD"/>
    <n v="1467934937"/>
    <x v="621"/>
    <b v="0"/>
    <n v="3"/>
    <b v="0"/>
    <s v="technology/web"/>
    <n v="1"/>
    <n v="87"/>
    <x v="5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2"/>
    <s v="US"/>
    <s v="USD"/>
    <n v="1467398138"/>
    <x v="622"/>
    <b v="0"/>
    <n v="9"/>
    <b v="0"/>
    <s v="technology/web"/>
    <n v="6"/>
    <n v="37.89"/>
    <x v="5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8"/>
    <n v="0"/>
    <x v="2"/>
    <s v="AU"/>
    <s v="AUD"/>
    <n v="1432771997"/>
    <x v="623"/>
    <b v="0"/>
    <n v="0"/>
    <b v="0"/>
    <s v="technology/web"/>
    <n v="0"/>
    <n v="0"/>
    <x v="5"/>
    <s v="web"/>
    <x v="623"/>
    <x v="623"/>
    <x v="57"/>
  </r>
  <r>
    <n v="624"/>
    <s v="NeedSomeLoven.com (Canceled)"/>
    <s v="I am designing a fun, high tech dating website, with over 25 cool features. It is innovate as well as user friendly."/>
    <x v="10"/>
    <n v="0"/>
    <x v="2"/>
    <s v="US"/>
    <s v="USD"/>
    <n v="1431647041"/>
    <x v="624"/>
    <b v="0"/>
    <n v="0"/>
    <b v="0"/>
    <s v="technology/web"/>
    <n v="0"/>
    <n v="0"/>
    <x v="5"/>
    <s v="web"/>
    <x v="624"/>
    <x v="624"/>
    <x v="19"/>
  </r>
  <r>
    <n v="625"/>
    <s v="SkyRooms.io Virtual Offices (Canceled)"/>
    <s v="SkyRooms.IO is a social network for business people that actually equips them to do work together. Resume, video conferencing and PM."/>
    <x v="58"/>
    <n v="0"/>
    <x v="2"/>
    <s v="CA"/>
    <s v="CAD"/>
    <n v="1490560177"/>
    <x v="625"/>
    <b v="0"/>
    <n v="0"/>
    <b v="0"/>
    <s v="technology/web"/>
    <n v="0"/>
    <n v="0"/>
    <x v="5"/>
    <s v="web"/>
    <x v="625"/>
    <x v="625"/>
    <x v="160"/>
  </r>
  <r>
    <n v="626"/>
    <s v="The Story of Life - Writing tomorrow's history today"/>
    <s v="TSOLife is a revolutionary digital platform that allows users to record a personalized legacy to leave behind for future generations."/>
    <x v="58"/>
    <n v="4345"/>
    <x v="2"/>
    <s v="US"/>
    <s v="USD"/>
    <n v="1439644920"/>
    <x v="626"/>
    <b v="0"/>
    <n v="39"/>
    <b v="0"/>
    <s v="technology/web"/>
    <n v="17"/>
    <n v="111.41"/>
    <x v="5"/>
    <s v="web"/>
    <x v="626"/>
    <x v="626"/>
    <x v="17"/>
  </r>
  <r>
    <n v="627"/>
    <s v="Privileged Zone - Premium Social Network (Canceled)"/>
    <s v="Social Network - your new digital social life without ads, monitoring and analyses. Freed from the feeling that every step is followed"/>
    <x v="163"/>
    <n v="90"/>
    <x v="2"/>
    <s v="SE"/>
    <s v="SEK"/>
    <n v="1457996400"/>
    <x v="627"/>
    <b v="0"/>
    <n v="1"/>
    <b v="0"/>
    <s v="technology/web"/>
    <n v="0"/>
    <n v="90"/>
    <x v="5"/>
    <s v="web"/>
    <x v="627"/>
    <x v="627"/>
    <x v="25"/>
  </r>
  <r>
    <n v="628"/>
    <s v="Website for Firearms Education &amp; Sale of Accessories"/>
    <s v="Funding of website design &amp; materials for education about firearms, firearm safety &amp; firearm related apparel"/>
    <x v="10"/>
    <n v="0"/>
    <x v="2"/>
    <s v="US"/>
    <s v="USD"/>
    <n v="1405269457"/>
    <x v="628"/>
    <b v="0"/>
    <n v="0"/>
    <b v="0"/>
    <s v="technology/web"/>
    <n v="0"/>
    <n v="0"/>
    <x v="5"/>
    <s v="web"/>
    <x v="628"/>
    <x v="628"/>
    <x v="6"/>
  </r>
  <r>
    <n v="629"/>
    <s v="Smidlink Fun Ids.....search an Id, then message for free!"/>
    <s v="Global Ids you create for yourself, then the world can connect to you via free online msgs (for Reuniting Lost Property, Dating &amp; more)"/>
    <x v="62"/>
    <n v="350"/>
    <x v="2"/>
    <s v="AU"/>
    <s v="AUD"/>
    <n v="1463239108"/>
    <x v="629"/>
    <b v="0"/>
    <n v="3"/>
    <b v="0"/>
    <s v="technology/web"/>
    <n v="0"/>
    <n v="116.67"/>
    <x v="5"/>
    <s v="web"/>
    <x v="629"/>
    <x v="629"/>
    <x v="8"/>
  </r>
  <r>
    <n v="630"/>
    <s v="Ecosteader (Canceled)"/>
    <s v="Land development network for an eco-conscious collective. Community portal features ideas on lean design, green building, urban ecology"/>
    <x v="164"/>
    <n v="10"/>
    <x v="2"/>
    <s v="US"/>
    <s v="USD"/>
    <n v="1441516200"/>
    <x v="630"/>
    <b v="0"/>
    <n v="1"/>
    <b v="0"/>
    <s v="technology/web"/>
    <n v="0"/>
    <n v="10"/>
    <x v="5"/>
    <s v="web"/>
    <x v="630"/>
    <x v="630"/>
    <x v="20"/>
  </r>
  <r>
    <n v="631"/>
    <s v="Brevity: A Powerful Online Publishing Software! (Canceled)"/>
    <s v="A Powerful Multimedia-Rich Software that aims at making online publishing very simple."/>
    <x v="64"/>
    <n v="690"/>
    <x v="2"/>
    <s v="CA"/>
    <s v="CAD"/>
    <n v="1464460329"/>
    <x v="631"/>
    <b v="0"/>
    <n v="9"/>
    <b v="0"/>
    <s v="technology/web"/>
    <n v="1"/>
    <n v="76.67"/>
    <x v="5"/>
    <s v="web"/>
    <x v="631"/>
    <x v="631"/>
    <x v="70"/>
  </r>
  <r>
    <n v="632"/>
    <s v="UniWherse.com - Bring students future (Canceled)"/>
    <s v="Our goal is to create a system, students can find universities that best match their interests."/>
    <x v="22"/>
    <n v="0"/>
    <x v="2"/>
    <s v="NL"/>
    <s v="EUR"/>
    <n v="1448470165"/>
    <x v="632"/>
    <b v="0"/>
    <n v="0"/>
    <b v="0"/>
    <s v="technology/web"/>
    <n v="0"/>
    <n v="0"/>
    <x v="5"/>
    <s v="web"/>
    <x v="632"/>
    <x v="632"/>
    <x v="94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2"/>
    <s v="US"/>
    <s v="USD"/>
    <n v="1466204400"/>
    <x v="633"/>
    <b v="0"/>
    <n v="25"/>
    <b v="0"/>
    <s v="technology/web"/>
    <n v="12"/>
    <n v="49.8"/>
    <x v="5"/>
    <s v="web"/>
    <x v="633"/>
    <x v="633"/>
    <x v="7"/>
  </r>
  <r>
    <n v="634"/>
    <s v="pitchtograndma (Canceled)"/>
    <s v="We help companies to explain what they do in simple, grandma-would-understand terms."/>
    <x v="10"/>
    <n v="1"/>
    <x v="2"/>
    <s v="US"/>
    <s v="USD"/>
    <n v="1424989029"/>
    <x v="634"/>
    <b v="0"/>
    <n v="1"/>
    <b v="0"/>
    <s v="technology/web"/>
    <n v="0"/>
    <n v="1"/>
    <x v="5"/>
    <s v="web"/>
    <x v="634"/>
    <x v="634"/>
    <x v="28"/>
  </r>
  <r>
    <n v="635"/>
    <s v="Pleero, A Technology Team Building Website (Canceled)"/>
    <s v="Network used for building technology development teams."/>
    <x v="58"/>
    <n v="2"/>
    <x v="2"/>
    <s v="US"/>
    <s v="USD"/>
    <n v="1428804762"/>
    <x v="635"/>
    <b v="0"/>
    <n v="1"/>
    <b v="0"/>
    <s v="technology/web"/>
    <n v="0"/>
    <n v="2"/>
    <x v="5"/>
    <s v="web"/>
    <x v="635"/>
    <x v="635"/>
    <x v="27"/>
  </r>
  <r>
    <n v="2030"/>
    <s v="Picade: The arcade cabinet kit for your mini computer"/>
    <s v="A stylish, retro, and fun arcade cabinet for your Raspberry Pi, Mini-ITX, Pandaboard, or other mini PC from the makers of Pibow"/>
    <x v="165"/>
    <n v="74134"/>
    <x v="0"/>
    <s v="GB"/>
    <s v="GBP"/>
    <n v="1354233296"/>
    <x v="636"/>
    <b v="1"/>
    <n v="625"/>
    <b v="1"/>
    <s v="technology/hardware"/>
    <n v="226"/>
    <n v="118.61"/>
    <x v="5"/>
    <s v="hardware"/>
    <x v="636"/>
    <x v="636"/>
    <x v="6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637"/>
    <b v="1"/>
    <n v="204"/>
    <b v="1"/>
    <s v="technology/hardware"/>
    <n v="421"/>
    <n v="164.91"/>
    <x v="5"/>
    <s v="hardware"/>
    <x v="637"/>
    <x v="637"/>
    <x v="92"/>
  </r>
  <r>
    <n v="638"/>
    <s v="W (Canceled)"/>
    <s v="O0"/>
    <x v="62"/>
    <n v="18"/>
    <x v="2"/>
    <s v="DE"/>
    <s v="EUR"/>
    <n v="1490447662"/>
    <x v="638"/>
    <b v="0"/>
    <n v="6"/>
    <b v="0"/>
    <s v="technology/web"/>
    <n v="0"/>
    <n v="3"/>
    <x v="5"/>
    <s v="web"/>
    <x v="638"/>
    <x v="638"/>
    <x v="121"/>
  </r>
  <r>
    <n v="639"/>
    <s v="Kids Educational Social Media Site (Canceled)"/>
    <s v="Development of a Safe and Educational Social Media site for kids."/>
    <x v="80"/>
    <n v="1"/>
    <x v="2"/>
    <s v="US"/>
    <s v="USD"/>
    <n v="1413208795"/>
    <x v="639"/>
    <b v="0"/>
    <n v="1"/>
    <b v="0"/>
    <s v="technology/web"/>
    <n v="0"/>
    <n v="1"/>
    <x v="5"/>
    <s v="web"/>
    <x v="639"/>
    <x v="639"/>
    <x v="96"/>
  </r>
  <r>
    <n v="640"/>
    <s v="Carbon mini bikes / race / MTB / FAT ~ Carbon tow placement"/>
    <s v="Mountain, fat and race bikes made from high grade aero carbon fibers by tow placement and tow folding technology (no fibres cutting)."/>
    <x v="166"/>
    <n v="101"/>
    <x v="0"/>
    <s v="FR"/>
    <s v="EUR"/>
    <n v="1480028400"/>
    <x v="640"/>
    <b v="0"/>
    <n v="2"/>
    <b v="1"/>
    <s v="technology/wearables"/>
    <n v="144"/>
    <n v="50.5"/>
    <x v="5"/>
    <s v="wearables"/>
    <x v="640"/>
    <x v="640"/>
    <x v="10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5"/>
    <s v="wearables"/>
    <x v="641"/>
    <x v="641"/>
    <x v="17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5"/>
    <s v="wearables"/>
    <x v="642"/>
    <x v="642"/>
    <x v="17"/>
  </r>
  <r>
    <n v="643"/>
    <s v="Phone Silks - The best way to carry your smart phone!"/>
    <s v="Stylish new phone carrier allows instant access to your smart phone while freeing up your hands."/>
    <x v="58"/>
    <n v="26452"/>
    <x v="0"/>
    <s v="US"/>
    <s v="USD"/>
    <n v="1433085875"/>
    <x v="643"/>
    <b v="0"/>
    <n v="152"/>
    <b v="1"/>
    <s v="technology/wearables"/>
    <n v="106"/>
    <n v="174.03"/>
    <x v="5"/>
    <s v="wearables"/>
    <x v="643"/>
    <x v="643"/>
    <x v="19"/>
  </r>
  <r>
    <n v="644"/>
    <s v="Sofft: Blocks Stains &amp; Softens Clothes!"/>
    <s v="Sofft...it's Soft with an Off! A stain-blocking fabric softener that simplifies your laundry and helps the environment at the same time"/>
    <x v="58"/>
    <n v="75029.48"/>
    <x v="0"/>
    <s v="US"/>
    <s v="USD"/>
    <n v="1414544400"/>
    <x v="644"/>
    <b v="0"/>
    <n v="1021"/>
    <b v="1"/>
    <s v="technology/wearables"/>
    <n v="300"/>
    <n v="73.489999999999995"/>
    <x v="5"/>
    <s v="wearables"/>
    <x v="644"/>
    <x v="644"/>
    <x v="80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5"/>
    <s v="wearables"/>
    <x v="645"/>
    <x v="645"/>
    <x v="5"/>
  </r>
  <r>
    <n v="646"/>
    <s v="Body Armor - The Super Female Police Officer of the Future!!"/>
    <s v="Small town police forces don't always have the resources to provide for the unique needs of female officers and their body armor."/>
    <x v="77"/>
    <n v="1055.01"/>
    <x v="0"/>
    <s v="US"/>
    <s v="USD"/>
    <n v="1407788867"/>
    <x v="646"/>
    <b v="0"/>
    <n v="27"/>
    <b v="1"/>
    <s v="technology/wearables"/>
    <n v="132"/>
    <n v="39.07"/>
    <x v="5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5"/>
    <s v="wearables"/>
    <x v="647"/>
    <x v="647"/>
    <x v="99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5"/>
    <s v="wearables"/>
    <x v="648"/>
    <x v="648"/>
    <x v="31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5"/>
    <s v="wearables"/>
    <x v="649"/>
    <x v="649"/>
    <x v="16"/>
  </r>
  <r>
    <n v="650"/>
    <s v="Jake Lazarow's Eagle Project"/>
    <s v="This project is designed to obtain flash drive bracelets with a child's information on it for parents to wear in case of emergencies"/>
    <x v="48"/>
    <n v="1686"/>
    <x v="0"/>
    <s v="US"/>
    <s v="USD"/>
    <n v="1418953984"/>
    <x v="650"/>
    <b v="0"/>
    <n v="48"/>
    <b v="1"/>
    <s v="technology/wearables"/>
    <n v="112"/>
    <n v="35.130000000000003"/>
    <x v="5"/>
    <s v="wearables"/>
    <x v="650"/>
    <x v="650"/>
    <x v="22"/>
  </r>
  <r>
    <n v="651"/>
    <s v="Pacha's Pajamas: Award-Winning Healthy Kids Entertainment!"/>
    <s v="Pacha's Pajamas is an epic story told through books, music, videos and now augmented PJs that's uplifting kids everywhere!"/>
    <x v="58"/>
    <n v="25132"/>
    <x v="0"/>
    <s v="US"/>
    <s v="USD"/>
    <n v="1418430311"/>
    <x v="651"/>
    <b v="0"/>
    <n v="105"/>
    <b v="1"/>
    <s v="technology/wearables"/>
    <n v="101"/>
    <n v="239.35"/>
    <x v="5"/>
    <s v="wearables"/>
    <x v="651"/>
    <x v="651"/>
    <x v="106"/>
  </r>
  <r>
    <n v="652"/>
    <s v="The Zossom Phone Case"/>
    <s v="Zossom is a smart phone case with a strap. Forget the days of shattered screens and scratches. The Zossom case keeps your phone safe."/>
    <x v="2"/>
    <n v="3014"/>
    <x v="0"/>
    <s v="US"/>
    <s v="USD"/>
    <n v="1480613650"/>
    <x v="652"/>
    <b v="0"/>
    <n v="28"/>
    <b v="1"/>
    <s v="technology/wearables"/>
    <n v="100"/>
    <n v="107.64"/>
    <x v="5"/>
    <s v="wearables"/>
    <x v="652"/>
    <x v="652"/>
    <x v="105"/>
  </r>
  <r>
    <n v="653"/>
    <s v="Wearsafe: Wearable technology on a mission to save lives"/>
    <s v="Wearsafe: connect with the press of a wearable button, keeping you safer wherever you are and more secure in whatever youâ€™re doing."/>
    <x v="98"/>
    <n v="106084.5"/>
    <x v="0"/>
    <s v="US"/>
    <s v="USD"/>
    <n v="1440082240"/>
    <x v="653"/>
    <b v="0"/>
    <n v="1107"/>
    <b v="1"/>
    <s v="technology/wearables"/>
    <n v="141"/>
    <n v="95.83"/>
    <x v="5"/>
    <s v="wearables"/>
    <x v="653"/>
    <x v="653"/>
    <x v="1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5"/>
    <s v="wearables"/>
    <x v="654"/>
    <x v="654"/>
    <x v="9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5"/>
    <s v="wearables"/>
    <x v="655"/>
    <x v="655"/>
    <x v="86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5"/>
    <s v="wearables"/>
    <x v="656"/>
    <x v="656"/>
    <x v="9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5"/>
    <s v="wearables"/>
    <x v="657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167"/>
    <n v="30177"/>
    <x v="0"/>
    <s v="US"/>
    <s v="USD"/>
    <n v="1437933600"/>
    <x v="658"/>
    <b v="0"/>
    <n v="276"/>
    <b v="1"/>
    <s v="technology/wearables"/>
    <n v="104"/>
    <n v="109.34"/>
    <x v="5"/>
    <s v="wearables"/>
    <x v="658"/>
    <x v="658"/>
    <x v="0"/>
  </r>
  <r>
    <n v="659"/>
    <s v="Lulu Watch Designs - Apple Watch"/>
    <s v="Sync up your lifestyle"/>
    <x v="2"/>
    <n v="3017"/>
    <x v="0"/>
    <s v="US"/>
    <s v="USD"/>
    <n v="1440339295"/>
    <x v="659"/>
    <b v="0"/>
    <n v="21"/>
    <b v="1"/>
    <s v="technology/wearables"/>
    <n v="101"/>
    <n v="143.66999999999999"/>
    <x v="5"/>
    <s v="wearables"/>
    <x v="659"/>
    <x v="659"/>
    <x v="100"/>
  </r>
  <r>
    <n v="660"/>
    <s v="ProfileMyRun:  Run the Right Way, Run the Natural Way"/>
    <s v="A revolutionary way to bring running science to everyday people and help runners of all levels achieve a more natural and enjoyable run"/>
    <x v="64"/>
    <n v="1529"/>
    <x v="1"/>
    <s v="US"/>
    <s v="USD"/>
    <n v="1415558879"/>
    <x v="660"/>
    <b v="0"/>
    <n v="18"/>
    <b v="0"/>
    <s v="technology/wearables"/>
    <n v="3"/>
    <n v="84.94"/>
    <x v="5"/>
    <s v="wearables"/>
    <x v="660"/>
    <x v="660"/>
    <x v="143"/>
  </r>
  <r>
    <n v="661"/>
    <s v="AirString"/>
    <s v="AirString keeps your AirPods from getting lost by keeping the pair together with a  durable and premium quality string."/>
    <x v="3"/>
    <n v="95"/>
    <x v="1"/>
    <s v="US"/>
    <s v="USD"/>
    <n v="1477236559"/>
    <x v="661"/>
    <b v="0"/>
    <n v="9"/>
    <b v="0"/>
    <s v="technology/wearables"/>
    <n v="1"/>
    <n v="10.56"/>
    <x v="5"/>
    <s v="wearables"/>
    <x v="661"/>
    <x v="661"/>
    <x v="83"/>
  </r>
  <r>
    <n v="662"/>
    <s v="LW - the cool luminescent band with a watch"/>
    <s v="A stylish, durable safety light band on your wrist or ankle holds a watch or another modular accessory."/>
    <x v="132"/>
    <n v="156"/>
    <x v="1"/>
    <s v="US"/>
    <s v="USD"/>
    <n v="1421404247"/>
    <x v="662"/>
    <b v="0"/>
    <n v="4"/>
    <b v="0"/>
    <s v="technology/wearables"/>
    <n v="0"/>
    <n v="39"/>
    <x v="5"/>
    <s v="wearables"/>
    <x v="662"/>
    <x v="662"/>
    <x v="18"/>
  </r>
  <r>
    <n v="663"/>
    <s v="MouseFighter invisible AIR mouse"/>
    <s v="Imagine a mouse that automatically moves your pointer to where your head is facing. Its an air mouse hidden inside a standard headset."/>
    <x v="62"/>
    <n v="700"/>
    <x v="1"/>
    <s v="DK"/>
    <s v="DKK"/>
    <n v="1437250456"/>
    <x v="663"/>
    <b v="0"/>
    <n v="7"/>
    <b v="0"/>
    <s v="technology/wearables"/>
    <n v="0"/>
    <n v="100"/>
    <x v="5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1"/>
    <s v="US"/>
    <s v="USD"/>
    <n v="1428940775"/>
    <x v="664"/>
    <b v="0"/>
    <n v="29"/>
    <b v="0"/>
    <s v="technology/wearables"/>
    <n v="8"/>
    <n v="31.17"/>
    <x v="5"/>
    <s v="wearables"/>
    <x v="664"/>
    <x v="664"/>
    <x v="27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s v="US"/>
    <s v="USD"/>
    <n v="1484327061"/>
    <x v="665"/>
    <b v="0"/>
    <n v="12"/>
    <b v="0"/>
    <s v="technology/wearables"/>
    <n v="19"/>
    <n v="155.33000000000001"/>
    <x v="5"/>
    <s v="wearables"/>
    <x v="665"/>
    <x v="665"/>
    <x v="105"/>
  </r>
  <r>
    <n v="666"/>
    <s v="Ducky Diapers"/>
    <s v="Have you ever dreamed of having a pet duckling, but concerned about all the pooping, here is a a solution to help solve that issue."/>
    <x v="62"/>
    <n v="8"/>
    <x v="1"/>
    <s v="US"/>
    <s v="USD"/>
    <n v="1408305498"/>
    <x v="666"/>
    <b v="0"/>
    <n v="4"/>
    <b v="0"/>
    <s v="technology/wearables"/>
    <n v="0"/>
    <n v="2"/>
    <x v="5"/>
    <s v="wearables"/>
    <x v="666"/>
    <x v="666"/>
    <x v="24"/>
  </r>
  <r>
    <n v="667"/>
    <s v="Ubivade - Vibrating navigation belt"/>
    <s v="The first navigation system, usable by each means of transport, that will take you wherever you want without thinking about the route."/>
    <x v="64"/>
    <n v="5010"/>
    <x v="1"/>
    <s v="IT"/>
    <s v="EUR"/>
    <n v="1477731463"/>
    <x v="667"/>
    <b v="0"/>
    <n v="28"/>
    <b v="0"/>
    <s v="technology/wearables"/>
    <n v="10"/>
    <n v="178.93"/>
    <x v="5"/>
    <s v="wearables"/>
    <x v="667"/>
    <x v="667"/>
    <x v="8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s v="US"/>
    <s v="USD"/>
    <n v="1431374222"/>
    <x v="668"/>
    <b v="0"/>
    <n v="25"/>
    <b v="0"/>
    <s v="technology/wearables"/>
    <n v="5"/>
    <n v="27.36"/>
    <x v="5"/>
    <s v="wearables"/>
    <x v="668"/>
    <x v="668"/>
    <x v="37"/>
  </r>
  <r>
    <n v="669"/>
    <s v="Christian DiLusso Watches"/>
    <s v="Beautiful automatic watches, made for every moment._x000a_Sports, business, casual.....it fits every moment of your life."/>
    <x v="62"/>
    <n v="43015"/>
    <x v="1"/>
    <s v="SE"/>
    <s v="SEK"/>
    <n v="1467817258"/>
    <x v="669"/>
    <b v="0"/>
    <n v="28"/>
    <b v="0"/>
    <s v="technology/wearables"/>
    <n v="22"/>
    <n v="1536.25"/>
    <x v="5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8"/>
    <n v="26349"/>
    <x v="1"/>
    <s v="IT"/>
    <s v="EUR"/>
    <n v="1466323800"/>
    <x v="670"/>
    <b v="0"/>
    <n v="310"/>
    <b v="0"/>
    <s v="technology/wearables"/>
    <n v="29"/>
    <n v="85"/>
    <x v="5"/>
    <s v="wearables"/>
    <x v="670"/>
    <x v="670"/>
    <x v="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s v="US"/>
    <s v="USD"/>
    <n v="1421208000"/>
    <x v="671"/>
    <b v="0"/>
    <n v="15"/>
    <b v="0"/>
    <s v="technology/wearables"/>
    <n v="39"/>
    <n v="788.53"/>
    <x v="5"/>
    <s v="wearables"/>
    <x v="671"/>
    <x v="671"/>
    <x v="98"/>
  </r>
  <r>
    <n v="672"/>
    <s v="youWare  |  A digital ID for the real world"/>
    <s v="Fashion accessories used to instantly link with people you meet and exchange contact info, money, documents, media and so much more."/>
    <x v="64"/>
    <n v="10814"/>
    <x v="1"/>
    <s v="US"/>
    <s v="USD"/>
    <n v="1420088340"/>
    <x v="672"/>
    <b v="0"/>
    <n v="215"/>
    <b v="0"/>
    <s v="technology/wearables"/>
    <n v="22"/>
    <n v="50.3"/>
    <x v="5"/>
    <s v="wearables"/>
    <x v="672"/>
    <x v="672"/>
    <x v="98"/>
  </r>
  <r>
    <n v="673"/>
    <s v="HORIZON: LIFE ENHANCED GLASSWARE"/>
    <s v="Will assist the deaf to have better communication and safety through the use of LCD glassware with audio &amp; sensory components."/>
    <x v="59"/>
    <n v="205"/>
    <x v="1"/>
    <s v="US"/>
    <s v="USD"/>
    <n v="1409602217"/>
    <x v="673"/>
    <b v="0"/>
    <n v="3"/>
    <b v="0"/>
    <s v="technology/wearables"/>
    <n v="0"/>
    <n v="68.33"/>
    <x v="5"/>
    <s v="wearables"/>
    <x v="673"/>
    <x v="673"/>
    <x v="24"/>
  </r>
  <r>
    <n v="674"/>
    <s v="Something To Wear For Hearing Sounds By Feeling Vibrations"/>
    <s v="Listen to sounds by feeling an array of vibrational patterns against your body."/>
    <x v="64"/>
    <n v="15"/>
    <x v="1"/>
    <s v="US"/>
    <s v="USD"/>
    <n v="1407811627"/>
    <x v="674"/>
    <b v="0"/>
    <n v="2"/>
    <b v="0"/>
    <s v="technology/wearables"/>
    <n v="0"/>
    <n v="7.5"/>
    <x v="5"/>
    <s v="wearables"/>
    <x v="674"/>
    <x v="674"/>
    <x v="6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s v="US"/>
    <s v="USD"/>
    <n v="1420095540"/>
    <x v="675"/>
    <b v="0"/>
    <n v="26"/>
    <b v="0"/>
    <s v="technology/wearables"/>
    <n v="15"/>
    <n v="34.270000000000003"/>
    <x v="5"/>
    <s v="wearables"/>
    <x v="675"/>
    <x v="675"/>
    <x v="98"/>
  </r>
  <r>
    <n v="676"/>
    <s v="NapTime: the first baby monitor that takes care of parents"/>
    <s v="Having a baby or looking for the perfect gift for a baby shower?_x000a_Discover NapTime, a silent baby monitor that improves your sleep."/>
    <x v="59"/>
    <n v="1471"/>
    <x v="1"/>
    <s v="CA"/>
    <s v="CAD"/>
    <n v="1423333581"/>
    <x v="676"/>
    <b v="0"/>
    <n v="24"/>
    <b v="0"/>
    <s v="technology/wearables"/>
    <n v="1"/>
    <n v="61.29"/>
    <x v="5"/>
    <s v="wearables"/>
    <x v="676"/>
    <x v="676"/>
    <x v="101"/>
  </r>
  <r>
    <n v="677"/>
    <s v="World's first Heated Jacket managed by Smartphone"/>
    <s v="Sinapsi is the first heated jacket designed in Italy._x000a_Now you can manage your jacket by smartphone. Power bank 5/x Charger included."/>
    <x v="64"/>
    <n v="12792"/>
    <x v="1"/>
    <s v="IT"/>
    <s v="EUR"/>
    <n v="1467106895"/>
    <x v="677"/>
    <b v="0"/>
    <n v="96"/>
    <b v="0"/>
    <s v="technology/wearables"/>
    <n v="26"/>
    <n v="133.25"/>
    <x v="5"/>
    <s v="wearables"/>
    <x v="677"/>
    <x v="677"/>
    <x v="36"/>
  </r>
  <r>
    <n v="678"/>
    <s v="World's Smallest Mp3 Player Earpiece Bible - Ohura Project"/>
    <s v="For the isolated rice farmer. For the 14-hour taxi driver. This tiny MP3 player has the entire New Testament Bible... in their language"/>
    <x v="136"/>
    <n v="1108"/>
    <x v="1"/>
    <s v="US"/>
    <s v="USD"/>
    <n v="1463821338"/>
    <x v="678"/>
    <b v="0"/>
    <n v="17"/>
    <b v="0"/>
    <s v="technology/wearables"/>
    <n v="4"/>
    <n v="65.180000000000007"/>
    <x v="5"/>
    <s v="wearables"/>
    <x v="678"/>
    <x v="678"/>
    <x v="70"/>
  </r>
  <r>
    <n v="679"/>
    <s v="Monolith Posture Coach"/>
    <s v="World's first bio-feedback posture device for your entire back. Trains back, neck, thoracic &amp; ab segments by using only 30 min/day."/>
    <x v="169"/>
    <n v="8827"/>
    <x v="1"/>
    <s v="US"/>
    <s v="USD"/>
    <n v="1472920909"/>
    <x v="679"/>
    <b v="0"/>
    <n v="94"/>
    <b v="0"/>
    <s v="technology/wearables"/>
    <n v="15"/>
    <n v="93.9"/>
    <x v="5"/>
    <s v="wearables"/>
    <x v="679"/>
    <x v="679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98"/>
    <n v="19434"/>
    <x v="1"/>
    <s v="US"/>
    <s v="USD"/>
    <n v="1410955331"/>
    <x v="680"/>
    <b v="0"/>
    <n v="129"/>
    <b v="0"/>
    <s v="technology/wearables"/>
    <n v="26"/>
    <n v="150.65"/>
    <x v="5"/>
    <s v="wearables"/>
    <x v="680"/>
    <x v="680"/>
    <x v="9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s v="US"/>
    <s v="USD"/>
    <n v="1477509604"/>
    <x v="681"/>
    <b v="0"/>
    <n v="1"/>
    <b v="0"/>
    <s v="technology/wearables"/>
    <n v="0"/>
    <n v="1"/>
    <x v="5"/>
    <s v="wearables"/>
    <x v="681"/>
    <x v="681"/>
    <x v="83"/>
  </r>
  <r>
    <n v="682"/>
    <s v="Deception Belt"/>
    <s v="The Deception Belt is an innovative belt with app capability, designed to assist any user gain control over their appetite."/>
    <x v="64"/>
    <n v="53"/>
    <x v="1"/>
    <s v="US"/>
    <s v="USD"/>
    <n v="1489512122"/>
    <x v="682"/>
    <b v="0"/>
    <n v="4"/>
    <b v="0"/>
    <s v="technology/wearables"/>
    <n v="0"/>
    <n v="13.25"/>
    <x v="5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s v="US"/>
    <s v="USD"/>
    <n v="1477949764"/>
    <x v="683"/>
    <b v="0"/>
    <n v="3"/>
    <b v="0"/>
    <s v="technology/wearables"/>
    <n v="1"/>
    <n v="99.33"/>
    <x v="5"/>
    <s v="wearables"/>
    <x v="683"/>
    <x v="683"/>
    <x v="83"/>
  </r>
  <r>
    <n v="684"/>
    <s v="Arcus Motion Analyzer | The Versatile Smart Ring"/>
    <s v="Arcus gives your fingers super powers."/>
    <x v="170"/>
    <n v="23948"/>
    <x v="1"/>
    <s v="US"/>
    <s v="USD"/>
    <n v="1406257200"/>
    <x v="684"/>
    <b v="0"/>
    <n v="135"/>
    <b v="0"/>
    <s v="technology/wearables"/>
    <n v="7"/>
    <n v="177.39"/>
    <x v="5"/>
    <s v="wearables"/>
    <x v="684"/>
    <x v="684"/>
    <x v="12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s v="US"/>
    <s v="USD"/>
    <n v="1421095672"/>
    <x v="685"/>
    <b v="0"/>
    <n v="10"/>
    <b v="0"/>
    <s v="technology/wearables"/>
    <n v="28"/>
    <n v="55.3"/>
    <x v="5"/>
    <s v="wearables"/>
    <x v="685"/>
    <x v="685"/>
    <x v="32"/>
  </r>
  <r>
    <n v="686"/>
    <s v="Vivi di Cuore - Heart Rate Watch"/>
    <s v="La tua giornata sportiva monitorata nel tuo polso??!!!_x000a_Rendiamolo possibile... VIVI DI CUORE --- All MADE in ITALY"/>
    <x v="70"/>
    <n v="0"/>
    <x v="1"/>
    <s v="IT"/>
    <s v="EUR"/>
    <n v="1438618170"/>
    <x v="686"/>
    <b v="0"/>
    <n v="0"/>
    <b v="0"/>
    <s v="technology/wearables"/>
    <n v="0"/>
    <n v="0"/>
    <x v="5"/>
    <s v="wearables"/>
    <x v="686"/>
    <x v="686"/>
    <x v="17"/>
  </r>
  <r>
    <n v="687"/>
    <s v="Power Go: Cargador Solar para Dispositivos MÃ³viles"/>
    <s v="Power Go es una linea de cargadores solares para dispositivos mÃ³viles, amigables con el medio ambiente y de bajo costo."/>
    <x v="59"/>
    <n v="3550"/>
    <x v="1"/>
    <s v="MX"/>
    <s v="MXN"/>
    <n v="1486317653"/>
    <x v="687"/>
    <b v="0"/>
    <n v="6"/>
    <b v="0"/>
    <s v="technology/wearables"/>
    <n v="4"/>
    <n v="591.66999999999996"/>
    <x v="5"/>
    <s v="wearables"/>
    <x v="687"/>
    <x v="687"/>
    <x v="81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s v="US"/>
    <s v="USD"/>
    <n v="1444876253"/>
    <x v="688"/>
    <b v="0"/>
    <n v="36"/>
    <b v="0"/>
    <s v="technology/wearables"/>
    <n v="73"/>
    <n v="405.5"/>
    <x v="5"/>
    <s v="wearables"/>
    <x v="688"/>
    <x v="688"/>
    <x v="13"/>
  </r>
  <r>
    <n v="689"/>
    <s v="Lifeclock One: The Escape from New York Inspired Smartwatch"/>
    <s v="The Lifeclock One is an officially licensed, supercharged version of Snake Plisskenâ€™s countdown watch from Escape from New York."/>
    <x v="62"/>
    <n v="115297.5"/>
    <x v="1"/>
    <s v="US"/>
    <s v="USD"/>
    <n v="1481173140"/>
    <x v="689"/>
    <b v="0"/>
    <n v="336"/>
    <b v="0"/>
    <s v="technology/wearables"/>
    <n v="58"/>
    <n v="343.15"/>
    <x v="5"/>
    <s v="wearables"/>
    <x v="689"/>
    <x v="689"/>
    <x v="105"/>
  </r>
  <r>
    <n v="690"/>
    <s v="BLOXSHIELD"/>
    <s v="A radiation shield for your fitness tracker, smartwatch or other wearable smart device"/>
    <x v="22"/>
    <n v="2468"/>
    <x v="1"/>
    <s v="US"/>
    <s v="USD"/>
    <n v="1473400800"/>
    <x v="690"/>
    <b v="0"/>
    <n v="34"/>
    <b v="0"/>
    <s v="technology/wearables"/>
    <n v="12"/>
    <n v="72.59"/>
    <x v="5"/>
    <s v="wearables"/>
    <x v="690"/>
    <x v="690"/>
    <x v="11"/>
  </r>
  <r>
    <n v="691"/>
    <s v="ShapeCase - Colorful Apple Watch Bumpers"/>
    <s v="Personalizing your Apple Watch has never been easier. Ten different colors to match any lifestyle. Time is precious, protect it."/>
    <x v="64"/>
    <n v="260"/>
    <x v="1"/>
    <s v="US"/>
    <s v="USD"/>
    <n v="1435711246"/>
    <x v="691"/>
    <b v="0"/>
    <n v="10"/>
    <b v="0"/>
    <s v="technology/wearables"/>
    <n v="1"/>
    <n v="26"/>
    <x v="5"/>
    <s v="wearables"/>
    <x v="691"/>
    <x v="691"/>
    <x v="90"/>
  </r>
  <r>
    <n v="2049"/>
    <s v="LOCK8 - the World's First Smart Bike Lock"/>
    <s v="Keyless. Alarm secured. GPS tracking."/>
    <x v="64"/>
    <n v="60095.35"/>
    <x v="0"/>
    <s v="GB"/>
    <s v="GBP"/>
    <n v="1386025140"/>
    <x v="692"/>
    <b v="0"/>
    <n v="742"/>
    <b v="1"/>
    <s v="technology/hardware"/>
    <n v="120"/>
    <n v="80.989999999999995"/>
    <x v="5"/>
    <s v="hardware"/>
    <x v="692"/>
    <x v="692"/>
    <x v="151"/>
  </r>
  <r>
    <n v="693"/>
    <s v="Prana: Wearable for Breathing and Posture"/>
    <s v="Prana is the first wearable combining breath and posture tracking to make your sitting time count."/>
    <x v="59"/>
    <n v="35338"/>
    <x v="1"/>
    <s v="US"/>
    <s v="USD"/>
    <n v="1430421827"/>
    <x v="693"/>
    <b v="0"/>
    <n v="296"/>
    <b v="0"/>
    <s v="technology/wearables"/>
    <n v="35"/>
    <n v="119.39"/>
    <x v="5"/>
    <s v="wearables"/>
    <x v="693"/>
    <x v="693"/>
    <x v="37"/>
  </r>
  <r>
    <n v="694"/>
    <s v="Airlock bike helmet"/>
    <s v="You can control how much air enters the helmet by opening or closing the vents. This is very useful in bad weather, or for competition."/>
    <x v="61"/>
    <n v="590"/>
    <x v="1"/>
    <s v="US"/>
    <s v="USD"/>
    <n v="1485964559"/>
    <x v="694"/>
    <b v="0"/>
    <n v="7"/>
    <b v="0"/>
    <s v="technology/wearables"/>
    <n v="0"/>
    <n v="84.29"/>
    <x v="5"/>
    <s v="wearables"/>
    <x v="694"/>
    <x v="694"/>
    <x v="154"/>
  </r>
  <r>
    <n v="695"/>
    <s v="mini air- personal air conditioner"/>
    <s v="Unique small wearable personal air conditioning device that provides the user a 10-15 degree environmental difference on his person."/>
    <x v="129"/>
    <n v="636"/>
    <x v="1"/>
    <s v="US"/>
    <s v="USD"/>
    <n v="1414758620"/>
    <x v="695"/>
    <b v="0"/>
    <n v="7"/>
    <b v="0"/>
    <s v="technology/wearables"/>
    <n v="1"/>
    <n v="90.86"/>
    <x v="5"/>
    <s v="wearables"/>
    <x v="695"/>
    <x v="695"/>
    <x v="143"/>
  </r>
  <r>
    <n v="696"/>
    <s v="trustee"/>
    <s v="Show your fidelity by wearing the Trustee rings! Show where you are (at)!"/>
    <x v="171"/>
    <n v="1"/>
    <x v="1"/>
    <s v="NL"/>
    <s v="EUR"/>
    <n v="1406326502"/>
    <x v="696"/>
    <b v="0"/>
    <n v="1"/>
    <b v="0"/>
    <s v="technology/wearables"/>
    <n v="0"/>
    <n v="1"/>
    <x v="5"/>
    <s v="wearables"/>
    <x v="696"/>
    <x v="696"/>
    <x v="1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s v="DE"/>
    <s v="EUR"/>
    <n v="1454502789"/>
    <x v="697"/>
    <b v="0"/>
    <n v="114"/>
    <b v="0"/>
    <s v="technology/wearables"/>
    <n v="46"/>
    <n v="20.34"/>
    <x v="5"/>
    <s v="wearables"/>
    <x v="697"/>
    <x v="697"/>
    <x v="89"/>
  </r>
  <r>
    <n v="698"/>
    <s v="3D Xray Vision. State of the Art. Free for Everyone*."/>
    <s v="The first 3D Xray Vision Instrument FREE* for researchers, scientists, entrepreneurs, developers, educators, artists, and explorers."/>
    <x v="59"/>
    <n v="15390"/>
    <x v="1"/>
    <s v="US"/>
    <s v="USD"/>
    <n v="1411005600"/>
    <x v="698"/>
    <b v="0"/>
    <n v="29"/>
    <b v="0"/>
    <s v="technology/wearables"/>
    <n v="15"/>
    <n v="530.69000000000005"/>
    <x v="5"/>
    <s v="wearables"/>
    <x v="698"/>
    <x v="698"/>
    <x v="96"/>
  </r>
  <r>
    <n v="699"/>
    <s v="TapTap, a touch communication wristband"/>
    <s v="TapTap is a technology to transfer touch between two people. It can also be an activity tracker, a game controller or smart alarm."/>
    <x v="65"/>
    <n v="107148.74"/>
    <x v="1"/>
    <s v="US"/>
    <s v="USD"/>
    <n v="1385136000"/>
    <x v="699"/>
    <b v="0"/>
    <n v="890"/>
    <b v="0"/>
    <s v="technology/wearables"/>
    <n v="82"/>
    <n v="120.39"/>
    <x v="5"/>
    <s v="wearables"/>
    <x v="699"/>
    <x v="699"/>
    <x v="151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s v="ES"/>
    <s v="EUR"/>
    <n v="1484065881"/>
    <x v="700"/>
    <b v="0"/>
    <n v="31"/>
    <b v="0"/>
    <s v="technology/wearables"/>
    <n v="3"/>
    <n v="13"/>
    <x v="5"/>
    <s v="wearables"/>
    <x v="700"/>
    <x v="700"/>
    <x v="8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701"/>
    <b v="0"/>
    <n v="621"/>
    <b v="1"/>
    <s v="technology/hardware"/>
    <n v="114"/>
    <n v="64.02"/>
    <x v="5"/>
    <s v="hardware"/>
    <x v="701"/>
    <x v="701"/>
    <x v="97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s v="US"/>
    <s v="USD"/>
    <n v="1480011987"/>
    <x v="702"/>
    <b v="0"/>
    <n v="37"/>
    <b v="0"/>
    <s v="technology/wearables"/>
    <n v="31"/>
    <n v="124.92"/>
    <x v="5"/>
    <s v="wearables"/>
    <x v="702"/>
    <x v="702"/>
    <x v="15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s v="US"/>
    <s v="USD"/>
    <n v="1485905520"/>
    <x v="703"/>
    <b v="0"/>
    <n v="7"/>
    <b v="0"/>
    <s v="technology/wearables"/>
    <n v="6"/>
    <n v="119.57"/>
    <x v="5"/>
    <s v="wearables"/>
    <x v="703"/>
    <x v="703"/>
    <x v="81"/>
  </r>
  <r>
    <n v="704"/>
    <s v="ZNITCH- The Evolution in Helmet Safety"/>
    <s v="Turn you helmet into the safest helmet and don't worry about a thing,you will always have the right fit!!"/>
    <x v="57"/>
    <n v="481"/>
    <x v="1"/>
    <s v="CA"/>
    <s v="CAD"/>
    <n v="1487565468"/>
    <x v="704"/>
    <b v="0"/>
    <n v="4"/>
    <b v="0"/>
    <s v="technology/wearables"/>
    <n v="1"/>
    <n v="120.25"/>
    <x v="5"/>
    <s v="wearables"/>
    <x v="704"/>
    <x v="704"/>
    <x v="62"/>
  </r>
  <r>
    <n v="705"/>
    <s v="SomnoScope"/>
    <s v="The closest thing ever to the Holy Grail of wearables technology"/>
    <x v="59"/>
    <n v="977"/>
    <x v="1"/>
    <s v="NL"/>
    <s v="EUR"/>
    <n v="1484999278"/>
    <x v="705"/>
    <b v="0"/>
    <n v="5"/>
    <b v="0"/>
    <s v="technology/wearables"/>
    <n v="1"/>
    <n v="195.4"/>
    <x v="5"/>
    <s v="wearables"/>
    <x v="705"/>
    <x v="705"/>
    <x v="62"/>
  </r>
  <r>
    <n v="706"/>
    <s v="Driver Alert System"/>
    <s v="Driver Alert System es un sistema de seguridad para el conductor, que le avisa en caso de perder la posicion vertical mientras conduce."/>
    <x v="59"/>
    <n v="0"/>
    <x v="1"/>
    <s v="ES"/>
    <s v="EUR"/>
    <n v="1481740740"/>
    <x v="706"/>
    <b v="0"/>
    <n v="0"/>
    <b v="0"/>
    <s v="technology/wearables"/>
    <n v="0"/>
    <n v="0"/>
    <x v="5"/>
    <s v="wearables"/>
    <x v="706"/>
    <x v="706"/>
    <x v="10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707"/>
    <b v="0"/>
    <n v="666"/>
    <b v="1"/>
    <s v="technology/hardware"/>
    <n v="202"/>
    <n v="45.55"/>
    <x v="5"/>
    <s v="hardware"/>
    <x v="707"/>
    <x v="707"/>
    <x v="89"/>
  </r>
  <r>
    <n v="2058"/>
    <s v="Raspberry Pi Debug Clip"/>
    <s v="Making using the serial terminal on the Raspberry Pi as easy as Pi!"/>
    <x v="172"/>
    <n v="4308"/>
    <x v="0"/>
    <s v="GB"/>
    <s v="GBP"/>
    <n v="1425326400"/>
    <x v="708"/>
    <b v="0"/>
    <n v="410"/>
    <b v="1"/>
    <s v="technology/hardware"/>
    <n v="168"/>
    <n v="10.51"/>
    <x v="5"/>
    <s v="hardware"/>
    <x v="708"/>
    <x v="708"/>
    <x v="28"/>
  </r>
  <r>
    <n v="709"/>
    <s v="lumiglove"/>
    <s v="A &quot;handheld&quot; light, which eases the way you illuminate objects and/or paths."/>
    <x v="36"/>
    <n v="61"/>
    <x v="1"/>
    <s v="US"/>
    <s v="USD"/>
    <n v="1417741159"/>
    <x v="709"/>
    <b v="0"/>
    <n v="2"/>
    <b v="0"/>
    <s v="technology/wearables"/>
    <n v="0"/>
    <n v="30.5"/>
    <x v="5"/>
    <s v="wearables"/>
    <x v="709"/>
    <x v="709"/>
    <x v="106"/>
  </r>
  <r>
    <n v="710"/>
    <s v="Hate York Shirt 2.0"/>
    <s v="Shirts, so technologically advanced, they connect mentally to their audience upon sight."/>
    <x v="37"/>
    <n v="0"/>
    <x v="1"/>
    <s v="CA"/>
    <s v="CAD"/>
    <n v="1408495440"/>
    <x v="710"/>
    <b v="0"/>
    <n v="0"/>
    <b v="0"/>
    <s v="technology/wearables"/>
    <n v="0"/>
    <n v="0"/>
    <x v="5"/>
    <s v="wearables"/>
    <x v="710"/>
    <x v="710"/>
    <x v="24"/>
  </r>
  <r>
    <n v="711"/>
    <s v="Anti Snore Wearable"/>
    <s v="Our wearable and app automates the poke you normally get from your bedpartner to make you stop snoring and making you turn to the side."/>
    <x v="59"/>
    <n v="33791"/>
    <x v="1"/>
    <s v="NL"/>
    <s v="EUR"/>
    <n v="1481716868"/>
    <x v="711"/>
    <b v="0"/>
    <n v="338"/>
    <b v="0"/>
    <s v="technology/wearables"/>
    <n v="34"/>
    <n v="99.97"/>
    <x v="5"/>
    <s v="wearables"/>
    <x v="711"/>
    <x v="711"/>
    <x v="105"/>
  </r>
  <r>
    <n v="712"/>
    <s v="Riders Registry &quot;Medical data of active people on a Dog Tag&quot;"/>
    <s v="Making important medical data of active people available to first responders of an emergency by wearing a dog tag bearing a QR Code"/>
    <x v="173"/>
    <n v="105"/>
    <x v="1"/>
    <s v="US"/>
    <s v="USD"/>
    <n v="1455466832"/>
    <x v="712"/>
    <b v="0"/>
    <n v="4"/>
    <b v="0"/>
    <s v="technology/wearables"/>
    <n v="0"/>
    <n v="26.25"/>
    <x v="5"/>
    <s v="wearables"/>
    <x v="712"/>
    <x v="712"/>
    <x v="89"/>
  </r>
  <r>
    <n v="713"/>
    <s v="Secure Pet GPS Tracker - Every Moment Matters"/>
    <s v="The first GPS tracker created entirely in Italy that allows you to know where your pet is located at any time throughout any device."/>
    <x v="58"/>
    <n v="199"/>
    <x v="1"/>
    <s v="IT"/>
    <s v="EUR"/>
    <n v="1465130532"/>
    <x v="713"/>
    <b v="0"/>
    <n v="1"/>
    <b v="0"/>
    <s v="technology/wearables"/>
    <n v="1"/>
    <n v="199"/>
    <x v="5"/>
    <s v="wearables"/>
    <x v="713"/>
    <x v="713"/>
    <x v="36"/>
  </r>
  <r>
    <n v="714"/>
    <s v="Prep Packs Survival Belt"/>
    <s v="The Prep Packs Survival Belt allows you to carry all of the essentials for outdoor survival inside your belt buckle"/>
    <x v="36"/>
    <n v="2249"/>
    <x v="1"/>
    <s v="US"/>
    <s v="USD"/>
    <n v="1488308082"/>
    <x v="714"/>
    <b v="0"/>
    <n v="28"/>
    <b v="0"/>
    <s v="technology/wearables"/>
    <n v="15"/>
    <n v="80.319999999999993"/>
    <x v="5"/>
    <s v="wearables"/>
    <x v="714"/>
    <x v="714"/>
    <x v="154"/>
  </r>
  <r>
    <n v="715"/>
    <s v="Mouse^3"/>
    <s v="Mouse^3 is the next generation of input devices. With cursor control and customized gesture recognition, its applications are endless!"/>
    <x v="174"/>
    <n v="1389"/>
    <x v="1"/>
    <s v="US"/>
    <s v="USD"/>
    <n v="1446693040"/>
    <x v="715"/>
    <b v="0"/>
    <n v="12"/>
    <b v="0"/>
    <s v="technology/wearables"/>
    <n v="5"/>
    <n v="115.75"/>
    <x v="5"/>
    <s v="wearables"/>
    <x v="715"/>
    <x v="715"/>
    <x v="33"/>
  </r>
  <r>
    <n v="716"/>
    <s v="Pathfinder - Wearable Navigation for the Blind"/>
    <s v="Translate sight into touch with a wrist-mounted wearable. A revolution for visually impaired people everywhere."/>
    <x v="38"/>
    <n v="715"/>
    <x v="1"/>
    <s v="US"/>
    <s v="USD"/>
    <n v="1417392000"/>
    <x v="716"/>
    <b v="0"/>
    <n v="16"/>
    <b v="0"/>
    <s v="technology/wearables"/>
    <n v="10"/>
    <n v="44.69"/>
    <x v="5"/>
    <s v="wearables"/>
    <x v="716"/>
    <x v="716"/>
    <x v="22"/>
  </r>
  <r>
    <n v="717"/>
    <s v="cool air belt"/>
    <s v="Cool air flowing under clothing keeps you cool."/>
    <x v="59"/>
    <n v="305"/>
    <x v="1"/>
    <s v="US"/>
    <s v="USD"/>
    <n v="1409949002"/>
    <x v="717"/>
    <b v="0"/>
    <n v="4"/>
    <b v="0"/>
    <s v="technology/wearables"/>
    <n v="0"/>
    <n v="76.25"/>
    <x v="5"/>
    <s v="wearables"/>
    <x v="717"/>
    <x v="717"/>
    <x v="96"/>
  </r>
  <r>
    <n v="718"/>
    <s v="BioToo - Emergency Temporary Tattoos"/>
    <s v="When every second matters, BioToo temporary tattoos get critical information to emergency personnel to help them help you."/>
    <x v="14"/>
    <n v="90"/>
    <x v="1"/>
    <s v="US"/>
    <s v="USD"/>
    <n v="1487397540"/>
    <x v="718"/>
    <b v="0"/>
    <n v="4"/>
    <b v="0"/>
    <s v="technology/wearables"/>
    <n v="1"/>
    <n v="22.5"/>
    <x v="5"/>
    <s v="wearables"/>
    <x v="718"/>
    <x v="718"/>
    <x v="12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s v="US"/>
    <s v="USD"/>
    <n v="1456189076"/>
    <x v="719"/>
    <b v="0"/>
    <n v="10"/>
    <b v="0"/>
    <s v="technology/wearables"/>
    <n v="1"/>
    <n v="19.399999999999999"/>
    <x v="5"/>
    <s v="wearables"/>
    <x v="719"/>
    <x v="719"/>
    <x v="91"/>
  </r>
  <r>
    <n v="720"/>
    <s v="Without Utterance: Tales from the Other Side of Language"/>
    <s v="Without Utterance, a crushingly intimate literary memoir told from the inside of losing language, self, and world."/>
    <x v="175"/>
    <n v="2735"/>
    <x v="0"/>
    <s v="US"/>
    <s v="USD"/>
    <n v="1327851291"/>
    <x v="720"/>
    <b v="0"/>
    <n v="41"/>
    <b v="1"/>
    <s v="publishing/nonfiction"/>
    <n v="144"/>
    <n v="66.709999999999994"/>
    <x v="1"/>
    <s v="nonfiction"/>
    <x v="720"/>
    <x v="720"/>
    <x v="74"/>
  </r>
  <r>
    <n v="721"/>
    <s v="Celebrating Brit Shalom â€” Now at CelebratingBritShalom.Com"/>
    <s v="Everything families need to host a Jewish welcoming ritual when opting out of circumcision. Includes original ceremonies and music."/>
    <x v="176"/>
    <n v="10013"/>
    <x v="0"/>
    <s v="US"/>
    <s v="USD"/>
    <n v="1406900607"/>
    <x v="721"/>
    <b v="0"/>
    <n v="119"/>
    <b v="1"/>
    <s v="publishing/nonfiction"/>
    <n v="122"/>
    <n v="84.14"/>
    <x v="1"/>
    <s v="nonfiction"/>
    <x v="721"/>
    <x v="721"/>
    <x v="12"/>
  </r>
  <r>
    <n v="722"/>
    <s v="The BANGGAI Rescue Project"/>
    <s v="BANGGAI RESCUE is a beautiful, must-read book and a project setting out to answer some critical questions about the species' future."/>
    <x v="58"/>
    <n v="33006"/>
    <x v="0"/>
    <s v="US"/>
    <s v="USD"/>
    <n v="1333909178"/>
    <x v="722"/>
    <b v="0"/>
    <n v="153"/>
    <b v="1"/>
    <s v="publishing/nonfiction"/>
    <n v="132"/>
    <n v="215.73"/>
    <x v="1"/>
    <s v="nonfiction"/>
    <x v="722"/>
    <x v="722"/>
    <x v="123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1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8"/>
    <n v="7383.01"/>
    <x v="0"/>
    <s v="US"/>
    <s v="USD"/>
    <n v="1309447163"/>
    <x v="724"/>
    <b v="0"/>
    <n v="143"/>
    <b v="1"/>
    <s v="publishing/nonfiction"/>
    <n v="105"/>
    <n v="51.63"/>
    <x v="1"/>
    <s v="nonfiction"/>
    <x v="724"/>
    <x v="724"/>
    <x v="115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1"/>
    <s v="nonfiction"/>
    <x v="725"/>
    <x v="725"/>
    <x v="2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1"/>
    <s v="nonfiction"/>
    <x v="726"/>
    <x v="726"/>
    <x v="13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1"/>
    <s v="nonfiction"/>
    <x v="727"/>
    <x v="727"/>
    <x v="38"/>
  </r>
  <r>
    <n v="728"/>
    <s v="The Age of the Platform: My Fourth Book"/>
    <s v="A big idea non-fiction book by an impatient three-time author and insomniac willing to bet on himself."/>
    <x v="50"/>
    <n v="7917.45"/>
    <x v="0"/>
    <s v="US"/>
    <s v="USD"/>
    <n v="1313957157"/>
    <x v="728"/>
    <b v="0"/>
    <n v="130"/>
    <b v="1"/>
    <s v="publishing/nonfiction"/>
    <n v="106"/>
    <n v="60.9"/>
    <x v="1"/>
    <s v="nonfiction"/>
    <x v="728"/>
    <x v="728"/>
    <x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1"/>
    <s v="nonfiction"/>
    <x v="729"/>
    <x v="729"/>
    <x v="108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1"/>
    <s v="nonfiction"/>
    <x v="730"/>
    <x v="730"/>
    <x v="73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1"/>
    <s v="nonfiction"/>
    <x v="731"/>
    <x v="731"/>
    <x v="15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732"/>
    <b v="0"/>
    <n v="1556"/>
    <b v="1"/>
    <s v="technology/hardware"/>
    <n v="199"/>
    <n v="51.21"/>
    <x v="5"/>
    <s v="hardware"/>
    <x v="732"/>
    <x v="732"/>
    <x v="149"/>
  </r>
  <r>
    <n v="2067"/>
    <s v="Luminite (LED lighting)"/>
    <s v="The next generation of premium quality LED lighting. Extreme power efficiency in a small package."/>
    <x v="177"/>
    <n v="628"/>
    <x v="0"/>
    <s v="GB"/>
    <s v="GBP"/>
    <n v="1432499376"/>
    <x v="733"/>
    <b v="0"/>
    <n v="10"/>
    <b v="1"/>
    <s v="technology/hardware"/>
    <n v="127"/>
    <n v="62.8"/>
    <x v="5"/>
    <s v="hardware"/>
    <x v="733"/>
    <x v="733"/>
    <x v="57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1"/>
    <s v="nonfiction"/>
    <x v="734"/>
    <x v="734"/>
    <x v="19"/>
  </r>
  <r>
    <n v="735"/>
    <s v="TOP FUEL FOR LIFE - Life Lessons from a Crew Chief"/>
    <s v="TOP FUEL FOR LIFE â€¦ a true story of victory, unimaginable loss_x000a_and the epiphany that changed everything."/>
    <x v="178"/>
    <n v="53771"/>
    <x v="0"/>
    <s v="US"/>
    <s v="USD"/>
    <n v="1417653540"/>
    <x v="735"/>
    <b v="0"/>
    <n v="229"/>
    <b v="1"/>
    <s v="publishing/nonfiction"/>
    <n v="114"/>
    <n v="234.81"/>
    <x v="1"/>
    <s v="nonfiction"/>
    <x v="735"/>
    <x v="735"/>
    <x v="106"/>
  </r>
  <r>
    <n v="736"/>
    <s v="What Happens in Vegas Stays on YouTube"/>
    <s v="I'm writing a new book! Topic: Privacy is Dead. What does a world without privacy mean for humanity? Our reputations? Our kids?"/>
    <x v="179"/>
    <n v="11345"/>
    <x v="0"/>
    <s v="US"/>
    <s v="USD"/>
    <n v="1385009940"/>
    <x v="736"/>
    <b v="0"/>
    <n v="108"/>
    <b v="1"/>
    <s v="publishing/nonfiction"/>
    <n v="315"/>
    <n v="105.05"/>
    <x v="1"/>
    <s v="nonfiction"/>
    <x v="736"/>
    <x v="736"/>
    <x v="5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1"/>
    <s v="nonfiction"/>
    <x v="737"/>
    <x v="737"/>
    <x v="102"/>
  </r>
  <r>
    <n v="738"/>
    <s v="Under the Sour Sun: Hunger through the Eyes of a Child"/>
    <s v="The true story of a child's struggle with hunger, poverty, and war in El Salvador."/>
    <x v="48"/>
    <n v="1601"/>
    <x v="0"/>
    <s v="US"/>
    <s v="USD"/>
    <n v="1417409940"/>
    <x v="738"/>
    <b v="0"/>
    <n v="41"/>
    <b v="1"/>
    <s v="publishing/nonfiction"/>
    <n v="107"/>
    <n v="39.049999999999997"/>
    <x v="1"/>
    <s v="nonfiction"/>
    <x v="738"/>
    <x v="738"/>
    <x v="106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1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2"/>
    <n v="3222"/>
    <x v="0"/>
    <s v="US"/>
    <s v="USD"/>
    <n v="1434857482"/>
    <x v="740"/>
    <b v="0"/>
    <n v="19"/>
    <b v="1"/>
    <s v="publishing/nonfiction"/>
    <n v="107"/>
    <n v="169.58"/>
    <x v="1"/>
    <s v="nonfiction"/>
    <x v="740"/>
    <x v="740"/>
    <x v="90"/>
  </r>
  <r>
    <n v="741"/>
    <s v="reVILNA: the vilna ghetto project"/>
    <s v="A revolutionary digital mapping project of the Vilna Ghetto"/>
    <x v="95"/>
    <n v="13293.8"/>
    <x v="0"/>
    <s v="US"/>
    <s v="USD"/>
    <n v="1370964806"/>
    <x v="741"/>
    <b v="0"/>
    <n v="94"/>
    <b v="1"/>
    <s v="publishing/nonfiction"/>
    <n v="102"/>
    <n v="141.41999999999999"/>
    <x v="1"/>
    <s v="nonfiction"/>
    <x v="741"/>
    <x v="741"/>
    <x v="34"/>
  </r>
  <r>
    <n v="742"/>
    <s v="&quot;My Life As Julia Roberts, Snapshots Of A LIfe"/>
    <s v="Thats right &quot;My Life As Julia Robertsâ€¦Snapshots Of A Life&quot; is going on the road! The first book tour! With Author Liane Langford!"/>
    <x v="125"/>
    <n v="1550"/>
    <x v="0"/>
    <s v="US"/>
    <s v="USD"/>
    <n v="1395435712"/>
    <x v="742"/>
    <b v="0"/>
    <n v="23"/>
    <b v="1"/>
    <s v="publishing/nonfiction"/>
    <n v="111"/>
    <n v="67.39"/>
    <x v="1"/>
    <s v="nonfiction"/>
    <x v="742"/>
    <x v="742"/>
    <x v="161"/>
  </r>
  <r>
    <n v="743"/>
    <s v="A Tale as Rich as Soil: Preserving Valmont's History"/>
    <s v="Valmont is a town with a fertile history and a vibrant community. We aim to capture the magic in our People's History of Valmont!"/>
    <x v="33"/>
    <n v="814"/>
    <x v="0"/>
    <s v="US"/>
    <s v="USD"/>
    <n v="1334610000"/>
    <x v="743"/>
    <b v="0"/>
    <n v="15"/>
    <b v="1"/>
    <s v="publishing/nonfiction"/>
    <n v="148"/>
    <n v="54.27"/>
    <x v="1"/>
    <s v="nonfiction"/>
    <x v="743"/>
    <x v="743"/>
    <x v="46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1"/>
    <s v="nonfiction"/>
    <x v="744"/>
    <x v="744"/>
    <x v="64"/>
  </r>
  <r>
    <n v="745"/>
    <s v="Help Launch the Most Amazing Online Organizing Guide Ever."/>
    <s v="Help launch a FREE guide that can help activists &amp; community organizers leverage social media tools for change like never before."/>
    <x v="180"/>
    <n v="3976"/>
    <x v="0"/>
    <s v="US"/>
    <s v="USD"/>
    <n v="1367588645"/>
    <x v="745"/>
    <b v="0"/>
    <n v="74"/>
    <b v="1"/>
    <s v="publishing/nonfiction"/>
    <n v="179"/>
    <n v="53.73"/>
    <x v="1"/>
    <s v="nonfiction"/>
    <x v="745"/>
    <x v="745"/>
    <x v="29"/>
  </r>
  <r>
    <n v="746"/>
    <s v="Attention: People With Body Parts"/>
    <s v="This is a book of letters. Letters to our body parts."/>
    <x v="181"/>
    <n v="3318"/>
    <x v="0"/>
    <s v="US"/>
    <s v="USD"/>
    <n v="1348372740"/>
    <x v="746"/>
    <b v="0"/>
    <n v="97"/>
    <b v="1"/>
    <s v="publishing/nonfiction"/>
    <n v="111"/>
    <n v="34.21"/>
    <x v="1"/>
    <s v="nonfiction"/>
    <x v="746"/>
    <x v="746"/>
    <x v="126"/>
  </r>
  <r>
    <n v="747"/>
    <s v="Trash is Treasure"/>
    <s v="My creations are born in different cultural environment around the globe with Â« what is already there Â» and act as a social impulse"/>
    <x v="38"/>
    <n v="7003"/>
    <x v="0"/>
    <s v="NL"/>
    <s v="EUR"/>
    <n v="1421319240"/>
    <x v="747"/>
    <b v="0"/>
    <n v="55"/>
    <b v="1"/>
    <s v="publishing/nonfiction"/>
    <n v="100"/>
    <n v="127.33"/>
    <x v="1"/>
    <s v="nonfiction"/>
    <x v="747"/>
    <x v="747"/>
    <x v="98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1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1"/>
    <s v="nonfiction"/>
    <x v="749"/>
    <x v="749"/>
    <x v="62"/>
  </r>
  <r>
    <n v="750"/>
    <s v="A book no one should have to write-but everyone should read."/>
    <s v="The epic adventure of a 33 year journey surviving 4 open heart surgeries- emotionally powerful. Graphic. Honest. Funny"/>
    <x v="182"/>
    <n v="4559"/>
    <x v="0"/>
    <s v="US"/>
    <s v="USD"/>
    <n v="1361739872"/>
    <x v="750"/>
    <b v="0"/>
    <n v="59"/>
    <b v="1"/>
    <s v="publishing/nonfiction"/>
    <n v="103"/>
    <n v="77.27"/>
    <x v="1"/>
    <s v="nonfiction"/>
    <x v="750"/>
    <x v="750"/>
    <x v="162"/>
  </r>
  <r>
    <n v="751"/>
    <s v="Surviving the Journey: Letters from the Railroad"/>
    <s v="A young cancer survivor embarks on a cross country railroad adventure while writing her memoir through letters."/>
    <x v="2"/>
    <n v="3555"/>
    <x v="0"/>
    <s v="US"/>
    <s v="USD"/>
    <n v="1312470475"/>
    <x v="751"/>
    <b v="0"/>
    <n v="62"/>
    <b v="1"/>
    <s v="publishing/nonfiction"/>
    <n v="119"/>
    <n v="57.34"/>
    <x v="1"/>
    <s v="nonfiction"/>
    <x v="751"/>
    <x v="751"/>
    <x v="77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1"/>
    <s v="nonfiction"/>
    <x v="752"/>
    <x v="752"/>
    <x v="8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1"/>
    <s v="nonfiction"/>
    <x v="753"/>
    <x v="753"/>
    <x v="28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1"/>
    <s v="nonfiction"/>
    <x v="754"/>
    <x v="754"/>
    <x v="38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1"/>
    <s v="nonfiction"/>
    <x v="755"/>
    <x v="755"/>
    <x v="53"/>
  </r>
  <r>
    <n v="756"/>
    <s v="Shemdegi Sadguri: photopoetic commentary on Eastern Europe"/>
    <s v="A mixed media (poetry, photo, prose and sound) text focusing on/inspired by rural life in former Communist republics. "/>
    <x v="183"/>
    <n v="824"/>
    <x v="0"/>
    <s v="US"/>
    <s v="USD"/>
    <n v="1303147459"/>
    <x v="756"/>
    <b v="0"/>
    <n v="22"/>
    <b v="1"/>
    <s v="publishing/nonfiction"/>
    <n v="118"/>
    <n v="37.450000000000003"/>
    <x v="1"/>
    <s v="nonfiction"/>
    <x v="756"/>
    <x v="756"/>
    <x v="75"/>
  </r>
  <r>
    <n v="757"/>
    <s v="Celebrating Orlando's Historic Haunts Release"/>
    <s v="This is for the book release event/photo gallery show. Funds will go to buy gallery prints &amp; copies of Orlando's Historic Haunts."/>
    <x v="159"/>
    <n v="595"/>
    <x v="0"/>
    <s v="US"/>
    <s v="USD"/>
    <n v="1354756714"/>
    <x v="757"/>
    <b v="0"/>
    <n v="18"/>
    <b v="1"/>
    <s v="publishing/nonfiction"/>
    <n v="238"/>
    <n v="33.06"/>
    <x v="1"/>
    <s v="nonfiction"/>
    <x v="757"/>
    <x v="757"/>
    <x v="163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1"/>
    <s v="nonfiction"/>
    <x v="758"/>
    <x v="758"/>
    <x v="110"/>
  </r>
  <r>
    <n v="2076"/>
    <s v="Earin - The Worlds Smallest Wireless Earbuds"/>
    <s v="Wireless earbuds filled with sound, yet so small they are almost invisible!"/>
    <x v="184"/>
    <n v="972594.99"/>
    <x v="0"/>
    <s v="GB"/>
    <s v="GBP"/>
    <n v="1406149689"/>
    <x v="759"/>
    <b v="0"/>
    <n v="8359"/>
    <b v="1"/>
    <s v="technology/hardware"/>
    <n v="543"/>
    <n v="116.35"/>
    <x v="5"/>
    <s v="hardware"/>
    <x v="759"/>
    <x v="759"/>
    <x v="6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s v="US"/>
    <s v="USD"/>
    <n v="1480188013"/>
    <x v="760"/>
    <b v="0"/>
    <n v="0"/>
    <b v="0"/>
    <s v="publishing/fiction"/>
    <n v="0"/>
    <n v="0"/>
    <x v="1"/>
    <s v="fiction"/>
    <x v="760"/>
    <x v="760"/>
    <x v="155"/>
  </r>
  <r>
    <n v="761"/>
    <s v="DONE WITH DEATH"/>
    <s v="The day Chuck died was the day everything changed. Now he has to save the afterlife from extinction or die again trying."/>
    <x v="10"/>
    <n v="235"/>
    <x v="1"/>
    <s v="US"/>
    <s v="USD"/>
    <n v="1391364126"/>
    <x v="761"/>
    <b v="0"/>
    <n v="6"/>
    <b v="0"/>
    <s v="publishing/fiction"/>
    <n v="5"/>
    <n v="39.17"/>
    <x v="1"/>
    <s v="fiction"/>
    <x v="761"/>
    <x v="761"/>
    <x v="88"/>
  </r>
  <r>
    <n v="762"/>
    <s v="Where we used to live - eBook (PROJECT 80%)"/>
    <s v="An original-well-done eBook. Mainly about fiction, action, adventure, and mystery. A story that you've never read!"/>
    <x v="8"/>
    <n v="0"/>
    <x v="1"/>
    <s v="MX"/>
    <s v="MXN"/>
    <n v="1480831200"/>
    <x v="762"/>
    <b v="0"/>
    <n v="0"/>
    <b v="0"/>
    <s v="publishing/fiction"/>
    <n v="0"/>
    <n v="0"/>
    <x v="1"/>
    <s v="fiction"/>
    <x v="762"/>
    <x v="762"/>
    <x v="8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763"/>
    <b v="0"/>
    <n v="607"/>
    <b v="1"/>
    <s v="technology/hardware"/>
    <n v="288"/>
    <n v="47.47"/>
    <x v="5"/>
    <s v="hardware"/>
    <x v="763"/>
    <x v="763"/>
    <x v="68"/>
  </r>
  <r>
    <n v="764"/>
    <s v="[JOE]KES"/>
    <s v="[JOE]KES is a book full of over 200 original, sometimes funny, pun-ish Joekes. If you hate the book, use it as a coster!"/>
    <x v="10"/>
    <n v="0"/>
    <x v="1"/>
    <s v="US"/>
    <s v="USD"/>
    <n v="1441858161"/>
    <x v="764"/>
    <b v="0"/>
    <n v="0"/>
    <b v="0"/>
    <s v="publishing/fiction"/>
    <n v="0"/>
    <n v="0"/>
    <x v="1"/>
    <s v="fiction"/>
    <x v="764"/>
    <x v="764"/>
    <x v="20"/>
  </r>
  <r>
    <n v="765"/>
    <s v="Dirty Quiet Money"/>
    <s v="To survive, an American socialite must fight with a Mafia boss in the French Resistance, but will his underworld ruin her in the end?"/>
    <x v="38"/>
    <n v="2521"/>
    <x v="1"/>
    <s v="US"/>
    <s v="USD"/>
    <n v="1413723684"/>
    <x v="765"/>
    <b v="0"/>
    <n v="44"/>
    <b v="0"/>
    <s v="publishing/fiction"/>
    <n v="36"/>
    <n v="57.3"/>
    <x v="1"/>
    <s v="fiction"/>
    <x v="765"/>
    <x v="765"/>
    <x v="80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s v="CA"/>
    <s v="CAD"/>
    <n v="1424112483"/>
    <x v="766"/>
    <b v="0"/>
    <n v="0"/>
    <b v="0"/>
    <s v="publishing/fiction"/>
    <n v="0"/>
    <n v="0"/>
    <x v="1"/>
    <s v="fiction"/>
    <x v="766"/>
    <x v="766"/>
    <x v="28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s v="US"/>
    <s v="USD"/>
    <n v="1432178810"/>
    <x v="767"/>
    <b v="0"/>
    <n v="3"/>
    <b v="0"/>
    <s v="publishing/fiction"/>
    <n v="4"/>
    <n v="59"/>
    <x v="1"/>
    <s v="fiction"/>
    <x v="767"/>
    <x v="767"/>
    <x v="57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s v="US"/>
    <s v="USD"/>
    <n v="1387169890"/>
    <x v="768"/>
    <b v="0"/>
    <n v="0"/>
    <b v="0"/>
    <s v="publishing/fiction"/>
    <n v="0"/>
    <n v="0"/>
    <x v="1"/>
    <s v="fiction"/>
    <x v="768"/>
    <x v="768"/>
    <x v="149"/>
  </r>
  <r>
    <n v="769"/>
    <s v="Sorry I Tripped in Your Yard"/>
    <s v="Over a year of dedication has produced amazing photos and stirring words. The last step is to help those words appear in a printed book"/>
    <x v="23"/>
    <n v="1656"/>
    <x v="1"/>
    <s v="US"/>
    <s v="USD"/>
    <n v="1388102094"/>
    <x v="769"/>
    <b v="0"/>
    <n v="52"/>
    <b v="0"/>
    <s v="publishing/fiction"/>
    <n v="41"/>
    <n v="31.85"/>
    <x v="1"/>
    <s v="fiction"/>
    <x v="769"/>
    <x v="769"/>
    <x v="149"/>
  </r>
  <r>
    <n v="770"/>
    <s v="Open Door: The Call -- Young Reader's Fiction Book"/>
    <s v="Daniel was an ordinary boy, until unordinary events began to occur. Danny had never been exposed to supernatural activity until now..."/>
    <x v="185"/>
    <n v="0"/>
    <x v="1"/>
    <s v="US"/>
    <s v="USD"/>
    <n v="1361750369"/>
    <x v="770"/>
    <b v="0"/>
    <n v="0"/>
    <b v="0"/>
    <s v="publishing/fiction"/>
    <n v="0"/>
    <n v="0"/>
    <x v="1"/>
    <s v="fiction"/>
    <x v="770"/>
    <x v="770"/>
    <x v="162"/>
  </r>
  <r>
    <n v="771"/>
    <s v="Donald Trump Presidential Stress Cube"/>
    <s v="A satire gift, the stress cube has original artwork, comes on a custom mahogany stand and has a funny exercise booklet."/>
    <x v="117"/>
    <n v="10"/>
    <x v="1"/>
    <s v="US"/>
    <s v="USD"/>
    <n v="1454183202"/>
    <x v="771"/>
    <b v="0"/>
    <n v="1"/>
    <b v="0"/>
    <s v="publishing/fiction"/>
    <n v="0"/>
    <n v="10"/>
    <x v="1"/>
    <s v="fiction"/>
    <x v="771"/>
    <x v="771"/>
    <x v="104"/>
  </r>
  <r>
    <n v="772"/>
    <s v="This is NOT the Bible I was taught in Sunday School"/>
    <s v="What if the stories in the Bible, especially those about strong women, were retuld by their own characters? I've completed 5 and am ready to publish."/>
    <x v="48"/>
    <n v="50"/>
    <x v="1"/>
    <s v="US"/>
    <s v="USD"/>
    <n v="1257047940"/>
    <x v="772"/>
    <b v="0"/>
    <n v="1"/>
    <b v="0"/>
    <s v="publishing/fiction"/>
    <n v="3"/>
    <n v="50"/>
    <x v="1"/>
    <s v="fiction"/>
    <x v="772"/>
    <x v="772"/>
    <x v="150"/>
  </r>
  <r>
    <n v="2721"/>
    <s v="Pi Crust - Easily Connect Electronics To Your Raspberry Pi"/>
    <s v="Pi Crust is a breakout board for the Raspberry Pi that makes it easier to connect electronics - help us to bring this into kit form!"/>
    <x v="46"/>
    <n v="10965"/>
    <x v="0"/>
    <s v="GB"/>
    <s v="GBP"/>
    <n v="1378494000"/>
    <x v="773"/>
    <b v="0"/>
    <n v="269"/>
    <b v="1"/>
    <s v="technology/hardware"/>
    <n v="1462"/>
    <n v="40.76"/>
    <x v="5"/>
    <s v="hardware"/>
    <x v="773"/>
    <x v="773"/>
    <x v="152"/>
  </r>
  <r>
    <n v="774"/>
    <s v="Arabella makes her novel Pants On FIre! an audio book!"/>
    <s v="Arabella seeks studio time to professionally read her novel, making it available to listeners as an audio book on audible.com"/>
    <x v="9"/>
    <n v="351"/>
    <x v="1"/>
    <s v="US"/>
    <s v="USD"/>
    <n v="1393181018"/>
    <x v="774"/>
    <b v="0"/>
    <n v="9"/>
    <b v="0"/>
    <s v="publishing/fiction"/>
    <n v="70"/>
    <n v="39"/>
    <x v="1"/>
    <s v="fiction"/>
    <x v="774"/>
    <x v="774"/>
    <x v="102"/>
  </r>
  <r>
    <n v="775"/>
    <s v="Scorned: A LeKrista Scott, Vampire Hunted Novel"/>
    <s v="Scorned is the first in a series that I have been working on for two years and it's time to get it published."/>
    <x v="3"/>
    <n v="170"/>
    <x v="1"/>
    <s v="US"/>
    <s v="USD"/>
    <n v="1323998795"/>
    <x v="775"/>
    <b v="0"/>
    <n v="5"/>
    <b v="0"/>
    <s v="publishing/fiction"/>
    <n v="2"/>
    <n v="34"/>
    <x v="1"/>
    <s v="fiction"/>
    <x v="775"/>
    <x v="775"/>
    <x v="111"/>
  </r>
  <r>
    <n v="776"/>
    <s v="Run Ragged"/>
    <s v="Would anything change if women were in charge? Book Clubs, readers, and critics herald the latest by award-winning author, Aguila."/>
    <x v="38"/>
    <n v="3598"/>
    <x v="1"/>
    <s v="US"/>
    <s v="USD"/>
    <n v="1444539600"/>
    <x v="776"/>
    <b v="0"/>
    <n v="57"/>
    <b v="0"/>
    <s v="publishing/fiction"/>
    <n v="51"/>
    <n v="63.12"/>
    <x v="1"/>
    <s v="fiction"/>
    <x v="776"/>
    <x v="776"/>
    <x v="13"/>
  </r>
  <r>
    <n v="777"/>
    <s v="One Minute Gone: Manhattan Noir: a novel and backstory book"/>
    <s v="One Minute Gone is a murder mystery drawn from real people and events. Read Chapter One at http://davidhansardblog.wordpress.com."/>
    <x v="2"/>
    <n v="21"/>
    <x v="1"/>
    <s v="US"/>
    <s v="USD"/>
    <n v="1375313577"/>
    <x v="777"/>
    <b v="0"/>
    <n v="3"/>
    <b v="0"/>
    <s v="publishing/fiction"/>
    <n v="1"/>
    <n v="7"/>
    <x v="1"/>
    <s v="fiction"/>
    <x v="777"/>
    <x v="777"/>
    <x v="153"/>
  </r>
  <r>
    <n v="778"/>
    <s v="Summers' Love, A Cute and Funny Cinderella Love Story"/>
    <s v="Laughter, tears and good times in the warm glow of Summer s Love. The perfect recipe for the winter blahs."/>
    <x v="9"/>
    <n v="2"/>
    <x v="1"/>
    <s v="US"/>
    <s v="USD"/>
    <n v="1398876680"/>
    <x v="778"/>
    <b v="0"/>
    <n v="1"/>
    <b v="0"/>
    <s v="publishing/fiction"/>
    <n v="0"/>
    <n v="2"/>
    <x v="1"/>
    <s v="fiction"/>
    <x v="778"/>
    <x v="778"/>
    <x v="35"/>
  </r>
  <r>
    <n v="779"/>
    <s v="Silenus March: A Novel"/>
    <s v="A novel. Beautiful. Sparse. The truth behind the American Dream seen from the eyes of a young wanderer in the midst of the economic collapse. "/>
    <x v="36"/>
    <n v="400"/>
    <x v="1"/>
    <s v="US"/>
    <s v="USD"/>
    <n v="1287115200"/>
    <x v="779"/>
    <b v="0"/>
    <n v="6"/>
    <b v="0"/>
    <s v="publishing/fiction"/>
    <n v="3"/>
    <n v="66.67"/>
    <x v="1"/>
    <s v="fiction"/>
    <x v="779"/>
    <x v="779"/>
    <x v="164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2"/>
    <s v="rock"/>
    <x v="780"/>
    <x v="780"/>
    <x v="58"/>
  </r>
  <r>
    <n v="781"/>
    <s v="Touring the United States This July"/>
    <s v="&quot;WE ARE ON A MISSION TO TOUR THE UNITED STATES NON-STOP. TO DO SO WE NEED TO PURCHASE A NEW VAN.&quot;"/>
    <x v="77"/>
    <n v="1065.23"/>
    <x v="0"/>
    <s v="US"/>
    <s v="USD"/>
    <n v="1370649674"/>
    <x v="781"/>
    <b v="0"/>
    <n v="25"/>
    <b v="1"/>
    <s v="music/rock"/>
    <n v="133"/>
    <n v="42.61"/>
    <x v="2"/>
    <s v="rock"/>
    <x v="781"/>
    <x v="781"/>
    <x v="34"/>
  </r>
  <r>
    <n v="782"/>
    <s v="Richie Ray finally records a new record!"/>
    <s v="After almost three years of being out of music, I've decided to finally make the solo record I've wanted to do for years."/>
    <x v="183"/>
    <n v="700"/>
    <x v="0"/>
    <s v="US"/>
    <s v="USD"/>
    <n v="1345918302"/>
    <x v="782"/>
    <b v="0"/>
    <n v="14"/>
    <b v="1"/>
    <s v="music/rock"/>
    <n v="100"/>
    <n v="50"/>
    <x v="2"/>
    <s v="rock"/>
    <x v="782"/>
    <x v="782"/>
    <x v="108"/>
  </r>
  <r>
    <n v="783"/>
    <s v="Fund The Red Masque's New Album, &quot;Mythalogue&quot;"/>
    <s v="The Red Masque will be heading into the studio in late April to begin recording their new album, tentatively titled &quot;Mythalogue&quot;."/>
    <x v="48"/>
    <n v="2222"/>
    <x v="0"/>
    <s v="US"/>
    <s v="USD"/>
    <n v="1335564000"/>
    <x v="783"/>
    <b v="0"/>
    <n v="35"/>
    <b v="1"/>
    <s v="music/rock"/>
    <n v="148"/>
    <n v="63.49"/>
    <x v="2"/>
    <s v="rock"/>
    <x v="783"/>
    <x v="783"/>
    <x v="46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2"/>
    <s v="rock"/>
    <x v="784"/>
    <x v="784"/>
    <x v="147"/>
  </r>
  <r>
    <n v="785"/>
    <s v="Treedom's NEW album fund!"/>
    <s v="Treedom wants to record a second album! We have a lot of new material, and we wanted to capture our new sound in a record for our fans."/>
    <x v="9"/>
    <n v="903.14"/>
    <x v="0"/>
    <s v="US"/>
    <s v="USD"/>
    <n v="1362060915"/>
    <x v="785"/>
    <b v="0"/>
    <n v="29"/>
    <b v="1"/>
    <s v="music/rock"/>
    <n v="181"/>
    <n v="31.14"/>
    <x v="2"/>
    <s v="rock"/>
    <x v="785"/>
    <x v="785"/>
    <x v="162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2"/>
    <s v="rock"/>
    <x v="786"/>
    <x v="786"/>
    <x v="123"/>
  </r>
  <r>
    <n v="787"/>
    <s v="Mahayla CD Pressing"/>
    <s v="We've made our goal with your help. Thanks so much! This is a great time to pre-purchase the album and get some extra perks."/>
    <x v="37"/>
    <n v="1370"/>
    <x v="0"/>
    <s v="US"/>
    <s v="USD"/>
    <n v="1383318226"/>
    <x v="787"/>
    <b v="0"/>
    <n v="17"/>
    <b v="1"/>
    <s v="music/rock"/>
    <n v="114"/>
    <n v="80.59"/>
    <x v="2"/>
    <s v="rock"/>
    <x v="787"/>
    <x v="787"/>
    <x v="15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2"/>
    <s v="rock"/>
    <x v="788"/>
    <x v="788"/>
    <x v="131"/>
  </r>
  <r>
    <n v="789"/>
    <s v="Reluctant Hero's &quot;All As One&quot; EP"/>
    <s v="Reluctant Hero is getting ready to record their next EP titled All As One! Studio dates are set for January 18th-22nd! Let's work!"/>
    <x v="186"/>
    <n v="1860"/>
    <x v="0"/>
    <s v="US"/>
    <s v="USD"/>
    <n v="1358755140"/>
    <x v="789"/>
    <b v="0"/>
    <n v="14"/>
    <b v="1"/>
    <s v="music/rock"/>
    <n v="109"/>
    <n v="132.86000000000001"/>
    <x v="2"/>
    <s v="rock"/>
    <x v="789"/>
    <x v="789"/>
    <x v="6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2"/>
    <s v="rock"/>
    <x v="790"/>
    <x v="790"/>
    <x v="66"/>
  </r>
  <r>
    <n v="791"/>
    <s v="Brad Hoshaw &amp; the Seven Deadlies - New Studio Album"/>
    <s v="Second album from award-winning Brad Hoshaw &amp; the Seven Deadlies, featuring crowd favorites &quot;New Tattoo&quot; and &quot;Delta King.&quot;"/>
    <x v="50"/>
    <n v="7790"/>
    <x v="0"/>
    <s v="US"/>
    <s v="USD"/>
    <n v="1384322340"/>
    <x v="791"/>
    <b v="0"/>
    <n v="128"/>
    <b v="1"/>
    <s v="music/rock"/>
    <n v="104"/>
    <n v="60.86"/>
    <x v="2"/>
    <s v="rock"/>
    <x v="791"/>
    <x v="791"/>
    <x v="15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2"/>
    <s v="rock"/>
    <x v="792"/>
    <x v="792"/>
    <x v="15"/>
  </r>
  <r>
    <n v="793"/>
    <s v="Dead Tree Duo's first full length album! Let's make it!"/>
    <s v="Dead Tree Duo has been fortunate enough to record a full length album at Threshold Studios in NYC!  Now it's time to manufacture them!"/>
    <x v="187"/>
    <n v="2826.43"/>
    <x v="0"/>
    <s v="US"/>
    <s v="USD"/>
    <n v="1372827540"/>
    <x v="793"/>
    <b v="0"/>
    <n v="32"/>
    <b v="1"/>
    <s v="music/rock"/>
    <n v="103"/>
    <n v="88.33"/>
    <x v="2"/>
    <s v="rock"/>
    <x v="793"/>
    <x v="793"/>
    <x v="159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2"/>
    <s v="rock"/>
    <x v="794"/>
    <x v="794"/>
    <x v="45"/>
  </r>
  <r>
    <n v="795"/>
    <s v="Jimbo Mathus &amp; The Tri-State Coalition | WHITE BUFFALO"/>
    <s v="After the success of the critically-acclaimed &quot;Confederate Buddha,&quot; Jimbo &amp; Tri-State need your help to raise the WHITE BUFFALO."/>
    <x v="31"/>
    <n v="15650"/>
    <x v="0"/>
    <s v="US"/>
    <s v="USD"/>
    <n v="1333774740"/>
    <x v="795"/>
    <b v="0"/>
    <n v="184"/>
    <b v="1"/>
    <s v="music/rock"/>
    <n v="112"/>
    <n v="85.05"/>
    <x v="2"/>
    <s v="rock"/>
    <x v="795"/>
    <x v="795"/>
    <x v="12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2"/>
    <s v="rock"/>
    <x v="796"/>
    <x v="796"/>
    <x v="130"/>
  </r>
  <r>
    <n v="797"/>
    <s v="Lust Control NEW CD!!!"/>
    <s v="Help Lust Control Kickstart their first cd in 20 years!!  To be mixed by Rocky Gray (Living Sacrifice, Soul Embraced, Evanescence)!!"/>
    <x v="2"/>
    <n v="3226"/>
    <x v="0"/>
    <s v="US"/>
    <s v="USD"/>
    <n v="1335672000"/>
    <x v="797"/>
    <b v="0"/>
    <n v="71"/>
    <b v="1"/>
    <s v="music/rock"/>
    <n v="108"/>
    <n v="45.44"/>
    <x v="2"/>
    <s v="rock"/>
    <x v="797"/>
    <x v="797"/>
    <x v="46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2"/>
    <s v="rock"/>
    <x v="798"/>
    <x v="798"/>
    <x v="3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2"/>
    <s v="rock"/>
    <x v="799"/>
    <x v="799"/>
    <x v="46"/>
  </r>
  <r>
    <n v="2724"/>
    <s v="RasPiO GPIO Quick Reference Ruler for Raspberry Pi RPi.GPIO"/>
    <s v="RPi.GPIO Quick reference for GPIO programming on Raspberry Pi. Python code &amp; port ID labels in a convenient 6&quot; PCB ruler"/>
    <x v="188"/>
    <n v="7326.88"/>
    <x v="0"/>
    <s v="GB"/>
    <s v="GBP"/>
    <n v="1439625059"/>
    <x v="800"/>
    <b v="0"/>
    <n v="1019"/>
    <b v="1"/>
    <s v="technology/hardware"/>
    <n v="297"/>
    <n v="7.19"/>
    <x v="5"/>
    <s v="hardware"/>
    <x v="800"/>
    <x v="800"/>
    <x v="17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2"/>
    <s v="rock"/>
    <x v="801"/>
    <x v="801"/>
    <x v="6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2"/>
    <s v="rock"/>
    <x v="802"/>
    <x v="802"/>
    <x v="134"/>
  </r>
  <r>
    <n v="803"/>
    <s v="The Beautiful Refrain's &quot;Page One&quot; Project"/>
    <s v="We're recording our first single in Nashville this summer and sending it to radio with Shamrock Media Group.  We need your help!!"/>
    <x v="99"/>
    <n v="2835"/>
    <x v="0"/>
    <s v="US"/>
    <s v="USD"/>
    <n v="1306630800"/>
    <x v="803"/>
    <b v="0"/>
    <n v="38"/>
    <b v="1"/>
    <s v="music/rock"/>
    <n v="123"/>
    <n v="74.61"/>
    <x v="2"/>
    <s v="rock"/>
    <x v="803"/>
    <x v="803"/>
    <x v="128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x v="804"/>
    <b v="0"/>
    <n v="18"/>
    <b v="1"/>
    <s v="music/rock"/>
    <n v="100"/>
    <n v="305.56"/>
    <x v="2"/>
    <s v="rock"/>
    <x v="804"/>
    <x v="804"/>
    <x v="45"/>
  </r>
  <r>
    <n v="805"/>
    <s v="Virtual CH - The One-Man-Mixed-Media-Rock-Band Debut"/>
    <s v="Be a part of Virtual CH's debut Video and Record release.  Help fund their debut music video and record mixing expenses."/>
    <x v="2"/>
    <n v="3150"/>
    <x v="0"/>
    <s v="US"/>
    <s v="USD"/>
    <n v="1310857200"/>
    <x v="805"/>
    <b v="0"/>
    <n v="54"/>
    <b v="1"/>
    <s v="music/rock"/>
    <n v="105"/>
    <n v="58.33"/>
    <x v="2"/>
    <s v="rock"/>
    <x v="805"/>
    <x v="805"/>
    <x v="115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2"/>
    <s v="rock"/>
    <x v="806"/>
    <x v="806"/>
    <x v="14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2"/>
    <s v="rock"/>
    <x v="807"/>
    <x v="807"/>
    <x v="121"/>
  </r>
  <r>
    <n v="808"/>
    <s v="The Micronite Filters | Wizard Blood Vinyl"/>
    <s v="The Micronite Filters have a blood curdling sonic adventure ready for psychedelic swirled vinyl for the best possible auditory journey."/>
    <x v="53"/>
    <n v="4500"/>
    <x v="0"/>
    <s v="CA"/>
    <s v="CAD"/>
    <n v="1419224340"/>
    <x v="808"/>
    <b v="0"/>
    <n v="43"/>
    <b v="1"/>
    <s v="music/rock"/>
    <n v="100"/>
    <n v="104.65"/>
    <x v="2"/>
    <s v="rock"/>
    <x v="808"/>
    <x v="808"/>
    <x v="32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2"/>
    <s v="rock"/>
    <x v="809"/>
    <x v="809"/>
    <x v="65"/>
  </r>
  <r>
    <n v="810"/>
    <s v="Help us get our music into the hands of our fans!"/>
    <s v="Please help us reach both a short term and lifetime goal! We can't do this without your help. thank you a ton from all of us at P.T.R.."/>
    <x v="48"/>
    <n v="1575"/>
    <x v="0"/>
    <s v="US"/>
    <s v="USD"/>
    <n v="1346462462"/>
    <x v="810"/>
    <b v="0"/>
    <n v="27"/>
    <b v="1"/>
    <s v="music/rock"/>
    <n v="105"/>
    <n v="58.33"/>
    <x v="2"/>
    <s v="rock"/>
    <x v="810"/>
    <x v="810"/>
    <x v="134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2"/>
    <s v="rock"/>
    <x v="811"/>
    <x v="811"/>
    <x v="159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2"/>
    <s v="rock"/>
    <x v="812"/>
    <x v="812"/>
    <x v="66"/>
  </r>
  <r>
    <n v="813"/>
    <s v="Rules of Civility and Decent Behavior"/>
    <s v="A pre order campaign to fund the pressing of our second full length vinyl LP"/>
    <x v="48"/>
    <n v="2399.94"/>
    <x v="0"/>
    <s v="US"/>
    <s v="USD"/>
    <n v="1342825365"/>
    <x v="813"/>
    <b v="0"/>
    <n v="96"/>
    <b v="1"/>
    <s v="music/rock"/>
    <n v="160"/>
    <n v="25"/>
    <x v="2"/>
    <s v="rock"/>
    <x v="813"/>
    <x v="813"/>
    <x v="1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2"/>
    <s v="rock"/>
    <x v="814"/>
    <x v="814"/>
    <x v="128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2"/>
    <s v="rock"/>
    <x v="815"/>
    <x v="815"/>
    <x v="143"/>
  </r>
  <r>
    <n v="816"/>
    <s v="Help Friends and Family Release Their Debut Album"/>
    <s v="Friends and Family have an album for you. They need your help to release it to the world."/>
    <x v="38"/>
    <n v="8058.55"/>
    <x v="0"/>
    <s v="US"/>
    <s v="USD"/>
    <n v="1365489000"/>
    <x v="816"/>
    <b v="0"/>
    <n v="205"/>
    <b v="1"/>
    <s v="music/rock"/>
    <n v="115"/>
    <n v="39.31"/>
    <x v="2"/>
    <s v="rock"/>
    <x v="816"/>
    <x v="816"/>
    <x v="139"/>
  </r>
  <r>
    <n v="817"/>
    <s v="Dead Fish Handshake - follow up record to Across State Lines"/>
    <s v="Dead Fish Handshake is a rock band based out of New Jersey. We are in the process of raising funds for our second record."/>
    <x v="48"/>
    <n v="2056.66"/>
    <x v="0"/>
    <s v="US"/>
    <s v="USD"/>
    <n v="1331441940"/>
    <x v="817"/>
    <b v="0"/>
    <n v="23"/>
    <b v="1"/>
    <s v="music/rock"/>
    <n v="137"/>
    <n v="89.42"/>
    <x v="2"/>
    <s v="rock"/>
    <x v="817"/>
    <x v="817"/>
    <x v="63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2"/>
    <s v="rock"/>
    <x v="818"/>
    <x v="818"/>
    <x v="108"/>
  </r>
  <r>
    <n v="819"/>
    <s v="Winter Tour"/>
    <s v="We are touring the Southeast in support of our new EP"/>
    <x v="15"/>
    <n v="435"/>
    <x v="0"/>
    <s v="US"/>
    <s v="USD"/>
    <n v="1387601040"/>
    <x v="819"/>
    <b v="0"/>
    <n v="14"/>
    <b v="1"/>
    <s v="music/rock"/>
    <n v="109"/>
    <n v="31.07"/>
    <x v="2"/>
    <s v="rock"/>
    <x v="819"/>
    <x v="819"/>
    <x v="4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2"/>
    <s v="rock"/>
    <x v="820"/>
    <x v="820"/>
    <x v="14"/>
  </r>
  <r>
    <n v="821"/>
    <s v="&quot;Grey Sky Blues&quot; - Help make Bizness Suit's new album!"/>
    <s v="Bizness Suit - NEW ALBUM - We're going to LA to record the best rock album ever - bluesy funky Rock n Roll with soul"/>
    <x v="189"/>
    <n v="17482"/>
    <x v="0"/>
    <s v="US"/>
    <s v="USD"/>
    <n v="1430712060"/>
    <x v="821"/>
    <b v="0"/>
    <n v="78"/>
    <b v="1"/>
    <s v="music/rock"/>
    <n v="100"/>
    <n v="224.13"/>
    <x v="2"/>
    <s v="rock"/>
    <x v="821"/>
    <x v="821"/>
    <x v="37"/>
  </r>
  <r>
    <n v="822"/>
    <s v="Soul Easy - Making music for our friends."/>
    <s v="Soul Easy recording our first full length CD.  Inspired by lots of friends and lots of good times."/>
    <x v="2"/>
    <n v="3575"/>
    <x v="0"/>
    <s v="US"/>
    <s v="USD"/>
    <n v="1349477050"/>
    <x v="822"/>
    <b v="0"/>
    <n v="69"/>
    <b v="1"/>
    <s v="music/rock"/>
    <n v="119"/>
    <n v="51.81"/>
    <x v="2"/>
    <s v="rock"/>
    <x v="822"/>
    <x v="822"/>
    <x v="126"/>
  </r>
  <r>
    <n v="823"/>
    <s v="Debut Album"/>
    <s v="Eyes For Fire is finally ready to release their Debut Album but we need YOU to help us put the final touches on it."/>
    <x v="77"/>
    <n v="1436"/>
    <x v="0"/>
    <s v="US"/>
    <s v="USD"/>
    <n v="1427062852"/>
    <x v="823"/>
    <b v="0"/>
    <n v="33"/>
    <b v="1"/>
    <s v="music/rock"/>
    <n v="180"/>
    <n v="43.52"/>
    <x v="2"/>
    <s v="rock"/>
    <x v="823"/>
    <x v="823"/>
    <x v="85"/>
  </r>
  <r>
    <n v="824"/>
    <s v="Hi Ho Silver Oh - The West Coast Tour"/>
    <s v="Hi Ho Silver Oh is going on a West Coast tour! We'll be starting in Santa Barbara, and spreading our tunes all the way to Seattle and back."/>
    <x v="190"/>
    <n v="2150.1"/>
    <x v="0"/>
    <s v="US"/>
    <s v="USD"/>
    <n v="1271573940"/>
    <x v="824"/>
    <b v="0"/>
    <n v="54"/>
    <b v="1"/>
    <s v="music/rock"/>
    <n v="134"/>
    <n v="39.82"/>
    <x v="2"/>
    <s v="rock"/>
    <x v="824"/>
    <x v="824"/>
    <x v="76"/>
  </r>
  <r>
    <n v="825"/>
    <s v="KILL FREEMAN"/>
    <s v="Kickstarting Kill Freeman independently. Help fund the New Record, Video and Live Shows."/>
    <x v="86"/>
    <n v="12554"/>
    <x v="0"/>
    <s v="US"/>
    <s v="USD"/>
    <n v="1351495284"/>
    <x v="825"/>
    <b v="0"/>
    <n v="99"/>
    <b v="1"/>
    <s v="music/rock"/>
    <n v="100"/>
    <n v="126.81"/>
    <x v="2"/>
    <s v="rock"/>
    <x v="825"/>
    <x v="825"/>
    <x v="124"/>
  </r>
  <r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x v="826"/>
    <b v="0"/>
    <n v="49"/>
    <b v="1"/>
    <s v="music/rock"/>
    <n v="101"/>
    <n v="113.88"/>
    <x v="2"/>
    <s v="rock"/>
    <x v="826"/>
    <x v="826"/>
    <x v="12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2"/>
    <s v="rock"/>
    <x v="827"/>
    <x v="827"/>
    <x v="63"/>
  </r>
  <r>
    <n v="828"/>
    <s v="It's Now or Never for the Icarus Witch Project!"/>
    <s v="Our new CD comes out July 3. We have self-financed the project with money from our shows but now need additional funding for video."/>
    <x v="51"/>
    <n v="1391"/>
    <x v="0"/>
    <s v="US"/>
    <s v="USD"/>
    <n v="1340641440"/>
    <x v="828"/>
    <b v="0"/>
    <n v="38"/>
    <b v="1"/>
    <s v="music/rock"/>
    <n v="107"/>
    <n v="36.61"/>
    <x v="2"/>
    <s v="rock"/>
    <x v="828"/>
    <x v="828"/>
    <x v="43"/>
  </r>
  <r>
    <n v="2735"/>
    <s v="Pi Supply - Intelligent Power Switch for Raspberry Pi"/>
    <s v="The Pi Supply is an intelligent power switch for the Raspberry Pi which includes hard on and off switches and auto-off on shutdown."/>
    <x v="46"/>
    <n v="7336.01"/>
    <x v="0"/>
    <s v="GB"/>
    <s v="GBP"/>
    <n v="1363204800"/>
    <x v="829"/>
    <b v="0"/>
    <n v="339"/>
    <b v="1"/>
    <s v="technology/hardware"/>
    <n v="978"/>
    <n v="21.64"/>
    <x v="5"/>
    <s v="hardware"/>
    <x v="829"/>
    <x v="829"/>
    <x v="3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2"/>
    <s v="rock"/>
    <x v="830"/>
    <x v="830"/>
    <x v="23"/>
  </r>
  <r>
    <n v="831"/>
    <s v="Let The 7Horse Run!"/>
    <s v="7Horse is a new band with a self-funded album and a show they want to rock in your town!"/>
    <x v="48"/>
    <n v="3500"/>
    <x v="0"/>
    <s v="US"/>
    <s v="USD"/>
    <n v="1335540694"/>
    <x v="831"/>
    <b v="0"/>
    <n v="20"/>
    <b v="1"/>
    <s v="music/rock"/>
    <n v="233"/>
    <n v="175"/>
    <x v="2"/>
    <s v="rock"/>
    <x v="831"/>
    <x v="831"/>
    <x v="46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2"/>
    <s v="rock"/>
    <x v="832"/>
    <x v="832"/>
    <x v="111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2"/>
    <s v="rock"/>
    <x v="833"/>
    <x v="833"/>
    <x v="35"/>
  </r>
  <r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x v="834"/>
    <b v="0"/>
    <n v="75"/>
    <b v="1"/>
    <s v="music/rock"/>
    <n v="131"/>
    <n v="96.08"/>
    <x v="2"/>
    <s v="rock"/>
    <x v="834"/>
    <x v="834"/>
    <x v="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2"/>
    <s v="rock"/>
    <x v="835"/>
    <x v="835"/>
    <x v="113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2"/>
    <s v="rock"/>
    <x v="836"/>
    <x v="836"/>
    <x v="13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2"/>
    <s v="rock"/>
    <x v="837"/>
    <x v="837"/>
    <x v="9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2"/>
    <s v="rock"/>
    <x v="838"/>
    <x v="838"/>
    <x v="129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2"/>
    <s v="rock"/>
    <x v="839"/>
    <x v="839"/>
    <x v="118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2"/>
    <s v="metal"/>
    <x v="840"/>
    <x v="840"/>
    <x v="5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2"/>
    <s v="metal"/>
    <x v="841"/>
    <x v="841"/>
    <x v="1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2"/>
    <s v="metal"/>
    <x v="842"/>
    <x v="842"/>
    <x v="133"/>
  </r>
  <r>
    <n v="843"/>
    <s v="The New Album: Dig Deeper"/>
    <s v="Five metal heads dedicated to our passion for music. We believe music is Freedom, Unity &amp; Escape. Join us on our mission to Dig Deeper."/>
    <x v="2"/>
    <n v="8014"/>
    <x v="0"/>
    <s v="US"/>
    <s v="USD"/>
    <n v="1481184000"/>
    <x v="843"/>
    <b v="0"/>
    <n v="127"/>
    <b v="1"/>
    <s v="music/metal"/>
    <n v="267"/>
    <n v="63.1"/>
    <x v="2"/>
    <s v="metal"/>
    <x v="843"/>
    <x v="843"/>
    <x v="87"/>
  </r>
  <r>
    <n v="844"/>
    <s v="FROSTBURN - Lords of the Trident's new album!"/>
    <s v="The NEW ALBUM from the MOST METAL BAND ON EARTH is here! (WARNING: May cause melted faces and headbanging-related spinal trauma!)"/>
    <x v="2"/>
    <n v="5824"/>
    <x v="0"/>
    <s v="US"/>
    <s v="USD"/>
    <n v="1414817940"/>
    <x v="844"/>
    <b v="1"/>
    <n v="159"/>
    <b v="1"/>
    <s v="music/metal"/>
    <n v="194"/>
    <n v="36.630000000000003"/>
    <x v="2"/>
    <s v="metal"/>
    <x v="844"/>
    <x v="844"/>
    <x v="8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2"/>
    <s v="metal"/>
    <x v="845"/>
    <x v="845"/>
    <x v="11"/>
  </r>
  <r>
    <n v="2739"/>
    <s v="LPLC - Low Power, Low Cost PIC18 Development Board"/>
    <s v="LPLC Board; A powerful, low cost, ultra low power microcontroller development board with template software and online tutorials."/>
    <x v="191"/>
    <n v="4225"/>
    <x v="0"/>
    <s v="GB"/>
    <s v="GBP"/>
    <n v="1399324717"/>
    <x v="846"/>
    <b v="0"/>
    <n v="191"/>
    <b v="1"/>
    <s v="technology/hardware"/>
    <n v="384"/>
    <n v="22.12"/>
    <x v="5"/>
    <s v="hardware"/>
    <x v="846"/>
    <x v="846"/>
    <x v="35"/>
  </r>
  <r>
    <n v="847"/>
    <s v="CENTROPYMUSIC"/>
    <s v="MUSIC WITH MEANING!  MUSIC THAT MATTERS!!!"/>
    <x v="192"/>
    <n v="10"/>
    <x v="0"/>
    <s v="US"/>
    <s v="USD"/>
    <n v="1436555376"/>
    <x v="847"/>
    <b v="0"/>
    <n v="1"/>
    <b v="1"/>
    <s v="music/metal"/>
    <n v="100"/>
    <n v="10"/>
    <x v="2"/>
    <s v="metal"/>
    <x v="847"/>
    <x v="847"/>
    <x v="9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2"/>
    <s v="metal"/>
    <x v="848"/>
    <x v="848"/>
    <x v="27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2"/>
    <s v="metal"/>
    <x v="849"/>
    <x v="849"/>
    <x v="85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2"/>
    <s v="metal"/>
    <x v="850"/>
    <x v="850"/>
    <x v="9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2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2"/>
    <s v="metal"/>
    <x v="852"/>
    <x v="852"/>
    <x v="14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2"/>
    <s v="metal"/>
    <x v="853"/>
    <x v="853"/>
    <x v="28"/>
  </r>
  <r>
    <n v="854"/>
    <s v="Westfield Massacre - Sophomore Album &amp; Tour"/>
    <s v="Writing and Recording Sophomore record, and funding Tour to support Spring 2017 album release."/>
    <x v="193"/>
    <n v="32865.300000000003"/>
    <x v="0"/>
    <s v="US"/>
    <s v="USD"/>
    <n v="1482901546"/>
    <x v="854"/>
    <b v="0"/>
    <n v="499"/>
    <b v="1"/>
    <s v="music/metal"/>
    <n v="118"/>
    <n v="65.86"/>
    <x v="2"/>
    <s v="metal"/>
    <x v="854"/>
    <x v="854"/>
    <x v="87"/>
  </r>
  <r>
    <n v="855"/>
    <s v="AtteroTerra's Sophomore Album - Pray for Apocalypse"/>
    <s v="AtteroTerra's &quot;Pray for Apocalypse&quot; is fully completed, and only being held up by funding."/>
    <x v="194"/>
    <n v="1500"/>
    <x v="0"/>
    <s v="US"/>
    <s v="USD"/>
    <n v="1469329217"/>
    <x v="855"/>
    <b v="0"/>
    <n v="47"/>
    <b v="1"/>
    <s v="music/metal"/>
    <n v="103"/>
    <n v="31.91"/>
    <x v="2"/>
    <s v="metal"/>
    <x v="855"/>
    <x v="855"/>
    <x v="42"/>
  </r>
  <r>
    <n v="856"/>
    <s v="POWERHEAD - Wir wollen ins Studio!!!"/>
    <s v="Wir, die Heavy/Thrash Band &quot;Powerhead&quot; wollen ins Studio und eine Promo CD aufnehmen. Songs haben wir, Geld nicht ;-) ... und los!! :-)"/>
    <x v="159"/>
    <n v="545"/>
    <x v="0"/>
    <s v="DE"/>
    <s v="EUR"/>
    <n v="1477422000"/>
    <x v="856"/>
    <b v="0"/>
    <n v="28"/>
    <b v="1"/>
    <s v="music/metal"/>
    <n v="218"/>
    <n v="19.46"/>
    <x v="2"/>
    <s v="metal"/>
    <x v="856"/>
    <x v="856"/>
    <x v="52"/>
  </r>
  <r>
    <n v="857"/>
    <s v="A Reason To Breathe - DEBUT ALBUM"/>
    <s v="Modern Post-Hardcore/Electro music (Hardstyle, EDM, Trap, Dubstep, Dembow, House)."/>
    <x v="37"/>
    <n v="1200"/>
    <x v="0"/>
    <s v="ES"/>
    <s v="EUR"/>
    <n v="1448463431"/>
    <x v="857"/>
    <b v="0"/>
    <n v="24"/>
    <b v="1"/>
    <s v="music/metal"/>
    <n v="100"/>
    <n v="50"/>
    <x v="2"/>
    <s v="metal"/>
    <x v="857"/>
    <x v="857"/>
    <x v="26"/>
  </r>
  <r>
    <n v="862"/>
    <s v="The London Jazz Machine  - Jazz greats musical project"/>
    <s v="I want to work with the great John Goodsall and Percy Jones from Brand X to create the ultimate new jazz album."/>
    <x v="64"/>
    <n v="170"/>
    <x v="1"/>
    <s v="GB"/>
    <s v="GBP"/>
    <n v="1384179548"/>
    <x v="858"/>
    <b v="0"/>
    <n v="4"/>
    <b v="0"/>
    <s v="music/jazz"/>
    <n v="0"/>
    <n v="42.5"/>
    <x v="2"/>
    <s v="jazz"/>
    <x v="858"/>
    <x v="858"/>
    <x v="15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2"/>
    <s v="metal"/>
    <x v="859"/>
    <x v="859"/>
    <x v="82"/>
  </r>
  <r>
    <n v="860"/>
    <s v="Jazz arrangements of Mozart Horn Concertos #3 &amp; #4"/>
    <s v="â€œThe Odd Couple Quintetâ€ is aptly named, since the Horn and Bassoon are truly an â€˜odd coupleâ€™ to front a jazz group."/>
    <x v="31"/>
    <n v="2540"/>
    <x v="1"/>
    <s v="US"/>
    <s v="USD"/>
    <n v="1385123713"/>
    <x v="860"/>
    <b v="0"/>
    <n v="48"/>
    <b v="0"/>
    <s v="music/jazz"/>
    <n v="18"/>
    <n v="52.92"/>
    <x v="2"/>
    <s v="jazz"/>
    <x v="860"/>
    <x v="860"/>
    <x v="151"/>
  </r>
  <r>
    <n v="861"/>
    <s v="&quot;In My Own EYE &quot; a cabaret not to be missed"/>
    <s v="&quot;In My Own Eye&quot; a cabaret not to be missed  Building a Business Preserving the Art of Cabaret Theatre 4 the Next Generation"/>
    <x v="53"/>
    <n v="101"/>
    <x v="1"/>
    <s v="US"/>
    <s v="USD"/>
    <n v="1474067404"/>
    <x v="861"/>
    <b v="0"/>
    <n v="2"/>
    <b v="0"/>
    <s v="music/jazz"/>
    <n v="2"/>
    <n v="50.5"/>
    <x v="2"/>
    <s v="jazz"/>
    <x v="861"/>
    <x v="861"/>
    <x v="52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s v="GB"/>
    <s v="GBP"/>
    <n v="1377995523"/>
    <x v="862"/>
    <b v="0"/>
    <n v="5"/>
    <b v="0"/>
    <s v="music/jazz"/>
    <n v="0"/>
    <n v="12.4"/>
    <x v="2"/>
    <s v="jazz"/>
    <x v="862"/>
    <x v="862"/>
    <x v="152"/>
  </r>
  <r>
    <n v="863"/>
    <s v="Help Fund Jason's Debut Jazz CD &quot;Exodus&quot;"/>
    <s v="I'm making the move from a side man in local groups to the leader with this debut jazz CD project."/>
    <x v="13"/>
    <n v="90"/>
    <x v="1"/>
    <s v="US"/>
    <s v="USD"/>
    <n v="1329014966"/>
    <x v="863"/>
    <b v="0"/>
    <n v="5"/>
    <b v="0"/>
    <s v="music/jazz"/>
    <n v="5"/>
    <n v="18"/>
    <x v="2"/>
    <s v="jazz"/>
    <x v="863"/>
    <x v="863"/>
    <x v="74"/>
  </r>
  <r>
    <n v="864"/>
    <s v="Help fund an album of LDS songs arranged for jazz piano trio"/>
    <s v="Help to make an album that will stand out in the pantheon of LDS music, an album of the highest musical and artistic standards."/>
    <x v="47"/>
    <n v="2700"/>
    <x v="1"/>
    <s v="US"/>
    <s v="USD"/>
    <n v="1381917540"/>
    <x v="864"/>
    <b v="0"/>
    <n v="79"/>
    <b v="0"/>
    <s v="music/jazz"/>
    <n v="42"/>
    <n v="34.18"/>
    <x v="2"/>
    <s v="jazz"/>
    <x v="864"/>
    <x v="864"/>
    <x v="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s v="US"/>
    <s v="USD"/>
    <n v="1358361197"/>
    <x v="865"/>
    <b v="0"/>
    <n v="2"/>
    <b v="0"/>
    <s v="music/jazz"/>
    <n v="2"/>
    <n v="22.5"/>
    <x v="2"/>
    <s v="jazz"/>
    <x v="865"/>
    <x v="865"/>
    <x v="163"/>
  </r>
  <r>
    <n v="866"/>
    <s v="California Dreamin' Tour 2015"/>
    <s v="Drivetime heads to Cali for summer tour supported by @Smoothjazz.com &amp; @JJZPhilly  #Spaghettini #The Roxy"/>
    <x v="8"/>
    <n v="640"/>
    <x v="1"/>
    <s v="US"/>
    <s v="USD"/>
    <n v="1425136200"/>
    <x v="866"/>
    <b v="0"/>
    <n v="11"/>
    <b v="0"/>
    <s v="music/jazz"/>
    <n v="18"/>
    <n v="58.18"/>
    <x v="2"/>
    <s v="jazz"/>
    <x v="866"/>
    <x v="866"/>
    <x v="2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s v="US"/>
    <s v="USD"/>
    <n v="1259643540"/>
    <x v="867"/>
    <b v="0"/>
    <n v="11"/>
    <b v="0"/>
    <s v="music/jazz"/>
    <n v="24"/>
    <n v="109.18"/>
    <x v="2"/>
    <s v="jazz"/>
    <x v="867"/>
    <x v="867"/>
    <x v="16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3"/>
    <n v="50"/>
    <x v="1"/>
    <s v="US"/>
    <s v="USD"/>
    <n v="1389055198"/>
    <x v="868"/>
    <b v="0"/>
    <n v="1"/>
    <b v="0"/>
    <s v="music/jazz"/>
    <n v="0"/>
    <n v="50"/>
    <x v="2"/>
    <s v="jazz"/>
    <x v="868"/>
    <x v="868"/>
    <x v="40"/>
  </r>
  <r>
    <n v="869"/>
    <s v="Live DVD Concert by Twice As Good"/>
    <s v="The band Twice As Good wants to create and distribute a DVD of their live concert performance. This amazing band needs to be seen!"/>
    <x v="195"/>
    <n v="1040"/>
    <x v="1"/>
    <s v="US"/>
    <s v="USD"/>
    <n v="1365448657"/>
    <x v="869"/>
    <b v="0"/>
    <n v="3"/>
    <b v="0"/>
    <s v="music/jazz"/>
    <n v="12"/>
    <n v="346.67"/>
    <x v="2"/>
    <s v="jazz"/>
    <x v="869"/>
    <x v="869"/>
    <x v="139"/>
  </r>
  <r>
    <n v="876"/>
    <s v="Sound Of Dobells"/>
    <s v="What was the greatest record shop ever?  DOBELLS!"/>
    <x v="196"/>
    <n v="1286"/>
    <x v="1"/>
    <s v="GB"/>
    <s v="GBP"/>
    <n v="1359978927"/>
    <x v="870"/>
    <b v="0"/>
    <n v="45"/>
    <b v="0"/>
    <s v="music/jazz"/>
    <n v="41"/>
    <n v="28.58"/>
    <x v="2"/>
    <s v="jazz"/>
    <x v="870"/>
    <x v="870"/>
    <x v="66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s v="US"/>
    <s v="USD"/>
    <n v="1385735295"/>
    <x v="871"/>
    <b v="0"/>
    <n v="12"/>
    <b v="0"/>
    <s v="music/jazz"/>
    <n v="5"/>
    <n v="27.08"/>
    <x v="2"/>
    <s v="jazz"/>
    <x v="871"/>
    <x v="871"/>
    <x v="151"/>
  </r>
  <r>
    <n v="872"/>
    <s v="Songs of Africa Ensemble Goodwill Africa Tour"/>
    <s v="The Songs of Africa Ensemble embarks on their first Goodwill Africa Tour, to taste African music &amp; culture firsthand."/>
    <x v="6"/>
    <n v="65"/>
    <x v="1"/>
    <s v="US"/>
    <s v="USD"/>
    <n v="1299786527"/>
    <x v="872"/>
    <b v="0"/>
    <n v="2"/>
    <b v="0"/>
    <s v="music/jazz"/>
    <n v="1"/>
    <n v="32.5"/>
    <x v="2"/>
    <s v="jazz"/>
    <x v="872"/>
    <x v="872"/>
    <x v="71"/>
  </r>
  <r>
    <n v="873"/>
    <s v="The Dreamer-An Original Jazz CD"/>
    <s v="Fall in love with &quot;The Dreamer&quot;, new original music from trumpeter Freddie Dunn!"/>
    <x v="8"/>
    <n v="45"/>
    <x v="1"/>
    <s v="US"/>
    <s v="USD"/>
    <n v="1352610040"/>
    <x v="873"/>
    <b v="0"/>
    <n v="5"/>
    <b v="0"/>
    <s v="music/jazz"/>
    <n v="1"/>
    <n v="9"/>
    <x v="2"/>
    <s v="jazz"/>
    <x v="873"/>
    <x v="873"/>
    <x v="124"/>
  </r>
  <r>
    <n v="874"/>
    <s v="New Jerry Tachoir Group Recording"/>
    <s v="Tachoir music has been described as &quot;Highly original compositions with dazzling improvisations by virtuoso musicians&quot; - The Times"/>
    <x v="2"/>
    <n v="730"/>
    <x v="1"/>
    <s v="US"/>
    <s v="USD"/>
    <n v="1367676034"/>
    <x v="874"/>
    <b v="0"/>
    <n v="21"/>
    <b v="0"/>
    <s v="music/jazz"/>
    <n v="24"/>
    <n v="34.76"/>
    <x v="2"/>
    <s v="jazz"/>
    <x v="874"/>
    <x v="874"/>
    <x v="29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s v="US"/>
    <s v="USD"/>
    <n v="1442856131"/>
    <x v="875"/>
    <b v="0"/>
    <n v="0"/>
    <b v="0"/>
    <s v="music/jazz"/>
    <n v="0"/>
    <n v="0"/>
    <x v="2"/>
    <s v="jazz"/>
    <x v="875"/>
    <x v="875"/>
    <x v="13"/>
  </r>
  <r>
    <n v="910"/>
    <s v="Hattie Bee's Second Album"/>
    <s v="After the success of my first album &quot;A Very Hattie Christmas&quot; I'm coming back with my second album &quot;The Way We Used To Bee&quot;."/>
    <x v="33"/>
    <n v="123"/>
    <x v="1"/>
    <s v="GB"/>
    <s v="GBP"/>
    <n v="1488546319"/>
    <x v="876"/>
    <b v="0"/>
    <n v="5"/>
    <b v="0"/>
    <s v="music/jazz"/>
    <n v="22"/>
    <n v="24.6"/>
    <x v="2"/>
    <s v="jazz"/>
    <x v="876"/>
    <x v="876"/>
    <x v="154"/>
  </r>
  <r>
    <n v="877"/>
    <s v="A Saxidentals Music Video!!!"/>
    <s v="The Saxidentals are a Laie, HI based saxophone quartet. We have been playing gigs all around Laie and would love to make a music video!"/>
    <x v="13"/>
    <n v="1351"/>
    <x v="1"/>
    <s v="US"/>
    <s v="USD"/>
    <n v="1387479360"/>
    <x v="877"/>
    <b v="0"/>
    <n v="29"/>
    <b v="0"/>
    <s v="music/jazz"/>
    <n v="68"/>
    <n v="46.59"/>
    <x v="2"/>
    <s v="jazz"/>
    <x v="877"/>
    <x v="877"/>
    <x v="149"/>
  </r>
  <r>
    <n v="878"/>
    <s v="Justin Cron's Sax Debut Album"/>
    <s v="Join in and help me make my first jazz album. I would really like to make a Christmas album and a smooth jazz CD. Want a FREE CD?"/>
    <x v="10"/>
    <n v="65"/>
    <x v="1"/>
    <s v="US"/>
    <s v="USD"/>
    <n v="1293082524"/>
    <x v="878"/>
    <b v="0"/>
    <n v="2"/>
    <b v="0"/>
    <s v="music/jazz"/>
    <n v="1"/>
    <n v="32.5"/>
    <x v="2"/>
    <s v="jazz"/>
    <x v="878"/>
    <x v="878"/>
    <x v="67"/>
  </r>
  <r>
    <n v="879"/>
    <s v="Bring jazz legend Peter BrÃ¶tzmann to Minneapolis"/>
    <s v="It'll be THE event of the year for the musically adventurous types. Don't miss this chance to bring Peter BrÃ¶tzmann to our fair city!"/>
    <x v="197"/>
    <n v="644"/>
    <x v="1"/>
    <s v="US"/>
    <s v="USD"/>
    <n v="1338321305"/>
    <x v="879"/>
    <b v="0"/>
    <n v="30"/>
    <b v="0"/>
    <s v="music/jazz"/>
    <n v="31"/>
    <n v="21.47"/>
    <x v="2"/>
    <s v="jazz"/>
    <x v="879"/>
    <x v="879"/>
    <x v="136"/>
  </r>
  <r>
    <n v="880"/>
    <s v="Lifelike Figures Vinyl Pressing!"/>
    <s v="A record representing an era in East Bay local music that sustained art &amp; community that deserves to be preserved on 180 gram vinyl."/>
    <x v="198"/>
    <n v="113"/>
    <x v="1"/>
    <s v="US"/>
    <s v="USD"/>
    <n v="1351582938"/>
    <x v="880"/>
    <b v="0"/>
    <n v="8"/>
    <b v="0"/>
    <s v="music/indie rock"/>
    <n v="3"/>
    <n v="14.13"/>
    <x v="2"/>
    <s v="indie rock"/>
    <x v="880"/>
    <x v="880"/>
    <x v="166"/>
  </r>
  <r>
    <n v="881"/>
    <s v="Funding the new album by Chris Reed and the Anime Raiders"/>
    <s v="To raise funds to finish the latest album by Chris Reed and the Anime Raiders, called &quot;Deep City Diving&quot;"/>
    <x v="199"/>
    <n v="30"/>
    <x v="1"/>
    <s v="US"/>
    <s v="USD"/>
    <n v="1326520886"/>
    <x v="881"/>
    <b v="0"/>
    <n v="1"/>
    <b v="0"/>
    <s v="music/indie rock"/>
    <n v="1"/>
    <n v="30"/>
    <x v="2"/>
    <s v="indie rock"/>
    <x v="881"/>
    <x v="881"/>
    <x v="111"/>
  </r>
  <r>
    <n v="882"/>
    <s v="The Scotty Karate Vinyl Round-Up (Scotch Bonnet)"/>
    <s v="This Full length Album Needs the real living record life. It took us 4 hard years, countless deaths and several studios but we won."/>
    <x v="48"/>
    <n v="302"/>
    <x v="1"/>
    <s v="US"/>
    <s v="USD"/>
    <n v="1315341550"/>
    <x v="882"/>
    <b v="0"/>
    <n v="14"/>
    <b v="0"/>
    <s v="music/indie rock"/>
    <n v="20"/>
    <n v="21.57"/>
    <x v="2"/>
    <s v="indie rock"/>
    <x v="882"/>
    <x v="882"/>
    <x v="146"/>
  </r>
  <r>
    <n v="883"/>
    <s v="Dana Lawrence Music NEW EP"/>
    <s v="Seeking supporters to help me break the 15 year streak since my last record.  Dana Lawrence Music is ready to go back into the studio!"/>
    <x v="10"/>
    <n v="2001"/>
    <x v="1"/>
    <s v="US"/>
    <s v="USD"/>
    <n v="1456957635"/>
    <x v="883"/>
    <b v="0"/>
    <n v="24"/>
    <b v="0"/>
    <s v="music/indie rock"/>
    <n v="40"/>
    <n v="83.38"/>
    <x v="2"/>
    <s v="indie rock"/>
    <x v="883"/>
    <x v="883"/>
    <x v="25"/>
  </r>
  <r>
    <n v="884"/>
    <s v="Angwish &quot;I Wanna Be Your Monkey&quot; Music Video"/>
    <s v="We need to hire an animal trainer to have a chimpanzee actor perform in our music video with us!"/>
    <x v="13"/>
    <n v="20"/>
    <x v="1"/>
    <s v="US"/>
    <s v="USD"/>
    <n v="1336789860"/>
    <x v="884"/>
    <b v="0"/>
    <n v="2"/>
    <b v="0"/>
    <s v="music/indie rock"/>
    <n v="1"/>
    <n v="10"/>
    <x v="2"/>
    <s v="indie rock"/>
    <x v="884"/>
    <x v="884"/>
    <x v="123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s v="US"/>
    <s v="USD"/>
    <n v="1483137311"/>
    <x v="885"/>
    <b v="0"/>
    <n v="21"/>
    <b v="0"/>
    <s v="music/indie rock"/>
    <n v="75"/>
    <n v="35.71"/>
    <x v="2"/>
    <s v="indie rock"/>
    <x v="885"/>
    <x v="885"/>
    <x v="81"/>
  </r>
  <r>
    <n v="886"/>
    <s v="Sap Laughter : Merch Fundraiser!"/>
    <s v="The time has finally come... Sap Laughter is in the process of updating our merchandise setup, and we need your help making it happen!"/>
    <x v="9"/>
    <n v="205"/>
    <x v="1"/>
    <s v="US"/>
    <s v="USD"/>
    <n v="1473972813"/>
    <x v="886"/>
    <b v="0"/>
    <n v="7"/>
    <b v="0"/>
    <s v="music/indie rock"/>
    <n v="41"/>
    <n v="29.29"/>
    <x v="2"/>
    <s v="indie rock"/>
    <x v="886"/>
    <x v="886"/>
    <x v="5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s v="US"/>
    <s v="USD"/>
    <n v="1338159655"/>
    <x v="887"/>
    <b v="0"/>
    <n v="0"/>
    <b v="0"/>
    <s v="music/indie rock"/>
    <n v="0"/>
    <n v="0"/>
    <x v="2"/>
    <s v="indie rock"/>
    <x v="887"/>
    <x v="887"/>
    <x v="116"/>
  </r>
  <r>
    <n v="888"/>
    <s v="Ginger Binge's first album"/>
    <s v="Support Ginger Binge sounds. We're an independent 'cosmic Americana' band. We love to play music for you. We are grateful for your help"/>
    <x v="28"/>
    <n v="72"/>
    <x v="1"/>
    <s v="US"/>
    <s v="USD"/>
    <n v="1314856800"/>
    <x v="888"/>
    <b v="0"/>
    <n v="4"/>
    <b v="0"/>
    <s v="music/indie rock"/>
    <n v="7"/>
    <n v="18"/>
    <x v="2"/>
    <s v="indie rock"/>
    <x v="888"/>
    <x v="888"/>
    <x v="72"/>
  </r>
  <r>
    <n v="889"/>
    <s v="Ryan Harner's Full Length Album - The Wonder of the Sea"/>
    <s v="I have finally decided to follow my dream. I want to be a professional musician. This is the project that with get me there."/>
    <x v="58"/>
    <n v="2360.3200000000002"/>
    <x v="1"/>
    <s v="US"/>
    <s v="USD"/>
    <n v="1412534943"/>
    <x v="889"/>
    <b v="0"/>
    <n v="32"/>
    <b v="0"/>
    <s v="music/indie rock"/>
    <n v="9"/>
    <n v="73.760000000000005"/>
    <x v="2"/>
    <s v="indie rock"/>
    <x v="889"/>
    <x v="889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x v="2"/>
    <n v="125"/>
    <x v="1"/>
    <s v="US"/>
    <s v="USD"/>
    <n v="1385055979"/>
    <x v="890"/>
    <b v="0"/>
    <n v="4"/>
    <b v="0"/>
    <s v="music/indie rock"/>
    <n v="4"/>
    <n v="31.25"/>
    <x v="2"/>
    <s v="indie rock"/>
    <x v="890"/>
    <x v="890"/>
    <x v="151"/>
  </r>
  <r>
    <n v="891"/>
    <s v="Den-Mate: New EP and Tour"/>
    <s v="Along with a new EP production and release, it's time to bring Den-Mate, LIVE, to a location near you - East Coast and Beyond!"/>
    <x v="6"/>
    <n v="260"/>
    <x v="1"/>
    <s v="US"/>
    <s v="USD"/>
    <n v="1408581930"/>
    <x v="891"/>
    <b v="0"/>
    <n v="9"/>
    <b v="0"/>
    <s v="music/indie rock"/>
    <n v="3"/>
    <n v="28.89"/>
    <x v="2"/>
    <s v="indie rock"/>
    <x v="891"/>
    <x v="891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s v="US"/>
    <s v="USD"/>
    <n v="1280635200"/>
    <x v="892"/>
    <b v="0"/>
    <n v="17"/>
    <b v="0"/>
    <s v="music/indie rock"/>
    <n v="41"/>
    <n v="143.82"/>
    <x v="2"/>
    <s v="indie rock"/>
    <x v="892"/>
    <x v="892"/>
    <x v="167"/>
  </r>
  <r>
    <n v="893"/>
    <s v="The Big Band Theory Music Festival"/>
    <s v="The Philly music scene is full of amazing talent. This annual music festival is to celebrate those gems within that scene!"/>
    <x v="13"/>
    <n v="200"/>
    <x v="1"/>
    <s v="US"/>
    <s v="USD"/>
    <n v="1427920363"/>
    <x v="893"/>
    <b v="0"/>
    <n v="5"/>
    <b v="0"/>
    <s v="music/indie rock"/>
    <n v="10"/>
    <n v="40"/>
    <x v="2"/>
    <s v="indie rock"/>
    <x v="893"/>
    <x v="893"/>
    <x v="27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s v="US"/>
    <s v="USD"/>
    <n v="1465169610"/>
    <x v="894"/>
    <b v="0"/>
    <n v="53"/>
    <b v="0"/>
    <s v="music/indie rock"/>
    <n v="39"/>
    <n v="147.81"/>
    <x v="2"/>
    <s v="indie rock"/>
    <x v="894"/>
    <x v="894"/>
    <x v="3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s v="US"/>
    <s v="USD"/>
    <n v="1287975829"/>
    <x v="895"/>
    <b v="0"/>
    <n v="7"/>
    <b v="0"/>
    <s v="music/indie rock"/>
    <n v="2"/>
    <n v="27.86"/>
    <x v="2"/>
    <s v="indie rock"/>
    <x v="895"/>
    <x v="895"/>
    <x v="110"/>
  </r>
  <r>
    <n v="896"/>
    <s v="Hardsoul Poets New Album!"/>
    <s v="The people have spoken...the stars have aligned...Hardsoul Poets are making a new record and we want our fans on the front lines."/>
    <x v="6"/>
    <n v="3200"/>
    <x v="1"/>
    <s v="US"/>
    <s v="USD"/>
    <n v="1440734400"/>
    <x v="896"/>
    <b v="0"/>
    <n v="72"/>
    <b v="0"/>
    <s v="music/indie rock"/>
    <n v="40"/>
    <n v="44.44"/>
    <x v="2"/>
    <s v="indie rock"/>
    <x v="896"/>
    <x v="896"/>
    <x v="20"/>
  </r>
  <r>
    <n v="897"/>
    <s v="Park XXVII Album Release"/>
    <s v="Park XXVII is putting together an album of up and coming Georgia bands. We need money to fund the recording/production costs of this cd"/>
    <x v="2"/>
    <n v="0"/>
    <x v="1"/>
    <s v="US"/>
    <s v="USD"/>
    <n v="1354123908"/>
    <x v="897"/>
    <b v="0"/>
    <n v="0"/>
    <b v="0"/>
    <s v="music/indie rock"/>
    <n v="0"/>
    <n v="0"/>
    <x v="2"/>
    <s v="indie rock"/>
    <x v="897"/>
    <x v="897"/>
    <x v="47"/>
  </r>
  <r>
    <n v="898"/>
    <s v="Foundations: 12 Songs in 2012"/>
    <s v="For each month in 2012, Sonnet will be releasing a Jesus-celebrating, grave-shattering, ear-tickling, mind-provoking song!"/>
    <x v="30"/>
    <n v="70"/>
    <x v="1"/>
    <s v="US"/>
    <s v="USD"/>
    <n v="1326651110"/>
    <x v="898"/>
    <b v="0"/>
    <n v="2"/>
    <b v="0"/>
    <s v="music/indie rock"/>
    <n v="3"/>
    <n v="35"/>
    <x v="2"/>
    <s v="indie rock"/>
    <x v="898"/>
    <x v="898"/>
    <x v="156"/>
  </r>
  <r>
    <n v="899"/>
    <s v="Lets get 48/14 pressed!!!"/>
    <s v="Lets get 48/14 pressed and in your cd players,ipods,blogs, and facebook status'. Lets get it everywhere!"/>
    <x v="46"/>
    <n v="280"/>
    <x v="1"/>
    <s v="US"/>
    <s v="USD"/>
    <n v="1306549362"/>
    <x v="899"/>
    <b v="0"/>
    <n v="8"/>
    <b v="0"/>
    <s v="music/indie rock"/>
    <n v="37"/>
    <n v="35"/>
    <x v="2"/>
    <s v="indie rock"/>
    <x v="899"/>
    <x v="899"/>
    <x v="58"/>
  </r>
  <r>
    <n v="900"/>
    <s v="Project Revive: Protecting the Creative Impulse"/>
    <s v="With Project Revive, I aim to protect and nurture the creative impulse through music."/>
    <x v="10"/>
    <n v="21"/>
    <x v="1"/>
    <s v="US"/>
    <s v="USD"/>
    <n v="1459365802"/>
    <x v="900"/>
    <b v="0"/>
    <n v="2"/>
    <b v="0"/>
    <s v="music/jazz"/>
    <n v="0"/>
    <n v="10.5"/>
    <x v="2"/>
    <s v="jazz"/>
    <x v="900"/>
    <x v="900"/>
    <x v="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7"/>
    <n v="0"/>
    <x v="1"/>
    <s v="US"/>
    <s v="USD"/>
    <n v="1276024260"/>
    <x v="901"/>
    <b v="0"/>
    <n v="0"/>
    <b v="0"/>
    <s v="music/jazz"/>
    <n v="0"/>
    <n v="0"/>
    <x v="2"/>
    <s v="jazz"/>
    <x v="901"/>
    <x v="901"/>
    <x v="168"/>
  </r>
  <r>
    <n v="902"/>
    <s v="MISTER BROWN"/>
    <s v="I'VE STARTED A BRAND NEW ALBUM THAT WILL FEATURE ACID JAZZ, FUNK, ROCK, AND DANCE WITH THE PROMISE OF TOURING NEXT YEAR IN THE USA"/>
    <x v="11"/>
    <n v="90"/>
    <x v="1"/>
    <s v="US"/>
    <s v="USD"/>
    <n v="1409412600"/>
    <x v="902"/>
    <b v="0"/>
    <n v="3"/>
    <b v="0"/>
    <s v="music/jazz"/>
    <n v="0"/>
    <n v="30"/>
    <x v="2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1"/>
    <s v="US"/>
    <s v="USD"/>
    <n v="1348367100"/>
    <x v="903"/>
    <b v="0"/>
    <n v="4"/>
    <b v="0"/>
    <s v="music/jazz"/>
    <n v="3"/>
    <n v="40"/>
    <x v="2"/>
    <s v="jazz"/>
    <x v="903"/>
    <x v="903"/>
    <x v="118"/>
  </r>
  <r>
    <n v="904"/>
    <s v="The Woodlands Jazz Fest"/>
    <s v="Support the preservation of Jazz and help us become a national Jazz Festival with the best music, food, and fun for all ages!"/>
    <x v="64"/>
    <n v="151"/>
    <x v="1"/>
    <s v="US"/>
    <s v="USD"/>
    <n v="1451786137"/>
    <x v="904"/>
    <b v="0"/>
    <n v="3"/>
    <b v="0"/>
    <s v="music/jazz"/>
    <n v="0"/>
    <n v="50.33"/>
    <x v="2"/>
    <s v="jazz"/>
    <x v="904"/>
    <x v="904"/>
    <x v="104"/>
  </r>
  <r>
    <n v="905"/>
    <s v="Jazz For Everyone!"/>
    <s v="Working hard to get into the studio to record, produce, and edit my break out CD. I hope to realize my vision!"/>
    <x v="47"/>
    <n v="196"/>
    <x v="1"/>
    <s v="US"/>
    <s v="USD"/>
    <n v="1295847926"/>
    <x v="905"/>
    <b v="0"/>
    <n v="6"/>
    <b v="0"/>
    <s v="music/jazz"/>
    <n v="3"/>
    <n v="32.67"/>
    <x v="2"/>
    <s v="jazz"/>
    <x v="905"/>
    <x v="905"/>
    <x v="67"/>
  </r>
  <r>
    <n v="906"/>
    <s v="24th Music Presents Channeling Motown (Live)"/>
    <s v="The DMV's most respected saxophonist pay tribute to Motown."/>
    <x v="36"/>
    <n v="0"/>
    <x v="1"/>
    <s v="US"/>
    <s v="USD"/>
    <n v="1394681590"/>
    <x v="906"/>
    <b v="0"/>
    <n v="0"/>
    <b v="0"/>
    <s v="music/jazz"/>
    <n v="0"/>
    <n v="0"/>
    <x v="2"/>
    <s v="jazz"/>
    <x v="906"/>
    <x v="906"/>
    <x v="147"/>
  </r>
  <r>
    <n v="907"/>
    <s v="Greg Chambers Saxophone CD"/>
    <s v="Greg Chambers' self-titled CD needs support for post production, replication, and promotion."/>
    <x v="200"/>
    <n v="0"/>
    <x v="1"/>
    <s v="US"/>
    <s v="USD"/>
    <n v="1315715823"/>
    <x v="907"/>
    <b v="0"/>
    <n v="0"/>
    <b v="0"/>
    <s v="music/jazz"/>
    <n v="0"/>
    <n v="0"/>
    <x v="2"/>
    <s v="jazz"/>
    <x v="907"/>
    <x v="907"/>
    <x v="146"/>
  </r>
  <r>
    <n v="908"/>
    <s v="Help Tony Copeland and get free cd's and mp3's"/>
    <s v="This project is designed to help protect the environment by using Eco-friendly product packaging."/>
    <x v="30"/>
    <n v="0"/>
    <x v="1"/>
    <s v="US"/>
    <s v="USD"/>
    <n v="1280206740"/>
    <x v="908"/>
    <b v="0"/>
    <n v="0"/>
    <b v="0"/>
    <s v="music/jazz"/>
    <n v="0"/>
    <n v="0"/>
    <x v="2"/>
    <s v="jazz"/>
    <x v="908"/>
    <x v="908"/>
    <x v="112"/>
  </r>
  <r>
    <n v="909"/>
    <s v="Philly Jazz Fest - &quot;Remembering Grover&quot;"/>
    <s v="Woody Woodland and Carol Stone, are back on the scene presenting Philly Jazz Fest â€œRemembering Groverâ€ September 22, 2012."/>
    <x v="201"/>
    <n v="520"/>
    <x v="1"/>
    <s v="US"/>
    <s v="USD"/>
    <n v="1343016000"/>
    <x v="909"/>
    <b v="0"/>
    <n v="8"/>
    <b v="0"/>
    <s v="music/jazz"/>
    <n v="3"/>
    <n v="65"/>
    <x v="2"/>
    <s v="jazz"/>
    <x v="909"/>
    <x v="909"/>
    <x v="145"/>
  </r>
  <r>
    <n v="918"/>
    <s v="A fine blend of jazz, electronica, rock and spoken word"/>
    <s v="Come watch my new mind twisting yet soothing music video â€œNothing Basicâ€. If you like it you can become part of what's coming up next!"/>
    <x v="202"/>
    <n v="196"/>
    <x v="1"/>
    <s v="GB"/>
    <s v="GBP"/>
    <n v="1417474761"/>
    <x v="910"/>
    <b v="0"/>
    <n v="10"/>
    <b v="0"/>
    <s v="music/jazz"/>
    <n v="5"/>
    <n v="19.600000000000001"/>
    <x v="2"/>
    <s v="jazz"/>
    <x v="910"/>
    <x v="910"/>
    <x v="106"/>
  </r>
  <r>
    <n v="911"/>
    <s v="Hot Jazz and Latin Luxury in Lima"/>
    <s v="Promoting an &quot;over the top&quot; all inclusive jazz experience featuring top notch performers in a luxurious Latin setting in Lima, Peru."/>
    <x v="59"/>
    <n v="0"/>
    <x v="1"/>
    <s v="US"/>
    <s v="USD"/>
    <n v="1390522045"/>
    <x v="911"/>
    <b v="0"/>
    <n v="0"/>
    <b v="0"/>
    <s v="music/jazz"/>
    <n v="0"/>
    <n v="0"/>
    <x v="2"/>
    <s v="jazz"/>
    <x v="911"/>
    <x v="911"/>
    <x v="88"/>
  </r>
  <r>
    <n v="912"/>
    <s v="Triad a new album by James Murrell"/>
    <s v="My new album will be called Triad, an album of original music performed by me &amp; guest musical artists."/>
    <x v="8"/>
    <n v="30"/>
    <x v="1"/>
    <s v="US"/>
    <s v="USD"/>
    <n v="1355197047"/>
    <x v="912"/>
    <b v="0"/>
    <n v="2"/>
    <b v="0"/>
    <s v="music/jazz"/>
    <n v="1"/>
    <n v="15"/>
    <x v="2"/>
    <s v="jazz"/>
    <x v="912"/>
    <x v="912"/>
    <x v="12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s v="US"/>
    <s v="USD"/>
    <n v="1336188019"/>
    <x v="913"/>
    <b v="0"/>
    <n v="24"/>
    <b v="0"/>
    <s v="music/jazz"/>
    <n v="7"/>
    <n v="82.58"/>
    <x v="2"/>
    <s v="jazz"/>
    <x v="913"/>
    <x v="913"/>
    <x v="113"/>
  </r>
  <r>
    <n v="914"/>
    <s v="Soul Of Man Video Project"/>
    <s v="This project is for the making of a music video. All funds will go towards production costs for this event only."/>
    <x v="48"/>
    <n v="0"/>
    <x v="1"/>
    <s v="US"/>
    <s v="USD"/>
    <n v="1345918747"/>
    <x v="914"/>
    <b v="0"/>
    <n v="0"/>
    <b v="0"/>
    <s v="music/jazz"/>
    <n v="0"/>
    <n v="0"/>
    <x v="2"/>
    <s v="jazz"/>
    <x v="914"/>
    <x v="914"/>
    <x v="108"/>
  </r>
  <r>
    <n v="915"/>
    <s v="Russ Spiegel's Uncommon Knowledge: The Deep Brooklyn Suite"/>
    <s v="â€œThe Deep Brooklyn Suiteâ€ is a series of musical impressions about living and surviving in Brooklyn."/>
    <x v="47"/>
    <n v="375"/>
    <x v="1"/>
    <s v="US"/>
    <s v="USD"/>
    <n v="1330577940"/>
    <x v="915"/>
    <b v="0"/>
    <n v="9"/>
    <b v="0"/>
    <s v="music/jazz"/>
    <n v="6"/>
    <n v="41.67"/>
    <x v="2"/>
    <s v="jazz"/>
    <x v="915"/>
    <x v="915"/>
    <x v="63"/>
  </r>
  <r>
    <n v="916"/>
    <s v="JMood Records &quot;New&quot; Roberto Magris Sextet New Recording Project 2010 "/>
    <s v="Our next audio recording projects are scheduled for November 1 to 3, 2010 here in Kansas City, Missouri! "/>
    <x v="128"/>
    <n v="0"/>
    <x v="1"/>
    <s v="US"/>
    <s v="USD"/>
    <n v="1287723600"/>
    <x v="916"/>
    <b v="0"/>
    <n v="0"/>
    <b v="0"/>
    <s v="music/jazz"/>
    <n v="0"/>
    <n v="0"/>
    <x v="2"/>
    <s v="jazz"/>
    <x v="916"/>
    <x v="916"/>
    <x v="1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s v="US"/>
    <s v="USD"/>
    <n v="1405305000"/>
    <x v="917"/>
    <b v="0"/>
    <n v="1"/>
    <b v="0"/>
    <s v="music/jazz"/>
    <n v="1"/>
    <n v="30"/>
    <x v="2"/>
    <s v="jazz"/>
    <x v="917"/>
    <x v="917"/>
    <x v="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s v="GB"/>
    <s v="GBP"/>
    <n v="1395007200"/>
    <x v="918"/>
    <b v="0"/>
    <n v="7"/>
    <b v="0"/>
    <s v="music/jazz"/>
    <n v="7"/>
    <n v="18.71"/>
    <x v="2"/>
    <s v="jazz"/>
    <x v="918"/>
    <x v="918"/>
    <x v="147"/>
  </r>
  <r>
    <n v="919"/>
    <s v="Jazz CD:  Out of The Blue"/>
    <s v="Cool jazz with a New Orleans flavor."/>
    <x v="22"/>
    <n v="100"/>
    <x v="1"/>
    <s v="US"/>
    <s v="USD"/>
    <n v="1355930645"/>
    <x v="919"/>
    <b v="0"/>
    <n v="1"/>
    <b v="0"/>
    <s v="music/jazz"/>
    <n v="1"/>
    <n v="100"/>
    <x v="2"/>
    <s v="jazz"/>
    <x v="919"/>
    <x v="919"/>
    <x v="64"/>
  </r>
  <r>
    <n v="920"/>
    <s v="MIAMI JAZZ PROJECT: TEST OF TIME RECORDING"/>
    <s v="Miami club band records powerhouse fusion album. You don't have to be a musician to understand the sound of jazz."/>
    <x v="63"/>
    <n v="0"/>
    <x v="1"/>
    <s v="US"/>
    <s v="USD"/>
    <n v="1384448822"/>
    <x v="920"/>
    <b v="0"/>
    <n v="0"/>
    <b v="0"/>
    <s v="music/jazz"/>
    <n v="0"/>
    <n v="0"/>
    <x v="2"/>
    <s v="jazz"/>
    <x v="920"/>
    <x v="920"/>
    <x v="15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s v="US"/>
    <s v="USD"/>
    <n v="1323666376"/>
    <x v="921"/>
    <b v="0"/>
    <n v="20"/>
    <b v="0"/>
    <s v="music/jazz"/>
    <n v="31"/>
    <n v="231.75"/>
    <x v="2"/>
    <s v="jazz"/>
    <x v="921"/>
    <x v="921"/>
    <x v="51"/>
  </r>
  <r>
    <n v="922"/>
    <s v="THE JOEY MORANT PROJECT:   JAZZIFIED R'nB"/>
    <s v="Our goal is to help educate the world about jazz and its components; how it relates to love, romance, and success."/>
    <x v="101"/>
    <n v="5680"/>
    <x v="1"/>
    <s v="US"/>
    <s v="USD"/>
    <n v="1412167393"/>
    <x v="922"/>
    <b v="0"/>
    <n v="30"/>
    <b v="0"/>
    <s v="music/jazz"/>
    <n v="21"/>
    <n v="189.33"/>
    <x v="2"/>
    <s v="jazz"/>
    <x v="922"/>
    <x v="922"/>
    <x v="1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s v="US"/>
    <s v="USD"/>
    <n v="1416614523"/>
    <x v="923"/>
    <b v="0"/>
    <n v="6"/>
    <b v="0"/>
    <s v="music/jazz"/>
    <n v="2"/>
    <n v="55"/>
    <x v="2"/>
    <s v="jazz"/>
    <x v="923"/>
    <x v="923"/>
    <x v="22"/>
  </r>
  <r>
    <n v="924"/>
    <s v="Africa Brass Master Class for youth"/>
    <s v="Cultural and jazz instructional classes for youth at Preservation Hall. Preserving traditional New Orleans jazz and it's African roots."/>
    <x v="2"/>
    <n v="327"/>
    <x v="1"/>
    <s v="US"/>
    <s v="USD"/>
    <n v="1360795069"/>
    <x v="924"/>
    <b v="0"/>
    <n v="15"/>
    <b v="0"/>
    <s v="music/jazz"/>
    <n v="11"/>
    <n v="21.8"/>
    <x v="2"/>
    <s v="jazz"/>
    <x v="924"/>
    <x v="924"/>
    <x v="162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s v="US"/>
    <s v="USD"/>
    <n v="1385590111"/>
    <x v="925"/>
    <b v="0"/>
    <n v="5"/>
    <b v="0"/>
    <s v="music/jazz"/>
    <n v="3"/>
    <n v="32"/>
    <x v="2"/>
    <s v="jazz"/>
    <x v="925"/>
    <x v="925"/>
    <x v="15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8"/>
    <n v="0"/>
    <x v="1"/>
    <s v="US"/>
    <s v="USD"/>
    <n v="1278628800"/>
    <x v="926"/>
    <b v="0"/>
    <n v="0"/>
    <b v="0"/>
    <s v="music/jazz"/>
    <n v="0"/>
    <n v="0"/>
    <x v="2"/>
    <s v="jazz"/>
    <x v="926"/>
    <x v="926"/>
    <x v="112"/>
  </r>
  <r>
    <n v="927"/>
    <s v="JETRO DA SILVA FUNK PROJECT"/>
    <s v="Studio CD/DVD Solo project of Pianist &amp; Keyboardist Jetro da Silva"/>
    <x v="22"/>
    <n v="0"/>
    <x v="1"/>
    <s v="US"/>
    <s v="USD"/>
    <n v="1337024695"/>
    <x v="927"/>
    <b v="0"/>
    <n v="0"/>
    <b v="0"/>
    <s v="music/jazz"/>
    <n v="0"/>
    <n v="0"/>
    <x v="2"/>
    <s v="jazz"/>
    <x v="927"/>
    <x v="927"/>
    <x v="113"/>
  </r>
  <r>
    <n v="928"/>
    <s v="In a Jazzy Motown"/>
    <s v="A real Motown Backup singer on 22 gold and platinum albums headlines her own Jazz CD of Motown songs."/>
    <x v="109"/>
    <n v="1575"/>
    <x v="1"/>
    <s v="US"/>
    <s v="USD"/>
    <n v="1353196800"/>
    <x v="928"/>
    <b v="0"/>
    <n v="28"/>
    <b v="0"/>
    <s v="music/jazz"/>
    <n v="11"/>
    <n v="56.25"/>
    <x v="2"/>
    <s v="jazz"/>
    <x v="928"/>
    <x v="928"/>
    <x v="166"/>
  </r>
  <r>
    <n v="929"/>
    <s v="EXPERIMENTAL JAZZ STUDIO RECORDING"/>
    <s v="I am searching for monetary funding to go into a good recording studio and record experimental intuitive improv jazz."/>
    <x v="9"/>
    <n v="0"/>
    <x v="1"/>
    <s v="US"/>
    <s v="USD"/>
    <n v="1333946569"/>
    <x v="929"/>
    <b v="0"/>
    <n v="0"/>
    <b v="0"/>
    <s v="music/jazz"/>
    <n v="0"/>
    <n v="0"/>
    <x v="2"/>
    <s v="jazz"/>
    <x v="929"/>
    <x v="929"/>
    <x v="12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s v="US"/>
    <s v="USD"/>
    <n v="1277501520"/>
    <x v="930"/>
    <b v="0"/>
    <n v="5"/>
    <b v="0"/>
    <s v="music/jazz"/>
    <n v="38"/>
    <n v="69"/>
    <x v="2"/>
    <s v="jazz"/>
    <x v="930"/>
    <x v="930"/>
    <x v="167"/>
  </r>
  <r>
    <n v="846"/>
    <s v="CURVE: The debut album from Miroist needs awesome merch"/>
    <s v="Pre-order and help me fund new merchandise so we can make the album release something amazing."/>
    <x v="191"/>
    <n v="1342.01"/>
    <x v="0"/>
    <s v="GB"/>
    <s v="GBP"/>
    <n v="1394460000"/>
    <x v="931"/>
    <b v="0"/>
    <n v="47"/>
    <b v="1"/>
    <s v="music/metal"/>
    <n v="122"/>
    <n v="28.55"/>
    <x v="2"/>
    <s v="metal"/>
    <x v="931"/>
    <x v="931"/>
    <x v="161"/>
  </r>
  <r>
    <n v="932"/>
    <s v="Mandy Harvey Christmas Album"/>
    <s v="Help me to create my 3rd album, a Christmas CD with 16 Holiday/Original favorites!"/>
    <x v="203"/>
    <n v="1381"/>
    <x v="1"/>
    <s v="US"/>
    <s v="USD"/>
    <n v="1363990545"/>
    <x v="932"/>
    <b v="0"/>
    <n v="30"/>
    <b v="0"/>
    <s v="music/jazz"/>
    <n v="15"/>
    <n v="46.03"/>
    <x v="2"/>
    <s v="jazz"/>
    <x v="932"/>
    <x v="932"/>
    <x v="3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s v="US"/>
    <s v="USD"/>
    <n v="1399867409"/>
    <x v="933"/>
    <b v="0"/>
    <n v="2"/>
    <b v="0"/>
    <s v="music/jazz"/>
    <n v="6"/>
    <n v="60"/>
    <x v="2"/>
    <s v="jazz"/>
    <x v="933"/>
    <x v="933"/>
    <x v="135"/>
  </r>
  <r>
    <n v="934"/>
    <s v="Kyle Krysa debut EP Ground Effect"/>
    <s v="Ground Effect is my first solo EP project intended to help promote Fusion and creative music music in Saskatchewan and Canada."/>
    <x v="10"/>
    <n v="1520"/>
    <x v="1"/>
    <s v="CA"/>
    <s v="CAD"/>
    <n v="1399183200"/>
    <x v="934"/>
    <b v="0"/>
    <n v="30"/>
    <b v="0"/>
    <s v="music/jazz"/>
    <n v="30"/>
    <n v="50.67"/>
    <x v="2"/>
    <s v="jazz"/>
    <x v="934"/>
    <x v="934"/>
    <x v="97"/>
  </r>
  <r>
    <n v="935"/>
    <s v="The Art of You Too"/>
    <s v="This vocal music and spoken word project uses the  gift of life,love,hope &amp; peace to enable people to see themselves as a masterpiece!"/>
    <x v="8"/>
    <n v="50"/>
    <x v="1"/>
    <s v="US"/>
    <s v="USD"/>
    <n v="1454054429"/>
    <x v="935"/>
    <b v="0"/>
    <n v="2"/>
    <b v="0"/>
    <s v="music/jazz"/>
    <n v="1"/>
    <n v="25"/>
    <x v="2"/>
    <s v="jazz"/>
    <x v="935"/>
    <x v="935"/>
    <x v="49"/>
  </r>
  <r>
    <n v="936"/>
    <s v="Jazz Singer, Marti Mendenhall Live Concert Recording"/>
    <s v="A CD of a live Jazz concert featuring Marti Mendenhall, George Mitchell, Scott Steed and Todd Strait."/>
    <x v="125"/>
    <n v="0"/>
    <x v="1"/>
    <s v="US"/>
    <s v="USD"/>
    <n v="1326916800"/>
    <x v="936"/>
    <b v="0"/>
    <n v="0"/>
    <b v="0"/>
    <s v="music/jazz"/>
    <n v="0"/>
    <n v="0"/>
    <x v="2"/>
    <s v="jazz"/>
    <x v="936"/>
    <x v="936"/>
    <x v="15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s v="US"/>
    <s v="USD"/>
    <n v="1383509357"/>
    <x v="937"/>
    <b v="0"/>
    <n v="2"/>
    <b v="0"/>
    <s v="music/jazz"/>
    <n v="1"/>
    <n v="20"/>
    <x v="2"/>
    <s v="jazz"/>
    <x v="937"/>
    <x v="937"/>
    <x v="15"/>
  </r>
  <r>
    <n v="938"/>
    <s v="Celebrating American Jazz &amp; Soul Music"/>
    <s v="Creating new avenues of exposure for young Jazz &amp; Soul artists_x000a_to express their Art of Music."/>
    <x v="38"/>
    <n v="25"/>
    <x v="1"/>
    <s v="US"/>
    <s v="USD"/>
    <n v="1346585448"/>
    <x v="938"/>
    <b v="0"/>
    <n v="1"/>
    <b v="0"/>
    <s v="music/jazz"/>
    <n v="0"/>
    <n v="25"/>
    <x v="2"/>
    <s v="jazz"/>
    <x v="938"/>
    <x v="938"/>
    <x v="134"/>
  </r>
  <r>
    <n v="939"/>
    <s v="Takeshi Asai French Trio - a lingua franca to break barriers"/>
    <s v="Jazz to jazz, New York to France, a piano trio of cutting-edge French jazzmen and a NY-based Japanese jazz pianist. Superbly different!"/>
    <x v="187"/>
    <n v="40"/>
    <x v="1"/>
    <s v="US"/>
    <s v="USD"/>
    <n v="1372622280"/>
    <x v="939"/>
    <b v="0"/>
    <n v="2"/>
    <b v="0"/>
    <s v="music/jazz"/>
    <n v="1"/>
    <n v="20"/>
    <x v="2"/>
    <s v="jazz"/>
    <x v="939"/>
    <x v="939"/>
    <x v="92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s v="US"/>
    <s v="USD"/>
    <n v="1439251926"/>
    <x v="940"/>
    <b v="0"/>
    <n v="14"/>
    <b v="0"/>
    <s v="technology/wearables"/>
    <n v="17"/>
    <n v="110.29"/>
    <x v="5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4"/>
    <n v="1161"/>
    <x v="1"/>
    <s v="US"/>
    <s v="USD"/>
    <n v="1486693145"/>
    <x v="941"/>
    <b v="0"/>
    <n v="31"/>
    <b v="0"/>
    <s v="technology/wearables"/>
    <n v="2"/>
    <n v="37.450000000000003"/>
    <x v="5"/>
    <s v="wearables"/>
    <x v="941"/>
    <x v="941"/>
    <x v="154"/>
  </r>
  <r>
    <n v="942"/>
    <s v="Head Mounted Display Adapter for the dscvr VR Viewer"/>
    <s v="A Hands Free head mounted display adapter that supports the I AM Cardboard dscvr VR viewer for comfortable extended 3-D/VR viewing."/>
    <x v="50"/>
    <n v="668"/>
    <x v="1"/>
    <s v="US"/>
    <s v="USD"/>
    <n v="1455826460"/>
    <x v="942"/>
    <b v="0"/>
    <n v="16"/>
    <b v="0"/>
    <s v="technology/wearables"/>
    <n v="9"/>
    <n v="41.75"/>
    <x v="5"/>
    <s v="wearables"/>
    <x v="942"/>
    <x v="942"/>
    <x v="25"/>
  </r>
  <r>
    <n v="943"/>
    <s v="SleepMode"/>
    <s v="A mask for home or travel that will give you the best, undisturbed sleep of your life."/>
    <x v="2"/>
    <n v="289"/>
    <x v="1"/>
    <s v="US"/>
    <s v="USD"/>
    <n v="1480438905"/>
    <x v="943"/>
    <b v="0"/>
    <n v="12"/>
    <b v="0"/>
    <s v="technology/wearables"/>
    <n v="10"/>
    <n v="24.08"/>
    <x v="5"/>
    <s v="wearables"/>
    <x v="943"/>
    <x v="943"/>
    <x v="105"/>
  </r>
  <r>
    <n v="944"/>
    <s v="RoamingTails, The Connected Pet Tag"/>
    <s v="Find your pet when it's missing, digitally store pet-related information, and locate pet friend establishments and services."/>
    <x v="64"/>
    <n v="6663"/>
    <x v="1"/>
    <s v="US"/>
    <s v="USD"/>
    <n v="1460988000"/>
    <x v="944"/>
    <b v="0"/>
    <n v="96"/>
    <b v="0"/>
    <s v="technology/wearables"/>
    <n v="13"/>
    <n v="69.41"/>
    <x v="5"/>
    <s v="wearables"/>
    <x v="944"/>
    <x v="944"/>
    <x v="103"/>
  </r>
  <r>
    <n v="945"/>
    <s v="CT BAND"/>
    <s v="Make your watch Smart ! CT Band is an ultra-thin, high-tech smart watch-strap awarded twice at CES 2017 las vegas"/>
    <x v="59"/>
    <n v="2484"/>
    <x v="1"/>
    <s v="FR"/>
    <s v="EUR"/>
    <n v="1487462340"/>
    <x v="945"/>
    <b v="0"/>
    <n v="16"/>
    <b v="0"/>
    <s v="technology/wearables"/>
    <n v="2"/>
    <n v="155.25"/>
    <x v="5"/>
    <s v="wearables"/>
    <x v="945"/>
    <x v="945"/>
    <x v="62"/>
  </r>
  <r>
    <n v="946"/>
    <s v="OmniTrade Apron"/>
    <s v="Soft edged-Hard working. The perfect wearable organization for the home and professional shop."/>
    <x v="36"/>
    <n v="286"/>
    <x v="1"/>
    <s v="US"/>
    <s v="USD"/>
    <n v="1473444048"/>
    <x v="946"/>
    <b v="0"/>
    <n v="5"/>
    <b v="0"/>
    <s v="technology/wearables"/>
    <n v="2"/>
    <n v="57.2"/>
    <x v="5"/>
    <s v="wearables"/>
    <x v="946"/>
    <x v="946"/>
    <x v="79"/>
  </r>
  <r>
    <n v="947"/>
    <s v="PAKPOWER, The CCP Pack"/>
    <s v="The CCP Pack is a bag that charges your smartphones and tablets on the go! Also holds small important items. &quot;Never Without Power&quot;."/>
    <x v="16"/>
    <n v="0"/>
    <x v="1"/>
    <s v="US"/>
    <s v="USD"/>
    <n v="1467312306"/>
    <x v="947"/>
    <b v="0"/>
    <n v="0"/>
    <b v="0"/>
    <s v="technology/wearables"/>
    <n v="0"/>
    <n v="0"/>
    <x v="5"/>
    <s v="wearables"/>
    <x v="947"/>
    <x v="947"/>
    <x v="36"/>
  </r>
  <r>
    <n v="948"/>
    <s v="Led Shirt - WiFi Controlled"/>
    <s v="T-Shirt with Led panel controlled by Android app over WiFi. _x000a_Multiple shirts, games, text, video effects support,"/>
    <x v="23"/>
    <n v="480"/>
    <x v="1"/>
    <s v="NL"/>
    <s v="EUR"/>
    <n v="1457812364"/>
    <x v="948"/>
    <b v="0"/>
    <n v="8"/>
    <b v="0"/>
    <s v="technology/wearables"/>
    <n v="12"/>
    <n v="60"/>
    <x v="5"/>
    <s v="wearables"/>
    <x v="948"/>
    <x v="948"/>
    <x v="91"/>
  </r>
  <r>
    <n v="949"/>
    <s v="INBED"/>
    <s v="Der INBED ist ein innovatives Multisensor-Wearable fÃ¼r die SturzprÃ¤vention motorisch eingeschrÃ¤nkter Personen."/>
    <x v="22"/>
    <n v="273"/>
    <x v="1"/>
    <s v="DE"/>
    <s v="EUR"/>
    <n v="1456016576"/>
    <x v="949"/>
    <b v="0"/>
    <n v="7"/>
    <b v="0"/>
    <s v="technology/wearables"/>
    <n v="1"/>
    <n v="39"/>
    <x v="5"/>
    <s v="wearables"/>
    <x v="949"/>
    <x v="949"/>
    <x v="49"/>
  </r>
  <r>
    <n v="950"/>
    <s v="EZC Smartlight"/>
    <s v="Rider worn tail light brake light. Adheres to virtually any coat, jacket or vest. Stays on even when you get off."/>
    <x v="10"/>
    <n v="1402"/>
    <x v="1"/>
    <s v="CA"/>
    <s v="CAD"/>
    <n v="1453053661"/>
    <x v="950"/>
    <b v="0"/>
    <n v="24"/>
    <b v="0"/>
    <s v="technology/wearables"/>
    <n v="28"/>
    <n v="58.42"/>
    <x v="5"/>
    <s v="wearables"/>
    <x v="950"/>
    <x v="950"/>
    <x v="49"/>
  </r>
  <r>
    <n v="951"/>
    <s v="Smart Harness"/>
    <s v="Revolutionizing the way we walk our dogs!"/>
    <x v="64"/>
    <n v="19195"/>
    <x v="1"/>
    <s v="US"/>
    <s v="USD"/>
    <n v="1465054872"/>
    <x v="951"/>
    <b v="0"/>
    <n v="121"/>
    <b v="0"/>
    <s v="technology/wearables"/>
    <n v="38"/>
    <n v="158.63999999999999"/>
    <x v="5"/>
    <s v="wearables"/>
    <x v="951"/>
    <x v="951"/>
    <x v="70"/>
  </r>
  <r>
    <n v="952"/>
    <s v="Audionoggin - Join the Earvolution"/>
    <s v="Audionoggin: Wireless personal surround sound for the athlete in everyone."/>
    <x v="204"/>
    <n v="19572"/>
    <x v="1"/>
    <s v="US"/>
    <s v="USD"/>
    <n v="1479483812"/>
    <x v="952"/>
    <b v="0"/>
    <n v="196"/>
    <b v="0"/>
    <s v="technology/wearables"/>
    <n v="40"/>
    <n v="99.86"/>
    <x v="5"/>
    <s v="wearables"/>
    <x v="952"/>
    <x v="952"/>
    <x v="155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s v="US"/>
    <s v="USD"/>
    <n v="1422158199"/>
    <x v="953"/>
    <b v="0"/>
    <n v="5"/>
    <b v="0"/>
    <s v="technology/wearables"/>
    <n v="1"/>
    <n v="25.2"/>
    <x v="5"/>
    <s v="wearables"/>
    <x v="953"/>
    <x v="953"/>
    <x v="1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s v="US"/>
    <s v="USD"/>
    <n v="1440100839"/>
    <x v="954"/>
    <b v="0"/>
    <n v="73"/>
    <b v="0"/>
    <s v="technology/wearables"/>
    <n v="43"/>
    <n v="89.19"/>
    <x v="5"/>
    <s v="wearables"/>
    <x v="954"/>
    <x v="954"/>
    <x v="17"/>
  </r>
  <r>
    <n v="955"/>
    <s v="PAXIEâ„¢: The most advanced GPS enabled child safety wearable"/>
    <s v="PAXIEâ„¢ is a GPS enabled safety wearable for kids that promotes discovery and play while offering parents peace of mind."/>
    <x v="83"/>
    <n v="16984"/>
    <x v="1"/>
    <s v="US"/>
    <s v="USD"/>
    <n v="1473750300"/>
    <x v="955"/>
    <b v="0"/>
    <n v="93"/>
    <b v="0"/>
    <s v="technology/wearables"/>
    <n v="6"/>
    <n v="182.62"/>
    <x v="5"/>
    <s v="wearables"/>
    <x v="955"/>
    <x v="955"/>
    <x v="79"/>
  </r>
  <r>
    <n v="956"/>
    <s v="SemiYours"/>
    <s v="You can rent out your Car with Uber. _x000a_You can rent out your Home with Airbnb. _x000a_Now you can rent out your CLOSET with SemiYOURS!"/>
    <x v="64"/>
    <n v="861"/>
    <x v="1"/>
    <s v="US"/>
    <s v="USD"/>
    <n v="1430081759"/>
    <x v="956"/>
    <b v="0"/>
    <n v="17"/>
    <b v="0"/>
    <s v="technology/wearables"/>
    <n v="2"/>
    <n v="50.65"/>
    <x v="5"/>
    <s v="wearables"/>
    <x v="956"/>
    <x v="956"/>
    <x v="85"/>
  </r>
  <r>
    <n v="957"/>
    <s v="DUALBAND, the Leather NFC Smart Watch Band"/>
    <s v="A Leather Smart watch Band, that NEVER needs to be charged for only $37!"/>
    <x v="14"/>
    <n v="233"/>
    <x v="1"/>
    <s v="US"/>
    <s v="USD"/>
    <n v="1479392133"/>
    <x v="957"/>
    <b v="0"/>
    <n v="7"/>
    <b v="0"/>
    <s v="technology/wearables"/>
    <n v="2"/>
    <n v="33.29"/>
    <x v="5"/>
    <s v="wearables"/>
    <x v="957"/>
    <x v="957"/>
    <x v="155"/>
  </r>
  <r>
    <n v="958"/>
    <s v="BigBands XL for Apple Watch: Big Long Bands for Large Wrists"/>
    <s v="Brown Leather and Black Nylon extra-long Apple Watch bands for large wrists connects to 42mm. Go measure! Design fits 190-250mm wrists."/>
    <x v="205"/>
    <n v="881"/>
    <x v="1"/>
    <s v="US"/>
    <s v="USD"/>
    <n v="1428641940"/>
    <x v="958"/>
    <b v="0"/>
    <n v="17"/>
    <b v="0"/>
    <s v="technology/wearables"/>
    <n v="11"/>
    <n v="51.82"/>
    <x v="5"/>
    <s v="wearables"/>
    <x v="958"/>
    <x v="958"/>
    <x v="37"/>
  </r>
  <r>
    <n v="959"/>
    <s v="The Pi Watch - A Programmable, Open Source Smartwatch!"/>
    <s v="The Pi (Arduino-Compatible) is a new kind of wearable. It's a diy smartwatch with a round display, touch ring, and a powerful CPU!"/>
    <x v="64"/>
    <n v="19430"/>
    <x v="1"/>
    <s v="US"/>
    <s v="USD"/>
    <n v="1421640665"/>
    <x v="959"/>
    <b v="0"/>
    <n v="171"/>
    <b v="0"/>
    <s v="technology/wearables"/>
    <n v="39"/>
    <n v="113.63"/>
    <x v="5"/>
    <s v="wearables"/>
    <x v="959"/>
    <x v="959"/>
    <x v="18"/>
  </r>
  <r>
    <n v="960"/>
    <s v="Kai - Turn any pair of Glasses into Smart Glasses!"/>
    <s v="Kai sits right behind your ear and lets you access a smart voice interface 24/7. Call, text, search, and even call an Uber."/>
    <x v="206"/>
    <n v="25655"/>
    <x v="1"/>
    <s v="US"/>
    <s v="USD"/>
    <n v="1489500155"/>
    <x v="960"/>
    <b v="0"/>
    <n v="188"/>
    <b v="0"/>
    <s v="technology/wearables"/>
    <n v="46"/>
    <n v="136.46"/>
    <x v="5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6"/>
    <n v="40079"/>
    <x v="1"/>
    <s v="US"/>
    <s v="USD"/>
    <n v="1487617200"/>
    <x v="961"/>
    <b v="0"/>
    <n v="110"/>
    <b v="0"/>
    <s v="technology/wearables"/>
    <n v="42"/>
    <n v="364.35"/>
    <x v="5"/>
    <s v="wearables"/>
    <x v="961"/>
    <x v="961"/>
    <x v="154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s v="US"/>
    <s v="USD"/>
    <n v="1455210353"/>
    <x v="962"/>
    <b v="0"/>
    <n v="37"/>
    <b v="0"/>
    <s v="technology/wearables"/>
    <n v="28"/>
    <n v="19.239999999999998"/>
    <x v="5"/>
    <s v="wearables"/>
    <x v="962"/>
    <x v="962"/>
    <x v="25"/>
  </r>
  <r>
    <n v="963"/>
    <s v="The Ultimate Learning Center"/>
    <s v="WE are molding an educated, motivated, non violent GENERATION!"/>
    <x v="19"/>
    <n v="377"/>
    <x v="1"/>
    <s v="US"/>
    <s v="USD"/>
    <n v="1476717319"/>
    <x v="963"/>
    <b v="0"/>
    <n v="9"/>
    <b v="0"/>
    <s v="technology/wearables"/>
    <n v="1"/>
    <n v="41.89"/>
    <x v="5"/>
    <s v="wearables"/>
    <x v="963"/>
    <x v="963"/>
    <x v="78"/>
  </r>
  <r>
    <n v="964"/>
    <s v="GoMote: a remote control for your smartphone"/>
    <s v="Tired of fumbling around for the audio controls on your phone?  Easily control your music with the GoMote and a click of your thumb."/>
    <x v="75"/>
    <n v="879"/>
    <x v="1"/>
    <s v="CA"/>
    <s v="CAD"/>
    <n v="1441119919"/>
    <x v="964"/>
    <b v="0"/>
    <n v="29"/>
    <b v="0"/>
    <s v="technology/wearables"/>
    <n v="1"/>
    <n v="30.31"/>
    <x v="5"/>
    <s v="wearables"/>
    <x v="964"/>
    <x v="964"/>
    <x v="100"/>
  </r>
  <r>
    <n v="965"/>
    <s v="Palms Free Cell Phone Harness Holds Iphone Galaxy S Go Pro"/>
    <s v="Palms Free RetractableCell Phone Harness fits all Cell phones Iphone 4 5 6 7 Galaxy S Go Pro Ipad Mini and Tablets Keep your hands free"/>
    <x v="58"/>
    <n v="298"/>
    <x v="1"/>
    <s v="US"/>
    <s v="USD"/>
    <n v="1477454340"/>
    <x v="965"/>
    <b v="0"/>
    <n v="6"/>
    <b v="0"/>
    <s v="technology/wearables"/>
    <n v="1"/>
    <n v="49.67"/>
    <x v="5"/>
    <s v="wearables"/>
    <x v="965"/>
    <x v="965"/>
    <x v="83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s v="US"/>
    <s v="USD"/>
    <n v="1475766932"/>
    <x v="966"/>
    <b v="0"/>
    <n v="30"/>
    <b v="0"/>
    <s v="technology/wearables"/>
    <n v="15"/>
    <n v="59.2"/>
    <x v="5"/>
    <s v="wearables"/>
    <x v="966"/>
    <x v="966"/>
    <x v="78"/>
  </r>
  <r>
    <n v="967"/>
    <s v="Better Beanie"/>
    <s v="Better Beanie is the new therapeutic wearable designed to assist you while keeping your hands free."/>
    <x v="22"/>
    <n v="3562"/>
    <x v="1"/>
    <s v="US"/>
    <s v="USD"/>
    <n v="1461301574"/>
    <x v="967"/>
    <b v="0"/>
    <n v="81"/>
    <b v="0"/>
    <s v="technology/wearables"/>
    <n v="18"/>
    <n v="43.98"/>
    <x v="5"/>
    <s v="wearables"/>
    <x v="967"/>
    <x v="967"/>
    <x v="9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s v="US"/>
    <s v="USD"/>
    <n v="1408134034"/>
    <x v="968"/>
    <b v="0"/>
    <n v="4"/>
    <b v="0"/>
    <s v="technology/wearables"/>
    <n v="1"/>
    <n v="26.5"/>
    <x v="5"/>
    <s v="wearables"/>
    <x v="968"/>
    <x v="968"/>
    <x v="24"/>
  </r>
  <r>
    <n v="969"/>
    <s v="Make 100 | Geek &amp; Chic: Smart Safety Jewelry."/>
    <s v="Geek &amp; Chic Smart Jewelry Collection, Wearables Meet Style!"/>
    <x v="11"/>
    <n v="14000"/>
    <x v="1"/>
    <s v="MX"/>
    <s v="MXN"/>
    <n v="1486624607"/>
    <x v="969"/>
    <b v="0"/>
    <n v="11"/>
    <b v="0"/>
    <s v="technology/wearables"/>
    <n v="47"/>
    <n v="1272.73"/>
    <x v="5"/>
    <s v="wearables"/>
    <x v="969"/>
    <x v="969"/>
    <x v="154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s v="CA"/>
    <s v="CAD"/>
    <n v="1485147540"/>
    <x v="970"/>
    <b v="0"/>
    <n v="14"/>
    <b v="0"/>
    <s v="technology/wearables"/>
    <n v="46"/>
    <n v="164"/>
    <x v="5"/>
    <s v="wearables"/>
    <x v="970"/>
    <x v="970"/>
    <x v="62"/>
  </r>
  <r>
    <n v="971"/>
    <s v="The Worlds First Smart Laser Collar for Cats. Lazer Kitty"/>
    <s v="Our amazing product is simple and sleek. Our laser system is USB rechargeable for hours of fun. Android / Apple App Controlled."/>
    <x v="59"/>
    <n v="226"/>
    <x v="1"/>
    <s v="US"/>
    <s v="USD"/>
    <n v="1433178060"/>
    <x v="971"/>
    <b v="0"/>
    <n v="5"/>
    <b v="0"/>
    <s v="technology/wearables"/>
    <n v="0"/>
    <n v="45.2"/>
    <x v="5"/>
    <s v="wearables"/>
    <x v="971"/>
    <x v="971"/>
    <x v="57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s v="US"/>
    <s v="USD"/>
    <n v="1409813940"/>
    <x v="972"/>
    <b v="0"/>
    <n v="45"/>
    <b v="0"/>
    <s v="technology/wearables"/>
    <n v="35"/>
    <n v="153.88999999999999"/>
    <x v="5"/>
    <s v="wearables"/>
    <x v="972"/>
    <x v="972"/>
    <x v="96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s v="US"/>
    <s v="USD"/>
    <n v="1447032093"/>
    <x v="973"/>
    <b v="0"/>
    <n v="8"/>
    <b v="0"/>
    <s v="technology/wearables"/>
    <n v="2"/>
    <n v="51.38"/>
    <x v="5"/>
    <s v="wearables"/>
    <x v="973"/>
    <x v="973"/>
    <x v="13"/>
  </r>
  <r>
    <n v="974"/>
    <s v="KneeJack"/>
    <s v="The device that allows those with artificial knees or arthritic knees to kneel down without putting pressure on their knees."/>
    <x v="64"/>
    <n v="280"/>
    <x v="1"/>
    <s v="US"/>
    <s v="USD"/>
    <n v="1458925156"/>
    <x v="974"/>
    <b v="0"/>
    <n v="3"/>
    <b v="0"/>
    <s v="technology/wearables"/>
    <n v="1"/>
    <n v="93.33"/>
    <x v="5"/>
    <s v="wearables"/>
    <x v="974"/>
    <x v="974"/>
    <x v="99"/>
  </r>
  <r>
    <n v="975"/>
    <s v="Garstin Luxury Stainless Steel Case for the Apple Watch"/>
    <s v="Horologic5 creates a case for the Apple Watch that reflects true luxury &amp; style. Check out the Garstin Luxury Case in 38mm/42mm"/>
    <x v="59"/>
    <n v="2607"/>
    <x v="1"/>
    <s v="US"/>
    <s v="USD"/>
    <n v="1467132185"/>
    <x v="975"/>
    <b v="0"/>
    <n v="24"/>
    <b v="0"/>
    <s v="technology/wearables"/>
    <n v="3"/>
    <n v="108.63"/>
    <x v="5"/>
    <s v="wearables"/>
    <x v="975"/>
    <x v="975"/>
    <x v="70"/>
  </r>
  <r>
    <n v="976"/>
    <s v="Cinnamon II The Ultimate Retro Smartwatch"/>
    <s v="The Cinnamon II is an AppleÂ® ][ compatible wrist watch. Featuring 32k of memory and a 1 Mhz cpu. It's the ultimate in geek fashion."/>
    <x v="61"/>
    <n v="2889"/>
    <x v="1"/>
    <s v="AU"/>
    <s v="AUD"/>
    <n v="1439515497"/>
    <x v="976"/>
    <b v="0"/>
    <n v="18"/>
    <b v="0"/>
    <s v="technology/wearables"/>
    <n v="2"/>
    <n v="160.5"/>
    <x v="5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7"/>
    <n v="909"/>
    <x v="1"/>
    <s v="AT"/>
    <s v="EUR"/>
    <n v="1456094197"/>
    <x v="977"/>
    <b v="0"/>
    <n v="12"/>
    <b v="0"/>
    <s v="technology/wearables"/>
    <n v="34"/>
    <n v="75.75"/>
    <x v="5"/>
    <s v="wearables"/>
    <x v="977"/>
    <x v="977"/>
    <x v="89"/>
  </r>
  <r>
    <n v="978"/>
    <s v="hidn tempo - a wearable stress coach"/>
    <s v="hidn tempo is an intelligent watch band that allows you to monitor your stress and manage it anywhere, anytime."/>
    <x v="208"/>
    <n v="97273"/>
    <x v="1"/>
    <s v="SE"/>
    <s v="SEK"/>
    <n v="1456385101"/>
    <x v="978"/>
    <b v="0"/>
    <n v="123"/>
    <b v="0"/>
    <s v="technology/wearables"/>
    <n v="56"/>
    <n v="790.84"/>
    <x v="5"/>
    <s v="wearables"/>
    <x v="978"/>
    <x v="978"/>
    <x v="89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s v="US"/>
    <s v="USD"/>
    <n v="1466449140"/>
    <x v="979"/>
    <b v="0"/>
    <n v="96"/>
    <b v="0"/>
    <s v="technology/wearables"/>
    <n v="83"/>
    <n v="301.94"/>
    <x v="5"/>
    <s v="wearables"/>
    <x v="979"/>
    <x v="979"/>
    <x v="7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s v="US"/>
    <s v="USD"/>
    <n v="1417387322"/>
    <x v="980"/>
    <b v="0"/>
    <n v="31"/>
    <b v="0"/>
    <s v="technology/wearables"/>
    <n v="15"/>
    <n v="47.94"/>
    <x v="5"/>
    <s v="wearables"/>
    <x v="980"/>
    <x v="980"/>
    <x v="22"/>
  </r>
  <r>
    <n v="981"/>
    <s v="Tabla AEIOU One Handed Two Handed Keyboard Development Kit"/>
    <s v="Tabla Alpha-Num AEIOU Universal Remote &amp; Keyboard + Control. Multi platform wireless use anywhere wearable invisibles development kit."/>
    <x v="156"/>
    <n v="11"/>
    <x v="1"/>
    <s v="US"/>
    <s v="USD"/>
    <n v="1407624222"/>
    <x v="981"/>
    <b v="0"/>
    <n v="4"/>
    <b v="0"/>
    <s v="technology/wearables"/>
    <n v="0"/>
    <n v="2.75"/>
    <x v="5"/>
    <s v="wearables"/>
    <x v="981"/>
    <x v="981"/>
    <x v="3"/>
  </r>
  <r>
    <n v="982"/>
    <s v="Smart 2-in-1 I-PHONE HANDLE/WALLETtm"/>
    <s v="revolutonary ultra-slim 2-in-1 Smart  2-in-1 I-PHONE handle/WALLETtm with 360 rotatiion"/>
    <x v="185"/>
    <n v="3"/>
    <x v="1"/>
    <s v="US"/>
    <s v="USD"/>
    <n v="1475431486"/>
    <x v="982"/>
    <b v="0"/>
    <n v="3"/>
    <b v="0"/>
    <s v="technology/wearables"/>
    <n v="0"/>
    <n v="1"/>
    <x v="5"/>
    <s v="wearables"/>
    <x v="982"/>
    <x v="982"/>
    <x v="78"/>
  </r>
  <r>
    <n v="983"/>
    <s v="Wendu: Control your Climate, Wear the Future"/>
    <s v="Our t-shirt maintains steady temperatures through hot and cold focal points capable of reaching a 36ÂºF/20ÂºC range in under 2 minutes!"/>
    <x v="209"/>
    <n v="30751"/>
    <x v="1"/>
    <s v="ES"/>
    <s v="EUR"/>
    <n v="1471985640"/>
    <x v="983"/>
    <b v="0"/>
    <n v="179"/>
    <b v="0"/>
    <s v="technology/wearables"/>
    <n v="30"/>
    <n v="171.79"/>
    <x v="5"/>
    <s v="wearables"/>
    <x v="983"/>
    <x v="983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s v="US"/>
    <s v="USD"/>
    <n v="1427507208"/>
    <x v="984"/>
    <b v="0"/>
    <n v="3"/>
    <b v="0"/>
    <s v="technology/wearables"/>
    <n v="1"/>
    <n v="35.33"/>
    <x v="5"/>
    <s v="wearables"/>
    <x v="984"/>
    <x v="984"/>
    <x v="8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s v="DE"/>
    <s v="EUR"/>
    <n v="1451602800"/>
    <x v="985"/>
    <b v="0"/>
    <n v="23"/>
    <b v="0"/>
    <s v="technology/wearables"/>
    <n v="6"/>
    <n v="82.09"/>
    <x v="5"/>
    <s v="wearables"/>
    <x v="985"/>
    <x v="985"/>
    <x v="104"/>
  </r>
  <r>
    <n v="858"/>
    <s v="Gehtika - New Album - A Monster in Mourning"/>
    <s v="The album is written &amp; sounding epic, dark &amp; heavy! We now need your help to fund the release &amp; some spiffing limited edition merch!"/>
    <x v="37"/>
    <n v="1728.07"/>
    <x v="0"/>
    <s v="GB"/>
    <s v="GBP"/>
    <n v="1429138740"/>
    <x v="986"/>
    <b v="0"/>
    <n v="76"/>
    <b v="1"/>
    <s v="music/metal"/>
    <n v="144"/>
    <n v="22.74"/>
    <x v="2"/>
    <s v="metal"/>
    <x v="986"/>
    <x v="986"/>
    <x v="27"/>
  </r>
  <r>
    <n v="987"/>
    <s v="Kidswatcher"/>
    <s v="Always know where your precious children are. Let them explore the world freely and in a secure way by using the Kidswatcher."/>
    <x v="64"/>
    <n v="6610"/>
    <x v="1"/>
    <s v="NL"/>
    <s v="EUR"/>
    <n v="1403507050"/>
    <x v="987"/>
    <b v="0"/>
    <n v="41"/>
    <b v="0"/>
    <s v="technology/wearables"/>
    <n v="13"/>
    <n v="161.22"/>
    <x v="5"/>
    <s v="wearables"/>
    <x v="987"/>
    <x v="987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s v="IT"/>
    <s v="EUR"/>
    <n v="1475310825"/>
    <x v="988"/>
    <b v="0"/>
    <n v="0"/>
    <b v="0"/>
    <s v="technology/wearables"/>
    <n v="0"/>
    <n v="0"/>
    <x v="5"/>
    <s v="wearables"/>
    <x v="988"/>
    <x v="988"/>
    <x v="78"/>
  </r>
  <r>
    <n v="989"/>
    <s v="Power Rope"/>
    <s v="The most useful phone charger you will ever buy"/>
    <x v="3"/>
    <n v="1677"/>
    <x v="1"/>
    <s v="US"/>
    <s v="USD"/>
    <n v="1475101495"/>
    <x v="989"/>
    <b v="0"/>
    <n v="32"/>
    <b v="0"/>
    <s v="technology/wearables"/>
    <n v="17"/>
    <n v="52.41"/>
    <x v="5"/>
    <s v="wearables"/>
    <x v="989"/>
    <x v="989"/>
    <x v="52"/>
  </r>
  <r>
    <n v="990"/>
    <s v="The HotSeat child safety carseat with temperature alarm"/>
    <s v="The revolutionized carseat, where no child will be left alone in a hot vehicle ever again. This alarm will save multiple babie's lives."/>
    <x v="58"/>
    <n v="26"/>
    <x v="1"/>
    <s v="US"/>
    <s v="USD"/>
    <n v="1409770164"/>
    <x v="990"/>
    <b v="0"/>
    <n v="2"/>
    <b v="0"/>
    <s v="technology/wearables"/>
    <n v="0"/>
    <n v="13"/>
    <x v="5"/>
    <s v="wearables"/>
    <x v="990"/>
    <x v="990"/>
    <x v="96"/>
  </r>
  <r>
    <n v="1125"/>
    <s v="Ultimate Supremacy"/>
    <s v="Ultimate Supremacy will be the ultimate in mobile gaming, if you love fighting and strategy games, you will love Ultimate Supremacy."/>
    <x v="2"/>
    <n v="0"/>
    <x v="1"/>
    <s v="GB"/>
    <s v="GBP"/>
    <n v="1443193130"/>
    <x v="991"/>
    <b v="0"/>
    <n v="0"/>
    <b v="0"/>
    <s v="games/mobile games"/>
    <n v="0"/>
    <n v="0"/>
    <x v="6"/>
    <s v="mobile games"/>
    <x v="991"/>
    <x v="991"/>
    <x v="100"/>
  </r>
  <r>
    <n v="992"/>
    <s v="WairConditioning"/>
    <s v="The HOTTEST and COOLEST thing yet! WairConditioning... an entirely new level of comfortability!"/>
    <x v="59"/>
    <n v="467"/>
    <x v="1"/>
    <s v="US"/>
    <s v="USD"/>
    <n v="1462655519"/>
    <x v="992"/>
    <b v="0"/>
    <n v="4"/>
    <b v="0"/>
    <s v="technology/wearables"/>
    <n v="0"/>
    <n v="116.75"/>
    <x v="5"/>
    <s v="wearables"/>
    <x v="992"/>
    <x v="992"/>
    <x v="103"/>
  </r>
  <r>
    <n v="993"/>
    <s v="iLumaware Shield TL - Radar technology for bicycle"/>
    <s v="Shield TL is a tail light for a bicycle w/ radar technology. It makes you more visible to cars and drivers at a greater distance."/>
    <x v="55"/>
    <n v="17561"/>
    <x v="1"/>
    <s v="US"/>
    <s v="USD"/>
    <n v="1478926800"/>
    <x v="993"/>
    <b v="0"/>
    <n v="196"/>
    <b v="0"/>
    <s v="technology/wearables"/>
    <n v="25"/>
    <n v="89.6"/>
    <x v="5"/>
    <s v="wearables"/>
    <x v="993"/>
    <x v="993"/>
    <x v="14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2"/>
    <n v="4669"/>
    <x v="1"/>
    <s v="US"/>
    <s v="USD"/>
    <n v="1417388340"/>
    <x v="994"/>
    <b v="0"/>
    <n v="11"/>
    <b v="0"/>
    <s v="technology/wearables"/>
    <n v="2"/>
    <n v="424.45"/>
    <x v="5"/>
    <s v="wearables"/>
    <x v="994"/>
    <x v="994"/>
    <x v="14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s v="US"/>
    <s v="USD"/>
    <n v="1417276800"/>
    <x v="995"/>
    <b v="0"/>
    <n v="9"/>
    <b v="0"/>
    <s v="technology/wearables"/>
    <n v="7"/>
    <n v="80.67"/>
    <x v="5"/>
    <s v="wearables"/>
    <x v="995"/>
    <x v="995"/>
    <x v="106"/>
  </r>
  <r>
    <n v="996"/>
    <s v="Social behavior in technical communities"/>
    <s v="Study the behaviour of technical communities by tracking their movement  through wearables"/>
    <x v="23"/>
    <n v="65"/>
    <x v="1"/>
    <s v="US"/>
    <s v="USD"/>
    <n v="1406474820"/>
    <x v="996"/>
    <b v="0"/>
    <n v="5"/>
    <b v="0"/>
    <s v="technology/wearables"/>
    <n v="2"/>
    <n v="13"/>
    <x v="5"/>
    <s v="wearables"/>
    <x v="996"/>
    <x v="996"/>
    <x v="12"/>
  </r>
  <r>
    <n v="997"/>
    <s v="iPhanny"/>
    <s v="The iPhanny keeps your iPhone 6 safe from bending in those dangerous pants pockets."/>
    <x v="10"/>
    <n v="65"/>
    <x v="1"/>
    <s v="US"/>
    <s v="USD"/>
    <n v="1417145297"/>
    <x v="997"/>
    <b v="0"/>
    <n v="8"/>
    <b v="0"/>
    <s v="technology/wearables"/>
    <n v="1"/>
    <n v="8.1300000000000008"/>
    <x v="5"/>
    <s v="wearables"/>
    <x v="997"/>
    <x v="997"/>
    <x v="22"/>
  </r>
  <r>
    <n v="998"/>
    <s v="Ollinfit: The Wearable Personal Trainer"/>
    <s v="Ollinfit is the first wearable fitness trainer with 3 sensors for superior accuracy, feedback and results."/>
    <x v="129"/>
    <n v="35135"/>
    <x v="1"/>
    <s v="CA"/>
    <s v="CAD"/>
    <n v="1447909401"/>
    <x v="998"/>
    <b v="0"/>
    <n v="229"/>
    <b v="0"/>
    <s v="technology/wearables"/>
    <n v="59"/>
    <n v="153.43"/>
    <x v="5"/>
    <s v="wearables"/>
    <x v="998"/>
    <x v="998"/>
    <x v="26"/>
  </r>
  <r>
    <n v="999"/>
    <s v="Avid Watch: Multi-Sport Smart Watch with Activity Tracking"/>
    <s v="Built in running, cycling, pedometer, and golf features for the edge you need to perform at your very best!"/>
    <x v="61"/>
    <n v="11683"/>
    <x v="1"/>
    <s v="CA"/>
    <s v="CAD"/>
    <n v="1415865720"/>
    <x v="999"/>
    <b v="0"/>
    <n v="40"/>
    <b v="0"/>
    <s v="technology/wearables"/>
    <n v="8"/>
    <n v="292.08"/>
    <x v="5"/>
    <s v="wearables"/>
    <x v="999"/>
    <x v="999"/>
    <x v="143"/>
  </r>
  <r>
    <n v="1000"/>
    <s v="Ristola Plongeur/UTC 300 Meter COSC/ISO Diver (Canceled)"/>
    <s v="Ristola watches made in La Chaux de-Fonds, Switzerland. A new brand of COSC and ISO Certified Professional watches."/>
    <x v="210"/>
    <n v="19824"/>
    <x v="2"/>
    <s v="US"/>
    <s v="USD"/>
    <n v="1489537560"/>
    <x v="1000"/>
    <b v="0"/>
    <n v="6"/>
    <b v="0"/>
    <s v="technology/wearables"/>
    <n v="2"/>
    <n v="3304"/>
    <x v="5"/>
    <s v="wearables"/>
    <x v="1000"/>
    <x v="1000"/>
    <x v="154"/>
  </r>
  <r>
    <n v="1128"/>
    <s v="Flying Turds"/>
    <s v="#havingfunFTW"/>
    <x v="28"/>
    <n v="1"/>
    <x v="1"/>
    <s v="GB"/>
    <s v="GBP"/>
    <n v="1407425717"/>
    <x v="1001"/>
    <b v="0"/>
    <n v="1"/>
    <b v="0"/>
    <s v="games/mobile games"/>
    <n v="0"/>
    <n v="1"/>
    <x v="6"/>
    <s v="mobile games"/>
    <x v="1001"/>
    <x v="1001"/>
    <x v="3"/>
  </r>
  <r>
    <n v="1002"/>
    <s v="Lokett: Customizable Smartphone Memory Necklace (Canceled)"/>
    <s v="A modern day locket that uses NFC technology to link your precious photos, videos, apps, and more. Choose our design or submit yours."/>
    <x v="211"/>
    <n v="2960"/>
    <x v="2"/>
    <s v="US"/>
    <s v="USD"/>
    <n v="1450331940"/>
    <x v="1002"/>
    <b v="0"/>
    <n v="22"/>
    <b v="0"/>
    <s v="technology/wearables"/>
    <n v="30"/>
    <n v="134.55000000000001"/>
    <x v="5"/>
    <s v="wearables"/>
    <x v="1002"/>
    <x v="1002"/>
    <x v="4"/>
  </r>
  <r>
    <n v="1003"/>
    <s v="Fashion loves Technology: Lamour, the connected heating shoe (Canceled)"/>
    <s v="Connected, heating, premium quality and comfortable leather sneakers - hand-crafted in France."/>
    <x v="22"/>
    <n v="3211"/>
    <x v="2"/>
    <s v="FR"/>
    <s v="EUR"/>
    <n v="1489680061"/>
    <x v="1003"/>
    <b v="0"/>
    <n v="15"/>
    <b v="0"/>
    <s v="technology/wearables"/>
    <n v="16"/>
    <n v="214.07"/>
    <x v="5"/>
    <s v="wearables"/>
    <x v="1003"/>
    <x v="1003"/>
    <x v="160"/>
  </r>
  <r>
    <n v="1004"/>
    <s v="AllerGuarder: Bluetooth wristband helps food-allergy kids"/>
    <s v="Harnessing wearable technology as a powerful defense for food-allergy children."/>
    <x v="58"/>
    <n v="20552"/>
    <x v="2"/>
    <s v="US"/>
    <s v="USD"/>
    <n v="1455814827"/>
    <x v="1004"/>
    <b v="0"/>
    <n v="95"/>
    <b v="0"/>
    <s v="technology/wearables"/>
    <n v="82"/>
    <n v="216.34"/>
    <x v="5"/>
    <s v="wearables"/>
    <x v="1004"/>
    <x v="1004"/>
    <x v="89"/>
  </r>
  <r>
    <n v="1005"/>
    <s v="Forcite Alpine - World's First smart helmet for snow sports"/>
    <s v="The Forcite Alpine helmet records 4K footage and keeps you connected all in one sleek design."/>
    <x v="62"/>
    <n v="150102"/>
    <x v="2"/>
    <s v="US"/>
    <s v="USD"/>
    <n v="1446217183"/>
    <x v="1005"/>
    <b v="0"/>
    <n v="161"/>
    <b v="0"/>
    <s v="technology/wearables"/>
    <n v="75"/>
    <n v="932.31"/>
    <x v="5"/>
    <s v="wearables"/>
    <x v="1005"/>
    <x v="1005"/>
    <x v="33"/>
  </r>
  <r>
    <n v="1006"/>
    <s v="SnuG Watchbands for Moto360 smartwatch (Canceled)"/>
    <s v="Sweat resistant, colorful, durable, CUSTOMIZABLE, watch bands &amp; protector bands that fit the Moto360 smartwatch."/>
    <x v="23"/>
    <n v="234"/>
    <x v="2"/>
    <s v="US"/>
    <s v="USD"/>
    <n v="1418368260"/>
    <x v="1006"/>
    <b v="0"/>
    <n v="8"/>
    <b v="0"/>
    <s v="technology/wearables"/>
    <n v="6"/>
    <n v="29.25"/>
    <x v="5"/>
    <s v="wearables"/>
    <x v="1006"/>
    <x v="1006"/>
    <x v="98"/>
  </r>
  <r>
    <n v="1007"/>
    <s v="SMART Knee Sleeve that Recommends Rest (Canceled)"/>
    <s v="Our knee sleeve monitors your muscles and recommends rest time (on a mobile app) when it detects overexertion!"/>
    <x v="11"/>
    <n v="13296"/>
    <x v="2"/>
    <s v="US"/>
    <s v="USD"/>
    <n v="1481727623"/>
    <x v="1007"/>
    <b v="0"/>
    <n v="76"/>
    <b v="0"/>
    <s v="technology/wearables"/>
    <n v="44"/>
    <n v="174.95"/>
    <x v="5"/>
    <s v="wearables"/>
    <x v="1007"/>
    <x v="1007"/>
    <x v="105"/>
  </r>
  <r>
    <n v="1008"/>
    <s v="Miclop - Tu cabina profesional portÃ¡til (Canceled)"/>
    <s v="MICLOP es una cabina portable impresa en 3D protegida en el interior con espuma acÃºstica, reduce el ruido ambiental o rebote de sonido."/>
    <x v="212"/>
    <n v="250"/>
    <x v="2"/>
    <s v="MX"/>
    <s v="MXN"/>
    <n v="1482953115"/>
    <x v="1008"/>
    <b v="0"/>
    <n v="1"/>
    <b v="0"/>
    <s v="technology/wearables"/>
    <n v="0"/>
    <n v="250"/>
    <x v="5"/>
    <s v="wearables"/>
    <x v="1008"/>
    <x v="1008"/>
    <x v="87"/>
  </r>
  <r>
    <n v="1009"/>
    <s v="R-CON: Run Faster, Run Longer (Canceled)"/>
    <s v="R-CON is a wearable that measures running form. Instantly know when your form is breaking down and when you are running your strongest."/>
    <x v="64"/>
    <n v="6565"/>
    <x v="2"/>
    <s v="US"/>
    <s v="USD"/>
    <n v="1466346646"/>
    <x v="1009"/>
    <b v="0"/>
    <n v="101"/>
    <b v="0"/>
    <s v="technology/wearables"/>
    <n v="13"/>
    <n v="65"/>
    <x v="5"/>
    <s v="wearables"/>
    <x v="1009"/>
    <x v="1009"/>
    <x v="7"/>
  </r>
  <r>
    <n v="1010"/>
    <s v="RISTMATEÂ®, smartphone wrist dock and much more. (Canceled)"/>
    <s v="A beautiful biometric smartphone wrist dock, features a revolutionary reusable adhesive; 3 position phone stand and multi-purpose tool."/>
    <x v="213"/>
    <n v="220"/>
    <x v="2"/>
    <s v="US"/>
    <s v="USD"/>
    <n v="1473044340"/>
    <x v="1010"/>
    <b v="0"/>
    <n v="4"/>
    <b v="0"/>
    <s v="technology/wearables"/>
    <n v="0"/>
    <n v="55"/>
    <x v="5"/>
    <s v="wearables"/>
    <x v="1010"/>
    <x v="1010"/>
    <x v="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2"/>
    <s v="US"/>
    <s v="USD"/>
    <n v="1418938395"/>
    <x v="1011"/>
    <b v="0"/>
    <n v="1"/>
    <b v="0"/>
    <s v="technology/wearables"/>
    <n v="0"/>
    <n v="75"/>
    <x v="5"/>
    <s v="wearables"/>
    <x v="1011"/>
    <x v="1011"/>
    <x v="106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2"/>
    <s v="US"/>
    <s v="USD"/>
    <n v="1485254052"/>
    <x v="1012"/>
    <b v="0"/>
    <n v="775"/>
    <b v="0"/>
    <s v="technology/wearables"/>
    <n v="21535"/>
    <n v="1389.36"/>
    <x v="5"/>
    <s v="wearables"/>
    <x v="1012"/>
    <x v="1012"/>
    <x v="81"/>
  </r>
  <r>
    <n v="1013"/>
    <s v="Versa Prima: The First Portable And Wearable LED Strip"/>
    <s v="Versa Prima: The first portable and wearable LED strip that's controlled via Bluetooth. Designed to be versatile for your creativity."/>
    <x v="58"/>
    <n v="8632"/>
    <x v="2"/>
    <s v="US"/>
    <s v="USD"/>
    <n v="1451419200"/>
    <x v="1013"/>
    <b v="0"/>
    <n v="90"/>
    <b v="0"/>
    <s v="technology/wearables"/>
    <n v="35"/>
    <n v="95.91"/>
    <x v="5"/>
    <s v="wearables"/>
    <x v="1013"/>
    <x v="1013"/>
    <x v="104"/>
  </r>
  <r>
    <n v="1014"/>
    <s v="CHEMION: The World's First Smart Glasses (Canceled)"/>
    <s v="CHEMION is an eyewear device that lets you show your creativity to the world."/>
    <x v="3"/>
    <n v="3060"/>
    <x v="2"/>
    <s v="US"/>
    <s v="USD"/>
    <n v="1420070615"/>
    <x v="1014"/>
    <b v="0"/>
    <n v="16"/>
    <b v="0"/>
    <s v="technology/wearables"/>
    <n v="31"/>
    <n v="191.25"/>
    <x v="5"/>
    <s v="wearables"/>
    <x v="1014"/>
    <x v="1014"/>
    <x v="106"/>
  </r>
  <r>
    <n v="1015"/>
    <s v="SKIN - Wearable music remote control for your mobile phone"/>
    <s v="SKIN - The wearable music remote control which makes your fitness lifestyle a bit easier"/>
    <x v="7"/>
    <n v="240"/>
    <x v="2"/>
    <s v="CH"/>
    <s v="CHF"/>
    <n v="1448489095"/>
    <x v="1015"/>
    <b v="0"/>
    <n v="6"/>
    <b v="0"/>
    <s v="technology/wearables"/>
    <n v="3"/>
    <n v="40"/>
    <x v="5"/>
    <s v="wearables"/>
    <x v="1015"/>
    <x v="1015"/>
    <x v="94"/>
  </r>
  <r>
    <n v="1016"/>
    <s v="YEPZONâ„¢ FREEDOM: A Personal Safety Alarm w/Global Locator"/>
    <s v="Send an alert for help and find missing people, pets, and valuables with the touch of a button. Get yours today!"/>
    <x v="59"/>
    <n v="2842"/>
    <x v="2"/>
    <s v="US"/>
    <s v="USD"/>
    <n v="1459992856"/>
    <x v="1016"/>
    <b v="0"/>
    <n v="38"/>
    <b v="0"/>
    <s v="technology/wearables"/>
    <n v="3"/>
    <n v="74.790000000000006"/>
    <x v="5"/>
    <s v="wearables"/>
    <x v="1016"/>
    <x v="1016"/>
    <x v="99"/>
  </r>
  <r>
    <n v="1017"/>
    <s v="Elbee: Wireless in-ear headphones with smart features"/>
    <s v="Enjoy high-quality sound and the possibility to control your smartphone and apps using custom voice commands and head movements."/>
    <x v="66"/>
    <n v="57197"/>
    <x v="2"/>
    <s v="US"/>
    <s v="USD"/>
    <n v="1448125935"/>
    <x v="1017"/>
    <b v="0"/>
    <n v="355"/>
    <b v="0"/>
    <s v="technology/wearables"/>
    <n v="23"/>
    <n v="161.12"/>
    <x v="5"/>
    <s v="wearables"/>
    <x v="1017"/>
    <x v="1017"/>
    <x v="26"/>
  </r>
  <r>
    <n v="1018"/>
    <s v="Owl (Canceled)"/>
    <s v="Owl is a fitness tracker along with an accompanying iOS app, that is both fun and interactive for children."/>
    <x v="22"/>
    <n v="621"/>
    <x v="2"/>
    <s v="US"/>
    <s v="USD"/>
    <n v="1468496933"/>
    <x v="1018"/>
    <b v="0"/>
    <n v="7"/>
    <b v="0"/>
    <s v="technology/wearables"/>
    <n v="3"/>
    <n v="88.71"/>
    <x v="5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3"/>
    <n v="21300"/>
    <x v="2"/>
    <s v="US"/>
    <s v="USD"/>
    <n v="1423092149"/>
    <x v="1019"/>
    <b v="0"/>
    <n v="400"/>
    <b v="0"/>
    <s v="technology/wearables"/>
    <n v="47"/>
    <n v="53.25"/>
    <x v="5"/>
    <s v="wearables"/>
    <x v="1019"/>
    <x v="1019"/>
    <x v="101"/>
  </r>
  <r>
    <n v="1020"/>
    <s v="Sleepwreck - Disasterpiece EP (Jump Drives!)"/>
    <s v="I've got an awesome new batch of tracks that I think you're going to Love. CDs? So 1990! I present to you... SLEEPWRECK JUMP DRIVES!"/>
    <x v="214"/>
    <n v="3186"/>
    <x v="0"/>
    <s v="CA"/>
    <s v="CAD"/>
    <n v="1433206020"/>
    <x v="1020"/>
    <b v="0"/>
    <n v="30"/>
    <b v="1"/>
    <s v="music/electronic music"/>
    <n v="206"/>
    <n v="106.2"/>
    <x v="2"/>
    <s v="electronic music"/>
    <x v="1020"/>
    <x v="1020"/>
    <x v="82"/>
  </r>
  <r>
    <n v="1021"/>
    <s v="Rick and Morty Album &amp; Music Video"/>
    <s v="Rick and Morty concept album written by Allie Goertz + music video directed by Paul B. Cummings!"/>
    <x v="2"/>
    <n v="10554.11"/>
    <x v="0"/>
    <s v="US"/>
    <s v="USD"/>
    <n v="1445054400"/>
    <x v="1021"/>
    <b v="1"/>
    <n v="478"/>
    <b v="1"/>
    <s v="music/electronic music"/>
    <n v="352"/>
    <n v="22.08"/>
    <x v="2"/>
    <s v="electronic music"/>
    <x v="1021"/>
    <x v="1021"/>
    <x v="33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2"/>
    <s v="electronic music"/>
    <x v="1022"/>
    <x v="1022"/>
    <x v="57"/>
  </r>
  <r>
    <n v="1133"/>
    <s v="Ping"/>
    <s v="Ping is a simple game currently in the design process, where the player lives off of the power of their connection to the internet."/>
    <x v="2"/>
    <n v="20"/>
    <x v="1"/>
    <s v="GB"/>
    <s v="GBP"/>
    <n v="1406799981"/>
    <x v="1023"/>
    <b v="0"/>
    <n v="1"/>
    <b v="0"/>
    <s v="games/mobile games"/>
    <n v="1"/>
    <n v="20"/>
    <x v="6"/>
    <s v="mobile games"/>
    <x v="1023"/>
    <x v="1023"/>
    <x v="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2"/>
    <s v="electronic music"/>
    <x v="1024"/>
    <x v="1024"/>
    <x v="25"/>
  </r>
  <r>
    <n v="1025"/>
    <s v="[NUREN] The New Renaissance"/>
    <s v="Jake Kaufman and Jessie Seely present THE WORLD'S FIRST VIRTUAL REALITY ROCK OPERA."/>
    <x v="55"/>
    <n v="76949.820000000007"/>
    <x v="0"/>
    <s v="US"/>
    <s v="USD"/>
    <n v="1426532437"/>
    <x v="1025"/>
    <b v="1"/>
    <n v="1071"/>
    <b v="1"/>
    <s v="music/electronic music"/>
    <n v="110"/>
    <n v="71.849999999999994"/>
    <x v="2"/>
    <s v="electronic music"/>
    <x v="1025"/>
    <x v="1025"/>
    <x v="85"/>
  </r>
  <r>
    <n v="1140"/>
    <s v="Medieval Empire by Bear Games"/>
    <s v="We are creating the next epic Massive Multiplayer Online-Real Time Strategy game and we want you to be a part of it!"/>
    <x v="10"/>
    <n v="0"/>
    <x v="1"/>
    <s v="GB"/>
    <s v="GBP"/>
    <n v="1438859121"/>
    <x v="1026"/>
    <b v="0"/>
    <n v="0"/>
    <b v="0"/>
    <s v="games/mobile games"/>
    <n v="0"/>
    <n v="0"/>
    <x v="6"/>
    <s v="mobile games"/>
    <x v="1026"/>
    <x v="1026"/>
    <x v="17"/>
  </r>
  <r>
    <n v="1027"/>
    <s v="The Seshen - Let's Take This Show on the Road!"/>
    <s v="We just toured the PNW to Vancouver, BC and back, we're ready for next level growth - a van, quality studio recordings &amp; stage visuals!"/>
    <x v="215"/>
    <n v="7733"/>
    <x v="0"/>
    <s v="US"/>
    <s v="USD"/>
    <n v="1414025347"/>
    <x v="1027"/>
    <b v="1"/>
    <n v="111"/>
    <b v="1"/>
    <s v="music/electronic music"/>
    <n v="103"/>
    <n v="69.67"/>
    <x v="2"/>
    <s v="electronic music"/>
    <x v="1027"/>
    <x v="1027"/>
    <x v="80"/>
  </r>
  <r>
    <n v="1861"/>
    <s v="Galaxix - Take on the Universe!"/>
    <s v="A game for Apple &amp; Android devices that sees you get your own spacecraft, take on the competition, mine asteroids &amp; fight to survive."/>
    <x v="66"/>
    <n v="0"/>
    <x v="1"/>
    <s v="GB"/>
    <s v="GBP"/>
    <n v="1422256341"/>
    <x v="1028"/>
    <b v="0"/>
    <n v="0"/>
    <b v="0"/>
    <s v="games/mobile games"/>
    <n v="0"/>
    <n v="0"/>
    <x v="6"/>
    <s v="mobile games"/>
    <x v="1028"/>
    <x v="1028"/>
    <x v="1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2"/>
    <s v="electronic music"/>
    <x v="1029"/>
    <x v="1029"/>
    <x v="86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2"/>
    <s v="electronic music"/>
    <x v="1030"/>
    <x v="1030"/>
    <x v="5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2"/>
    <s v="electronic music"/>
    <x v="1031"/>
    <x v="1031"/>
    <x v="4"/>
  </r>
  <r>
    <n v="1032"/>
    <s v="Phantom Ship / Coastal (Album Preorder)"/>
    <s v="Ideal for living rooms and open spaces."/>
    <x v="107"/>
    <n v="5858.84"/>
    <x v="0"/>
    <s v="US"/>
    <s v="USD"/>
    <n v="1466697625"/>
    <x v="1032"/>
    <b v="0"/>
    <n v="96"/>
    <b v="1"/>
    <s v="music/electronic music"/>
    <n v="108"/>
    <n v="61.03"/>
    <x v="2"/>
    <s v="electronic music"/>
    <x v="1032"/>
    <x v="1032"/>
    <x v="7"/>
  </r>
  <r>
    <n v="1865"/>
    <s v="THE RUNNING GAME"/>
    <s v="This game is an alternative to the boring morning jogs This game will make you excited to workout Following elite footballer movements!"/>
    <x v="75"/>
    <n v="4"/>
    <x v="1"/>
    <s v="GB"/>
    <s v="GBP"/>
    <n v="1478425747"/>
    <x v="1033"/>
    <b v="0"/>
    <n v="2"/>
    <b v="0"/>
    <s v="games/mobile games"/>
    <n v="0"/>
    <n v="2"/>
    <x v="6"/>
    <s v="mobile games"/>
    <x v="1033"/>
    <x v="1033"/>
    <x v="14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2"/>
    <s v="electronic music"/>
    <x v="1034"/>
    <x v="1034"/>
    <x v="5"/>
  </r>
  <r>
    <n v="1035"/>
    <s v="Sharaz &quot;Project Nintendo&quot; Collector Edition 2x12&quot; Vinyl"/>
    <s v="Project Nintendo. A big honkin' game cartridge sleeve and two awesome 12&quot; breakbeat vinyl records and a POSTER inside!"/>
    <x v="216"/>
    <n v="4952"/>
    <x v="0"/>
    <s v="US"/>
    <s v="USD"/>
    <n v="1423668220"/>
    <x v="1035"/>
    <b v="0"/>
    <n v="76"/>
    <b v="1"/>
    <s v="music/electronic music"/>
    <n v="108"/>
    <n v="65.16"/>
    <x v="2"/>
    <s v="electronic music"/>
    <x v="1035"/>
    <x v="1035"/>
    <x v="101"/>
  </r>
  <r>
    <n v="1036"/>
    <s v="Bring Kyrstyn's Album to Life!"/>
    <s v="Help this Soulful &amp; Cinematic Glitch-Pop Songwriter Bring her Music to the World!  (And your Ears:)"/>
    <x v="53"/>
    <n v="5056.22"/>
    <x v="0"/>
    <s v="US"/>
    <s v="USD"/>
    <n v="1357545600"/>
    <x v="1036"/>
    <b v="0"/>
    <n v="211"/>
    <b v="1"/>
    <s v="music/electronic music"/>
    <n v="112"/>
    <n v="23.96"/>
    <x v="2"/>
    <s v="electronic music"/>
    <x v="1036"/>
    <x v="1036"/>
    <x v="38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2"/>
    <s v="electronic music"/>
    <x v="1037"/>
    <x v="1037"/>
    <x v="57"/>
  </r>
  <r>
    <n v="1038"/>
    <s v="Last of the Lost Boys: New Music from Matthew Blake"/>
    <s v="My first solo record in 10 years. Six new electronic/synthpop songs PLUS an acoustic version of the album you can only get here."/>
    <x v="48"/>
    <n v="2180"/>
    <x v="0"/>
    <s v="US"/>
    <s v="USD"/>
    <n v="1458362023"/>
    <x v="1038"/>
    <b v="0"/>
    <n v="61"/>
    <b v="1"/>
    <s v="music/electronic music"/>
    <n v="145"/>
    <n v="35.74"/>
    <x v="2"/>
    <s v="electronic music"/>
    <x v="1038"/>
    <x v="1038"/>
    <x v="99"/>
  </r>
  <r>
    <n v="1039"/>
    <s v="Becoming Rainbow: A Music, Art &amp; Virtual Reality Experience"/>
    <s v="Becoming Rainbow is a music and visual art project inspired by and dedicated to the Native Indigenous communities and water protectors!"/>
    <x v="9"/>
    <n v="641"/>
    <x v="0"/>
    <s v="US"/>
    <s v="USD"/>
    <n v="1481615940"/>
    <x v="1039"/>
    <b v="0"/>
    <n v="30"/>
    <b v="1"/>
    <s v="music/electronic music"/>
    <n v="128"/>
    <n v="21.37"/>
    <x v="2"/>
    <s v="electronic music"/>
    <x v="1039"/>
    <x v="1039"/>
    <x v="87"/>
  </r>
  <r>
    <n v="1040"/>
    <s v="Broadcasts to Promote Human Freedom in South Florida"/>
    <s v="We produce radio broadcasts and live streams that promote the value of human freedom, reason, individual rights &amp; free markets."/>
    <x v="96"/>
    <n v="250"/>
    <x v="2"/>
    <s v="US"/>
    <s v="USD"/>
    <n v="1472317209"/>
    <x v="1040"/>
    <b v="0"/>
    <n v="1"/>
    <b v="0"/>
    <s v="journalism/audio"/>
    <n v="0"/>
    <n v="250"/>
    <x v="7"/>
    <s v="audio"/>
    <x v="1040"/>
    <x v="1040"/>
    <x v="11"/>
  </r>
  <r>
    <n v="1041"/>
    <s v="Industry Success Project (Canceled)"/>
    <s v="I am trying to document what it is like to plunge head first into the music/audio industry as an intern."/>
    <x v="44"/>
    <n v="0"/>
    <x v="2"/>
    <s v="US"/>
    <s v="USD"/>
    <n v="1406769992"/>
    <x v="1041"/>
    <b v="0"/>
    <n v="0"/>
    <b v="0"/>
    <s v="journalism/audio"/>
    <n v="0"/>
    <n v="0"/>
    <x v="7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2"/>
    <n v="10"/>
    <x v="2"/>
    <s v="US"/>
    <s v="USD"/>
    <n v="1410516000"/>
    <x v="1042"/>
    <b v="0"/>
    <n v="1"/>
    <b v="0"/>
    <s v="journalism/audio"/>
    <n v="2"/>
    <n v="10"/>
    <x v="7"/>
    <s v="audio"/>
    <x v="1042"/>
    <x v="1042"/>
    <x v="24"/>
  </r>
  <r>
    <n v="1043"/>
    <s v="Printing TONE Audio 10th Anniversary Edition! (Canceled)"/>
    <s v="We're seeking funding for a special 10th Anniversary PRINT EDITION! Receive your own copy for only $8"/>
    <x v="59"/>
    <n v="8537"/>
    <x v="2"/>
    <s v="US"/>
    <s v="USD"/>
    <n v="1432101855"/>
    <x v="1043"/>
    <b v="0"/>
    <n v="292"/>
    <b v="0"/>
    <s v="journalism/audio"/>
    <n v="9"/>
    <n v="29.24"/>
    <x v="7"/>
    <s v="audio"/>
    <x v="1043"/>
    <x v="1043"/>
    <x v="57"/>
  </r>
  <r>
    <n v="1044"/>
    <s v="Podcast for fun! (Canceled)"/>
    <s v="Hi. I'm looking to raise some funds to get some microphones, some interfaces to hook XLR to my iPad/iPhone/iMac. Plus some other stuff."/>
    <x v="38"/>
    <n v="6"/>
    <x v="2"/>
    <s v="US"/>
    <s v="USD"/>
    <n v="1425587220"/>
    <x v="1044"/>
    <b v="0"/>
    <n v="2"/>
    <b v="0"/>
    <s v="journalism/audio"/>
    <n v="0"/>
    <n v="3"/>
    <x v="7"/>
    <s v="audio"/>
    <x v="1044"/>
    <x v="1044"/>
    <x v="101"/>
  </r>
  <r>
    <n v="1045"/>
    <s v="In Case Of Emergency (Canceled)"/>
    <s v="In Case Of Emergency is a radio talk show for preppers, beginning preppers, and with preparedness in mind."/>
    <x v="3"/>
    <n v="266"/>
    <x v="2"/>
    <s v="US"/>
    <s v="USD"/>
    <n v="1408827550"/>
    <x v="1045"/>
    <b v="0"/>
    <n v="8"/>
    <b v="0"/>
    <s v="journalism/audio"/>
    <n v="3"/>
    <n v="33.25"/>
    <x v="7"/>
    <s v="audio"/>
    <x v="1045"/>
    <x v="1045"/>
    <x v="24"/>
  </r>
  <r>
    <n v="1046"/>
    <s v="All Things Horses Podcast (Canceled)"/>
    <s v="All Things Horses is slowly becoming the greatest podcast on the internet and we are looking to upgrade the studio and software."/>
    <x v="2"/>
    <n v="0"/>
    <x v="2"/>
    <s v="DE"/>
    <s v="EUR"/>
    <n v="1451161560"/>
    <x v="1046"/>
    <b v="0"/>
    <n v="0"/>
    <b v="0"/>
    <s v="journalism/audio"/>
    <n v="0"/>
    <n v="0"/>
    <x v="7"/>
    <s v="audio"/>
    <x v="1046"/>
    <x v="1046"/>
    <x v="21"/>
  </r>
  <r>
    <n v="1047"/>
    <s v="Start a New Podcast (Canceled)"/>
    <s v="I wish to start a new podcast called Voices of Texas, and I want to interview interesting people of Texas each week."/>
    <x v="13"/>
    <n v="1"/>
    <x v="2"/>
    <s v="US"/>
    <s v="USD"/>
    <n v="1415219915"/>
    <x v="1047"/>
    <b v="0"/>
    <n v="1"/>
    <b v="0"/>
    <s v="journalism/audio"/>
    <n v="0"/>
    <n v="1"/>
    <x v="7"/>
    <s v="audio"/>
    <x v="1047"/>
    <x v="1047"/>
    <x v="14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2"/>
    <s v="US"/>
    <s v="USD"/>
    <n v="1474766189"/>
    <x v="1048"/>
    <b v="0"/>
    <n v="4"/>
    <b v="0"/>
    <s v="journalism/audio"/>
    <n v="1"/>
    <n v="53"/>
    <x v="7"/>
    <s v="audio"/>
    <x v="1048"/>
    <x v="1048"/>
    <x v="52"/>
  </r>
  <r>
    <n v="1049"/>
    <s v="J1 (Canceled)"/>
    <s v="------"/>
    <x v="14"/>
    <n v="0"/>
    <x v="2"/>
    <s v="US"/>
    <s v="USD"/>
    <n v="1455272445"/>
    <x v="1049"/>
    <b v="0"/>
    <n v="0"/>
    <b v="0"/>
    <s v="journalism/audio"/>
    <n v="0"/>
    <n v="0"/>
    <x v="7"/>
    <s v="audio"/>
    <x v="1049"/>
    <x v="1049"/>
    <x v="25"/>
  </r>
  <r>
    <n v="1050"/>
    <s v="The (Secular) Barbershop Podcast (Canceled)"/>
    <s v="Secularism is on the rise and I hear you.Talk to me."/>
    <x v="30"/>
    <n v="0"/>
    <x v="2"/>
    <s v="US"/>
    <s v="USD"/>
    <n v="1442257677"/>
    <x v="1050"/>
    <b v="0"/>
    <n v="0"/>
    <b v="0"/>
    <s v="journalism/audio"/>
    <n v="0"/>
    <n v="0"/>
    <x v="7"/>
    <s v="audio"/>
    <x v="1050"/>
    <x v="1050"/>
    <x v="20"/>
  </r>
  <r>
    <n v="1051"/>
    <s v="Now You Know Podcast (Canceled)"/>
    <s v="Inspired by some great podcasters as well as my desire to learn from many people about many topics, plus just to inform people."/>
    <x v="9"/>
    <n v="0"/>
    <x v="2"/>
    <s v="US"/>
    <s v="USD"/>
    <n v="1409098825"/>
    <x v="1051"/>
    <b v="0"/>
    <n v="0"/>
    <b v="0"/>
    <s v="journalism/audio"/>
    <n v="0"/>
    <n v="0"/>
    <x v="7"/>
    <s v="audio"/>
    <x v="1051"/>
    <x v="1051"/>
    <x v="24"/>
  </r>
  <r>
    <n v="1052"/>
    <s v="Big Daddy's Long Ass Road Trip To W.S.O.P. 2016! Podcasts!"/>
    <s v="Production costs for middle aged comics sharing cross USA country road trip experience via www.bigdaddyroadshow.com Podcasts.ComedySHOW"/>
    <x v="217"/>
    <n v="0"/>
    <x v="2"/>
    <s v="US"/>
    <s v="USD"/>
    <n v="1465243740"/>
    <x v="1052"/>
    <b v="0"/>
    <n v="0"/>
    <b v="0"/>
    <s v="journalism/audio"/>
    <n v="0"/>
    <n v="0"/>
    <x v="7"/>
    <s v="audio"/>
    <x v="1052"/>
    <x v="1052"/>
    <x v="70"/>
  </r>
  <r>
    <n v="1053"/>
    <s v="A day in the life of...(podcast) (Canceled)"/>
    <s v="How well do you know the stranger walking past you or the neighbor up the street? Extraordinary stories told by everyday people."/>
    <x v="48"/>
    <n v="15"/>
    <x v="2"/>
    <s v="US"/>
    <s v="USD"/>
    <n v="1488773332"/>
    <x v="1053"/>
    <b v="0"/>
    <n v="1"/>
    <b v="0"/>
    <s v="journalism/audio"/>
    <n v="1"/>
    <n v="15"/>
    <x v="7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2"/>
    <s v="US"/>
    <s v="USD"/>
    <n v="1407708000"/>
    <x v="1054"/>
    <b v="0"/>
    <n v="0"/>
    <b v="0"/>
    <s v="journalism/audio"/>
    <n v="0"/>
    <n v="0"/>
    <x v="7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2"/>
    <s v="US"/>
    <s v="USD"/>
    <n v="1457394545"/>
    <x v="1055"/>
    <b v="0"/>
    <n v="0"/>
    <b v="0"/>
    <s v="journalism/audio"/>
    <n v="0"/>
    <n v="0"/>
    <x v="7"/>
    <s v="audio"/>
    <x v="1055"/>
    <x v="1055"/>
    <x v="91"/>
  </r>
  <r>
    <n v="1056"/>
    <s v="Suburban Disorder Podcast (Canceled)"/>
    <s v="a podcast about everyday life, friends talking about music, movies, tv, relationships. conversations we have all had and can relate to"/>
    <x v="3"/>
    <n v="0"/>
    <x v="2"/>
    <s v="US"/>
    <s v="USD"/>
    <n v="1429892177"/>
    <x v="1056"/>
    <b v="0"/>
    <n v="0"/>
    <b v="0"/>
    <s v="journalism/audio"/>
    <n v="0"/>
    <n v="0"/>
    <x v="7"/>
    <s v="audio"/>
    <x v="1056"/>
    <x v="1056"/>
    <x v="85"/>
  </r>
  <r>
    <n v="1057"/>
    <s v="Support Independent Media (Canceled)"/>
    <s v="Sayin it Plain is a Independent Radio Show created to inform the public and empower the community."/>
    <x v="3"/>
    <n v="0"/>
    <x v="2"/>
    <s v="US"/>
    <s v="USD"/>
    <n v="1480888483"/>
    <x v="1057"/>
    <b v="0"/>
    <n v="0"/>
    <b v="0"/>
    <s v="journalism/audio"/>
    <n v="0"/>
    <n v="0"/>
    <x v="7"/>
    <s v="audio"/>
    <x v="1057"/>
    <x v="1057"/>
    <x v="105"/>
  </r>
  <r>
    <n v="1058"/>
    <s v="The Body Politic Radio (Canceled)"/>
    <s v="An investigative series on 790 KABC Radio on the ravages of addiction and what options millions of people have for hopeful recovery."/>
    <x v="79"/>
    <n v="0"/>
    <x v="2"/>
    <s v="US"/>
    <s v="USD"/>
    <n v="1427328000"/>
    <x v="1058"/>
    <b v="0"/>
    <n v="0"/>
    <b v="0"/>
    <s v="journalism/audio"/>
    <n v="0"/>
    <n v="0"/>
    <x v="7"/>
    <s v="audio"/>
    <x v="1058"/>
    <x v="1058"/>
    <x v="86"/>
  </r>
  <r>
    <n v="1059"/>
    <s v="Voice Over Artist (Canceled)"/>
    <s v="Turning myself into a vocal artist."/>
    <x v="191"/>
    <n v="0"/>
    <x v="2"/>
    <s v="US"/>
    <s v="USD"/>
    <n v="1426269456"/>
    <x v="1059"/>
    <b v="0"/>
    <n v="0"/>
    <b v="0"/>
    <s v="journalism/audio"/>
    <n v="0"/>
    <n v="0"/>
    <x v="7"/>
    <s v="audio"/>
    <x v="1059"/>
    <x v="1059"/>
    <x v="86"/>
  </r>
  <r>
    <n v="1060"/>
    <s v="Reality  Check (Canceled)"/>
    <s v="Reality Check is a weekly Internet Radio Show. Along with my co-host and engineer we discuss the issues of the day relevant to you!."/>
    <x v="10"/>
    <n v="50"/>
    <x v="2"/>
    <s v="US"/>
    <s v="USD"/>
    <n v="1429134893"/>
    <x v="1060"/>
    <b v="0"/>
    <n v="1"/>
    <b v="0"/>
    <s v="journalism/audio"/>
    <n v="1"/>
    <n v="50"/>
    <x v="7"/>
    <s v="audio"/>
    <x v="1060"/>
    <x v="1060"/>
    <x v="27"/>
  </r>
  <r>
    <n v="1061"/>
    <s v="Chat Box 23 (Canceled)"/>
    <s v="T.O., Adi &amp; Mercedes discuss their point of views, women's issues &amp; Hollywood Hotties."/>
    <x v="23"/>
    <n v="0"/>
    <x v="2"/>
    <s v="US"/>
    <s v="USD"/>
    <n v="1462150800"/>
    <x v="1061"/>
    <b v="0"/>
    <n v="0"/>
    <b v="0"/>
    <s v="journalism/audio"/>
    <n v="0"/>
    <n v="0"/>
    <x v="7"/>
    <s v="audio"/>
    <x v="1061"/>
    <x v="1061"/>
    <x v="103"/>
  </r>
  <r>
    <n v="1062"/>
    <s v="RETURNING AT A LATER DATE"/>
    <s v="SEE US ON PATREON www.badgirlartwork.com"/>
    <x v="218"/>
    <n v="190"/>
    <x v="2"/>
    <s v="US"/>
    <s v="USD"/>
    <n v="1468351341"/>
    <x v="1062"/>
    <b v="0"/>
    <n v="4"/>
    <b v="0"/>
    <s v="journalism/audio"/>
    <n v="95"/>
    <n v="47.5"/>
    <x v="7"/>
    <s v="audio"/>
    <x v="1062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2"/>
    <s v="US"/>
    <s v="USD"/>
    <n v="1472604262"/>
    <x v="1063"/>
    <b v="0"/>
    <n v="0"/>
    <b v="0"/>
    <s v="journalism/audio"/>
    <n v="0"/>
    <n v="0"/>
    <x v="7"/>
    <s v="audio"/>
    <x v="1063"/>
    <x v="1063"/>
    <x v="79"/>
  </r>
  <r>
    <n v="1064"/>
    <s v="Vineyard Valley - A Social Winemaking Game!"/>
    <s v="Make wine from seed to bottle; build, socialize, sell, and relax in Vineyard Valley - a social, sandbox, free to play business sim!"/>
    <x v="168"/>
    <n v="8077"/>
    <x v="1"/>
    <s v="US"/>
    <s v="USD"/>
    <n v="1373174903"/>
    <x v="1064"/>
    <b v="0"/>
    <n v="123"/>
    <b v="0"/>
    <s v="games/video games"/>
    <n v="9"/>
    <n v="65.67"/>
    <x v="6"/>
    <s v="video games"/>
    <x v="1064"/>
    <x v="1064"/>
    <x v="92"/>
  </r>
  <r>
    <n v="1065"/>
    <s v="Diggers Fall tactical multiplayer pc shooter"/>
    <s v="Need funds for an Australian fps mp shooter pc game called Diggers Fall were china invades Aus, cost for advertising and settings menu."/>
    <x v="2"/>
    <n v="81"/>
    <x v="1"/>
    <s v="AU"/>
    <s v="AUD"/>
    <n v="1392800922"/>
    <x v="1065"/>
    <b v="0"/>
    <n v="5"/>
    <b v="0"/>
    <s v="games/video games"/>
    <n v="3"/>
    <n v="16.2"/>
    <x v="6"/>
    <s v="video games"/>
    <x v="1065"/>
    <x v="1065"/>
    <x v="102"/>
  </r>
  <r>
    <n v="1066"/>
    <s v="So I'm A Dark Lord"/>
    <s v="A parody of old school RPGs where you are a new Dark Lord on a quest to amass monsters and allies on your side."/>
    <x v="61"/>
    <n v="5051"/>
    <x v="1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159"/>
  </r>
  <r>
    <n v="1067"/>
    <s v="Fate Fighters - The Ultimate Decision Maker"/>
    <s v="Canâ€™t make up your mind about something? Simply type in your two options and let the fighters of fate decide for you!"/>
    <x v="9"/>
    <n v="130"/>
    <x v="1"/>
    <s v="US"/>
    <s v="USD"/>
    <n v="1387657931"/>
    <x v="1067"/>
    <b v="0"/>
    <n v="10"/>
    <b v="0"/>
    <s v="games/video games"/>
    <n v="26"/>
    <n v="13"/>
    <x v="6"/>
    <s v="video games"/>
    <x v="1067"/>
    <x v="1067"/>
    <x v="149"/>
  </r>
  <r>
    <n v="1068"/>
    <s v="The Quest To Save Hip Hop"/>
    <s v="THE QUEST TO SAVE HIP HOP is an old school beat em up st game that has a focus on old school hip hop and new age hip hop coming to pc."/>
    <x v="11"/>
    <n v="45"/>
    <x v="1"/>
    <s v="US"/>
    <s v="USD"/>
    <n v="1460274864"/>
    <x v="1068"/>
    <b v="0"/>
    <n v="4"/>
    <b v="0"/>
    <s v="games/video games"/>
    <n v="0"/>
    <n v="11.25"/>
    <x v="6"/>
    <s v="video games"/>
    <x v="1068"/>
    <x v="1068"/>
    <x v="103"/>
  </r>
  <r>
    <n v="1069"/>
    <s v="Until The End (PC, Mac, and Linux)"/>
    <s v="A run-n-gun zombie survival game where you scavenge for items to make the night a little less scary."/>
    <x v="41"/>
    <n v="850"/>
    <x v="1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151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s v="US"/>
    <s v="USD"/>
    <n v="1349050622"/>
    <x v="1070"/>
    <b v="0"/>
    <n v="2"/>
    <b v="0"/>
    <s v="games/video games"/>
    <n v="1"/>
    <n v="35"/>
    <x v="6"/>
    <s v="video games"/>
    <x v="1070"/>
    <x v="1070"/>
    <x v="126"/>
  </r>
  <r>
    <n v="1071"/>
    <s v="DJ's Bane"/>
    <s v="I'm making a game where you choose how you want to kill the DJ, so you yourself can decide what music will be played at the party."/>
    <x v="219"/>
    <n v="0"/>
    <x v="1"/>
    <s v="NO"/>
    <s v="NOK"/>
    <n v="1447787093"/>
    <x v="1071"/>
    <b v="0"/>
    <n v="0"/>
    <b v="0"/>
    <s v="games/video games"/>
    <n v="0"/>
    <n v="0"/>
    <x v="6"/>
    <s v="video games"/>
    <x v="1071"/>
    <x v="1071"/>
    <x v="94"/>
  </r>
  <r>
    <n v="1072"/>
    <s v="World Defense : Tower Defense"/>
    <s v="A tower defense game that is played anywhere on the earth's surface!  This project is to expand it to be multiplayer and mod support."/>
    <x v="98"/>
    <n v="51"/>
    <x v="1"/>
    <s v="US"/>
    <s v="USD"/>
    <n v="1391630297"/>
    <x v="1072"/>
    <b v="0"/>
    <n v="4"/>
    <b v="0"/>
    <s v="games/video games"/>
    <n v="0"/>
    <n v="12.75"/>
    <x v="6"/>
    <s v="video games"/>
    <x v="1072"/>
    <x v="1072"/>
    <x v="88"/>
  </r>
  <r>
    <n v="1073"/>
    <s v="Rainbow Ball to the Iphone"/>
    <s v="We want to bring our Game Rainbow Ball to the iphone and to do that we need a little help"/>
    <x v="46"/>
    <n v="10"/>
    <x v="1"/>
    <s v="US"/>
    <s v="USD"/>
    <n v="1318806541"/>
    <x v="1073"/>
    <b v="0"/>
    <n v="1"/>
    <b v="0"/>
    <s v="games/video games"/>
    <n v="1"/>
    <n v="10"/>
    <x v="6"/>
    <s v="video games"/>
    <x v="1073"/>
    <x v="1073"/>
    <x v="120"/>
  </r>
  <r>
    <n v="1074"/>
    <s v="Kingdom Espionage"/>
    <s v="An ambitious multiplayer game set in fantastical medieval world where you must defend your castle while attacking others to gain ranks!"/>
    <x v="220"/>
    <n v="3407"/>
    <x v="1"/>
    <s v="US"/>
    <s v="USD"/>
    <n v="1388808545"/>
    <x v="1074"/>
    <b v="0"/>
    <n v="30"/>
    <b v="0"/>
    <s v="games/video games"/>
    <n v="6"/>
    <n v="113.57"/>
    <x v="6"/>
    <s v="video games"/>
    <x v="1074"/>
    <x v="1074"/>
    <x v="40"/>
  </r>
  <r>
    <n v="1075"/>
    <s v="Towers Of The Apocalypse"/>
    <s v="Fully 3D, post Apocalyptic themed tower defense video game. New take on the genre."/>
    <x v="28"/>
    <n v="45"/>
    <x v="1"/>
    <s v="US"/>
    <s v="USD"/>
    <n v="1336340516"/>
    <x v="1075"/>
    <b v="0"/>
    <n v="3"/>
    <b v="0"/>
    <s v="games/video games"/>
    <n v="5"/>
    <n v="15"/>
    <x v="6"/>
    <s v="video games"/>
    <x v="1075"/>
    <x v="1075"/>
    <x v="113"/>
  </r>
  <r>
    <n v="1076"/>
    <s v="Kaptain Brawe 2: A Space Travesty"/>
    <s v="A comical point and click adventure by veteran team of Broken Sword and Monkey Island fame - Steve Ince and Bill Tiller"/>
    <x v="98"/>
    <n v="47074"/>
    <x v="1"/>
    <s v="US"/>
    <s v="USD"/>
    <n v="1410426250"/>
    <x v="1076"/>
    <b v="0"/>
    <n v="975"/>
    <b v="0"/>
    <s v="games/video games"/>
    <n v="63"/>
    <n v="48.28"/>
    <x v="6"/>
    <s v="video games"/>
    <x v="1076"/>
    <x v="1076"/>
    <x v="24"/>
  </r>
  <r>
    <n v="1077"/>
    <s v="Legends of Callasia [Demo Available NOW!]"/>
    <s v="An epic strategy game of world conquest with simultaneous turn-based multiplayer gameplay and no hotseat waiting"/>
    <x v="58"/>
    <n v="7344"/>
    <x v="1"/>
    <s v="US"/>
    <s v="USD"/>
    <n v="1452744011"/>
    <x v="1077"/>
    <b v="0"/>
    <n v="167"/>
    <b v="0"/>
    <s v="games/video games"/>
    <n v="29"/>
    <n v="43.98"/>
    <x v="6"/>
    <s v="video games"/>
    <x v="1077"/>
    <x v="1077"/>
    <x v="104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s v="US"/>
    <s v="USD"/>
    <n v="1311309721"/>
    <x v="1078"/>
    <b v="0"/>
    <n v="5"/>
    <b v="0"/>
    <s v="games/video games"/>
    <n v="8"/>
    <n v="9"/>
    <x v="6"/>
    <s v="video games"/>
    <x v="1078"/>
    <x v="1078"/>
    <x v="60"/>
  </r>
  <r>
    <n v="1079"/>
    <s v="Sirius Online, an indie Space MMO"/>
    <s v="Sirius Online is currently the work of two brothers striving to bring the Era of Freelancer back, adding dynamic markets and more."/>
    <x v="93"/>
    <n v="678"/>
    <x v="1"/>
    <s v="DE"/>
    <s v="EUR"/>
    <n v="1463232936"/>
    <x v="1079"/>
    <b v="0"/>
    <n v="18"/>
    <b v="0"/>
    <s v="games/video games"/>
    <n v="3"/>
    <n v="37.67"/>
    <x v="6"/>
    <s v="video games"/>
    <x v="1079"/>
    <x v="1079"/>
    <x v="70"/>
  </r>
  <r>
    <n v="1080"/>
    <s v="Skullforge: The Hunt"/>
    <s v="A fantasy action RPG which follows an elven ex-slave on a journey of magic, revenge, intrigue, and deceit."/>
    <x v="22"/>
    <n v="1821"/>
    <x v="1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97"/>
  </r>
  <r>
    <n v="1081"/>
    <s v="The Creature"/>
    <s v="Finishing your last job before you retire until a disaster strikes the cargo ship can you survive The Creature?"/>
    <x v="119"/>
    <n v="12"/>
    <x v="1"/>
    <s v="US"/>
    <s v="USD"/>
    <n v="1422483292"/>
    <x v="1081"/>
    <b v="0"/>
    <n v="4"/>
    <b v="0"/>
    <s v="games/video games"/>
    <n v="0"/>
    <n v="3"/>
    <x v="6"/>
    <s v="video games"/>
    <x v="1081"/>
    <x v="1081"/>
    <x v="18"/>
  </r>
  <r>
    <n v="1082"/>
    <s v="T-Fighter: Code Name M - Mobile Edition"/>
    <s v="Challenge your trivia skills in this action oriented game against several opponents across time."/>
    <x v="3"/>
    <n v="56"/>
    <x v="1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5"/>
  </r>
  <r>
    <n v="1083"/>
    <s v="Video Game Store That Can Beat Out Any Other"/>
    <s v="We want to take everything video game related people have seen since 1978 to now and turn it into the top gamer lounge in canada !"/>
    <x v="64"/>
    <n v="410"/>
    <x v="1"/>
    <s v="CA"/>
    <s v="CAD"/>
    <n v="1406994583"/>
    <x v="1083"/>
    <b v="0"/>
    <n v="1"/>
    <b v="0"/>
    <s v="games/video games"/>
    <n v="1"/>
    <n v="410"/>
    <x v="6"/>
    <s v="video games"/>
    <x v="1083"/>
    <x v="1083"/>
    <x v="6"/>
  </r>
  <r>
    <n v="1084"/>
    <s v="My own channel"/>
    <s v="I want to start my own channel for gaming"/>
    <x v="33"/>
    <n v="0"/>
    <x v="1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1026"/>
    <x v="1"/>
    <s v="CA"/>
    <s v="CAD"/>
    <n v="1457967975"/>
    <x v="1085"/>
    <b v="0"/>
    <n v="9"/>
    <b v="0"/>
    <s v="games/video games"/>
    <n v="3"/>
    <n v="114"/>
    <x v="6"/>
    <s v="video games"/>
    <x v="1085"/>
    <x v="1085"/>
    <x v="91"/>
  </r>
  <r>
    <n v="1086"/>
    <s v="Cyber Universe Online"/>
    <s v="Humanity's future in the Galaxy"/>
    <x v="104"/>
    <n v="15"/>
    <x v="1"/>
    <s v="US"/>
    <s v="USD"/>
    <n v="1408913291"/>
    <x v="1086"/>
    <b v="0"/>
    <n v="2"/>
    <b v="0"/>
    <s v="games/video games"/>
    <n v="0"/>
    <n v="7.5"/>
    <x v="6"/>
    <s v="video games"/>
    <x v="1086"/>
    <x v="1086"/>
    <x v="24"/>
  </r>
  <r>
    <n v="1087"/>
    <s v="Idle Gamers"/>
    <s v="Idle gamers are the group of gamers worth watching play video games. We have a back log of video ideas and want to entertain you."/>
    <x v="191"/>
    <n v="0"/>
    <x v="1"/>
    <s v="US"/>
    <s v="USD"/>
    <n v="1402852087"/>
    <x v="1087"/>
    <b v="0"/>
    <n v="0"/>
    <b v="0"/>
    <s v="games/video games"/>
    <n v="0"/>
    <n v="0"/>
    <x v="6"/>
    <s v="video games"/>
    <x v="1087"/>
    <x v="1087"/>
    <x v="10"/>
  </r>
  <r>
    <n v="1088"/>
    <s v="Still Alive"/>
    <s v="A fresh twist on survival games. Intense, high-stakes 30 minute rounds for up to 10 players."/>
    <x v="103"/>
    <n v="6382.34"/>
    <x v="1"/>
    <s v="US"/>
    <s v="USD"/>
    <n v="1398366667"/>
    <x v="1088"/>
    <b v="0"/>
    <n v="147"/>
    <b v="0"/>
    <s v="games/video games"/>
    <n v="14"/>
    <n v="43.42"/>
    <x v="6"/>
    <s v="video games"/>
    <x v="1088"/>
    <x v="1088"/>
    <x v="35"/>
  </r>
  <r>
    <n v="1089"/>
    <s v="Farabel"/>
    <s v="Farabel is a single player turn-based fantasy strategy game for Mac/PC/Linux"/>
    <x v="36"/>
    <n v="1174"/>
    <x v="1"/>
    <s v="FR"/>
    <s v="EUR"/>
    <n v="1435293175"/>
    <x v="1089"/>
    <b v="0"/>
    <n v="49"/>
    <b v="0"/>
    <s v="games/video games"/>
    <n v="8"/>
    <n v="23.96"/>
    <x v="6"/>
    <s v="video games"/>
    <x v="1089"/>
    <x v="1089"/>
    <x v="68"/>
  </r>
  <r>
    <n v="1090"/>
    <s v="Help Jumpy Punch Prosper!!"/>
    <s v="A sci-fi platformer game inspired by a certain blue hedgehog and Italian plumber. Jump, fight, dodge and sprint your way to victory."/>
    <x v="221"/>
    <n v="5"/>
    <x v="1"/>
    <s v="AU"/>
    <s v="AUD"/>
    <n v="1432873653"/>
    <x v="1090"/>
    <b v="0"/>
    <n v="1"/>
    <b v="0"/>
    <s v="games/video games"/>
    <n v="0"/>
    <n v="5"/>
    <x v="6"/>
    <s v="video games"/>
    <x v="1090"/>
    <x v="1090"/>
    <x v="57"/>
  </r>
  <r>
    <n v="1880"/>
    <s v="Sim Betting Football"/>
    <s v="Sim Betting Football is the only football (soccer) betting simulation  game."/>
    <x v="10"/>
    <n v="1004"/>
    <x v="1"/>
    <s v="GB"/>
    <s v="GBP"/>
    <n v="1459341380"/>
    <x v="1091"/>
    <b v="0"/>
    <n v="24"/>
    <b v="0"/>
    <s v="games/mobile games"/>
    <n v="20"/>
    <n v="41.83"/>
    <x v="6"/>
    <s v="mobile games"/>
    <x v="1091"/>
    <x v="1091"/>
    <x v="10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s v="US"/>
    <s v="USD"/>
    <n v="1357432638"/>
    <x v="1092"/>
    <b v="0"/>
    <n v="7"/>
    <b v="0"/>
    <s v="games/video games"/>
    <n v="1"/>
    <n v="3"/>
    <x v="6"/>
    <s v="video games"/>
    <x v="1092"/>
    <x v="1092"/>
    <x v="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s v="CA"/>
    <s v="CAD"/>
    <n v="1455232937"/>
    <x v="1093"/>
    <b v="0"/>
    <n v="4"/>
    <b v="0"/>
    <s v="games/video games"/>
    <n v="14"/>
    <n v="10.56"/>
    <x v="6"/>
    <s v="video games"/>
    <x v="1093"/>
    <x v="1093"/>
    <x v="89"/>
  </r>
  <r>
    <n v="1094"/>
    <s v="Sprocket Junkie"/>
    <s v="An action racing game for iOS. Set in a steampunk world, players battle their way to the finish line on customizable rocket engines!"/>
    <x v="104"/>
    <n v="3294.01"/>
    <x v="1"/>
    <s v="US"/>
    <s v="USD"/>
    <n v="1318180033"/>
    <x v="1094"/>
    <b v="0"/>
    <n v="27"/>
    <b v="0"/>
    <s v="games/video games"/>
    <n v="18"/>
    <n v="122"/>
    <x v="6"/>
    <s v="video games"/>
    <x v="1094"/>
    <x v="1094"/>
    <x v="56"/>
  </r>
  <r>
    <n v="1095"/>
    <s v="Project Snowstorm"/>
    <s v="MMORPG with Real-Time Pet Battles, Expansive 3D World and Ranked Individual &amp; Guild PvP arenas all on your mobile device!"/>
    <x v="70"/>
    <n v="25174"/>
    <x v="1"/>
    <s v="US"/>
    <s v="USD"/>
    <n v="1377867220"/>
    <x v="1095"/>
    <b v="0"/>
    <n v="94"/>
    <b v="0"/>
    <s v="games/video games"/>
    <n v="5"/>
    <n v="267.81"/>
    <x v="6"/>
    <s v="video games"/>
    <x v="1095"/>
    <x v="1095"/>
    <x v="152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1"/>
  </r>
  <r>
    <n v="1097"/>
    <s v="Rabbly"/>
    <s v="Rabbly is action-adventure game. Is about a scientist going on an adventure, to find rare materials in another galaxy."/>
    <x v="59"/>
    <n v="47"/>
    <x v="1"/>
    <s v="US"/>
    <s v="USD"/>
    <n v="1393786877"/>
    <x v="1097"/>
    <b v="0"/>
    <n v="7"/>
    <b v="0"/>
    <s v="games/video games"/>
    <n v="0"/>
    <n v="6.71"/>
    <x v="6"/>
    <s v="video games"/>
    <x v="1097"/>
    <x v="1097"/>
    <x v="102"/>
  </r>
  <r>
    <n v="1098"/>
    <s v="Kick, Punch... Fireball"/>
    <s v="Kick, Punch... Fireball is an FPS type arena game set inside the fantasy world."/>
    <x v="58"/>
    <n v="1803"/>
    <x v="1"/>
    <s v="US"/>
    <s v="USD"/>
    <n v="1397413095"/>
    <x v="1098"/>
    <b v="0"/>
    <n v="22"/>
    <b v="0"/>
    <s v="games/video games"/>
    <n v="7"/>
    <n v="81.95"/>
    <x v="6"/>
    <s v="video games"/>
    <x v="1098"/>
    <x v="1098"/>
    <x v="135"/>
  </r>
  <r>
    <n v="2922"/>
    <s v="Les Miserables - Backing fund"/>
    <s v="We as a Performing Arts College are to perform 'Les Miserables'. We need backing in order to afford the set, costume and other aspects."/>
    <x v="9"/>
    <n v="500"/>
    <x v="0"/>
    <s v="GB"/>
    <s v="GBP"/>
    <n v="1431982727"/>
    <x v="1099"/>
    <b v="0"/>
    <n v="6"/>
    <b v="1"/>
    <s v="theater/musical"/>
    <n v="100"/>
    <n v="83.33"/>
    <x v="3"/>
    <s v="musical"/>
    <x v="1099"/>
    <x v="1099"/>
    <x v="19"/>
  </r>
  <r>
    <n v="1100"/>
    <s v="Aeldengald Saga Book I"/>
    <s v="A retro style puzzle rpg with a dark story. Your decisions will influence the world and decide the outcome of the story."/>
    <x v="23"/>
    <n v="100"/>
    <x v="1"/>
    <s v="DE"/>
    <s v="EUR"/>
    <n v="1455417571"/>
    <x v="1100"/>
    <b v="0"/>
    <n v="10"/>
    <b v="0"/>
    <s v="games/video games"/>
    <n v="3"/>
    <n v="10"/>
    <x v="6"/>
    <s v="video games"/>
    <x v="1100"/>
    <x v="1100"/>
    <x v="25"/>
  </r>
  <r>
    <n v="1101"/>
    <s v="Strain Wars"/>
    <s v="Different strains of marijuana leafs battling to the death to see which one is the top strain."/>
    <x v="59"/>
    <n v="41"/>
    <x v="1"/>
    <s v="US"/>
    <s v="USD"/>
    <n v="1468519920"/>
    <x v="1101"/>
    <b v="0"/>
    <n v="6"/>
    <b v="0"/>
    <s v="games/video games"/>
    <n v="0"/>
    <n v="6.83"/>
    <x v="6"/>
    <s v="video games"/>
    <x v="1101"/>
    <x v="1101"/>
    <x v="42"/>
  </r>
  <r>
    <n v="1102"/>
    <s v="Runers"/>
    <s v="Runers is a top-down rogue-like shooter where as you advance you create more powerful spells and fight fierce monsters and bosses."/>
    <x v="6"/>
    <n v="425"/>
    <x v="1"/>
    <s v="US"/>
    <s v="USD"/>
    <n v="1386568740"/>
    <x v="1102"/>
    <b v="0"/>
    <n v="24"/>
    <b v="0"/>
    <s v="games/video games"/>
    <n v="5"/>
    <n v="17.71"/>
    <x v="6"/>
    <s v="video games"/>
    <x v="1102"/>
    <x v="1102"/>
    <x v="151"/>
  </r>
  <r>
    <n v="1103"/>
    <s v="The Morgue"/>
    <s v="&quot;I go to work... I classify the bodies and store them accordingly... Sometimes I here noises... Other times is see her..."/>
    <x v="36"/>
    <n v="243"/>
    <x v="1"/>
    <s v="US"/>
    <s v="USD"/>
    <n v="1466227190"/>
    <x v="1103"/>
    <b v="0"/>
    <n v="15"/>
    <b v="0"/>
    <s v="games/video games"/>
    <n v="2"/>
    <n v="16.2"/>
    <x v="6"/>
    <s v="video games"/>
    <x v="1103"/>
    <x v="1103"/>
    <x v="7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1104"/>
    <b v="0"/>
    <n v="62"/>
    <b v="1"/>
    <s v="theater/musical"/>
    <n v="101"/>
    <n v="162.77000000000001"/>
    <x v="3"/>
    <s v="musical"/>
    <x v="1104"/>
    <x v="1104"/>
    <x v="19"/>
  </r>
  <r>
    <n v="1105"/>
    <s v="Nightmare Zombies"/>
    <s v="Nightmare Zombies is the first Oculus Rift Only immersive zombie simulator in the Post-Apocalypse urban environment of New York City."/>
    <x v="222"/>
    <n v="1431"/>
    <x v="1"/>
    <s v="US"/>
    <s v="USD"/>
    <n v="1395627327"/>
    <x v="1105"/>
    <b v="0"/>
    <n v="20"/>
    <b v="0"/>
    <s v="games/video games"/>
    <n v="0"/>
    <n v="71.55"/>
    <x v="6"/>
    <s v="video games"/>
    <x v="1105"/>
    <x v="1105"/>
    <x v="161"/>
  </r>
  <r>
    <n v="1106"/>
    <s v="Backyard Zombies"/>
    <s v="Collect coins and save civilians while you blast your way through tons of zombies! Unlock new characters and levels!"/>
    <x v="15"/>
    <n v="165"/>
    <x v="1"/>
    <s v="US"/>
    <s v="USD"/>
    <n v="1333557975"/>
    <x v="1106"/>
    <b v="0"/>
    <n v="7"/>
    <b v="0"/>
    <s v="games/video games"/>
    <n v="41"/>
    <n v="23.57"/>
    <x v="6"/>
    <s v="video games"/>
    <x v="1106"/>
    <x v="1106"/>
    <x v="12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s v="US"/>
    <s v="USD"/>
    <n v="1406148024"/>
    <x v="1107"/>
    <b v="0"/>
    <n v="0"/>
    <b v="0"/>
    <s v="games/video games"/>
    <n v="0"/>
    <n v="0"/>
    <x v="6"/>
    <s v="video games"/>
    <x v="1107"/>
    <x v="1107"/>
    <x v="12"/>
  </r>
  <r>
    <n v="1108"/>
    <s v="Urbania: Create the future"/>
    <s v="Environmental awareness using social games where players are challenged to pursue sustainable development in the city of the future."/>
    <x v="58"/>
    <n v="732.5"/>
    <x v="1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13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s v="US"/>
    <s v="USD"/>
    <n v="1479495790"/>
    <x v="1109"/>
    <b v="0"/>
    <n v="3"/>
    <b v="0"/>
    <s v="games/video games"/>
    <n v="0"/>
    <n v="15"/>
    <x v="6"/>
    <s v="video games"/>
    <x v="1109"/>
    <x v="1109"/>
    <x v="155"/>
  </r>
  <r>
    <n v="1110"/>
    <s v="PSI - Role Playing Game"/>
    <s v="PSI is a game about a group of people dealing with the effects of Nightmares becoming reality, life will never be the same."/>
    <x v="64"/>
    <n v="255"/>
    <x v="1"/>
    <s v="US"/>
    <s v="USD"/>
    <n v="1354919022"/>
    <x v="1110"/>
    <b v="0"/>
    <n v="11"/>
    <b v="0"/>
    <s v="games/video games"/>
    <n v="1"/>
    <n v="23.18"/>
    <x v="6"/>
    <s v="video games"/>
    <x v="1110"/>
    <x v="1110"/>
    <x v="64"/>
  </r>
  <r>
    <n v="1111"/>
    <s v="Funding HyperLight Studios"/>
    <s v="We are bringing a new gaming experience to the field. One that will connect a community of people and servers from around the world."/>
    <x v="30"/>
    <n v="1"/>
    <x v="1"/>
    <s v="US"/>
    <s v="USD"/>
    <n v="1452228790"/>
    <x v="1111"/>
    <b v="0"/>
    <n v="1"/>
    <b v="0"/>
    <s v="games/video games"/>
    <n v="0"/>
    <n v="1"/>
    <x v="6"/>
    <s v="video games"/>
    <x v="1111"/>
    <x v="1111"/>
    <x v="104"/>
  </r>
  <r>
    <n v="1112"/>
    <s v="Johnny Rocketfingers: Violent Point &amp; Click Adventure!"/>
    <s v="Tarantino-esque Adventure Game on Steroids Inspired by LucasArts, Gritty Action Movies and 1940's Animation"/>
    <x v="223"/>
    <n v="31272.92"/>
    <x v="1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2"/>
  </r>
  <r>
    <n v="2937"/>
    <s v="UCAS"/>
    <s v="UCAS is a new British musical premiering at the Edinburgh Fringe Festival 2014."/>
    <x v="48"/>
    <n v="2000"/>
    <x v="0"/>
    <s v="GB"/>
    <s v="GBP"/>
    <n v="1405249113"/>
    <x v="1113"/>
    <b v="0"/>
    <n v="55"/>
    <b v="1"/>
    <s v="theater/musical"/>
    <n v="133"/>
    <n v="36.36"/>
    <x v="3"/>
    <s v="musical"/>
    <x v="1113"/>
    <x v="1113"/>
    <x v="6"/>
  </r>
  <r>
    <n v="3188"/>
    <s v="A Brief History of Musical Theatre..."/>
    <s v="A revue show featuring the very best of the last century of musical theatre from aspiring young producers &amp; performers at RWCMD"/>
    <x v="89"/>
    <n v="130"/>
    <x v="1"/>
    <s v="GB"/>
    <s v="GBP"/>
    <n v="1433930302"/>
    <x v="1114"/>
    <b v="0"/>
    <n v="9"/>
    <b v="0"/>
    <s v="theater/musical"/>
    <n v="65"/>
    <n v="14.44"/>
    <x v="3"/>
    <s v="musical"/>
    <x v="1114"/>
    <x v="1114"/>
    <x v="6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s v="US"/>
    <s v="USD"/>
    <n v="1459352495"/>
    <x v="1115"/>
    <b v="0"/>
    <n v="4"/>
    <b v="0"/>
    <s v="games/video games"/>
    <n v="0"/>
    <n v="13.25"/>
    <x v="6"/>
    <s v="video games"/>
    <x v="1115"/>
    <x v="1115"/>
    <x v="99"/>
  </r>
  <r>
    <n v="1116"/>
    <s v="Quest Remnants of Chaos"/>
    <s v="A medieval, post apocolyptic, Online, MMORPG. Class morphing, character customization game."/>
    <x v="70"/>
    <n v="178.52"/>
    <x v="1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113"/>
  </r>
  <r>
    <n v="1117"/>
    <s v="Medieval Village"/>
    <s v="Experience the Medieval in your own village. Increase your village into a city and walk through the streets."/>
    <x v="28"/>
    <n v="83"/>
    <x v="1"/>
    <s v="DE"/>
    <s v="EUR"/>
    <n v="1451053313"/>
    <x v="1117"/>
    <b v="0"/>
    <n v="8"/>
    <b v="0"/>
    <s v="games/video games"/>
    <n v="8"/>
    <n v="10.38"/>
    <x v="6"/>
    <s v="video games"/>
    <x v="1117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x v="53"/>
    <n v="109"/>
    <x v="1"/>
    <s v="AU"/>
    <s v="AUD"/>
    <n v="1396666779"/>
    <x v="1118"/>
    <b v="0"/>
    <n v="3"/>
    <b v="0"/>
    <s v="games/video games"/>
    <n v="2"/>
    <n v="36.33"/>
    <x v="6"/>
    <s v="video games"/>
    <x v="1118"/>
    <x v="1118"/>
    <x v="135"/>
  </r>
  <r>
    <n v="1119"/>
    <s v="Island of Paws - A Dog and Cat RPG Game    0==]=====&gt;"/>
    <s v="Dog people and cat people unit!! Help save Paw Island from the monsters in this milti-player (50-100 Person at a time) online RPG game"/>
    <x v="197"/>
    <n v="5"/>
    <x v="1"/>
    <s v="US"/>
    <s v="USD"/>
    <n v="1396810864"/>
    <x v="1119"/>
    <b v="0"/>
    <n v="1"/>
    <b v="0"/>
    <s v="games/video games"/>
    <n v="0"/>
    <n v="5"/>
    <x v="6"/>
    <s v="video games"/>
    <x v="1119"/>
    <x v="1119"/>
    <x v="35"/>
  </r>
  <r>
    <n v="1120"/>
    <s v="PlanEt Ninjahwah"/>
    <s v="Planet Ninjahwah is a highly anticipated futuristic action adventure game that will blow your mind!!"/>
    <x v="58"/>
    <n v="0"/>
    <x v="1"/>
    <s v="US"/>
    <s v="USD"/>
    <n v="1319835400"/>
    <x v="1120"/>
    <b v="0"/>
    <n v="0"/>
    <b v="0"/>
    <s v="games/video games"/>
    <n v="0"/>
    <n v="0"/>
    <x v="6"/>
    <s v="video games"/>
    <x v="1120"/>
    <x v="1120"/>
    <x v="56"/>
  </r>
  <r>
    <n v="1121"/>
    <s v="Pwincess"/>
    <s v="An action packed, side scrolling, platform jumping, laser shooting ADVENTURE that will be fun for everyone."/>
    <x v="66"/>
    <n v="29"/>
    <x v="1"/>
    <s v="US"/>
    <s v="USD"/>
    <n v="1457904316"/>
    <x v="1121"/>
    <b v="0"/>
    <n v="5"/>
    <b v="0"/>
    <s v="games/video games"/>
    <n v="0"/>
    <n v="5.8"/>
    <x v="6"/>
    <s v="video games"/>
    <x v="1121"/>
    <x v="1121"/>
    <x v="91"/>
  </r>
  <r>
    <n v="3192"/>
    <s v="Arts in Conflict"/>
    <s v="This project challenges social issues affecting young people in areas of deprivation within the Belfast area (Northern Ireland)."/>
    <x v="3"/>
    <n v="102"/>
    <x v="1"/>
    <s v="GB"/>
    <s v="GBP"/>
    <n v="1425160800"/>
    <x v="1122"/>
    <b v="0"/>
    <n v="8"/>
    <b v="0"/>
    <s v="theater/musical"/>
    <n v="1"/>
    <n v="12.75"/>
    <x v="3"/>
    <s v="musical"/>
    <x v="1122"/>
    <x v="1122"/>
    <x v="101"/>
  </r>
  <r>
    <n v="1123"/>
    <s v="Droplets"/>
    <s v="Fast paced mobile game where you control a rain drop by tilting your screen. Absorb other rain drops to go faster, but avoid clouds."/>
    <x v="10"/>
    <n v="11"/>
    <x v="1"/>
    <s v="US"/>
    <s v="USD"/>
    <n v="1397910848"/>
    <x v="1123"/>
    <b v="0"/>
    <n v="3"/>
    <b v="0"/>
    <s v="games/video games"/>
    <n v="0"/>
    <n v="3.67"/>
    <x v="6"/>
    <s v="video games"/>
    <x v="1123"/>
    <x v="1123"/>
    <x v="35"/>
  </r>
  <r>
    <n v="1124"/>
    <s v="Disaster Defender:Save lives in a game and in the Real World"/>
    <s v="Disaster Defender is a Mobile RPG that puts you right into the action of a Disaster, saving lives and property like a real life hero!"/>
    <x v="168"/>
    <n v="425"/>
    <x v="1"/>
    <s v="US"/>
    <s v="USD"/>
    <n v="1430409651"/>
    <x v="1124"/>
    <b v="0"/>
    <n v="7"/>
    <b v="0"/>
    <s v="games/mobile games"/>
    <n v="0"/>
    <n v="60.71"/>
    <x v="6"/>
    <s v="mobile games"/>
    <x v="1124"/>
    <x v="1124"/>
    <x v="37"/>
  </r>
  <r>
    <n v="3193"/>
    <s v="Shock Treatment - The Sequel to Rocky Horror!"/>
    <s v="Bringing Richard O'Brien's sequel to legendary Rocky Horror to the stage for the first time. First London, then...The World!"/>
    <x v="10"/>
    <n v="587"/>
    <x v="1"/>
    <s v="GB"/>
    <s v="GBP"/>
    <n v="1424474056"/>
    <x v="1125"/>
    <b v="0"/>
    <n v="24"/>
    <b v="0"/>
    <s v="theater/musical"/>
    <n v="12"/>
    <n v="24.46"/>
    <x v="3"/>
    <s v="musical"/>
    <x v="1125"/>
    <x v="1125"/>
    <x v="101"/>
  </r>
  <r>
    <n v="1126"/>
    <s v="GAMING TO LEARN"/>
    <s v="Imagine a science class where the teacher walks in a says &quot;Take out your cell phone and play a game.&quot;"/>
    <x v="13"/>
    <n v="10"/>
    <x v="1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1"/>
    <s v="US"/>
    <s v="USD"/>
    <n v="1416000600"/>
    <x v="1127"/>
    <b v="0"/>
    <n v="23"/>
    <b v="0"/>
    <s v="games/mobile games"/>
    <n v="2"/>
    <n v="25.43"/>
    <x v="6"/>
    <s v="mobile games"/>
    <x v="1127"/>
    <x v="1127"/>
    <x v="143"/>
  </r>
  <r>
    <n v="3201"/>
    <s v="Nothing Changes"/>
    <s v="Nothing Changes is a modern musical version of the Ragged Trousered Philanthropists exploring the inequalities of &quot;austerity Britain&quot;"/>
    <x v="13"/>
    <n v="25"/>
    <x v="1"/>
    <s v="GB"/>
    <s v="GBP"/>
    <n v="1409509477"/>
    <x v="1128"/>
    <b v="0"/>
    <n v="2"/>
    <b v="0"/>
    <s v="theater/musical"/>
    <n v="1"/>
    <n v="12.5"/>
    <x v="3"/>
    <s v="musical"/>
    <x v="1128"/>
    <x v="1128"/>
    <x v="96"/>
  </r>
  <r>
    <n v="1129"/>
    <s v="Angry words with Friends"/>
    <s v="This app will provide you with the ability to use your most favorite profanities while playing a game with your friends."/>
    <x v="22"/>
    <n v="21"/>
    <x v="1"/>
    <s v="US"/>
    <s v="USD"/>
    <n v="1465107693"/>
    <x v="1129"/>
    <b v="0"/>
    <n v="2"/>
    <b v="0"/>
    <s v="games/mobile games"/>
    <n v="0"/>
    <n v="10.5"/>
    <x v="6"/>
    <s v="mobile games"/>
    <x v="1129"/>
    <x v="1129"/>
    <x v="36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s v="US"/>
    <s v="USD"/>
    <n v="1416963300"/>
    <x v="1130"/>
    <b v="0"/>
    <n v="3"/>
    <b v="0"/>
    <s v="games/mobile games"/>
    <n v="0"/>
    <n v="3.67"/>
    <x v="6"/>
    <s v="mobile games"/>
    <x v="1130"/>
    <x v="1130"/>
    <x v="80"/>
  </r>
  <r>
    <n v="1131"/>
    <s v="Hot Potato - The App"/>
    <s v="Don't drop it like it's hot..Hot Potato is a battle between friends. Compete to keep Mr Potato off the ground. Who will drop him first?"/>
    <x v="79"/>
    <n v="0"/>
    <x v="1"/>
    <s v="AU"/>
    <s v="AUD"/>
    <n v="1450993668"/>
    <x v="1131"/>
    <b v="0"/>
    <n v="0"/>
    <b v="0"/>
    <s v="games/mobile games"/>
    <n v="0"/>
    <n v="0"/>
    <x v="6"/>
    <s v="mobile games"/>
    <x v="1131"/>
    <x v="1131"/>
    <x v="4"/>
  </r>
  <r>
    <n v="1132"/>
    <s v="One"/>
    <s v="One is a simple mobile game about exploring the connections between all living things. Featuring hand-painted art."/>
    <x v="3"/>
    <n v="1438"/>
    <x v="1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81"/>
  </r>
  <r>
    <n v="3205"/>
    <s v="Children Must Run: An Original Musical"/>
    <s v="Children Must Run is an original musical, about a prostitute, a drug mule, a child soldier and their struggles, hopes and dreams."/>
    <x v="6"/>
    <n v="273"/>
    <x v="1"/>
    <s v="GB"/>
    <s v="GBP"/>
    <n v="1430470772"/>
    <x v="1133"/>
    <b v="0"/>
    <n v="12"/>
    <b v="0"/>
    <s v="theater/musical"/>
    <n v="3"/>
    <n v="22.75"/>
    <x v="3"/>
    <s v="musical"/>
    <x v="1133"/>
    <x v="1133"/>
    <x v="19"/>
  </r>
  <r>
    <n v="1134"/>
    <s v="New Mario Bro's style game!"/>
    <s v="We are creating a new Mario Bro's style game called KFK:Original. It's challenging, fun and totally awesome!!!"/>
    <x v="58"/>
    <n v="1"/>
    <x v="1"/>
    <s v="AU"/>
    <s v="AUD"/>
    <n v="1417235580"/>
    <x v="1134"/>
    <b v="0"/>
    <n v="1"/>
    <b v="0"/>
    <s v="games/mobile games"/>
    <n v="0"/>
    <n v="1"/>
    <x v="6"/>
    <s v="mobile games"/>
    <x v="1134"/>
    <x v="1134"/>
    <x v="32"/>
  </r>
  <r>
    <n v="1135"/>
    <s v="Trumperama"/>
    <s v="&quot;Trumperama&quot; ist ein Jump 'n' Run Spiel im 8-Bit Stil fÃ¼r Android._x000a_Donald Trump gewinnt die Wahlen und muss gestoppt werden!"/>
    <x v="28"/>
    <n v="50"/>
    <x v="1"/>
    <s v="DE"/>
    <s v="EUR"/>
    <n v="1470527094"/>
    <x v="1135"/>
    <b v="0"/>
    <n v="1"/>
    <b v="0"/>
    <s v="games/mobile games"/>
    <n v="5"/>
    <n v="50"/>
    <x v="6"/>
    <s v="mobile games"/>
    <x v="1135"/>
    <x v="1135"/>
    <x v="5"/>
  </r>
  <r>
    <n v="1136"/>
    <s v="OneLifeMen - Jeu d' Aventure smartphone en Voxel Art"/>
    <s v="Arpenter pas moins de 50 stages ne sera pas facile avec une seule vie... peut Ãªtre que les potions vous aiderons Ã  survivre ?"/>
    <x v="224"/>
    <n v="270"/>
    <x v="1"/>
    <s v="FR"/>
    <s v="EUR"/>
    <n v="1450541229"/>
    <x v="1136"/>
    <b v="0"/>
    <n v="6"/>
    <b v="0"/>
    <s v="games/mobile games"/>
    <n v="6"/>
    <n v="45"/>
    <x v="6"/>
    <s v="mobile games"/>
    <x v="1136"/>
    <x v="1136"/>
    <x v="4"/>
  </r>
  <r>
    <n v="1137"/>
    <s v="Nodiatis RPG: Steam, Android, &amp; iOS Clients"/>
    <s v="This classic online RPG is being overhauled to run on more devices with an interface better suited for both mobile and widescreen."/>
    <x v="58"/>
    <n v="9875"/>
    <x v="1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9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s v="US"/>
    <s v="USD"/>
    <n v="1485035131"/>
    <x v="1138"/>
    <b v="0"/>
    <n v="4"/>
    <b v="0"/>
    <s v="games/mobile games"/>
    <n v="0"/>
    <n v="31.25"/>
    <x v="6"/>
    <s v="mobile games"/>
    <x v="1138"/>
    <x v="1138"/>
    <x v="154"/>
  </r>
  <r>
    <n v="1139"/>
    <s v="Soulwalker"/>
    <s v="Take control of the Void and bend it to your will as you perfect your strategy and amass your deck. The light gathers, your power grows"/>
    <x v="6"/>
    <n v="5"/>
    <x v="1"/>
    <s v="US"/>
    <s v="USD"/>
    <n v="1420100426"/>
    <x v="1139"/>
    <b v="0"/>
    <n v="1"/>
    <b v="0"/>
    <s v="games/mobile games"/>
    <n v="0"/>
    <n v="5"/>
    <x v="6"/>
    <s v="mobile games"/>
    <x v="1139"/>
    <x v="1139"/>
    <x v="98"/>
  </r>
  <r>
    <n v="3630"/>
    <s v="Jeremy Kyle- The Opera"/>
    <s v="The Jeremy Kyle Show offers so much subject matter to create an opera with.  Along with his brilliant put downs it could be excellent!"/>
    <x v="2"/>
    <n v="1"/>
    <x v="1"/>
    <s v="GB"/>
    <s v="GBP"/>
    <n v="1417295990"/>
    <x v="1140"/>
    <b v="0"/>
    <n v="1"/>
    <b v="0"/>
    <s v="theater/musical"/>
    <n v="0"/>
    <n v="1"/>
    <x v="3"/>
    <s v="musical"/>
    <x v="1140"/>
    <x v="1140"/>
    <x v="22"/>
  </r>
  <r>
    <n v="1141"/>
    <s v="Arena Z - Zombie Survival"/>
    <s v="I think this will be a great game!"/>
    <x v="9"/>
    <n v="0"/>
    <x v="1"/>
    <s v="DE"/>
    <s v="EUR"/>
    <n v="1436460450"/>
    <x v="1141"/>
    <b v="0"/>
    <n v="0"/>
    <b v="0"/>
    <s v="games/mobile games"/>
    <n v="0"/>
    <n v="0"/>
    <x v="6"/>
    <s v="mobile games"/>
    <x v="1141"/>
    <x v="1141"/>
    <x v="90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s v="US"/>
    <s v="USD"/>
    <n v="1424131727"/>
    <x v="1142"/>
    <b v="0"/>
    <n v="0"/>
    <b v="0"/>
    <s v="games/mobile games"/>
    <n v="0"/>
    <n v="0"/>
    <x v="6"/>
    <s v="mobile games"/>
    <x v="1142"/>
    <x v="1142"/>
    <x v="28"/>
  </r>
  <r>
    <n v="1143"/>
    <s v="Convergence: Rift Wars"/>
    <s v="Convergence: RiftWars is a easy to approach competitive turn-based strategy game, featuring quick game play and military tactics."/>
    <x v="103"/>
    <n v="186"/>
    <x v="1"/>
    <s v="US"/>
    <s v="USD"/>
    <n v="1450327126"/>
    <x v="1143"/>
    <b v="0"/>
    <n v="8"/>
    <b v="0"/>
    <s v="games/mobile games"/>
    <n v="0"/>
    <n v="23.25"/>
    <x v="6"/>
    <s v="mobile games"/>
    <x v="1143"/>
    <x v="1143"/>
    <x v="4"/>
  </r>
  <r>
    <n v="1144"/>
    <s v="We Need Your Help to Finish Our BBQ Food Truck"/>
    <s v="We need your help to finish our food truck. We are building a BBQ Food Truck to serve competition style BBQ."/>
    <x v="225"/>
    <n v="0"/>
    <x v="1"/>
    <s v="US"/>
    <s v="USD"/>
    <n v="1430281320"/>
    <x v="1144"/>
    <b v="0"/>
    <n v="0"/>
    <b v="0"/>
    <s v="food/food trucks"/>
    <n v="0"/>
    <n v="0"/>
    <x v="4"/>
    <s v="food trucks"/>
    <x v="1144"/>
    <x v="1144"/>
    <x v="37"/>
  </r>
  <r>
    <n v="1145"/>
    <s v="A FORK IN THE ROAD food truck"/>
    <s v="Emphasizing locally and responsibly raised ingredients, serving delicious food! I need your help."/>
    <x v="39"/>
    <n v="100"/>
    <x v="1"/>
    <s v="US"/>
    <s v="USD"/>
    <n v="1412272592"/>
    <x v="1145"/>
    <b v="0"/>
    <n v="1"/>
    <b v="0"/>
    <s v="food/food trucks"/>
    <n v="0"/>
    <n v="100"/>
    <x v="4"/>
    <s v="food trucks"/>
    <x v="1145"/>
    <x v="1145"/>
    <x v="96"/>
  </r>
  <r>
    <n v="1146"/>
    <s v="Sleepy PIg Barbecue: Auburn's First BBQ Food Truck"/>
    <s v="Bringing the flavor of competition BBQ to small town Auburn with the ease of a big city food truck."/>
    <x v="12"/>
    <n v="530"/>
    <x v="1"/>
    <s v="US"/>
    <s v="USD"/>
    <n v="1399071173"/>
    <x v="1146"/>
    <b v="0"/>
    <n v="12"/>
    <b v="0"/>
    <s v="food/food trucks"/>
    <n v="9"/>
    <n v="44.17"/>
    <x v="4"/>
    <s v="food trucks"/>
    <x v="1146"/>
    <x v="1146"/>
    <x v="35"/>
  </r>
  <r>
    <n v="1147"/>
    <s v="baked pugtato"/>
    <s v="amazing gourmet baked potato truck with variable options for everyone, its always been my dream, help me make it come true :)."/>
    <x v="58"/>
    <n v="0"/>
    <x v="1"/>
    <s v="CA"/>
    <s v="CAD"/>
    <n v="1413760783"/>
    <x v="1147"/>
    <b v="0"/>
    <n v="0"/>
    <b v="0"/>
    <s v="food/food trucks"/>
    <n v="0"/>
    <n v="0"/>
    <x v="4"/>
    <s v="food trucks"/>
    <x v="1147"/>
    <x v="1147"/>
    <x v="16"/>
  </r>
  <r>
    <n v="1148"/>
    <s v="Warren's / Adilyn's Rollin' Bistro"/>
    <s v="New local (Louisville, KY.) food truck with a refreshing spin on rolling kitchens."/>
    <x v="36"/>
    <n v="73"/>
    <x v="1"/>
    <s v="US"/>
    <s v="USD"/>
    <n v="1480568781"/>
    <x v="1148"/>
    <b v="0"/>
    <n v="3"/>
    <b v="0"/>
    <s v="food/food trucks"/>
    <n v="0"/>
    <n v="24.33"/>
    <x v="4"/>
    <s v="food trucks"/>
    <x v="1148"/>
    <x v="1148"/>
    <x v="105"/>
  </r>
  <r>
    <n v="1149"/>
    <s v="The Floridian Food Truck"/>
    <s v="Bringing culturally diverse Floridian cuisine to the people!"/>
    <x v="64"/>
    <n v="75"/>
    <x v="1"/>
    <s v="US"/>
    <s v="USD"/>
    <n v="1466096566"/>
    <x v="1149"/>
    <b v="0"/>
    <n v="2"/>
    <b v="0"/>
    <s v="food/food trucks"/>
    <n v="0"/>
    <n v="37.5"/>
    <x v="4"/>
    <s v="food trucks"/>
    <x v="1149"/>
    <x v="1149"/>
    <x v="7"/>
  </r>
  <r>
    <n v="1150"/>
    <s v="Chef Po's Food Truck"/>
    <s v="Bringing delicious authentic and fusion Taiwanese Food to the West Coast."/>
    <x v="30"/>
    <n v="252"/>
    <x v="1"/>
    <s v="US"/>
    <s v="USD"/>
    <n v="1452293675"/>
    <x v="1150"/>
    <b v="0"/>
    <n v="6"/>
    <b v="0"/>
    <s v="food/food trucks"/>
    <n v="10"/>
    <n v="42"/>
    <x v="4"/>
    <s v="food trucks"/>
    <x v="1150"/>
    <x v="1150"/>
    <x v="21"/>
  </r>
  <r>
    <n v="1151"/>
    <s v="Blaze'n Pontiac Grill"/>
    <s v="Basically home style foods as huge sandwiches, burgers, and apps. Limitited to NOTHING. Irish,Mexican, cajÃ£n, southern bqq even veggies"/>
    <x v="58"/>
    <n v="0"/>
    <x v="1"/>
    <s v="US"/>
    <s v="USD"/>
    <n v="1441592863"/>
    <x v="1151"/>
    <b v="0"/>
    <n v="0"/>
    <b v="0"/>
    <s v="food/food trucks"/>
    <n v="0"/>
    <n v="0"/>
    <x v="4"/>
    <s v="food trucks"/>
    <x v="1151"/>
    <x v="1151"/>
    <x v="20"/>
  </r>
  <r>
    <n v="1152"/>
    <s v="Peruvian King Food Truck"/>
    <s v="Peruvian food truck with an LA twist."/>
    <x v="201"/>
    <n v="911"/>
    <x v="1"/>
    <s v="US"/>
    <s v="USD"/>
    <n v="1431709312"/>
    <x v="1152"/>
    <b v="0"/>
    <n v="15"/>
    <b v="0"/>
    <s v="food/food trucks"/>
    <n v="6"/>
    <n v="60.73"/>
    <x v="4"/>
    <s v="food trucks"/>
    <x v="1152"/>
    <x v="1152"/>
    <x v="19"/>
  </r>
  <r>
    <n v="1153"/>
    <s v="The Cold Spot Mobile Trailer"/>
    <s v="A mobile concession trailer for snow cones, ice cream, smoothies and more"/>
    <x v="6"/>
    <n v="50"/>
    <x v="1"/>
    <s v="US"/>
    <s v="USD"/>
    <n v="1434647305"/>
    <x v="1153"/>
    <b v="0"/>
    <n v="1"/>
    <b v="0"/>
    <s v="food/food trucks"/>
    <n v="1"/>
    <n v="50"/>
    <x v="4"/>
    <s v="food trucks"/>
    <x v="1153"/>
    <x v="1153"/>
    <x v="68"/>
  </r>
  <r>
    <n v="1154"/>
    <s v="Food Truck Funding"/>
    <s v="We're about to launch our first ever food truck to share our amazing food and we need your help! Be a part of our truck!"/>
    <x v="10"/>
    <n v="325"/>
    <x v="1"/>
    <s v="US"/>
    <s v="USD"/>
    <n v="1441507006"/>
    <x v="1154"/>
    <b v="0"/>
    <n v="3"/>
    <b v="0"/>
    <s v="food/food trucks"/>
    <n v="7"/>
    <n v="108.33"/>
    <x v="4"/>
    <s v="food trucks"/>
    <x v="1154"/>
    <x v="1154"/>
    <x v="20"/>
  </r>
  <r>
    <n v="1155"/>
    <s v="Mobile Coffee Cart with a Purpose"/>
    <s v="I am on a mission to offer as many people as I can a great healthy coffee, tea, and snacks by using healthy products and ingredients."/>
    <x v="58"/>
    <n v="188"/>
    <x v="1"/>
    <s v="US"/>
    <s v="USD"/>
    <n v="1408040408"/>
    <x v="1155"/>
    <b v="0"/>
    <n v="8"/>
    <b v="0"/>
    <s v="food/food trucks"/>
    <n v="1"/>
    <n v="23.5"/>
    <x v="4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47"/>
    <n v="0"/>
    <x v="1"/>
    <s v="US"/>
    <s v="USD"/>
    <n v="1424742162"/>
    <x v="1156"/>
    <b v="0"/>
    <n v="0"/>
    <b v="0"/>
    <s v="food/food trucks"/>
    <n v="0"/>
    <n v="0"/>
    <x v="4"/>
    <s v="food trucks"/>
    <x v="1156"/>
    <x v="1156"/>
    <x v="28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s v="US"/>
    <s v="USD"/>
    <n v="1417795480"/>
    <x v="1157"/>
    <b v="0"/>
    <n v="3"/>
    <b v="0"/>
    <s v="food/food trucks"/>
    <n v="2"/>
    <n v="50.33"/>
    <x v="4"/>
    <s v="food trucks"/>
    <x v="1157"/>
    <x v="1157"/>
    <x v="143"/>
  </r>
  <r>
    <n v="1158"/>
    <s v="Help me build my Tiny House Cupcake Bakery - Phase 1"/>
    <s v="It's been my dream to start my own cupcake bakery and it's now or never. Help me take the first steps toward building my dream."/>
    <x v="50"/>
    <n v="35"/>
    <x v="1"/>
    <s v="US"/>
    <s v="USD"/>
    <n v="1418091128"/>
    <x v="1158"/>
    <b v="0"/>
    <n v="3"/>
    <b v="0"/>
    <s v="food/food trucks"/>
    <n v="0"/>
    <n v="11.67"/>
    <x v="4"/>
    <s v="food trucks"/>
    <x v="1158"/>
    <x v="1158"/>
    <x v="106"/>
  </r>
  <r>
    <n v="1159"/>
    <s v="Skewed Up Food Truck"/>
    <s v="Skewed Up food truck is my dream and need help getting it started, presenting some to the bank for my loan, spice up logo, etc."/>
    <x v="226"/>
    <n v="0"/>
    <x v="1"/>
    <s v="US"/>
    <s v="USD"/>
    <n v="1435679100"/>
    <x v="1159"/>
    <b v="0"/>
    <n v="0"/>
    <b v="0"/>
    <s v="food/food trucks"/>
    <n v="0"/>
    <n v="0"/>
    <x v="4"/>
    <s v="food trucks"/>
    <x v="1159"/>
    <x v="1159"/>
    <x v="68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s v="US"/>
    <s v="USD"/>
    <n v="1427510586"/>
    <x v="1160"/>
    <b v="0"/>
    <n v="19"/>
    <b v="0"/>
    <s v="food/food trucks"/>
    <n v="4"/>
    <n v="60.79"/>
    <x v="4"/>
    <s v="food trucks"/>
    <x v="1160"/>
    <x v="1160"/>
    <x v="85"/>
  </r>
  <r>
    <n v="1161"/>
    <s v="Pyros Brick Oven Pizza in a Food Truck."/>
    <s v="Amazing delicious pizza a real hit a true niche that has not been explored ground floor opportunity in food trucks done by a real chef"/>
    <x v="104"/>
    <n v="0"/>
    <x v="1"/>
    <s v="US"/>
    <s v="USD"/>
    <n v="1432047989"/>
    <x v="1161"/>
    <b v="0"/>
    <n v="0"/>
    <b v="0"/>
    <s v="food/food trucks"/>
    <n v="0"/>
    <n v="0"/>
    <x v="4"/>
    <s v="food trucks"/>
    <x v="1161"/>
    <x v="1161"/>
    <x v="57"/>
  </r>
  <r>
    <n v="1162"/>
    <s v="Super Natural Kooking"/>
    <s v="Solar Powered, Recycled Fryer Oil for Truck Fuel, Locally Grown Organic &amp; Hormone Free Foods, Pop-up Bands, Private Party and Functions"/>
    <x v="129"/>
    <n v="35"/>
    <x v="1"/>
    <s v="US"/>
    <s v="USD"/>
    <n v="1411662264"/>
    <x v="1162"/>
    <b v="0"/>
    <n v="2"/>
    <b v="0"/>
    <s v="food/food trucks"/>
    <n v="0"/>
    <n v="17.5"/>
    <x v="4"/>
    <s v="food trucks"/>
    <x v="1162"/>
    <x v="1162"/>
    <x v="16"/>
  </r>
  <r>
    <n v="1163"/>
    <s v="When I become awesome, I will cater an event for you!!"/>
    <s v="Cooking is my passion.Lets take my passion to another level,by sending me to a culinary school, I WILL be one of the best chefs ever!"/>
    <x v="227"/>
    <n v="0"/>
    <x v="1"/>
    <s v="US"/>
    <s v="USD"/>
    <n v="1407604920"/>
    <x v="1163"/>
    <b v="0"/>
    <n v="0"/>
    <b v="0"/>
    <s v="food/food trucks"/>
    <n v="0"/>
    <n v="0"/>
    <x v="4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1"/>
    <s v="US"/>
    <s v="USD"/>
    <n v="1466270582"/>
    <x v="1164"/>
    <b v="0"/>
    <n v="0"/>
    <b v="0"/>
    <s v="food/food trucks"/>
    <n v="0"/>
    <n v="0"/>
    <x v="4"/>
    <s v="food trucks"/>
    <x v="1164"/>
    <x v="1164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s v="US"/>
    <s v="USD"/>
    <n v="1404623330"/>
    <x v="1165"/>
    <b v="0"/>
    <n v="25"/>
    <b v="0"/>
    <s v="food/food trucks"/>
    <n v="21"/>
    <n v="82.82"/>
    <x v="4"/>
    <s v="food trucks"/>
    <x v="1165"/>
    <x v="1165"/>
    <x v="6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s v="US"/>
    <s v="USD"/>
    <n v="1435291200"/>
    <x v="1166"/>
    <b v="0"/>
    <n v="8"/>
    <b v="0"/>
    <s v="food/food trucks"/>
    <n v="19"/>
    <n v="358.88"/>
    <x v="4"/>
    <s v="food trucks"/>
    <x v="1166"/>
    <x v="1166"/>
    <x v="68"/>
  </r>
  <r>
    <n v="1167"/>
    <s v="Empanada Express Food Truck"/>
    <s v="A mobile food truck serving up a Latino-inspired fusion cuisine using fresh, local, &amp; organic ingredients!"/>
    <x v="129"/>
    <n v="979"/>
    <x v="1"/>
    <s v="US"/>
    <s v="USD"/>
    <n v="1410543495"/>
    <x v="1167"/>
    <b v="0"/>
    <n v="16"/>
    <b v="0"/>
    <s v="food/food trucks"/>
    <n v="2"/>
    <n v="61.19"/>
    <x v="4"/>
    <s v="food trucks"/>
    <x v="1167"/>
    <x v="1167"/>
    <x v="96"/>
  </r>
  <r>
    <n v="1168"/>
    <s v="SiMpLy FreSH fOoD TrUck"/>
    <s v="Simply fresh farm to table on wheels working close with local farms to ensure the highest of quality of product ."/>
    <x v="104"/>
    <n v="1020"/>
    <x v="1"/>
    <s v="US"/>
    <s v="USD"/>
    <n v="1474507065"/>
    <x v="1168"/>
    <b v="0"/>
    <n v="3"/>
    <b v="0"/>
    <s v="food/food trucks"/>
    <n v="6"/>
    <n v="340"/>
    <x v="4"/>
    <s v="food trucks"/>
    <x v="1168"/>
    <x v="1168"/>
    <x v="52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s v="US"/>
    <s v="USD"/>
    <n v="1424593763"/>
    <x v="1169"/>
    <b v="0"/>
    <n v="3"/>
    <b v="0"/>
    <s v="food/food trucks"/>
    <n v="0"/>
    <n v="5.67"/>
    <x v="4"/>
    <s v="food trucks"/>
    <x v="1169"/>
    <x v="1169"/>
    <x v="28"/>
  </r>
  <r>
    <n v="3632"/>
    <s v="Some Enchanted Evening UK TOUR"/>
    <s v="A professional musical revue. First performed in 2013 as a short tour, to be embarking on a full length tour across the UK in 2015!"/>
    <x v="9"/>
    <n v="100"/>
    <x v="1"/>
    <s v="GB"/>
    <s v="GBP"/>
    <n v="1416781749"/>
    <x v="1170"/>
    <b v="0"/>
    <n v="1"/>
    <b v="0"/>
    <s v="theater/musical"/>
    <n v="20"/>
    <n v="100"/>
    <x v="3"/>
    <s v="musical"/>
    <x v="1170"/>
    <x v="1170"/>
    <x v="106"/>
  </r>
  <r>
    <n v="1171"/>
    <s v="The Mean Green Purple Machine"/>
    <s v="Tulsa's first true biodiesel, alternative energy powered food truck! Oh yeah, and delicious food!"/>
    <x v="58"/>
    <n v="25"/>
    <x v="1"/>
    <s v="US"/>
    <s v="USD"/>
    <n v="1415909927"/>
    <x v="1171"/>
    <b v="0"/>
    <n v="1"/>
    <b v="0"/>
    <s v="food/food trucks"/>
    <n v="0"/>
    <n v="25"/>
    <x v="4"/>
    <s v="food trucks"/>
    <x v="1171"/>
    <x v="1171"/>
    <x v="22"/>
  </r>
  <r>
    <n v="1172"/>
    <s v="let your dayz take you to the dogs."/>
    <s v="Bringing YOUR favorite dog recipes to the streets."/>
    <x v="7"/>
    <n v="0"/>
    <x v="1"/>
    <s v="US"/>
    <s v="USD"/>
    <n v="1408551752"/>
    <x v="1172"/>
    <b v="0"/>
    <n v="0"/>
    <b v="0"/>
    <s v="food/food trucks"/>
    <n v="0"/>
    <n v="0"/>
    <x v="4"/>
    <s v="food trucks"/>
    <x v="1172"/>
    <x v="1172"/>
    <x v="24"/>
  </r>
  <r>
    <n v="1173"/>
    <s v="Notorious P.I.G. Food Truck will bring gangsta food to YOU!!"/>
    <s v="Chef David J Alvarez worked for Guy Fieri &amp; Anthony Bourdain. Chef David wants to bring his food to the Streets &amp; assault your senses!"/>
    <x v="228"/>
    <n v="30"/>
    <x v="1"/>
    <s v="US"/>
    <s v="USD"/>
    <n v="1438576057"/>
    <x v="1173"/>
    <b v="0"/>
    <n v="1"/>
    <b v="0"/>
    <s v="food/food trucks"/>
    <n v="0"/>
    <n v="30"/>
    <x v="4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1"/>
    <s v="US"/>
    <s v="USD"/>
    <n v="1462738327"/>
    <x v="1174"/>
    <b v="0"/>
    <n v="19"/>
    <b v="0"/>
    <s v="food/food trucks"/>
    <n v="6"/>
    <n v="46.63"/>
    <x v="4"/>
    <s v="food trucks"/>
    <x v="1174"/>
    <x v="1174"/>
    <x v="8"/>
  </r>
  <r>
    <n v="1175"/>
    <s v="Bad To The Cone Food Service ATX"/>
    <s v="&quot;Create-Your-Cone&quot;. Freshly made waffle cones stuffed with your choice of yummy ingredients, or frozen yogurt!"/>
    <x v="22"/>
    <n v="585"/>
    <x v="1"/>
    <s v="US"/>
    <s v="USD"/>
    <n v="1436981339"/>
    <x v="1175"/>
    <b v="0"/>
    <n v="9"/>
    <b v="0"/>
    <s v="food/food trucks"/>
    <n v="3"/>
    <n v="65"/>
    <x v="4"/>
    <s v="food trucks"/>
    <x v="1175"/>
    <x v="1175"/>
    <x v="90"/>
  </r>
  <r>
    <n v="1176"/>
    <s v="Mirlin's Sushi"/>
    <s v="Mirlins Sushi!_x000a_Find us on Facebook!_x000a_(Gives backers a voice, and a direct link to us! No kickstarter disappearing act here!)"/>
    <x v="171"/>
    <n v="10"/>
    <x v="1"/>
    <s v="AU"/>
    <s v="AUD"/>
    <n v="1488805200"/>
    <x v="1176"/>
    <b v="0"/>
    <n v="1"/>
    <b v="0"/>
    <s v="food/food trucks"/>
    <n v="0"/>
    <n v="10"/>
    <x v="4"/>
    <s v="food trucks"/>
    <x v="1176"/>
    <x v="1176"/>
    <x v="154"/>
  </r>
  <r>
    <n v="3647"/>
    <s v="Zachariah Sheldon: A musical to chill your blood"/>
    <s v="Zachariah Sheldon is a brilliant, darkly twisted brand new musical with music from Mark Newton and script by Anthony Wilkes"/>
    <x v="9"/>
    <n v="30"/>
    <x v="1"/>
    <s v="GB"/>
    <s v="GBP"/>
    <n v="1475258327"/>
    <x v="1177"/>
    <b v="0"/>
    <n v="2"/>
    <b v="0"/>
    <s v="theater/musical"/>
    <n v="6"/>
    <n v="15"/>
    <x v="3"/>
    <s v="musical"/>
    <x v="1177"/>
    <x v="1177"/>
    <x v="52"/>
  </r>
  <r>
    <n v="1178"/>
    <s v="Thella's, food, tacos, burritos, health"/>
    <s v="Hi, Thella's is an idea of a local inexpensive burrito truck, where we want take the delicious burritos and tacos to whole new level"/>
    <x v="98"/>
    <n v="5"/>
    <x v="1"/>
    <s v="US"/>
    <s v="USD"/>
    <n v="1408225452"/>
    <x v="1178"/>
    <b v="0"/>
    <n v="1"/>
    <b v="0"/>
    <s v="food/food trucks"/>
    <n v="0"/>
    <n v="5"/>
    <x v="4"/>
    <s v="food trucks"/>
    <x v="1178"/>
    <x v="1178"/>
    <x v="24"/>
  </r>
  <r>
    <n v="1179"/>
    <s v="El Camion Roja"/>
    <s v="Mexican Style Food Truck, run by a Red Seal Chef, in a town with NO MEXICAN FOOD! That is a culinary emergency situation!"/>
    <x v="129"/>
    <n v="3200"/>
    <x v="1"/>
    <s v="CA"/>
    <s v="CAD"/>
    <n v="1446052627"/>
    <x v="1179"/>
    <b v="0"/>
    <n v="5"/>
    <b v="0"/>
    <s v="food/food trucks"/>
    <n v="5"/>
    <n v="640"/>
    <x v="4"/>
    <s v="food trucks"/>
    <x v="1179"/>
    <x v="1179"/>
    <x v="33"/>
  </r>
  <r>
    <n v="1180"/>
    <s v="Hogzilla S.O.W. (Squeals On Wheels) A Veteran Owned Company"/>
    <s v="We would like to start a military-themed food truck to serve the Battle Creek/Kalamazoo area."/>
    <x v="64"/>
    <n v="5875"/>
    <x v="1"/>
    <s v="US"/>
    <s v="USD"/>
    <n v="1403983314"/>
    <x v="1180"/>
    <b v="0"/>
    <n v="85"/>
    <b v="0"/>
    <s v="food/food trucks"/>
    <n v="12"/>
    <n v="69.12"/>
    <x v="4"/>
    <s v="food trucks"/>
    <x v="1180"/>
    <x v="1180"/>
    <x v="10"/>
  </r>
  <r>
    <n v="1181"/>
    <s v="Gringo Loco Tacos Food Truck"/>
    <s v="Bringing the best tacos to the streets of Chicago!"/>
    <x v="64"/>
    <n v="4"/>
    <x v="1"/>
    <s v="US"/>
    <s v="USD"/>
    <n v="1425197321"/>
    <x v="1181"/>
    <b v="0"/>
    <n v="3"/>
    <b v="0"/>
    <s v="food/food trucks"/>
    <n v="0"/>
    <n v="1.33"/>
    <x v="4"/>
    <s v="food trucks"/>
    <x v="1181"/>
    <x v="1181"/>
    <x v="86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s v="US"/>
    <s v="USD"/>
    <n v="1484239320"/>
    <x v="1182"/>
    <b v="0"/>
    <n v="4"/>
    <b v="0"/>
    <s v="food/food trucks"/>
    <n v="4"/>
    <n v="10.5"/>
    <x v="4"/>
    <s v="food trucks"/>
    <x v="1182"/>
    <x v="1182"/>
    <x v="62"/>
  </r>
  <r>
    <n v="1183"/>
    <s v="Freshie's Donuts Food Trailer"/>
    <s v="Help Freshie keep her dream alive by pledging to get a donut truck! She will be able to do events as well as cater to the community"/>
    <x v="30"/>
    <n v="100"/>
    <x v="1"/>
    <s v="US"/>
    <s v="USD"/>
    <n v="1478059140"/>
    <x v="1183"/>
    <b v="0"/>
    <n v="3"/>
    <b v="0"/>
    <s v="food/food trucks"/>
    <n v="4"/>
    <n v="33.33"/>
    <x v="4"/>
    <s v="food trucks"/>
    <x v="1183"/>
    <x v="1183"/>
    <x v="142"/>
  </r>
  <r>
    <n v="3752"/>
    <s v="POP! Community Cabaret Presents..."/>
    <s v="Welcome to POP! Community Cabaret: the &quot;friendliest mad bunch ever&quot;!_x000a_We are a cabaret group run by our community for our community."/>
    <x v="9"/>
    <n v="565"/>
    <x v="0"/>
    <s v="GB"/>
    <s v="GBP"/>
    <n v="1476651600"/>
    <x v="1184"/>
    <b v="0"/>
    <n v="15"/>
    <b v="1"/>
    <s v="theater/musical"/>
    <n v="113"/>
    <n v="37.67"/>
    <x v="3"/>
    <s v="musical"/>
    <x v="1184"/>
    <x v="1184"/>
    <x v="78"/>
  </r>
  <r>
    <n v="1185"/>
    <s v="Katrina  Reflections"/>
    <s v="A photo exhibition and book showcasing images and stories of our time in New Orleans, commemorating Katrinaâ€™s ten year anniversary."/>
    <x v="86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82"/>
  </r>
  <r>
    <n v="3755"/>
    <s v="Retro Rhapsody"/>
    <s v="We have formed an innovative company that aims to create musical comedic performances suitable for a range of venues."/>
    <x v="33"/>
    <n v="713"/>
    <x v="0"/>
    <s v="GB"/>
    <s v="GBP"/>
    <n v="1460753307"/>
    <x v="1186"/>
    <b v="0"/>
    <n v="28"/>
    <b v="1"/>
    <s v="theater/musical"/>
    <n v="130"/>
    <n v="25.46"/>
    <x v="3"/>
    <s v="musical"/>
    <x v="1186"/>
    <x v="1186"/>
    <x v="9"/>
  </r>
  <r>
    <n v="1187"/>
    <s v="&quot;SUNDANCERS: The Men of Utah&quot;"/>
    <s v="A gorgeous monograph of sensual imagery featuring the men of Utah, shot against the incredible expanses of land they call their own."/>
    <x v="229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19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8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9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96"/>
  </r>
  <r>
    <n v="1191"/>
    <s v="Good Morning Japan"/>
    <s v="A photo journal capturing 30 days of sweetness in Kyoto, Tokyo, and more. Join me to see the cutest &amp; prettiest images of Japan :)"/>
    <x v="207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99"/>
  </r>
  <r>
    <n v="3761"/>
    <s v="MARSHA - a girl who does bad things"/>
    <s v="liveartshow returns with a new work at the Arcola this summer. Marsha is a story combining opera, dance and theatre... with a unicorn"/>
    <x v="9"/>
    <n v="500"/>
    <x v="0"/>
    <s v="GB"/>
    <s v="GBP"/>
    <n v="1439247600"/>
    <x v="1192"/>
    <b v="0"/>
    <n v="3"/>
    <b v="1"/>
    <s v="theater/musical"/>
    <n v="100"/>
    <n v="166.67"/>
    <x v="3"/>
    <s v="musical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3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91"/>
  </r>
  <r>
    <n v="1194"/>
    <s v="Atlantic Light: The West Coast of Ireland in Photographs"/>
    <s v="A beautifully presented hardcover book of aerial photographs that show the west coast of Ireland as it's never been seen before."/>
    <x v="86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27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94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1196"/>
    <b v="0"/>
    <n v="28"/>
    <b v="1"/>
    <s v="theater/musical"/>
    <n v="106"/>
    <n v="47.43"/>
    <x v="3"/>
    <s v="musical"/>
    <x v="1196"/>
    <x v="1196"/>
    <x v="17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3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4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1199"/>
    <b v="0"/>
    <n v="20"/>
    <b v="1"/>
    <s v="theater/musical"/>
    <n v="100"/>
    <n v="100"/>
    <x v="3"/>
    <s v="musical"/>
    <x v="1199"/>
    <x v="1199"/>
    <x v="82"/>
  </r>
  <r>
    <n v="1200"/>
    <s v="Modern Nomads"/>
    <s v="Modern Nomads Journal is an 88 page magazine style publication containing photo stories about Somalis in the Horn of Africa."/>
    <x v="231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37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1201"/>
    <b v="0"/>
    <n v="27"/>
    <b v="1"/>
    <s v="theater/musical"/>
    <n v="102"/>
    <n v="75.37"/>
    <x v="3"/>
    <s v="musical"/>
    <x v="1201"/>
    <x v="1201"/>
    <x v="42"/>
  </r>
  <r>
    <n v="1202"/>
    <s v="&quot;Angus O'Callaghan. Melbourne.&quot; 1968 - 1971"/>
    <s v="This coffee table book features Melbourne as never seen before through the eyes of an artist now 93 years old. Melbourne from 1968-1971"/>
    <x v="58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68"/>
  </r>
  <r>
    <n v="1203"/>
    <s v="reAPPEARANCES   a limited edition photography book"/>
    <s v="reAPPEARANCES is a series of photographs shot with a digital toy camera, a visual and cultural journey through appearances."/>
    <x v="232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57"/>
  </r>
  <r>
    <n v="1204"/>
    <s v="Miles From Los Angeles - A Photo Book of the Western U.S."/>
    <s v="A fine art book capturing the beauty of nature in the Western United States by landscape photographer Cheyne Walls."/>
    <x v="95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94"/>
  </r>
  <r>
    <n v="1205"/>
    <s v="Afro-Iran:Â The Unknown Minority"/>
    <s v="A photo book by photographer Mahdi Ehsaei depicting the little known minority of Afro-Iranians in South Iran in fascinating portraits."/>
    <x v="95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82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x v="233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103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9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2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82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7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2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1213"/>
    <b v="0"/>
    <n v="30"/>
    <b v="1"/>
    <s v="theater/musical"/>
    <n v="151"/>
    <n v="100.5"/>
    <x v="3"/>
    <s v="musical"/>
    <x v="1213"/>
    <x v="1213"/>
    <x v="4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19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93"/>
  </r>
  <r>
    <n v="1216"/>
    <s v="In Training: a book of Bonsai photographs"/>
    <s v="A fine art photography book taking a new look at the art of bonsai."/>
    <x v="31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13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26"/>
  </r>
  <r>
    <n v="1219"/>
    <s v="The Box"/>
    <s v="The Box is a fine art book of Ron Amato's innovative and seductive photography project."/>
    <x v="235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8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100"/>
  </r>
  <r>
    <n v="3789"/>
    <s v="Austen a New Musical Play"/>
    <s v="This fabulous new play explores the little known love life of England's most famous romantic novelist, Jane Austen."/>
    <x v="236"/>
    <n v="116"/>
    <x v="1"/>
    <s v="GB"/>
    <s v="GBP"/>
    <n v="1434395418"/>
    <x v="1221"/>
    <b v="0"/>
    <n v="4"/>
    <b v="0"/>
    <s v="theater/musical"/>
    <n v="3"/>
    <n v="29"/>
    <x v="3"/>
    <s v="musical"/>
    <x v="1221"/>
    <x v="1221"/>
    <x v="8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103"/>
  </r>
  <r>
    <n v="1223"/>
    <s v="YOSEMITE PEOPLE"/>
    <s v="A photography book focusing on the people rather than the nature at Yosemite National Park."/>
    <x v="237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142"/>
  </r>
  <r>
    <n v="1224"/>
    <s v="&quot;I Dreamed Last Night&quot; Album (Canceled)"/>
    <s v="Modern Celtic influenced CD.  Help me finish what I started before the stroke."/>
    <x v="36"/>
    <n v="1060"/>
    <x v="2"/>
    <s v="US"/>
    <s v="USD"/>
    <n v="1402060302"/>
    <x v="1224"/>
    <b v="0"/>
    <n v="18"/>
    <b v="0"/>
    <s v="music/world music"/>
    <n v="7"/>
    <n v="58.89"/>
    <x v="2"/>
    <s v="world music"/>
    <x v="1224"/>
    <x v="1224"/>
    <x v="97"/>
  </r>
  <r>
    <n v="1225"/>
    <s v="Cesar Chavez's First Music Album (Canceled)"/>
    <s v="My first music album is a collection of 9 songs honoring Mexico's prolific composer, Jose Alfredo Jimenez with my artistic vision."/>
    <x v="2"/>
    <n v="132"/>
    <x v="2"/>
    <s v="US"/>
    <s v="USD"/>
    <n v="1382478278"/>
    <x v="1225"/>
    <b v="0"/>
    <n v="3"/>
    <b v="0"/>
    <s v="music/world music"/>
    <n v="4"/>
    <n v="44"/>
    <x v="2"/>
    <s v="world music"/>
    <x v="1225"/>
    <x v="1225"/>
    <x v="130"/>
  </r>
  <r>
    <n v="1226"/>
    <s v="Pavlo is Filming  a PBS Concert Special (Canceled)"/>
    <s v="Pavlo will be independently filming his second full length PBS Special and DVD in May with director George Veras"/>
    <x v="64"/>
    <n v="1937"/>
    <x v="2"/>
    <s v="US"/>
    <s v="USD"/>
    <n v="1398042000"/>
    <x v="1226"/>
    <b v="0"/>
    <n v="40"/>
    <b v="0"/>
    <s v="music/world music"/>
    <n v="4"/>
    <n v="48.43"/>
    <x v="2"/>
    <s v="world music"/>
    <x v="1226"/>
    <x v="1226"/>
    <x v="35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2"/>
    <s v="US"/>
    <s v="USD"/>
    <n v="1407394800"/>
    <x v="1227"/>
    <b v="0"/>
    <n v="0"/>
    <b v="0"/>
    <s v="music/world music"/>
    <n v="0"/>
    <n v="0"/>
    <x v="2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2"/>
    <s v="US"/>
    <s v="USD"/>
    <n v="1317231008"/>
    <x v="1228"/>
    <b v="0"/>
    <n v="24"/>
    <b v="0"/>
    <s v="music/world music"/>
    <n v="29"/>
    <n v="61.04"/>
    <x v="2"/>
    <s v="world music"/>
    <x v="1228"/>
    <x v="1228"/>
    <x v="72"/>
  </r>
  <r>
    <n v="1229"/>
    <s v="Agni Varsha - opera by Vanraj Bhatia - world premiere"/>
    <s v="Bollywood composer Vanraj Bhatia, age 86, has written an opera based on a myth from the epic Mahabhatata. Presented in Queens May 11&amp;12"/>
    <x v="187"/>
    <n v="25"/>
    <x v="2"/>
    <s v="US"/>
    <s v="USD"/>
    <n v="1334592000"/>
    <x v="1229"/>
    <b v="0"/>
    <n v="1"/>
    <b v="0"/>
    <s v="music/world music"/>
    <n v="1"/>
    <n v="25"/>
    <x v="2"/>
    <s v="world music"/>
    <x v="1229"/>
    <x v="1229"/>
    <x v="46"/>
  </r>
  <r>
    <n v="1230"/>
    <s v="A Tribute to DC Talk:  Live Concert &amp; DVD (Canceled)"/>
    <s v="It has been close to a decade since DC Talk began their &quot;Intermission&quot;.  It is time for A Live Concert Tribute &amp; DVD Movie!"/>
    <x v="70"/>
    <n v="0"/>
    <x v="2"/>
    <s v="US"/>
    <s v="USD"/>
    <n v="1298589630"/>
    <x v="1230"/>
    <b v="0"/>
    <n v="0"/>
    <b v="0"/>
    <s v="music/world music"/>
    <n v="0"/>
    <n v="0"/>
    <x v="2"/>
    <s v="world music"/>
    <x v="1230"/>
    <x v="1230"/>
    <x v="7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2"/>
    <s v="US"/>
    <s v="USD"/>
    <n v="1440723600"/>
    <x v="1231"/>
    <b v="0"/>
    <n v="0"/>
    <b v="0"/>
    <s v="music/world music"/>
    <n v="0"/>
    <n v="0"/>
    <x v="2"/>
    <s v="world music"/>
    <x v="1231"/>
    <x v="123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2"/>
    <s v="US"/>
    <s v="USD"/>
    <n v="1381090870"/>
    <x v="1232"/>
    <b v="0"/>
    <n v="1"/>
    <b v="0"/>
    <s v="music/world music"/>
    <n v="1"/>
    <n v="40"/>
    <x v="2"/>
    <s v="world music"/>
    <x v="1232"/>
    <x v="1232"/>
    <x v="13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2"/>
    <s v="US"/>
    <s v="USD"/>
    <n v="1329864374"/>
    <x v="1233"/>
    <b v="0"/>
    <n v="6"/>
    <b v="0"/>
    <s v="music/world music"/>
    <n v="12"/>
    <n v="19.329999999999998"/>
    <x v="2"/>
    <s v="world music"/>
    <x v="1233"/>
    <x v="1233"/>
    <x v="137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1"/>
    <s v="GB"/>
    <s v="GBP"/>
    <n v="1433685354"/>
    <x v="1234"/>
    <b v="0"/>
    <n v="1"/>
    <b v="0"/>
    <s v="theater/musical"/>
    <n v="1"/>
    <n v="50"/>
    <x v="3"/>
    <s v="musical"/>
    <x v="1234"/>
    <x v="1234"/>
    <x v="82"/>
  </r>
  <r>
    <n v="1235"/>
    <s v="Afternoon of Shakuhachi and Koto Music - CD Project"/>
    <s v="We plan to make studio recordings for a CD that highlights six new works composed for our Shakuhachi and Koto Music concert series."/>
    <x v="238"/>
    <n v="210"/>
    <x v="2"/>
    <s v="US"/>
    <s v="USD"/>
    <n v="1387077299"/>
    <x v="1235"/>
    <b v="0"/>
    <n v="6"/>
    <b v="0"/>
    <s v="music/world music"/>
    <n v="3"/>
    <n v="35"/>
    <x v="2"/>
    <s v="world music"/>
    <x v="1235"/>
    <x v="1235"/>
    <x v="54"/>
  </r>
  <r>
    <n v="1236"/>
    <s v="&quot;Volando&quot; CD Release (Canceled)"/>
    <s v="Raising money to give the musicians their due."/>
    <x v="30"/>
    <n v="0"/>
    <x v="2"/>
    <s v="US"/>
    <s v="USD"/>
    <n v="1343491200"/>
    <x v="1236"/>
    <b v="0"/>
    <n v="0"/>
    <b v="0"/>
    <s v="music/world music"/>
    <n v="0"/>
    <n v="0"/>
    <x v="2"/>
    <s v="world music"/>
    <x v="1236"/>
    <x v="1236"/>
    <x v="108"/>
  </r>
  <r>
    <n v="1237"/>
    <s v="John Grover touches the world (Canceled)"/>
    <s v="We have the songs, concept, need to add songs and mix/package for shows in Hawaii, book dates outside of Maui and advance his message"/>
    <x v="58"/>
    <n v="0"/>
    <x v="2"/>
    <s v="US"/>
    <s v="USD"/>
    <n v="1345790865"/>
    <x v="1237"/>
    <b v="0"/>
    <n v="0"/>
    <b v="0"/>
    <s v="music/world music"/>
    <n v="0"/>
    <n v="0"/>
    <x v="2"/>
    <s v="world music"/>
    <x v="1237"/>
    <x v="1237"/>
    <x v="13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2"/>
    <s v="US"/>
    <s v="USD"/>
    <n v="1312641536"/>
    <x v="1238"/>
    <b v="0"/>
    <n v="3"/>
    <b v="0"/>
    <s v="music/world music"/>
    <n v="18"/>
    <n v="59.33"/>
    <x v="2"/>
    <s v="world music"/>
    <x v="1238"/>
    <x v="1238"/>
    <x v="45"/>
  </r>
  <r>
    <n v="1239"/>
    <s v="Help Calmenco! finance new CD and Tour (Canceled)"/>
    <s v="Please consider helping us with our new CD and Riverdance Tour"/>
    <x v="30"/>
    <n v="0"/>
    <x v="2"/>
    <s v="US"/>
    <s v="USD"/>
    <n v="1325804767"/>
    <x v="1239"/>
    <b v="0"/>
    <n v="0"/>
    <b v="0"/>
    <s v="music/world music"/>
    <n v="0"/>
    <n v="0"/>
    <x v="2"/>
    <s v="world music"/>
    <x v="1239"/>
    <x v="1239"/>
    <x v="156"/>
  </r>
  <r>
    <n v="1240"/>
    <s v="Message of Peace, Love &amp; Unity (Canceled)"/>
    <s v="Sharing positive vibes of Peace, Love &amp; Unity with the World through conscious Reggae Music!"/>
    <x v="6"/>
    <n v="241"/>
    <x v="2"/>
    <s v="US"/>
    <s v="USD"/>
    <n v="1373665860"/>
    <x v="1240"/>
    <b v="0"/>
    <n v="8"/>
    <b v="0"/>
    <s v="music/world music"/>
    <n v="3"/>
    <n v="30.13"/>
    <x v="2"/>
    <s v="world music"/>
    <x v="1240"/>
    <x v="1240"/>
    <x v="3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2"/>
    <s v="US"/>
    <s v="USD"/>
    <n v="1414994340"/>
    <x v="1241"/>
    <b v="0"/>
    <n v="34"/>
    <b v="0"/>
    <s v="music/world music"/>
    <n v="51"/>
    <n v="74.62"/>
    <x v="2"/>
    <s v="world music"/>
    <x v="1241"/>
    <x v="1241"/>
    <x v="143"/>
  </r>
  <r>
    <n v="1242"/>
    <s v="Add your voice to Cellphonia 9/11 (Canceled)"/>
    <s v="Cellphonia 9/11 (http://cellphonia.org/911/) is one of the performance pieces in the Music After marathon concert on 9.11.11"/>
    <x v="239"/>
    <n v="5"/>
    <x v="2"/>
    <s v="US"/>
    <s v="USD"/>
    <n v="1315747080"/>
    <x v="1242"/>
    <b v="0"/>
    <n v="1"/>
    <b v="0"/>
    <s v="music/world music"/>
    <n v="1"/>
    <n v="5"/>
    <x v="2"/>
    <s v="world music"/>
    <x v="1242"/>
    <x v="1242"/>
    <x v="4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2"/>
    <s v="US"/>
    <s v="USD"/>
    <n v="1310158800"/>
    <x v="1243"/>
    <b v="0"/>
    <n v="38"/>
    <b v="0"/>
    <s v="music/world music"/>
    <n v="14"/>
    <n v="44.5"/>
    <x v="2"/>
    <s v="world music"/>
    <x v="1243"/>
    <x v="1243"/>
    <x v="128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2"/>
    <s v="rock"/>
    <x v="1244"/>
    <x v="1244"/>
    <x v="5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2"/>
    <s v="rock"/>
    <x v="1245"/>
    <x v="1245"/>
    <x v="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2"/>
    <s v="rock"/>
    <x v="1246"/>
    <x v="1246"/>
    <x v="5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2"/>
    <s v="rock"/>
    <x v="1247"/>
    <x v="1247"/>
    <x v="29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2"/>
    <s v="rock"/>
    <x v="1248"/>
    <x v="1248"/>
    <x v="14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2"/>
    <s v="rock"/>
    <x v="1249"/>
    <x v="1249"/>
    <x v="43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2"/>
    <s v="rock"/>
    <x v="1250"/>
    <x v="1250"/>
    <x v="24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2"/>
    <s v="rock"/>
    <x v="1251"/>
    <x v="1251"/>
    <x v="7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2"/>
    <s v="rock"/>
    <x v="1252"/>
    <x v="1252"/>
    <x v="30"/>
  </r>
  <r>
    <n v="1253"/>
    <s v="Suburban Legends: New Album"/>
    <s v="Suburban Legends are working on the most important album EVER, but they are in need of your help and about 10 bucks... probably more!"/>
    <x v="192"/>
    <n v="30383.32"/>
    <x v="0"/>
    <s v="US"/>
    <s v="USD"/>
    <n v="1409770107"/>
    <x v="1253"/>
    <b v="1"/>
    <n v="711"/>
    <b v="1"/>
    <s v="music/rock"/>
    <n v="303833"/>
    <n v="42.73"/>
    <x v="2"/>
    <s v="rock"/>
    <x v="1253"/>
    <x v="1253"/>
    <x v="96"/>
  </r>
  <r>
    <n v="1254"/>
    <s v="Album4"/>
    <s v="Fresh off the heels of, &quot;Let the Waves Come in Threes,&quot; (#6 National Folk Chart) we're making a new record. Huge thanks for your help!"/>
    <x v="240"/>
    <n v="13323"/>
    <x v="0"/>
    <s v="US"/>
    <s v="USD"/>
    <n v="1293857940"/>
    <x v="1254"/>
    <b v="1"/>
    <n v="141"/>
    <b v="1"/>
    <s v="music/rock"/>
    <n v="199"/>
    <n v="94.49"/>
    <x v="2"/>
    <s v="rock"/>
    <x v="1254"/>
    <x v="1254"/>
    <x v="169"/>
  </r>
  <r>
    <n v="1255"/>
    <s v="The Space Bards Present Their First Album, &quot;Neon Milk&quot;!"/>
    <s v="Let the Space Bards abduct you on a quirky musical journey about two aliens struggling to fit in on planet Earth."/>
    <x v="2"/>
    <n v="6071"/>
    <x v="0"/>
    <s v="US"/>
    <s v="USD"/>
    <n v="1385932652"/>
    <x v="1255"/>
    <b v="1"/>
    <n v="109"/>
    <b v="1"/>
    <s v="music/rock"/>
    <n v="202"/>
    <n v="55.7"/>
    <x v="2"/>
    <s v="rock"/>
    <x v="1255"/>
    <x v="1255"/>
    <x v="5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2"/>
    <s v="rock"/>
    <x v="1256"/>
    <x v="1256"/>
    <x v="74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x v="1257"/>
    <b v="1"/>
    <n v="176"/>
    <b v="1"/>
    <s v="music/rock"/>
    <n v="295"/>
    <n v="92.1"/>
    <x v="2"/>
    <s v="rock"/>
    <x v="1257"/>
    <x v="1257"/>
    <x v="48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2"/>
    <s v="rock"/>
    <x v="1258"/>
    <x v="1258"/>
    <x v="15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2"/>
    <s v="rock"/>
    <x v="1259"/>
    <x v="1259"/>
    <x v="14"/>
  </r>
  <r>
    <n v="1260"/>
    <s v="Cub Country &quot;Repeat Until Death&quot; master and vinyl production"/>
    <s v="Cub Country is mastering our final 10 song recording and pressing it to 12&quot; vinyl with beautiful full-color original artwork."/>
    <x v="128"/>
    <n v="3751"/>
    <x v="0"/>
    <s v="US"/>
    <s v="USD"/>
    <n v="1393445620"/>
    <x v="1260"/>
    <b v="1"/>
    <n v="74"/>
    <b v="1"/>
    <s v="music/rock"/>
    <n v="114"/>
    <n v="50.69"/>
    <x v="2"/>
    <s v="rock"/>
    <x v="1260"/>
    <x v="1260"/>
    <x v="102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2"/>
    <s v="rock"/>
    <x v="1261"/>
    <x v="1261"/>
    <x v="65"/>
  </r>
  <r>
    <n v="1262"/>
    <s v="WPG Drummer Boy's band &quot;Bold as Lions&quot; Releases debut album!"/>
    <s v="A soon to be husband and wife bringing hope to the music industry._x000a_You will fall in love with their sound and story."/>
    <x v="47"/>
    <n v="8152"/>
    <x v="0"/>
    <s v="CA"/>
    <s v="CAD"/>
    <n v="1392574692"/>
    <x v="1262"/>
    <b v="1"/>
    <n v="105"/>
    <b v="1"/>
    <s v="music/rock"/>
    <n v="125"/>
    <n v="77.64"/>
    <x v="2"/>
    <s v="rock"/>
    <x v="1262"/>
    <x v="1262"/>
    <x v="102"/>
  </r>
  <r>
    <n v="1263"/>
    <s v="New Tropic Bombs EP ~ &quot;Return to Bomber Bay&quot;"/>
    <s v="A fresh batch of chaos from Toledo, Ohio's reggae-rockers, Tropic Bombs!"/>
    <x v="48"/>
    <n v="1785"/>
    <x v="0"/>
    <s v="US"/>
    <s v="USD"/>
    <n v="1396054800"/>
    <x v="1263"/>
    <b v="1"/>
    <n v="41"/>
    <b v="1"/>
    <s v="music/rock"/>
    <n v="119"/>
    <n v="43.54"/>
    <x v="2"/>
    <s v="rock"/>
    <x v="1263"/>
    <x v="1263"/>
    <x v="161"/>
  </r>
  <r>
    <n v="1264"/>
    <s v="Bear. is recording their first ep!"/>
    <s v="We are a four piece from Golden, CO, and have our hearts on getting into the studio this fall to get music from our heads to your ears."/>
    <x v="82"/>
    <n v="1082"/>
    <x v="0"/>
    <s v="US"/>
    <s v="USD"/>
    <n v="1383062083"/>
    <x v="1264"/>
    <b v="1"/>
    <n v="34"/>
    <b v="1"/>
    <s v="music/rock"/>
    <n v="166"/>
    <n v="31.82"/>
    <x v="2"/>
    <s v="rock"/>
    <x v="1264"/>
    <x v="1264"/>
    <x v="15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2"/>
    <s v="rock"/>
    <x v="1265"/>
    <x v="1265"/>
    <x v="170"/>
  </r>
  <r>
    <n v="1266"/>
    <s v="Sensory Station's First EP"/>
    <s v="We are looking to record our first EP produced by Aaron Harris (ISIS/Palms) at Studio West."/>
    <x v="203"/>
    <n v="9545"/>
    <x v="0"/>
    <s v="US"/>
    <s v="USD"/>
    <n v="1389474145"/>
    <x v="1266"/>
    <b v="1"/>
    <n v="50"/>
    <b v="1"/>
    <s v="music/rock"/>
    <n v="100"/>
    <n v="190.9"/>
    <x v="2"/>
    <s v="rock"/>
    <x v="1266"/>
    <x v="1266"/>
    <x v="4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2"/>
    <s v="rock"/>
    <x v="1267"/>
    <x v="1267"/>
    <x v="159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2"/>
    <s v="rock"/>
    <x v="1268"/>
    <x v="1268"/>
    <x v="130"/>
  </r>
  <r>
    <n v="1269"/>
    <s v="Heterotopia: a New Rock Opera &amp; Double Album from Schooltree"/>
    <s v="Schooltree's new art rock opera is a symphonic odyssey through a dystopian dreamworld. Help fund the double album and illustrated book!"/>
    <x v="241"/>
    <n v="20426"/>
    <x v="0"/>
    <s v="US"/>
    <s v="USD"/>
    <n v="1460764800"/>
    <x v="1269"/>
    <b v="1"/>
    <n v="206"/>
    <b v="1"/>
    <s v="music/rock"/>
    <n v="109"/>
    <n v="99.16"/>
    <x v="2"/>
    <s v="rock"/>
    <x v="1269"/>
    <x v="1269"/>
    <x v="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2"/>
    <s v="rock"/>
    <x v="1270"/>
    <x v="1270"/>
    <x v="63"/>
  </r>
  <r>
    <n v="1271"/>
    <s v="Flav Martin's 30-Year Overnight Success Project"/>
    <s v="Flav Martin's 30-year overnight success project pretty much says it all. Dedicated to parenting, she's off to school, back to La musica"/>
    <x v="50"/>
    <n v="7635"/>
    <x v="0"/>
    <s v="US"/>
    <s v="USD"/>
    <n v="1384363459"/>
    <x v="1271"/>
    <b v="1"/>
    <n v="31"/>
    <b v="1"/>
    <s v="music/rock"/>
    <n v="102"/>
    <n v="246.29"/>
    <x v="2"/>
    <s v="rock"/>
    <x v="1271"/>
    <x v="1271"/>
    <x v="1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2"/>
    <s v="rock"/>
    <x v="1272"/>
    <x v="1272"/>
    <x v="171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2"/>
    <s v="rock"/>
    <x v="1273"/>
    <x v="1273"/>
    <x v="96"/>
  </r>
  <r>
    <n v="1274"/>
    <s v="Assembly of Dust - &quot;Sun Shot&quot;"/>
    <s v="Sun Shot is the working title of Assembly of Dust's new studio release.  It features 9 brand new songs and 4 never recorded"/>
    <x v="58"/>
    <n v="38743.839999999997"/>
    <x v="0"/>
    <s v="US"/>
    <s v="USD"/>
    <n v="1346344425"/>
    <x v="1274"/>
    <b v="1"/>
    <n v="467"/>
    <b v="1"/>
    <s v="music/rock"/>
    <n v="155"/>
    <n v="82.96"/>
    <x v="2"/>
    <s v="rock"/>
    <x v="1274"/>
    <x v="1274"/>
    <x v="108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2"/>
    <s v="rock"/>
    <x v="1275"/>
    <x v="1275"/>
    <x v="153"/>
  </r>
  <r>
    <n v="1276"/>
    <s v="MR. DREAM GOES TO JAIL"/>
    <s v="Sponsor this Brooklyn punk band's debut seven-inch, MR. DREAM GOES TO JAIL."/>
    <x v="2"/>
    <n v="3132.63"/>
    <x v="0"/>
    <s v="US"/>
    <s v="USD"/>
    <n v="1251777600"/>
    <x v="1276"/>
    <b v="1"/>
    <n v="68"/>
    <b v="1"/>
    <s v="music/rock"/>
    <n v="104"/>
    <n v="46.07"/>
    <x v="2"/>
    <s v="rock"/>
    <x v="1276"/>
    <x v="1276"/>
    <x v="172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2"/>
    <s v="rock"/>
    <x v="1277"/>
    <x v="1277"/>
    <x v="134"/>
  </r>
  <r>
    <n v="1278"/>
    <s v="Jay Gonzalez presents &quot;The Bitter Suite&quot;"/>
    <s v="The Bitter Suite is a 5 song rock medley to be released as a limited edition 180 gram vinyl record with custom etching on the B side."/>
    <x v="47"/>
    <n v="10071"/>
    <x v="0"/>
    <s v="US"/>
    <s v="USD"/>
    <n v="1403661600"/>
    <x v="1278"/>
    <b v="1"/>
    <n v="190"/>
    <b v="1"/>
    <s v="music/rock"/>
    <n v="155"/>
    <n v="53.01"/>
    <x v="2"/>
    <s v="rock"/>
    <x v="1278"/>
    <x v="1278"/>
    <x v="10"/>
  </r>
  <r>
    <n v="1279"/>
    <s v="Making the Next Traveling Suitcase Album"/>
    <s v="The Traveling Suitcase is a 3-piece rock outfit from Oshkosh, WI. We have released 2 albums since 2010 and we are ready to record!"/>
    <x v="242"/>
    <n v="13864.17"/>
    <x v="0"/>
    <s v="US"/>
    <s v="USD"/>
    <n v="1395624170"/>
    <x v="1279"/>
    <b v="1"/>
    <n v="189"/>
    <b v="1"/>
    <s v="music/rock"/>
    <n v="111"/>
    <n v="73.36"/>
    <x v="2"/>
    <s v="rock"/>
    <x v="1279"/>
    <x v="1279"/>
    <x v="147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2"/>
    <s v="rock"/>
    <x v="1280"/>
    <x v="1280"/>
    <x v="132"/>
  </r>
  <r>
    <n v="1281"/>
    <s v="&quot;Laser Beretta&quot;"/>
    <s v="Cure for the Common pulls the trigger on their 2nd full-length LP, &quot;Laser Beretta,&quot; printed on high-quality 15 gram polycarbonate CDs"/>
    <x v="38"/>
    <n v="7750"/>
    <x v="0"/>
    <s v="US"/>
    <s v="USD"/>
    <n v="1375033836"/>
    <x v="1281"/>
    <b v="1"/>
    <n v="74"/>
    <b v="1"/>
    <s v="music/rock"/>
    <n v="111"/>
    <n v="104.73"/>
    <x v="2"/>
    <s v="rock"/>
    <x v="1281"/>
    <x v="1281"/>
    <x v="15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2"/>
    <s v="rock"/>
    <x v="1282"/>
    <x v="1282"/>
    <x v="5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2"/>
    <s v="rock"/>
    <x v="1283"/>
    <x v="1283"/>
    <x v="2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3"/>
    <s v="plays"/>
    <x v="1284"/>
    <x v="1284"/>
    <x v="81"/>
  </r>
  <r>
    <n v="3795"/>
    <s v="Duodeca"/>
    <s v="Poppin Productions are currently entering the development stage of their very first production -  &quot;Duodeca&quot;."/>
    <x v="20"/>
    <n v="10"/>
    <x v="1"/>
    <s v="GB"/>
    <s v="GBP"/>
    <n v="1440801000"/>
    <x v="1285"/>
    <b v="0"/>
    <n v="2"/>
    <b v="0"/>
    <s v="theater/musical"/>
    <n v="2"/>
    <n v="5"/>
    <x v="3"/>
    <s v="musical"/>
    <x v="1285"/>
    <x v="1285"/>
    <x v="17"/>
  </r>
  <r>
    <n v="3868"/>
    <s v="1000 words (Canceled)"/>
    <s v="New collection of music by Scott Evan Davis!"/>
    <x v="10"/>
    <n v="10"/>
    <x v="2"/>
    <s v="GB"/>
    <s v="GBP"/>
    <n v="1410191405"/>
    <x v="1286"/>
    <b v="0"/>
    <n v="1"/>
    <b v="0"/>
    <s v="theater/musical"/>
    <n v="0"/>
    <n v="10"/>
    <x v="3"/>
    <s v="musical"/>
    <x v="1286"/>
    <x v="1286"/>
    <x v="96"/>
  </r>
  <r>
    <n v="3876"/>
    <s v="Drinking with Angelika - Marlowe Studio Canterbury May 2016"/>
    <s v="Hopefully a successful Campaign will bring this original musical back to the stage for performances on 26th, 27th and 28th May 2016."/>
    <x v="202"/>
    <n v="2059"/>
    <x v="2"/>
    <s v="GB"/>
    <s v="GBP"/>
    <n v="1454425128"/>
    <x v="1287"/>
    <b v="0"/>
    <n v="46"/>
    <b v="0"/>
    <s v="theater/musical"/>
    <n v="53"/>
    <n v="44.76"/>
    <x v="3"/>
    <s v="musical"/>
    <x v="1287"/>
    <x v="1287"/>
    <x v="2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3"/>
    <s v="plays"/>
    <x v="1288"/>
    <x v="1288"/>
    <x v="5"/>
  </r>
  <r>
    <n v="1289"/>
    <s v="No Brains for Dinner"/>
    <s v="A chilling original Edwardian Comedy of errors and foolishness made for the Patrick Henry College stage."/>
    <x v="48"/>
    <n v="1876"/>
    <x v="0"/>
    <s v="US"/>
    <s v="USD"/>
    <n v="1483499645"/>
    <x v="1289"/>
    <b v="0"/>
    <n v="52"/>
    <b v="1"/>
    <s v="theater/plays"/>
    <n v="125"/>
    <n v="36.08"/>
    <x v="3"/>
    <s v="plays"/>
    <x v="1289"/>
    <x v="1289"/>
    <x v="81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3"/>
    <s v="plays"/>
    <x v="1290"/>
    <x v="1290"/>
    <x v="37"/>
  </r>
  <r>
    <n v="1291"/>
    <s v="Enso Theatre Ensemble's &quot;Pride &amp; Prejudice&quot;"/>
    <s v="Perception. Impulse. Love. The Enso Theatre Ensemble presents Jane Austen's &quot;Pride &amp; Prejudice&quot; like you've never seen it before."/>
    <x v="2"/>
    <n v="4371"/>
    <x v="0"/>
    <s v="US"/>
    <s v="USD"/>
    <n v="1428390000"/>
    <x v="1291"/>
    <b v="0"/>
    <n v="42"/>
    <b v="1"/>
    <s v="theater/plays"/>
    <n v="146"/>
    <n v="104.07"/>
    <x v="3"/>
    <s v="plays"/>
    <x v="1291"/>
    <x v="1291"/>
    <x v="85"/>
  </r>
  <r>
    <n v="3879"/>
    <s v="Theatre 'Portable' Royal (Canceled)"/>
    <s v="Theatre â€˜Portableâ€™ Royal is a portable, fully working, 40 seater theatre which will tour the UK and beyond!"/>
    <x v="36"/>
    <n v="0"/>
    <x v="2"/>
    <s v="GB"/>
    <s v="GBP"/>
    <n v="1422218396"/>
    <x v="1292"/>
    <b v="0"/>
    <n v="0"/>
    <b v="0"/>
    <s v="theater/musical"/>
    <n v="0"/>
    <n v="0"/>
    <x v="3"/>
    <s v="musical"/>
    <x v="1292"/>
    <x v="1292"/>
    <x v="18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3"/>
    <s v="plays"/>
    <x v="1293"/>
    <x v="1293"/>
    <x v="26"/>
  </r>
  <r>
    <n v="3880"/>
    <s v="Thoroughly Modern Millie (Canceled)"/>
    <s v="With Russell Grant as Mrs Meers, this classic musical taps into London's Theatro Technis 1-25 October 2014 for its UK fringe premiere!"/>
    <x v="50"/>
    <n v="980"/>
    <x v="2"/>
    <s v="GB"/>
    <s v="GBP"/>
    <n v="1406761200"/>
    <x v="1294"/>
    <b v="0"/>
    <n v="17"/>
    <b v="0"/>
    <s v="theater/musical"/>
    <n v="13"/>
    <n v="57.65"/>
    <x v="3"/>
    <s v="musical"/>
    <x v="1294"/>
    <x v="1294"/>
    <x v="12"/>
  </r>
  <r>
    <n v="3883"/>
    <s v="CAGED - A New Musical (Canceled)"/>
    <s v="CAGED - A New Musical is the story of One Passion, One Voice, One Dream. - One man's quest to become the woman he always wanted to be."/>
    <x v="36"/>
    <n v="0"/>
    <x v="2"/>
    <s v="GB"/>
    <s v="GBP"/>
    <n v="1409668069"/>
    <x v="1295"/>
    <b v="0"/>
    <n v="0"/>
    <b v="0"/>
    <s v="theater/musical"/>
    <n v="0"/>
    <n v="0"/>
    <x v="3"/>
    <s v="musical"/>
    <x v="1295"/>
    <x v="1295"/>
    <x v="96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s v="GB"/>
    <s v="GBP"/>
    <n v="1410930399"/>
    <x v="1296"/>
    <b v="0"/>
    <n v="11"/>
    <b v="0"/>
    <s v="photography/nature"/>
    <n v="29"/>
    <n v="26.27"/>
    <x v="8"/>
    <s v="nature"/>
    <x v="1296"/>
    <x v="1296"/>
    <x v="24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3"/>
    <s v="plays"/>
    <x v="1297"/>
    <x v="1297"/>
    <x v="8"/>
  </r>
  <r>
    <n v="1550"/>
    <s v="It's not easy being green: Costa Rican froglife"/>
    <s v="A photographic journal of a Costa Rican frog survey: recording the effects of habitat fragmentation on these charismatic amphibians."/>
    <x v="46"/>
    <n v="101"/>
    <x v="1"/>
    <s v="GB"/>
    <s v="GBP"/>
    <n v="1463050034"/>
    <x v="1298"/>
    <b v="0"/>
    <n v="7"/>
    <b v="0"/>
    <s v="photography/nature"/>
    <n v="13"/>
    <n v="14.43"/>
    <x v="8"/>
    <s v="nature"/>
    <x v="1298"/>
    <x v="1298"/>
    <x v="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3"/>
    <s v="plays"/>
    <x v="1299"/>
    <x v="1299"/>
    <x v="90"/>
  </r>
  <r>
    <n v="1300"/>
    <s v="Before The Lights Go Up"/>
    <s v="What would you do with the time ticking and the pressure building to make a choice?! Find out what happens in this hilarious new play!!"/>
    <x v="2"/>
    <n v="4050"/>
    <x v="0"/>
    <s v="US"/>
    <s v="USD"/>
    <n v="1464807420"/>
    <x v="1300"/>
    <b v="0"/>
    <n v="24"/>
    <b v="1"/>
    <s v="theater/plays"/>
    <n v="135"/>
    <n v="168.75"/>
    <x v="3"/>
    <s v="plays"/>
    <x v="1300"/>
    <x v="1300"/>
    <x v="7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3"/>
    <s v="plays"/>
    <x v="1301"/>
    <x v="1301"/>
    <x v="17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3"/>
    <s v="plays"/>
    <x v="1302"/>
    <x v="1302"/>
    <x v="105"/>
  </r>
  <r>
    <n v="1558"/>
    <s v="Lucy Wood's Calendar - English Countryside 2016"/>
    <s v="A large 2016 wall-calendar (A3 when open) featuring 12 stunning photographs by Lucy Wood."/>
    <x v="46"/>
    <n v="35"/>
    <x v="1"/>
    <s v="GB"/>
    <s v="GBP"/>
    <n v="1440763920"/>
    <x v="1303"/>
    <b v="0"/>
    <n v="3"/>
    <b v="0"/>
    <s v="photography/nature"/>
    <n v="5"/>
    <n v="11.67"/>
    <x v="8"/>
    <s v="nature"/>
    <x v="1303"/>
    <x v="1303"/>
    <x v="0"/>
  </r>
  <r>
    <n v="732"/>
    <s v="Chess puzzles in your pocket: a new eBook"/>
    <s v="A great collection of puzzles to take and enjoy anywhere in the world - have fun, challenge yourself, and become a better chess player!"/>
    <x v="243"/>
    <n v="64"/>
    <x v="0"/>
    <s v="GB"/>
    <s v="GBP"/>
    <n v="1380449461"/>
    <x v="1304"/>
    <b v="0"/>
    <n v="13"/>
    <b v="1"/>
    <s v="publishing/nonfiction"/>
    <n v="160"/>
    <n v="4.92"/>
    <x v="1"/>
    <s v="nonfiction"/>
    <x v="1304"/>
    <x v="1304"/>
    <x v="9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2"/>
    <s v="US"/>
    <s v="USD"/>
    <n v="1469122200"/>
    <x v="1305"/>
    <b v="0"/>
    <n v="86"/>
    <b v="0"/>
    <s v="technology/wearables"/>
    <n v="26"/>
    <n v="90.62"/>
    <x v="5"/>
    <s v="wearables"/>
    <x v="1305"/>
    <x v="1305"/>
    <x v="4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5"/>
    <n v="71771"/>
    <x v="2"/>
    <s v="US"/>
    <s v="USD"/>
    <n v="1417690734"/>
    <x v="1306"/>
    <b v="0"/>
    <n v="356"/>
    <b v="0"/>
    <s v="technology/wearables"/>
    <n v="65"/>
    <n v="201.6"/>
    <x v="5"/>
    <s v="wearables"/>
    <x v="1306"/>
    <x v="1306"/>
    <x v="106"/>
  </r>
  <r>
    <n v="1307"/>
    <s v="VR Card - Customized Virtual Reality Viewer (Canceled)"/>
    <s v="Get VR to Everyone with Mailable, Ready to Use Viewers"/>
    <x v="64"/>
    <n v="5757"/>
    <x v="2"/>
    <s v="US"/>
    <s v="USD"/>
    <n v="1455710679"/>
    <x v="1307"/>
    <b v="0"/>
    <n v="45"/>
    <b v="0"/>
    <s v="technology/wearables"/>
    <n v="12"/>
    <n v="127.93"/>
    <x v="5"/>
    <s v="wearables"/>
    <x v="1307"/>
    <x v="1307"/>
    <x v="89"/>
  </r>
  <r>
    <n v="1308"/>
    <s v="Boost Band: Wristband Phone Charger (Canceled)"/>
    <s v="Boost Band, a wristband that charges any device"/>
    <x v="3"/>
    <n v="1136"/>
    <x v="2"/>
    <s v="US"/>
    <s v="USD"/>
    <n v="1475937812"/>
    <x v="1308"/>
    <b v="0"/>
    <n v="38"/>
    <b v="0"/>
    <s v="technology/wearables"/>
    <n v="11"/>
    <n v="29.89"/>
    <x v="5"/>
    <s v="wearables"/>
    <x v="1308"/>
    <x v="1308"/>
    <x v="52"/>
  </r>
  <r>
    <n v="1309"/>
    <s v="CORE : Roam (Canceled)"/>
    <s v="Wicked fun and built for excitement, CORE is the safest and most versatile speaker you've ever worn."/>
    <x v="244"/>
    <n v="12879"/>
    <x v="2"/>
    <s v="US"/>
    <s v="USD"/>
    <n v="1444943468"/>
    <x v="1309"/>
    <b v="0"/>
    <n v="35"/>
    <b v="0"/>
    <s v="technology/wearables"/>
    <n v="112"/>
    <n v="367.97"/>
    <x v="5"/>
    <s v="wearables"/>
    <x v="1309"/>
    <x v="1309"/>
    <x v="13"/>
  </r>
  <r>
    <n v="1310"/>
    <s v="k5-jkt.by kiger (Canceled)"/>
    <s v="An essential hoodie that holds all sized smart phones and keep your headphone wires tangle free."/>
    <x v="22"/>
    <n v="3100"/>
    <x v="2"/>
    <s v="US"/>
    <s v="USD"/>
    <n v="1471622450"/>
    <x v="1310"/>
    <b v="0"/>
    <n v="24"/>
    <b v="0"/>
    <s v="technology/wearables"/>
    <n v="16"/>
    <n v="129.16999999999999"/>
    <x v="5"/>
    <s v="wearables"/>
    <x v="1310"/>
    <x v="1310"/>
    <x v="5"/>
  </r>
  <r>
    <n v="1311"/>
    <s v="Aladdin Lucid Dreaming Stimulator (Canceled)"/>
    <s v="Control Dreams: Design Adventures, Improve Waking Performance, Explore Spirituality, Recall Dreams and Awaken Refreshed with Aladdin."/>
    <x v="66"/>
    <n v="80070"/>
    <x v="2"/>
    <s v="US"/>
    <s v="USD"/>
    <n v="1480536919"/>
    <x v="1311"/>
    <b v="0"/>
    <n v="100"/>
    <b v="0"/>
    <s v="technology/wearables"/>
    <n v="32"/>
    <n v="800.7"/>
    <x v="5"/>
    <s v="wearables"/>
    <x v="1311"/>
    <x v="1311"/>
    <x v="155"/>
  </r>
  <r>
    <n v="1312"/>
    <s v="GoSolo Hat for GoPro (Canceled)"/>
    <s v="People loved the original Black and Gray GoSolo hats and asked for more. So we received sample for 3 more colors!"/>
    <x v="216"/>
    <n v="28"/>
    <x v="2"/>
    <s v="US"/>
    <s v="USD"/>
    <n v="1429375922"/>
    <x v="1312"/>
    <b v="0"/>
    <n v="1"/>
    <b v="0"/>
    <s v="technology/wearables"/>
    <n v="1"/>
    <n v="28"/>
    <x v="5"/>
    <s v="wearables"/>
    <x v="1312"/>
    <x v="1312"/>
    <x v="37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2"/>
    <s v="US"/>
    <s v="USD"/>
    <n v="1457024514"/>
    <x v="1313"/>
    <b v="0"/>
    <n v="122"/>
    <b v="0"/>
    <s v="technology/wearables"/>
    <n v="31"/>
    <n v="102.02"/>
    <x v="5"/>
    <s v="wearables"/>
    <x v="1313"/>
    <x v="1313"/>
    <x v="91"/>
  </r>
  <r>
    <n v="1314"/>
    <s v="CulBox - Open Source Smart Watch for Arduino (Canceled)"/>
    <s v="CulBox is an Open Source wrist watch for Arduino with built in Bluetooth and bunch of Hi-Tech sensors and tons of features for Makers"/>
    <x v="245"/>
    <n v="2028"/>
    <x v="2"/>
    <s v="US"/>
    <s v="USD"/>
    <n v="1477065860"/>
    <x v="1314"/>
    <b v="0"/>
    <n v="11"/>
    <b v="0"/>
    <s v="technology/wearables"/>
    <n v="1"/>
    <n v="184.36"/>
    <x v="5"/>
    <s v="wearables"/>
    <x v="1314"/>
    <x v="1314"/>
    <x v="52"/>
  </r>
  <r>
    <n v="1315"/>
    <s v="World's First Amphibious Heart Rate &amp; Fitness Wearable"/>
    <s v="Zoom will happen - THANK YOU! Received outside funding due amazing early success!"/>
    <x v="59"/>
    <n v="40404"/>
    <x v="2"/>
    <s v="US"/>
    <s v="USD"/>
    <n v="1446771600"/>
    <x v="1315"/>
    <b v="0"/>
    <n v="248"/>
    <b v="0"/>
    <s v="technology/wearables"/>
    <n v="40"/>
    <n v="162.91999999999999"/>
    <x v="5"/>
    <s v="wearables"/>
    <x v="1315"/>
    <x v="1315"/>
    <x v="26"/>
  </r>
  <r>
    <n v="1316"/>
    <s v="Future Belt (Canceled)"/>
    <s v="Future Belt comes in just 3 sizes, but yet, is designed to fit waists ranging from 25-55 inches. No batteries, no gimmicks."/>
    <x v="98"/>
    <n v="1"/>
    <x v="2"/>
    <s v="US"/>
    <s v="USD"/>
    <n v="1456700709"/>
    <x v="1316"/>
    <b v="0"/>
    <n v="1"/>
    <b v="0"/>
    <s v="technology/wearables"/>
    <n v="0"/>
    <n v="1"/>
    <x v="5"/>
    <s v="wearables"/>
    <x v="1316"/>
    <x v="1316"/>
    <x v="89"/>
  </r>
  <r>
    <n v="1317"/>
    <s v="Lorem ipsum dolor sit amet, consectetuer adipiscing elit. Ae"/>
    <s v="Lorem ipsum dolor sit amet, consectetuer adipiscing elit. Aenean commodo ligula eget dolor. Aenean massa. Cum sociis natoque penatibus."/>
    <x v="62"/>
    <n v="11467"/>
    <x v="2"/>
    <s v="DK"/>
    <s v="DKK"/>
    <n v="1469109600"/>
    <x v="1317"/>
    <b v="0"/>
    <n v="19"/>
    <b v="0"/>
    <s v="technology/wearables"/>
    <n v="6"/>
    <n v="603.53"/>
    <x v="5"/>
    <s v="wearables"/>
    <x v="1317"/>
    <x v="1317"/>
    <x v="7"/>
  </r>
  <r>
    <n v="1318"/>
    <s v="Lucky Tag: A Smart Dog Wearable That Cares (Canceled)"/>
    <s v="Your Dog's Best Friend._x000a_Revolutionize the way you care about your pups and brings you peace of mind."/>
    <x v="79"/>
    <n v="6130"/>
    <x v="2"/>
    <s v="US"/>
    <s v="USD"/>
    <n v="1420938172"/>
    <x v="1318"/>
    <b v="0"/>
    <n v="135"/>
    <b v="0"/>
    <s v="technology/wearables"/>
    <n v="15"/>
    <n v="45.41"/>
    <x v="5"/>
    <s v="wearables"/>
    <x v="1318"/>
    <x v="1318"/>
    <x v="98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1319"/>
    <b v="0"/>
    <n v="169"/>
    <b v="1"/>
    <s v="publishing/nonfiction"/>
    <n v="120"/>
    <n v="17.82"/>
    <x v="1"/>
    <s v="nonfiction"/>
    <x v="1319"/>
    <x v="1319"/>
    <x v="149"/>
  </r>
  <r>
    <n v="1320"/>
    <s v="A wearable for elderly that detects falls and sends alerts (Canceled)"/>
    <s v="Falls are the main cause of injury to elderly. Our wearable detects falls, sends notifications and streams health data in real time."/>
    <x v="59"/>
    <n v="503"/>
    <x v="2"/>
    <s v="NL"/>
    <s v="EUR"/>
    <n v="1483138800"/>
    <x v="1320"/>
    <b v="0"/>
    <n v="3"/>
    <b v="0"/>
    <s v="technology/wearables"/>
    <n v="1"/>
    <n v="167.67"/>
    <x v="5"/>
    <s v="wearables"/>
    <x v="1320"/>
    <x v="1320"/>
    <x v="81"/>
  </r>
  <r>
    <n v="1321"/>
    <s v="Fashion Forward Headphones &amp; Membership Platform (Canceled)"/>
    <s v="Experience true sound quality and a membership platform that puts you in control of future headphones, features, design and prices."/>
    <x v="246"/>
    <n v="6019"/>
    <x v="2"/>
    <s v="SE"/>
    <s v="SEK"/>
    <n v="1482515937"/>
    <x v="1321"/>
    <b v="0"/>
    <n v="7"/>
    <b v="0"/>
    <s v="technology/wearables"/>
    <n v="1"/>
    <n v="859.86"/>
    <x v="5"/>
    <s v="wearables"/>
    <x v="1321"/>
    <x v="1321"/>
    <x v="8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1322"/>
    <b v="0"/>
    <n v="99"/>
    <b v="1"/>
    <s v="publishing/nonfiction"/>
    <n v="102"/>
    <n v="51.47"/>
    <x v="1"/>
    <s v="nonfiction"/>
    <x v="1322"/>
    <x v="1322"/>
    <x v="1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2"/>
    <s v="US"/>
    <s v="USD"/>
    <n v="1461653700"/>
    <x v="1323"/>
    <b v="0"/>
    <n v="44"/>
    <b v="0"/>
    <s v="technology/wearables"/>
    <n v="9"/>
    <n v="30.27"/>
    <x v="5"/>
    <s v="wearables"/>
    <x v="1323"/>
    <x v="1323"/>
    <x v="9"/>
  </r>
  <r>
    <n v="1324"/>
    <s v="Sunclipse Shadow â€¢ It's your skin, protect it (Canceled)"/>
    <s v="Monitor your actual UV exposure in real time and get notified when it's time to get out of the sun or when to reapply your sunscreen"/>
    <x v="64"/>
    <n v="4920"/>
    <x v="2"/>
    <s v="US"/>
    <s v="USD"/>
    <n v="1476371552"/>
    <x v="1324"/>
    <b v="0"/>
    <n v="90"/>
    <b v="0"/>
    <s v="technology/wearables"/>
    <n v="10"/>
    <n v="54.67"/>
    <x v="5"/>
    <s v="wearables"/>
    <x v="1324"/>
    <x v="1324"/>
    <x v="7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2"/>
    <s v="US"/>
    <s v="USD"/>
    <n v="1483063435"/>
    <x v="1325"/>
    <b v="0"/>
    <n v="8"/>
    <b v="0"/>
    <s v="technology/wearables"/>
    <n v="2"/>
    <n v="60.75"/>
    <x v="5"/>
    <s v="wearables"/>
    <x v="1325"/>
    <x v="1325"/>
    <x v="81"/>
  </r>
  <r>
    <n v="1326"/>
    <s v="Fitness, Boxing and Sports Wearable Sensor Technology"/>
    <s v="StrikeTec will revolutionize both the boxing scene and fitness industry by allowing you to track the progress of hand speed and force."/>
    <x v="59"/>
    <n v="1130"/>
    <x v="2"/>
    <s v="US"/>
    <s v="USD"/>
    <n v="1421348428"/>
    <x v="1326"/>
    <b v="0"/>
    <n v="11"/>
    <b v="0"/>
    <s v="technology/wearables"/>
    <n v="1"/>
    <n v="102.73"/>
    <x v="5"/>
    <s v="wearables"/>
    <x v="1326"/>
    <x v="1326"/>
    <x v="98"/>
  </r>
  <r>
    <n v="1327"/>
    <s v="CyClip - The Handlebar Adapter for Apple Watch (Canceled)"/>
    <s v="CyClip is a way to mount the Apple Watch to your handlebars; ideal for navigation, notifications, and music control on the fly."/>
    <x v="157"/>
    <n v="1705"/>
    <x v="2"/>
    <s v="US"/>
    <s v="USD"/>
    <n v="1432916235"/>
    <x v="1327"/>
    <b v="0"/>
    <n v="41"/>
    <b v="0"/>
    <s v="technology/wearables"/>
    <n v="4"/>
    <n v="41.59"/>
    <x v="5"/>
    <s v="wearables"/>
    <x v="1327"/>
    <x v="1327"/>
    <x v="57"/>
  </r>
  <r>
    <n v="1328"/>
    <s v="Hydrate Edge | Hydration Monitoring Wearable (Canceled)"/>
    <s v="Hydrate Edge is the first wearable that provides real-time, continuous hydration feedback. This is the new hydration gold standard."/>
    <x v="98"/>
    <n v="1748"/>
    <x v="2"/>
    <s v="US"/>
    <s v="USD"/>
    <n v="1476458734"/>
    <x v="1328"/>
    <b v="0"/>
    <n v="15"/>
    <b v="0"/>
    <s v="technology/wearables"/>
    <n v="2"/>
    <n v="116.53"/>
    <x v="5"/>
    <s v="wearables"/>
    <x v="1328"/>
    <x v="1328"/>
    <x v="52"/>
  </r>
  <r>
    <n v="1329"/>
    <s v="Xtnd: Use your cell phone, tablet, or camera hands free"/>
    <s v="Xtnd is a hands free multifunctional device for your tablet, cell phone, &amp; camera. It's also a convenient backpack for storage."/>
    <x v="64"/>
    <n v="408"/>
    <x v="2"/>
    <s v="US"/>
    <s v="USD"/>
    <n v="1417501145"/>
    <x v="1329"/>
    <b v="0"/>
    <n v="9"/>
    <b v="0"/>
    <s v="technology/wearables"/>
    <n v="1"/>
    <n v="45.33"/>
    <x v="5"/>
    <s v="wearables"/>
    <x v="1329"/>
    <x v="1329"/>
    <x v="22"/>
  </r>
  <r>
    <n v="1330"/>
    <s v="The 3G Smartwatch for Kids that Encourages Outdoor Play"/>
    <s v="Outdoor play is essential. Wanderwatch helps to make it fun and safe! Fun for kids, great for parents. Time to Play!"/>
    <x v="19"/>
    <n v="7873"/>
    <x v="2"/>
    <s v="US"/>
    <s v="USD"/>
    <n v="1467432000"/>
    <x v="1330"/>
    <b v="0"/>
    <n v="50"/>
    <b v="0"/>
    <s v="technology/wearables"/>
    <n v="22"/>
    <n v="157.46"/>
    <x v="5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6"/>
    <n v="3417"/>
    <x v="2"/>
    <s v="US"/>
    <s v="USD"/>
    <n v="1471435554"/>
    <x v="1331"/>
    <b v="0"/>
    <n v="34"/>
    <b v="0"/>
    <s v="technology/wearables"/>
    <n v="1"/>
    <n v="100.5"/>
    <x v="5"/>
    <s v="wearables"/>
    <x v="1331"/>
    <x v="1331"/>
    <x v="11"/>
  </r>
  <r>
    <n v="1332"/>
    <s v="Belt with Legs Invention (Canceled)"/>
    <s v="Long bus queue and no seats around? This light weight seating device can be worn anywhere and at anytime! Belt that converts into seat."/>
    <x v="247"/>
    <n v="0"/>
    <x v="2"/>
    <s v="CH"/>
    <s v="CHF"/>
    <n v="1485480408"/>
    <x v="1332"/>
    <b v="0"/>
    <n v="0"/>
    <b v="0"/>
    <s v="technology/wearables"/>
    <n v="0"/>
    <n v="0"/>
    <x v="5"/>
    <s v="wearables"/>
    <x v="1332"/>
    <x v="1332"/>
    <x v="62"/>
  </r>
  <r>
    <n v="1333"/>
    <s v="Bio Hazard Suit for Everyman (Canceled)"/>
    <s v="Im in the process of creating a biohazard suit that can be worn like an extra layer, unlike these bulky units that are currently in use"/>
    <x v="30"/>
    <n v="0"/>
    <x v="2"/>
    <s v="AU"/>
    <s v="AUD"/>
    <n v="1405478025"/>
    <x v="1333"/>
    <b v="0"/>
    <n v="0"/>
    <b v="0"/>
    <s v="technology/wearables"/>
    <n v="0"/>
    <n v="0"/>
    <x v="5"/>
    <s v="wearables"/>
    <x v="1333"/>
    <x v="1333"/>
    <x v="12"/>
  </r>
  <r>
    <n v="1334"/>
    <s v="My TUSK â„¢ (Telephone Utility Support Kit!) (Canceled)"/>
    <s v="A wearable device that allows you to dock and operate your phone hands-free anywhere and everywhere!"/>
    <x v="248"/>
    <n v="14303"/>
    <x v="2"/>
    <s v="US"/>
    <s v="USD"/>
    <n v="1457721287"/>
    <x v="1334"/>
    <b v="0"/>
    <n v="276"/>
    <b v="0"/>
    <s v="technology/wearables"/>
    <n v="11"/>
    <n v="51.82"/>
    <x v="5"/>
    <s v="wearables"/>
    <x v="1334"/>
    <x v="1334"/>
    <x v="91"/>
  </r>
  <r>
    <n v="1335"/>
    <s v="UB Fit (Canceled)"/>
    <s v="Dial up your performance with UB Fit: 1st wearable resistance technology that allows you to tone muscles while doing a cardio workout"/>
    <x v="58"/>
    <n v="4940"/>
    <x v="2"/>
    <s v="US"/>
    <s v="USD"/>
    <n v="1449354502"/>
    <x v="1335"/>
    <b v="0"/>
    <n v="16"/>
    <b v="0"/>
    <s v="technology/wearables"/>
    <n v="20"/>
    <n v="308.75"/>
    <x v="5"/>
    <s v="wearables"/>
    <x v="1335"/>
    <x v="1335"/>
    <x v="21"/>
  </r>
  <r>
    <n v="1336"/>
    <s v="Jumpy, The World First Edutainment Smartwatch For Kids"/>
    <s v="JUMPY, a cool smart watch with open platform SDK brings limitless edutainment to kids' wrist and encourages parent-child interaction."/>
    <x v="59"/>
    <n v="84947"/>
    <x v="2"/>
    <s v="US"/>
    <s v="USD"/>
    <n v="1418849028"/>
    <x v="1336"/>
    <b v="0"/>
    <n v="224"/>
    <b v="0"/>
    <s v="technology/wearables"/>
    <n v="85"/>
    <n v="379.23"/>
    <x v="5"/>
    <s v="wearables"/>
    <x v="1336"/>
    <x v="1336"/>
    <x v="106"/>
  </r>
  <r>
    <n v="1337"/>
    <s v="Ripple: World's Most Dependable Safety Device (Canceled)"/>
    <s v="Discreet safety device connects you to a dedicated 24/7 monitoring team, keeping you safe anywhere in the United States"/>
    <x v="64"/>
    <n v="24691"/>
    <x v="2"/>
    <s v="US"/>
    <s v="USD"/>
    <n v="1488549079"/>
    <x v="1337"/>
    <b v="0"/>
    <n v="140"/>
    <b v="0"/>
    <s v="technology/wearables"/>
    <n v="49"/>
    <n v="176.36"/>
    <x v="5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2"/>
    <s v="US"/>
    <s v="USD"/>
    <n v="1438543033"/>
    <x v="1338"/>
    <b v="0"/>
    <n v="15"/>
    <b v="0"/>
    <s v="technology/wearables"/>
    <n v="3"/>
    <n v="66.069999999999993"/>
    <x v="5"/>
    <s v="wearables"/>
    <x v="1338"/>
    <x v="1338"/>
    <x v="17"/>
  </r>
  <r>
    <n v="1339"/>
    <s v="Linkoo (Canceled)"/>
    <s v="World's Smallest customizable Phone &amp; GPS Watch for kids !"/>
    <x v="64"/>
    <n v="3317"/>
    <x v="2"/>
    <s v="US"/>
    <s v="USD"/>
    <n v="1418056315"/>
    <x v="1339"/>
    <b v="0"/>
    <n v="37"/>
    <b v="0"/>
    <s v="technology/wearables"/>
    <n v="7"/>
    <n v="89.65"/>
    <x v="5"/>
    <s v="wearables"/>
    <x v="1339"/>
    <x v="1339"/>
    <x v="22"/>
  </r>
  <r>
    <n v="1340"/>
    <s v="Glass Designs (Canceled)"/>
    <s v="I would like to make nicer, more stylish looking frames for the Google Glass using 3D printing technology."/>
    <x v="249"/>
    <n v="0"/>
    <x v="2"/>
    <s v="US"/>
    <s v="USD"/>
    <n v="1408112253"/>
    <x v="1340"/>
    <b v="0"/>
    <n v="0"/>
    <b v="0"/>
    <s v="technology/wearables"/>
    <n v="0"/>
    <n v="0"/>
    <x v="5"/>
    <s v="wearables"/>
    <x v="1340"/>
    <x v="1340"/>
    <x v="24"/>
  </r>
  <r>
    <n v="1354"/>
    <s v="We Beat Leukaemia: my family's journey with childhood cancer"/>
    <s v="Raising awareness of childhood cancer by publishing my diary of Andrew's diagnosis and his journey to remission 1235 days later."/>
    <x v="37"/>
    <n v="1563"/>
    <x v="0"/>
    <s v="GB"/>
    <s v="GBP"/>
    <n v="1465672979"/>
    <x v="1341"/>
    <b v="0"/>
    <n v="64"/>
    <b v="1"/>
    <s v="publishing/nonfiction"/>
    <n v="130"/>
    <n v="24.42"/>
    <x v="1"/>
    <s v="nonfiction"/>
    <x v="1341"/>
    <x v="1341"/>
    <x v="36"/>
  </r>
  <r>
    <n v="1342"/>
    <s v="Vuzion: An Actual Overlaid Heads Up Display Wearable"/>
    <s v="Method50 aims to prototype a revolutionary true heads up display to create a new way of living in, playing in, and viewing the world."/>
    <x v="64"/>
    <n v="100"/>
    <x v="2"/>
    <s v="US"/>
    <s v="USD"/>
    <n v="1437161739"/>
    <x v="1342"/>
    <b v="0"/>
    <n v="1"/>
    <b v="0"/>
    <s v="technology/wearables"/>
    <n v="0"/>
    <n v="100"/>
    <x v="5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4"/>
    <n v="51149"/>
    <x v="2"/>
    <s v="US"/>
    <s v="USD"/>
    <n v="1471579140"/>
    <x v="1343"/>
    <b v="0"/>
    <n v="323"/>
    <b v="0"/>
    <s v="technology/wearables"/>
    <n v="102"/>
    <n v="158.36000000000001"/>
    <x v="5"/>
    <s v="wearables"/>
    <x v="1343"/>
    <x v="1343"/>
    <x v="42"/>
  </r>
  <r>
    <n v="1344"/>
    <s v="A Masters Guide to The Way of the Warrior"/>
    <s v="The is the ultimate guide to applied Eastern philosophy, martial arts, and the path of the warrior from a scientific perspective."/>
    <x v="48"/>
    <n v="5666"/>
    <x v="0"/>
    <s v="CA"/>
    <s v="CAD"/>
    <n v="1467313039"/>
    <x v="1344"/>
    <b v="0"/>
    <n v="139"/>
    <b v="1"/>
    <s v="publishing/nonfiction"/>
    <n v="378"/>
    <n v="40.76"/>
    <x v="1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1"/>
    <s v="nonfiction"/>
    <x v="1345"/>
    <x v="1345"/>
    <x v="6"/>
  </r>
  <r>
    <n v="1346"/>
    <s v="Anthology of Stories from LGBT Nepal"/>
    <s v="An anthology of nonfiction stories written by Nepal's Lesbian, Gay, Bisexual, and Transgender (LGBT) community."/>
    <x v="250"/>
    <n v="7219"/>
    <x v="0"/>
    <s v="US"/>
    <s v="USD"/>
    <n v="1372297751"/>
    <x v="1346"/>
    <b v="0"/>
    <n v="149"/>
    <b v="1"/>
    <s v="publishing/nonfiction"/>
    <n v="147"/>
    <n v="48.45"/>
    <x v="1"/>
    <s v="nonfiction"/>
    <x v="1346"/>
    <x v="1346"/>
    <x v="92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1"/>
    <s v="nonfiction"/>
    <x v="1347"/>
    <x v="1347"/>
    <x v="86"/>
  </r>
  <r>
    <n v="1348"/>
    <s v="Confessions of a Survivor â€” by Kathleen Barbee"/>
    <s v="South Florida. Honest &amp; dramatic &amp; engaging journal of overcoming serious illness. This book will keep you reading &amp; laughing. Really!"/>
    <x v="251"/>
    <n v="5985"/>
    <x v="0"/>
    <s v="US"/>
    <s v="USD"/>
    <n v="1418904533"/>
    <x v="1348"/>
    <b v="0"/>
    <n v="26"/>
    <b v="1"/>
    <s v="publishing/nonfiction"/>
    <n v="102"/>
    <n v="230.19"/>
    <x v="1"/>
    <s v="nonfiction"/>
    <x v="1348"/>
    <x v="1348"/>
    <x v="32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1"/>
    <s v="nonfiction"/>
    <x v="1349"/>
    <x v="1349"/>
    <x v="21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1"/>
    <s v="nonfiction"/>
    <x v="1350"/>
    <x v="1350"/>
    <x v="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1"/>
    <s v="nonfiction"/>
    <x v="1351"/>
    <x v="1351"/>
    <x v="25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1"/>
    <s v="nonfiction"/>
    <x v="1352"/>
    <x v="1352"/>
    <x v="17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1"/>
    <s v="nonfiction"/>
    <x v="1353"/>
    <x v="1353"/>
    <x v="3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4"/>
    <b v="0"/>
    <n v="121"/>
    <b v="1"/>
    <s v="publishing/nonfiction"/>
    <n v="123"/>
    <n v="25.35"/>
    <x v="1"/>
    <s v="nonfiction"/>
    <x v="1354"/>
    <x v="1354"/>
    <x v="64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55"/>
    <b v="0"/>
    <n v="264"/>
    <b v="1"/>
    <s v="publishing/nonfiction"/>
    <n v="126"/>
    <n v="28.63"/>
    <x v="1"/>
    <s v="nonfiction"/>
    <x v="1355"/>
    <x v="1355"/>
    <x v="10"/>
  </r>
  <r>
    <n v="1356"/>
    <s v="Kick-in-the-A** Starter: Between the Lines, the Book"/>
    <s v="At age 30, my husband Dan died from cancer. Left to recreate my life, I drew a line in my heart; became a nomad. This is a love story."/>
    <x v="106"/>
    <n v="6215.56"/>
    <x v="0"/>
    <s v="US"/>
    <s v="USD"/>
    <n v="1372985760"/>
    <x v="1356"/>
    <b v="0"/>
    <n v="87"/>
    <b v="1"/>
    <s v="publishing/nonfiction"/>
    <n v="183"/>
    <n v="71.44"/>
    <x v="1"/>
    <s v="nonfiction"/>
    <x v="1356"/>
    <x v="1356"/>
    <x v="4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1"/>
    <s v="nonfiction"/>
    <x v="1357"/>
    <x v="1357"/>
    <x v="39"/>
  </r>
  <r>
    <n v="1358"/>
    <s v="The Masada Story Project"/>
    <s v="I am working on a book about what people do when they visit Masada, an ancient fortress in the Judean desert."/>
    <x v="2"/>
    <n v="3350"/>
    <x v="0"/>
    <s v="US"/>
    <s v="USD"/>
    <n v="1309009323"/>
    <x v="1358"/>
    <b v="0"/>
    <n v="49"/>
    <b v="1"/>
    <s v="publishing/nonfiction"/>
    <n v="112"/>
    <n v="68.37"/>
    <x v="1"/>
    <s v="nonfiction"/>
    <x v="1358"/>
    <x v="1358"/>
    <x v="115"/>
  </r>
  <r>
    <n v="1359"/>
    <s v="UnConventional - Worldcon 2011 Research"/>
    <s v="Funding for a 2011 trip to Worldcon for research for &quot;UnConventional,&quot; a book on the history of the American fan convention."/>
    <x v="252"/>
    <n v="764"/>
    <x v="0"/>
    <s v="US"/>
    <s v="USD"/>
    <n v="1309980790"/>
    <x v="1359"/>
    <b v="0"/>
    <n v="19"/>
    <b v="1"/>
    <s v="publishing/nonfiction"/>
    <n v="116"/>
    <n v="40.21"/>
    <x v="1"/>
    <s v="nonfiction"/>
    <x v="1359"/>
    <x v="1359"/>
    <x v="128"/>
  </r>
  <r>
    <n v="1360"/>
    <s v="So Bad, It's Good! - A Book of Bad Movies"/>
    <s v="So Bad, It's Good! is a guide to finding the best films for your bad movie night."/>
    <x v="48"/>
    <n v="2598"/>
    <x v="0"/>
    <s v="US"/>
    <s v="USD"/>
    <n v="1343943420"/>
    <x v="1360"/>
    <b v="0"/>
    <n v="81"/>
    <b v="1"/>
    <s v="publishing/nonfiction"/>
    <n v="173"/>
    <n v="32.07"/>
    <x v="1"/>
    <s v="nonfiction"/>
    <x v="1360"/>
    <x v="1360"/>
    <x v="55"/>
  </r>
  <r>
    <n v="1985"/>
    <s v="Metrospective - photography project"/>
    <s v="A personal journey to document people on the worlds 10 largest metro systems. The end result being one truly epic photographic essay!"/>
    <x v="190"/>
    <n v="51"/>
    <x v="1"/>
    <s v="GB"/>
    <s v="GBP"/>
    <n v="1470178800"/>
    <x v="1361"/>
    <b v="0"/>
    <n v="4"/>
    <b v="0"/>
    <s v="photography/people"/>
    <n v="3"/>
    <n v="12.75"/>
    <x v="8"/>
    <s v="people"/>
    <x v="1361"/>
    <x v="1361"/>
    <x v="5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1"/>
    <s v="nonfiction"/>
    <x v="1362"/>
    <x v="1362"/>
    <x v="153"/>
  </r>
  <r>
    <n v="1363"/>
    <s v="A Book about Hidden Disease Causing Products we use Everyday"/>
    <s v="Identifying cancer and disease products we use everyday and are totally unaware of. Then substituting them with healthy alternatives"/>
    <x v="89"/>
    <n v="200"/>
    <x v="0"/>
    <s v="US"/>
    <s v="USD"/>
    <n v="1455523140"/>
    <x v="1363"/>
    <b v="0"/>
    <n v="5"/>
    <b v="1"/>
    <s v="publishing/nonfiction"/>
    <n v="100"/>
    <n v="40"/>
    <x v="1"/>
    <s v="nonfiction"/>
    <x v="1363"/>
    <x v="1363"/>
    <x v="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53"/>
    <n v="49830"/>
    <x v="0"/>
    <s v="DK"/>
    <s v="DKK"/>
    <n v="1420648906"/>
    <x v="1364"/>
    <b v="0"/>
    <n v="144"/>
    <b v="1"/>
    <s v="music/rock"/>
    <n v="119"/>
    <n v="346.04"/>
    <x v="2"/>
    <s v="rock"/>
    <x v="1364"/>
    <x v="1364"/>
    <x v="106"/>
  </r>
  <r>
    <n v="1365"/>
    <s v="MYFEVER's First Studio EP &quot;See The Light&quot;"/>
    <s v="Our first professional studio album &quot;See The Light&quot; will be released this spring! Help us record, mix, master, and release the album!"/>
    <x v="50"/>
    <n v="7520"/>
    <x v="0"/>
    <s v="US"/>
    <s v="USD"/>
    <n v="1426523752"/>
    <x v="1365"/>
    <b v="0"/>
    <n v="92"/>
    <b v="1"/>
    <s v="music/rock"/>
    <n v="100"/>
    <n v="81.739999999999995"/>
    <x v="2"/>
    <s v="rock"/>
    <x v="1365"/>
    <x v="1365"/>
    <x v="85"/>
  </r>
  <r>
    <n v="1366"/>
    <s v="Kick It! A Tribute to the A.K.s"/>
    <s v="A musical memorial for Alexi Petersen."/>
    <x v="50"/>
    <n v="9486.69"/>
    <x v="0"/>
    <s v="US"/>
    <s v="USD"/>
    <n v="1417049663"/>
    <x v="1366"/>
    <b v="0"/>
    <n v="147"/>
    <b v="1"/>
    <s v="music/rock"/>
    <n v="126"/>
    <n v="64.540000000000006"/>
    <x v="2"/>
    <s v="rock"/>
    <x v="1366"/>
    <x v="1366"/>
    <x v="14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2"/>
    <s v="rock"/>
    <x v="1367"/>
    <x v="1367"/>
    <x v="26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2"/>
    <s v="rock"/>
    <x v="1368"/>
    <x v="1368"/>
    <x v="68"/>
  </r>
  <r>
    <n v="1369"/>
    <s v="FEEL BETTER: Derek Fawcett's solo, full-length debut"/>
    <s v="Fawcett's FEEL BETTER is an album of love unrequited, realized, and rued, with echoes of Petty, Springsteen, Neil Young &amp; Coldplay."/>
    <x v="254"/>
    <n v="34090.629999999997"/>
    <x v="0"/>
    <s v="US"/>
    <s v="USD"/>
    <n v="1397225746"/>
    <x v="1369"/>
    <b v="0"/>
    <n v="406"/>
    <b v="1"/>
    <s v="music/rock"/>
    <n v="105"/>
    <n v="83.97"/>
    <x v="2"/>
    <s v="rock"/>
    <x v="1369"/>
    <x v="1369"/>
    <x v="135"/>
  </r>
  <r>
    <n v="1370"/>
    <s v="Food On You presents Baby's First Parental Advisory"/>
    <s v="Songs about the first year of parenthood, often inappropriate for children"/>
    <x v="48"/>
    <n v="1555"/>
    <x v="0"/>
    <s v="US"/>
    <s v="USD"/>
    <n v="1381881890"/>
    <x v="1370"/>
    <b v="0"/>
    <n v="20"/>
    <b v="1"/>
    <s v="music/rock"/>
    <n v="104"/>
    <n v="77.75"/>
    <x v="2"/>
    <s v="rock"/>
    <x v="1370"/>
    <x v="1370"/>
    <x v="15"/>
  </r>
  <r>
    <n v="1371"/>
    <s v="The Defiant Tour Documentary with LoNero"/>
    <s v="The Defiant Tour Documentary is a never before examination of the finances of a touring band and what it takes to go on the road."/>
    <x v="255"/>
    <n v="7495"/>
    <x v="0"/>
    <s v="US"/>
    <s v="USD"/>
    <n v="1431022342"/>
    <x v="1371"/>
    <b v="0"/>
    <n v="70"/>
    <b v="1"/>
    <s v="music/rock"/>
    <n v="107"/>
    <n v="107.07"/>
    <x v="2"/>
    <s v="rock"/>
    <x v="1371"/>
    <x v="1371"/>
    <x v="19"/>
  </r>
  <r>
    <n v="1372"/>
    <s v="Ted Lukas &amp; the Misled new CD - &quot;FEED&quot;"/>
    <s v="Please help us raise funds to press our new CD!"/>
    <x v="9"/>
    <n v="620"/>
    <x v="0"/>
    <s v="US"/>
    <s v="USD"/>
    <n v="1342115132"/>
    <x v="1372"/>
    <b v="0"/>
    <n v="16"/>
    <b v="1"/>
    <s v="music/rock"/>
    <n v="124"/>
    <n v="38.75"/>
    <x v="2"/>
    <s v="rock"/>
    <x v="1372"/>
    <x v="1372"/>
    <x v="43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2"/>
    <s v="rock"/>
    <x v="1373"/>
    <x v="1373"/>
    <x v="81"/>
  </r>
  <r>
    <n v="1374"/>
    <s v="Sisters of Murphyâ€™s full-length album"/>
    <s v="After two successful EPs, Sisters of Murphy is back in the studio to release our first full-length album. We want YOU to be part of it!"/>
    <x v="48"/>
    <n v="2842"/>
    <x v="0"/>
    <s v="US"/>
    <s v="USD"/>
    <n v="1458874388"/>
    <x v="1374"/>
    <b v="0"/>
    <n v="66"/>
    <b v="1"/>
    <s v="music/rock"/>
    <n v="189"/>
    <n v="43.06"/>
    <x v="2"/>
    <s v="rock"/>
    <x v="1374"/>
    <x v="1374"/>
    <x v="9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2"/>
    <s v="rock"/>
    <x v="1375"/>
    <x v="1375"/>
    <x v="6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1"/>
    <s v="GB"/>
    <s v="GBP"/>
    <n v="1457947483"/>
    <x v="1376"/>
    <b v="0"/>
    <n v="1"/>
    <b v="0"/>
    <s v="photography/people"/>
    <n v="0"/>
    <n v="1"/>
    <x v="8"/>
    <s v="people"/>
    <x v="1376"/>
    <x v="1376"/>
    <x v="91"/>
  </r>
  <r>
    <n v="1377"/>
    <s v="Official Debut EP for Stereo Jo"/>
    <s v="Stereo Jo is set to release a 5 song EP. Your donation will directly help w/ recording, design, production, &amp; duplication. Thank You :)"/>
    <x v="51"/>
    <n v="1510"/>
    <x v="0"/>
    <s v="US"/>
    <s v="USD"/>
    <n v="1486095060"/>
    <x v="1377"/>
    <b v="0"/>
    <n v="31"/>
    <b v="1"/>
    <s v="music/rock"/>
    <n v="116"/>
    <n v="48.71"/>
    <x v="2"/>
    <s v="rock"/>
    <x v="1377"/>
    <x v="1377"/>
    <x v="154"/>
  </r>
  <r>
    <n v="1987"/>
    <s v="Ethiopia: Beheld"/>
    <s v="A collection of images that depicts the beauty and diversity within Ethiopia"/>
    <x v="63"/>
    <n v="2336"/>
    <x v="1"/>
    <s v="GB"/>
    <s v="GBP"/>
    <n v="1425223276"/>
    <x v="1378"/>
    <b v="0"/>
    <n v="28"/>
    <b v="0"/>
    <s v="photography/people"/>
    <n v="42"/>
    <n v="83.43"/>
    <x v="8"/>
    <s v="people"/>
    <x v="1378"/>
    <x v="1378"/>
    <x v="86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2"/>
    <s v="rock"/>
    <x v="1379"/>
    <x v="1379"/>
    <x v="82"/>
  </r>
  <r>
    <n v="1380"/>
    <s v="BARNFEST 2015"/>
    <s v="A DIY MUSIC FESTIVAL FROM ST. LOUIS MO! Bands make their own festival, help make it legit!"/>
    <x v="256"/>
    <n v="106"/>
    <x v="0"/>
    <s v="US"/>
    <s v="USD"/>
    <n v="1433815200"/>
    <x v="1380"/>
    <b v="0"/>
    <n v="5"/>
    <b v="1"/>
    <s v="music/rock"/>
    <n v="424"/>
    <n v="21.2"/>
    <x v="2"/>
    <s v="rock"/>
    <x v="1380"/>
    <x v="1380"/>
    <x v="6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2"/>
    <s v="rock"/>
    <x v="1381"/>
    <x v="1381"/>
    <x v="87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2"/>
    <s v="rock"/>
    <x v="1382"/>
    <x v="138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2"/>
    <s v="rock"/>
    <x v="1383"/>
    <x v="1383"/>
    <x v="8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2"/>
    <s v="rock"/>
    <x v="1384"/>
    <x v="1384"/>
    <x v="9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2"/>
    <s v="rock"/>
    <x v="1385"/>
    <x v="1385"/>
    <x v="103"/>
  </r>
  <r>
    <n v="1386"/>
    <s v="MALTESE CROSS: The First Album"/>
    <s v="We are a classic hard rock/heavy metal band just trying to keep rock alive!"/>
    <x v="15"/>
    <n v="875"/>
    <x v="0"/>
    <s v="US"/>
    <s v="USD"/>
    <n v="1438183889"/>
    <x v="1386"/>
    <b v="0"/>
    <n v="14"/>
    <b v="1"/>
    <s v="music/rock"/>
    <n v="219"/>
    <n v="62.5"/>
    <x v="2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2"/>
    <s v="rock"/>
    <x v="1387"/>
    <x v="1387"/>
    <x v="82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2"/>
    <s v="rock"/>
    <x v="1388"/>
    <x v="1388"/>
    <x v="83"/>
  </r>
  <r>
    <n v="1993"/>
    <s v="Open a photography studio - photo shoots as rewards!"/>
    <s v="I am looking for help to open up an affordable photography studio in Cornwall for baby and family portraiture photography"/>
    <x v="13"/>
    <n v="0"/>
    <x v="1"/>
    <s v="GB"/>
    <s v="GBP"/>
    <n v="1450706837"/>
    <x v="1389"/>
    <b v="0"/>
    <n v="0"/>
    <b v="0"/>
    <s v="photography/people"/>
    <n v="0"/>
    <n v="0"/>
    <x v="8"/>
    <s v="people"/>
    <x v="1389"/>
    <x v="1389"/>
    <x v="4"/>
  </r>
  <r>
    <n v="1390"/>
    <s v="New Music Video/Artist Development"/>
    <s v="Breakout Artist Management will be working with us on a brand new music video and we need your help!"/>
    <x v="71"/>
    <n v="3055"/>
    <x v="0"/>
    <s v="US"/>
    <s v="USD"/>
    <n v="1430154720"/>
    <x v="1390"/>
    <b v="0"/>
    <n v="19"/>
    <b v="1"/>
    <s v="music/rock"/>
    <n v="109"/>
    <n v="160.79"/>
    <x v="2"/>
    <s v="rock"/>
    <x v="1390"/>
    <x v="1390"/>
    <x v="37"/>
  </r>
  <r>
    <n v="1391"/>
    <s v="Rules and Regulations"/>
    <s v="With the money donated through this project we intend on investing in sound equipment for live shows"/>
    <x v="9"/>
    <n v="551"/>
    <x v="0"/>
    <s v="US"/>
    <s v="USD"/>
    <n v="1440219540"/>
    <x v="1391"/>
    <b v="0"/>
    <n v="13"/>
    <b v="1"/>
    <s v="music/rock"/>
    <n v="110"/>
    <n v="42.38"/>
    <x v="2"/>
    <s v="rock"/>
    <x v="1391"/>
    <x v="1391"/>
    <x v="17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2"/>
    <s v="rock"/>
    <x v="1392"/>
    <x v="1392"/>
    <x v="91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2"/>
    <s v="rock"/>
    <x v="1393"/>
    <x v="1393"/>
    <x v="5"/>
  </r>
  <r>
    <n v="1394"/>
    <s v="&quot;Intrusive Thoughts&quot;: first full LP by The Reckless Scamps"/>
    <s v="We've finally finished recording our first full length album! We're getting together all the merch to go along with the release."/>
    <x v="46"/>
    <n v="916"/>
    <x v="0"/>
    <s v="US"/>
    <s v="USD"/>
    <n v="1488337200"/>
    <x v="1394"/>
    <b v="0"/>
    <n v="17"/>
    <b v="1"/>
    <s v="music/rock"/>
    <n v="122"/>
    <n v="53.88"/>
    <x v="2"/>
    <s v="rock"/>
    <x v="1394"/>
    <x v="1394"/>
    <x v="12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2"/>
    <s v="rock"/>
    <x v="1395"/>
    <x v="1395"/>
    <x v="6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2"/>
    <s v="rock"/>
    <x v="1396"/>
    <x v="1396"/>
    <x v="10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2"/>
    <s v="rock"/>
    <x v="1397"/>
    <x v="1397"/>
    <x v="83"/>
  </r>
  <r>
    <n v="1398"/>
    <s v="We Invite You to Come &quot;Back to the 80's with StonyCold!&quot;"/>
    <s v="'StonyCold', a Kansas-based 80's Rock Band, is recording their first all-cover tunes CD, 'Back To the 80's With StonyCold!'"/>
    <x v="133"/>
    <n v="4826"/>
    <x v="0"/>
    <s v="US"/>
    <s v="USD"/>
    <n v="1467752334"/>
    <x v="1398"/>
    <b v="0"/>
    <n v="65"/>
    <b v="1"/>
    <s v="music/rock"/>
    <n v="110"/>
    <n v="74.25"/>
    <x v="2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2"/>
    <s v="rock"/>
    <x v="1399"/>
    <x v="1399"/>
    <x v="31"/>
  </r>
  <r>
    <n v="1999"/>
    <s v="Planet Venus"/>
    <s v="This is a portrait photo project aiming to inspire women to explore themselves and live their passion"/>
    <x v="257"/>
    <n v="236"/>
    <x v="1"/>
    <s v="GB"/>
    <s v="GBP"/>
    <n v="1415882108"/>
    <x v="1400"/>
    <b v="0"/>
    <n v="7"/>
    <b v="0"/>
    <s v="photography/people"/>
    <n v="1"/>
    <n v="33.71"/>
    <x v="8"/>
    <s v="people"/>
    <x v="1400"/>
    <x v="1400"/>
    <x v="1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2"/>
    <s v="rock"/>
    <x v="1401"/>
    <x v="1401"/>
    <x v="34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402"/>
    <b v="0"/>
    <n v="375"/>
    <b v="1"/>
    <s v="photography/photobooks"/>
    <n v="105"/>
    <n v="61.56"/>
    <x v="8"/>
    <s v="photobooks"/>
    <x v="1402"/>
    <x v="1402"/>
    <x v="154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2"/>
    <s v="rock"/>
    <x v="1403"/>
    <x v="1403"/>
    <x v="159"/>
  </r>
  <r>
    <n v="1186"/>
    <s v="Children of Zanskar. Happiness is not in things, itâ€™s in us."/>
    <s v="Children of Zanskar - a stunning photography book, will raise funds for the local school and children of Lingshed valley, Himalayas."/>
    <x v="50"/>
    <n v="8005"/>
    <x v="0"/>
    <s v="GB"/>
    <s v="GBP"/>
    <n v="1433198520"/>
    <x v="1404"/>
    <b v="0"/>
    <n v="123"/>
    <b v="1"/>
    <s v="photography/photobooks"/>
    <n v="107"/>
    <n v="65.08"/>
    <x v="8"/>
    <s v="photobooks"/>
    <x v="1404"/>
    <x v="1404"/>
    <x v="57"/>
  </r>
  <r>
    <n v="1405"/>
    <s v="The Bible translated into Emoticons"/>
    <s v="Will more people read the Bible if it were translated into Emoticons?"/>
    <x v="58"/>
    <n v="105"/>
    <x v="1"/>
    <s v="US"/>
    <s v="USD"/>
    <n v="1417195201"/>
    <x v="1405"/>
    <b v="1"/>
    <n v="17"/>
    <b v="0"/>
    <s v="publishing/translations"/>
    <n v="0"/>
    <n v="6.18"/>
    <x v="1"/>
    <s v="translations"/>
    <x v="1405"/>
    <x v="1405"/>
    <x v="22"/>
  </r>
  <r>
    <n v="1406"/>
    <s v="Man Down! Translation project"/>
    <s v="The White coat and the battle dress uniform"/>
    <x v="14"/>
    <n v="15"/>
    <x v="1"/>
    <s v="IT"/>
    <s v="EUR"/>
    <n v="1449914400"/>
    <x v="1406"/>
    <b v="0"/>
    <n v="3"/>
    <b v="0"/>
    <s v="publishing/translations"/>
    <n v="0"/>
    <n v="5"/>
    <x v="1"/>
    <s v="translations"/>
    <x v="1406"/>
    <x v="1406"/>
    <x v="94"/>
  </r>
  <r>
    <n v="1407"/>
    <s v="My life, My travel, My past - time to share"/>
    <s v="I traveled, I took pictures, I met people, I ate. Then I wrote a travel journal that needs editing, translation, and publishing."/>
    <x v="2"/>
    <n v="15"/>
    <x v="1"/>
    <s v="US"/>
    <s v="USD"/>
    <n v="1407847978"/>
    <x v="1407"/>
    <b v="0"/>
    <n v="2"/>
    <b v="0"/>
    <s v="publishing/translations"/>
    <n v="1"/>
    <n v="7.5"/>
    <x v="1"/>
    <s v="translations"/>
    <x v="1407"/>
    <x v="1407"/>
    <x v="24"/>
  </r>
  <r>
    <n v="1192"/>
    <s v="Other Worlds - A Make 100 Project"/>
    <s v="A macro landscape photography art book &amp; limited edition prints. A Make 100 project."/>
    <x v="219"/>
    <n v="290"/>
    <x v="0"/>
    <s v="GB"/>
    <s v="GBP"/>
    <n v="1486814978"/>
    <x v="1408"/>
    <b v="0"/>
    <n v="15"/>
    <b v="1"/>
    <s v="photography/photobooks"/>
    <n v="290"/>
    <n v="19.329999999999998"/>
    <x v="8"/>
    <s v="photobooks"/>
    <x v="1408"/>
    <x v="1408"/>
    <x v="154"/>
  </r>
  <r>
    <n v="1409"/>
    <s v="Modern Literal Torah Translation: Genesis"/>
    <s v="Modern Literal Translation of the 1st Book of the Torah in English and Russian with sub-linear and interlinear layout."/>
    <x v="23"/>
    <n v="0"/>
    <x v="1"/>
    <s v="US"/>
    <s v="USD"/>
    <n v="1420085535"/>
    <x v="1409"/>
    <b v="0"/>
    <n v="0"/>
    <b v="0"/>
    <s v="publishing/translations"/>
    <n v="0"/>
    <n v="0"/>
    <x v="1"/>
    <s v="translations"/>
    <x v="1409"/>
    <x v="1409"/>
    <x v="106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s v="IT"/>
    <s v="EUR"/>
    <n v="1464939520"/>
    <x v="1410"/>
    <b v="0"/>
    <n v="1"/>
    <b v="0"/>
    <s v="publishing/translations"/>
    <n v="0"/>
    <n v="1"/>
    <x v="1"/>
    <s v="translations"/>
    <x v="1410"/>
    <x v="1410"/>
    <x v="70"/>
  </r>
  <r>
    <n v="1196"/>
    <s v="NAKED IBIZA - A Large Scale Photography Book by Dylan Rosser"/>
    <s v="A book of male nudes photographed on location in Ibiza over the last 4 years."/>
    <x v="109"/>
    <n v="39137"/>
    <x v="0"/>
    <s v="GB"/>
    <s v="GBP"/>
    <n v="1450467539"/>
    <x v="1411"/>
    <b v="0"/>
    <n v="512"/>
    <b v="1"/>
    <s v="photography/photobooks"/>
    <n v="270"/>
    <n v="76.44"/>
    <x v="8"/>
    <s v="photobooks"/>
    <x v="1411"/>
    <x v="1411"/>
    <x v="4"/>
  </r>
  <r>
    <n v="1412"/>
    <s v="For overseas shogi fans! Shogi novel translation project"/>
    <s v="â€œClimbing Silver!â€- An English translation of the Young Adult Shogi novella"/>
    <x v="38"/>
    <n v="320"/>
    <x v="1"/>
    <s v="US"/>
    <s v="USD"/>
    <n v="1417656699"/>
    <x v="1412"/>
    <b v="0"/>
    <n v="13"/>
    <b v="0"/>
    <s v="publishing/translations"/>
    <n v="5"/>
    <n v="24.62"/>
    <x v="1"/>
    <s v="translations"/>
    <x v="1412"/>
    <x v="1412"/>
    <x v="106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s v="IT"/>
    <s v="EUR"/>
    <n v="1455964170"/>
    <x v="1413"/>
    <b v="0"/>
    <n v="1"/>
    <b v="0"/>
    <s v="publishing/translations"/>
    <n v="5"/>
    <n v="100"/>
    <x v="1"/>
    <s v="translations"/>
    <x v="1413"/>
    <x v="1413"/>
    <x v="49"/>
  </r>
  <r>
    <n v="1414"/>
    <s v="Database of Interlinear Greek Words"/>
    <s v="Create an open source &quot;interlinear&quot; translation fo the Greek New Testament in re-publishable and open source database format."/>
    <x v="9"/>
    <n v="1"/>
    <x v="1"/>
    <s v="US"/>
    <s v="USD"/>
    <n v="1483423467"/>
    <x v="1414"/>
    <b v="0"/>
    <n v="1"/>
    <b v="0"/>
    <s v="publishing/translations"/>
    <n v="0"/>
    <n v="1"/>
    <x v="1"/>
    <s v="translations"/>
    <x v="1414"/>
    <x v="1414"/>
    <x v="81"/>
  </r>
  <r>
    <n v="1415"/>
    <s v="The Complete Homilies of Blessed Oscar Romero: Volume 2"/>
    <s v="This is a Series of 6 Books on Blessed Oscar A. Romero`s Writings. This Project will help to pay the translation costs of Volume 2."/>
    <x v="133"/>
    <n v="800"/>
    <x v="1"/>
    <s v="US"/>
    <s v="USD"/>
    <n v="1439741591"/>
    <x v="1415"/>
    <b v="0"/>
    <n v="9"/>
    <b v="0"/>
    <s v="publishing/translations"/>
    <n v="18"/>
    <n v="88.89"/>
    <x v="1"/>
    <s v="translations"/>
    <x v="1415"/>
    <x v="1415"/>
    <x v="17"/>
  </r>
  <r>
    <n v="1416"/>
    <s v="Glenn's  little book of  quotes"/>
    <s v="glenn's  book of quotes is designed to give the readers a thought for the day , lighten the mood  and put a smile  on their faces."/>
    <x v="64"/>
    <n v="0"/>
    <x v="1"/>
    <s v="US"/>
    <s v="USD"/>
    <n v="1448147619"/>
    <x v="1416"/>
    <b v="0"/>
    <n v="0"/>
    <b v="0"/>
    <s v="publishing/translations"/>
    <n v="0"/>
    <n v="0"/>
    <x v="1"/>
    <s v="translations"/>
    <x v="1416"/>
    <x v="1416"/>
    <x v="94"/>
  </r>
  <r>
    <n v="1417"/>
    <s v="Digitizing 8 Rare Siddha Yoga Books"/>
    <s v="Digitization of 8 rare Siddha Yoga books written by a Yogi - coming in the lineage of Sri Sri Sri Sadhasiva Brahmendra himself!"/>
    <x v="53"/>
    <n v="55"/>
    <x v="1"/>
    <s v="US"/>
    <s v="USD"/>
    <n v="1442315460"/>
    <x v="1417"/>
    <b v="0"/>
    <n v="2"/>
    <b v="0"/>
    <s v="publishing/translations"/>
    <n v="1"/>
    <n v="27.5"/>
    <x v="1"/>
    <s v="translations"/>
    <x v="1417"/>
    <x v="1417"/>
    <x v="20"/>
  </r>
  <r>
    <n v="1418"/>
    <s v="Realidades del Hombre"/>
    <s v="Â¿Y si hubiera una camino intermedio entre ciencia y religion?_x000a_Descubre la respuesta ayudando a publicar y traducir este libro."/>
    <x v="2"/>
    <n v="6"/>
    <x v="1"/>
    <s v="ES"/>
    <s v="EUR"/>
    <n v="1456397834"/>
    <x v="1418"/>
    <b v="0"/>
    <n v="1"/>
    <b v="0"/>
    <s v="publishing/translations"/>
    <n v="0"/>
    <n v="6"/>
    <x v="1"/>
    <s v="translations"/>
    <x v="1418"/>
    <x v="1418"/>
    <x v="89"/>
  </r>
  <r>
    <n v="1419"/>
    <s v="Book Tour &quot;Words of Fire! Women Loving Women in Latin Amer&quot;"/>
    <s v="Argentinian Author Seeks to Tour America to Educate on Womenâ€™s Sexuality in Latin America / Autora Argentina Busca Gira en EEUU"/>
    <x v="85"/>
    <n v="445"/>
    <x v="1"/>
    <s v="US"/>
    <s v="USD"/>
    <n v="1476010619"/>
    <x v="1419"/>
    <b v="0"/>
    <n v="10"/>
    <b v="0"/>
    <s v="publishing/translations"/>
    <n v="7"/>
    <n v="44.5"/>
    <x v="1"/>
    <s v="translations"/>
    <x v="1419"/>
    <x v="1419"/>
    <x v="78"/>
  </r>
  <r>
    <n v="1420"/>
    <s v="Shakespeare in the Hood - Romeo and Juliet"/>
    <s v="Help me butcher Shakespeare in a satirical fashion."/>
    <x v="146"/>
    <n v="3"/>
    <x v="1"/>
    <s v="US"/>
    <s v="USD"/>
    <n v="1467129686"/>
    <x v="1420"/>
    <b v="0"/>
    <n v="3"/>
    <b v="0"/>
    <s v="publishing/translations"/>
    <n v="3"/>
    <n v="1"/>
    <x v="1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2"/>
    <n v="200"/>
    <x v="1"/>
    <s v="SE"/>
    <s v="SEK"/>
    <n v="1423432709"/>
    <x v="1421"/>
    <b v="0"/>
    <n v="2"/>
    <b v="0"/>
    <s v="publishing/translations"/>
    <n v="0"/>
    <n v="100"/>
    <x v="1"/>
    <s v="translations"/>
    <x v="1421"/>
    <x v="1421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x v="58"/>
    <n v="26"/>
    <x v="1"/>
    <s v="NZ"/>
    <s v="NZD"/>
    <n v="1474436704"/>
    <x v="1422"/>
    <b v="0"/>
    <n v="2"/>
    <b v="0"/>
    <s v="publishing/translations"/>
    <n v="0"/>
    <n v="13"/>
    <x v="1"/>
    <s v="translations"/>
    <x v="1422"/>
    <x v="1422"/>
    <x v="5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s v="AU"/>
    <s v="AUD"/>
    <n v="1451637531"/>
    <x v="1423"/>
    <b v="0"/>
    <n v="1"/>
    <b v="0"/>
    <s v="publishing/translations"/>
    <n v="0"/>
    <n v="100"/>
    <x v="1"/>
    <s v="translations"/>
    <x v="1423"/>
    <x v="1423"/>
    <x v="104"/>
  </r>
  <r>
    <n v="1424"/>
    <s v="Subway Mantras"/>
    <s v="A short book of practical mantras that can be used every day of the week. Mantras are cogwheels of universal engines."/>
    <x v="50"/>
    <n v="1527"/>
    <x v="1"/>
    <s v="US"/>
    <s v="USD"/>
    <n v="1479233602"/>
    <x v="1424"/>
    <b v="0"/>
    <n v="14"/>
    <b v="0"/>
    <s v="publishing/translations"/>
    <n v="20"/>
    <n v="109.07"/>
    <x v="1"/>
    <s v="translations"/>
    <x v="1424"/>
    <x v="1424"/>
    <x v="105"/>
  </r>
  <r>
    <n v="1425"/>
    <s v="Hello!(Sawadee).&quot;.America&quot;   BOOK"/>
    <s v="Translation  Thai language to English and other languages of the story (written by me) about&quot; Promote Travel &amp; Business in America&quot;"/>
    <x v="95"/>
    <n v="0"/>
    <x v="1"/>
    <s v="US"/>
    <s v="USD"/>
    <n v="1430276959"/>
    <x v="1425"/>
    <b v="0"/>
    <n v="0"/>
    <b v="0"/>
    <s v="publishing/translations"/>
    <n v="0"/>
    <n v="0"/>
    <x v="1"/>
    <s v="translations"/>
    <x v="1425"/>
    <x v="1425"/>
    <x v="37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s v="DE"/>
    <s v="EUR"/>
    <n v="1440408120"/>
    <x v="1426"/>
    <b v="0"/>
    <n v="0"/>
    <b v="0"/>
    <s v="publishing/translations"/>
    <n v="0"/>
    <n v="0"/>
    <x v="1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1"/>
    <s v="DE"/>
    <s v="EUR"/>
    <n v="1474230385"/>
    <x v="1427"/>
    <b v="0"/>
    <n v="4"/>
    <b v="0"/>
    <s v="publishing/translations"/>
    <n v="8"/>
    <n v="104.75"/>
    <x v="1"/>
    <s v="translations"/>
    <x v="1427"/>
    <x v="1427"/>
    <x v="5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s v="ES"/>
    <s v="EUR"/>
    <n v="1459584417"/>
    <x v="1428"/>
    <b v="0"/>
    <n v="3"/>
    <b v="0"/>
    <s v="publishing/translations"/>
    <n v="5"/>
    <n v="15"/>
    <x v="1"/>
    <s v="translations"/>
    <x v="1428"/>
    <x v="1428"/>
    <x v="103"/>
  </r>
  <r>
    <n v="1429"/>
    <s v="10 P.M."/>
    <s v="A guy in his 30's tries to live his &quot;American Dream&quot;, but quickly it turns into a nightmare. (A Novel)"/>
    <x v="3"/>
    <n v="0"/>
    <x v="1"/>
    <s v="US"/>
    <s v="USD"/>
    <n v="1428629242"/>
    <x v="1429"/>
    <b v="0"/>
    <n v="0"/>
    <b v="0"/>
    <s v="publishing/translations"/>
    <n v="0"/>
    <n v="0"/>
    <x v="1"/>
    <s v="translations"/>
    <x v="1429"/>
    <x v="1429"/>
    <x v="27"/>
  </r>
  <r>
    <n v="1430"/>
    <s v="Esoteric Project Management"/>
    <s v="Profesional translation and publishing of the book on unique synthesis of project management and meditation"/>
    <x v="10"/>
    <n v="403"/>
    <x v="1"/>
    <s v="US"/>
    <s v="USD"/>
    <n v="1419017488"/>
    <x v="1430"/>
    <b v="0"/>
    <n v="5"/>
    <b v="0"/>
    <s v="publishing/translations"/>
    <n v="8"/>
    <n v="80.599999999999994"/>
    <x v="1"/>
    <s v="translations"/>
    <x v="1430"/>
    <x v="1430"/>
    <x v="32"/>
  </r>
  <r>
    <n v="1431"/>
    <s v="Publishing Persian version of IT AIN'T SO AWFUL, FALAFEL"/>
    <s v="Iran does not adhere to International Copyright Laws. Please help me publish a Persian translation before it is illegally translated."/>
    <x v="102"/>
    <n v="5431"/>
    <x v="1"/>
    <s v="US"/>
    <s v="USD"/>
    <n v="1448517816"/>
    <x v="1431"/>
    <b v="0"/>
    <n v="47"/>
    <b v="0"/>
    <s v="publishing/translations"/>
    <n v="32"/>
    <n v="115.55"/>
    <x v="1"/>
    <s v="translations"/>
    <x v="1431"/>
    <x v="1431"/>
    <x v="94"/>
  </r>
  <r>
    <n v="1432"/>
    <s v="The Holy Bib-el"/>
    <s v="THE HOLY BIB-EL Translated By Leon Cook. The Creation: CHAPTER 1.  1* In the beginning Gods created The Heavens and The Planet Earth."/>
    <x v="79"/>
    <n v="0"/>
    <x v="1"/>
    <s v="US"/>
    <s v="USD"/>
    <n v="1437417828"/>
    <x v="1432"/>
    <b v="0"/>
    <n v="0"/>
    <b v="0"/>
    <s v="publishing/translations"/>
    <n v="0"/>
    <n v="0"/>
    <x v="1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s v="IT"/>
    <s v="EUR"/>
    <n v="1481367600"/>
    <x v="1433"/>
    <b v="0"/>
    <n v="10"/>
    <b v="0"/>
    <s v="publishing/translations"/>
    <n v="7"/>
    <n v="80.5"/>
    <x v="1"/>
    <s v="translations"/>
    <x v="1433"/>
    <x v="1433"/>
    <x v="105"/>
  </r>
  <r>
    <n v="1434"/>
    <s v="Translation of 'SOCIALCAPITALISM' (2014)"/>
    <s v="Interest from abroad to publish my book SOCIALCAPITALISM. Need translation to English master. Help appreciated."/>
    <x v="258"/>
    <n v="8190"/>
    <x v="1"/>
    <s v="DK"/>
    <s v="DKK"/>
    <n v="1433775600"/>
    <x v="1434"/>
    <b v="0"/>
    <n v="11"/>
    <b v="0"/>
    <s v="publishing/translations"/>
    <n v="10"/>
    <n v="744.55"/>
    <x v="1"/>
    <s v="translations"/>
    <x v="1434"/>
    <x v="1434"/>
    <x v="68"/>
  </r>
  <r>
    <n v="1435"/>
    <s v="Trilogy of Crystals, book 1, translation"/>
    <s v="English translation of the first book from a sword and sorcery Fantasy trilogy, by Paolo Parente"/>
    <x v="36"/>
    <n v="15"/>
    <x v="1"/>
    <s v="IT"/>
    <s v="EUR"/>
    <n v="1444589020"/>
    <x v="1435"/>
    <b v="0"/>
    <n v="2"/>
    <b v="0"/>
    <s v="publishing/translations"/>
    <n v="0"/>
    <n v="7.5"/>
    <x v="1"/>
    <s v="translations"/>
    <x v="1435"/>
    <x v="1435"/>
    <x v="1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s v="DE"/>
    <s v="EUR"/>
    <n v="1456043057"/>
    <x v="1436"/>
    <b v="0"/>
    <n v="2"/>
    <b v="0"/>
    <s v="publishing/translations"/>
    <n v="1"/>
    <n v="38.5"/>
    <x v="1"/>
    <s v="translations"/>
    <x v="1436"/>
    <x v="1436"/>
    <x v="89"/>
  </r>
  <r>
    <n v="1437"/>
    <s v="THE BACHELOR KNOWS NO BORDERS"/>
    <s v="Introducing A True Story That Bridges Borders: Join Us As We Translate THE BACHELOR CHAPTERS: A THINKING WOMAN'S ROMANCE Into Spanish!"/>
    <x v="2"/>
    <n v="807"/>
    <x v="1"/>
    <s v="US"/>
    <s v="USD"/>
    <n v="1405227540"/>
    <x v="1437"/>
    <b v="0"/>
    <n v="22"/>
    <b v="0"/>
    <s v="publishing/translations"/>
    <n v="27"/>
    <n v="36.68"/>
    <x v="1"/>
    <s v="translations"/>
    <x v="1437"/>
    <x v="1437"/>
    <x v="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s v="DK"/>
    <s v="DKK"/>
    <n v="1461765300"/>
    <x v="1438"/>
    <b v="0"/>
    <n v="8"/>
    <b v="0"/>
    <s v="publishing/translations"/>
    <n v="3"/>
    <n v="75"/>
    <x v="1"/>
    <s v="translations"/>
    <x v="1438"/>
    <x v="1438"/>
    <x v="9"/>
  </r>
  <r>
    <n v="1439"/>
    <s v="Watermark the truth beneath the surface - Translate"/>
    <s v="My English  novel has received excellent reviews. To address the great interest from Germany I want to translate it into German."/>
    <x v="259"/>
    <n v="180"/>
    <x v="1"/>
    <s v="CA"/>
    <s v="CAD"/>
    <n v="1425758101"/>
    <x v="1439"/>
    <b v="0"/>
    <n v="6"/>
    <b v="0"/>
    <s v="publishing/translations"/>
    <n v="7"/>
    <n v="30"/>
    <x v="1"/>
    <s v="translations"/>
    <x v="1439"/>
    <x v="1439"/>
    <x v="86"/>
  </r>
  <r>
    <n v="1440"/>
    <s v="Perfume Collectibles - Vintage Bottles - History of Perfume"/>
    <s v="The Museum of Perfume in Milan has been publishing its own magazine since 1998 in Italian. We would like to translate it English."/>
    <x v="95"/>
    <n v="1"/>
    <x v="1"/>
    <s v="IT"/>
    <s v="EUR"/>
    <n v="1464285463"/>
    <x v="1440"/>
    <b v="0"/>
    <n v="1"/>
    <b v="0"/>
    <s v="publishing/translations"/>
    <n v="0"/>
    <n v="1"/>
    <x v="1"/>
    <s v="translations"/>
    <x v="1440"/>
    <x v="1440"/>
    <x v="70"/>
  </r>
  <r>
    <n v="1199"/>
    <s v="The portrait of the forgotten: Syrian refugees in Jordan"/>
    <s v="There are over 627.295 Syrian refugees in Jordan due to the war. Let me tell you some of their stories with the help of a photobook!"/>
    <x v="260"/>
    <n v="2693"/>
    <x v="0"/>
    <s v="GB"/>
    <s v="GBP"/>
    <n v="1436380200"/>
    <x v="1441"/>
    <b v="0"/>
    <n v="9"/>
    <b v="1"/>
    <s v="photography/photobooks"/>
    <n v="101"/>
    <n v="299.22000000000003"/>
    <x v="8"/>
    <s v="photobooks"/>
    <x v="1441"/>
    <x v="1441"/>
    <x v="90"/>
  </r>
  <r>
    <n v="1442"/>
    <s v="Alternative Economics: Reversing Stagnation on Smashwords"/>
    <s v="If people contribute on Kickstarter, I will be able to give this 159-page e-book anthology away free to libraries and e-bookreaders.  I"/>
    <x v="48"/>
    <n v="0"/>
    <x v="1"/>
    <s v="US"/>
    <s v="USD"/>
    <n v="1464190158"/>
    <x v="1442"/>
    <b v="0"/>
    <n v="0"/>
    <b v="0"/>
    <s v="publishing/translations"/>
    <n v="0"/>
    <n v="0"/>
    <x v="1"/>
    <s v="translations"/>
    <x v="1442"/>
    <x v="1442"/>
    <x v="70"/>
  </r>
  <r>
    <n v="1443"/>
    <s v="Translate my Saga Fantasy : Icarus Ã  l'Ã©cole des dieux"/>
    <s v="Hello everyone !_x000a_I need your help for translate my saga Fantasy : Icarus at the school of the gods - Book 1&quot;."/>
    <x v="95"/>
    <n v="0"/>
    <x v="1"/>
    <s v="FR"/>
    <s v="EUR"/>
    <n v="1483395209"/>
    <x v="1443"/>
    <b v="0"/>
    <n v="0"/>
    <b v="0"/>
    <s v="publishing/translations"/>
    <n v="0"/>
    <n v="0"/>
    <x v="1"/>
    <s v="translations"/>
    <x v="1443"/>
    <x v="1443"/>
    <x v="81"/>
  </r>
  <r>
    <n v="1444"/>
    <s v="Expand the MillionairesLetter in the US Market!"/>
    <s v="We as a successfull german stock market newsletter publisher want expand in the US market!"/>
    <x v="261"/>
    <n v="0"/>
    <x v="1"/>
    <s v="DE"/>
    <s v="EUR"/>
    <n v="1442091462"/>
    <x v="1444"/>
    <b v="0"/>
    <n v="0"/>
    <b v="0"/>
    <s v="publishing/translations"/>
    <n v="0"/>
    <n v="0"/>
    <x v="1"/>
    <s v="translations"/>
    <x v="1444"/>
    <x v="1444"/>
    <x v="17"/>
  </r>
  <r>
    <n v="1445"/>
    <s v="Finnegans Wake von James Joyce - deutsche Ãœbersetzung"/>
    <s v="Erstellung einer deutschen Ãœbersetzung ( Lesbarmachung ) des Buches Finnegans Wake von James Joyce. Die Umsetzung erfolgt 1 zu 1."/>
    <x v="65"/>
    <n v="0"/>
    <x v="1"/>
    <s v="DE"/>
    <s v="EUR"/>
    <n v="1434286855"/>
    <x v="1445"/>
    <b v="0"/>
    <n v="0"/>
    <b v="0"/>
    <s v="publishing/translations"/>
    <n v="0"/>
    <n v="0"/>
    <x v="1"/>
    <s v="translations"/>
    <x v="1445"/>
    <x v="1445"/>
    <x v="8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s v="IT"/>
    <s v="EUR"/>
    <n v="1461235478"/>
    <x v="1446"/>
    <b v="0"/>
    <n v="0"/>
    <b v="0"/>
    <s v="publishing/translations"/>
    <n v="0"/>
    <n v="0"/>
    <x v="1"/>
    <s v="translations"/>
    <x v="1446"/>
    <x v="1446"/>
    <x v="8"/>
  </r>
  <r>
    <n v="1447"/>
    <s v="Indian Language Dictionary"/>
    <s v="I'm creating a dictionary of multiple Indian languages."/>
    <x v="70"/>
    <n v="75"/>
    <x v="1"/>
    <s v="US"/>
    <s v="USD"/>
    <n v="1467999134"/>
    <x v="1447"/>
    <b v="0"/>
    <n v="3"/>
    <b v="0"/>
    <s v="publishing/translations"/>
    <n v="0"/>
    <n v="25"/>
    <x v="1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2"/>
    <n v="0"/>
    <x v="1"/>
    <s v="AU"/>
    <s v="AUD"/>
    <n v="1432272300"/>
    <x v="1448"/>
    <b v="0"/>
    <n v="0"/>
    <b v="0"/>
    <s v="publishing/translations"/>
    <n v="0"/>
    <n v="0"/>
    <x v="1"/>
    <s v="translations"/>
    <x v="1448"/>
    <x v="1448"/>
    <x v="57"/>
  </r>
  <r>
    <n v="1449"/>
    <s v="MamaCheng's International Shopping Concierge Services"/>
    <s v="Calling out Backers throughout the world. We are here to provide an intermediate channel to offer U.S. products worldwide. PLEASE READ!"/>
    <x v="131"/>
    <n v="0"/>
    <x v="1"/>
    <s v="US"/>
    <s v="USD"/>
    <n v="1431286105"/>
    <x v="1449"/>
    <b v="0"/>
    <n v="0"/>
    <b v="0"/>
    <s v="publishing/translations"/>
    <n v="0"/>
    <n v="0"/>
    <x v="1"/>
    <s v="translations"/>
    <x v="1449"/>
    <x v="1449"/>
    <x v="37"/>
  </r>
  <r>
    <n v="1450"/>
    <s v="The Art of the Dill"/>
    <s v="A book of pickle recipes narrated by a mama grizzly speaking in incomplete and run-on sentences and her orangutan friend. #Artofthedill"/>
    <x v="59"/>
    <n v="1"/>
    <x v="1"/>
    <s v="US"/>
    <s v="USD"/>
    <n v="1455941197"/>
    <x v="1450"/>
    <b v="0"/>
    <n v="1"/>
    <b v="0"/>
    <s v="publishing/translations"/>
    <n v="0"/>
    <n v="1"/>
    <x v="1"/>
    <s v="translations"/>
    <x v="1450"/>
    <x v="1450"/>
    <x v="89"/>
  </r>
  <r>
    <n v="1451"/>
    <s v="Modern Literal Torah Translation (Canceled)"/>
    <s v="Modern Literal Translation of the Torah in English and Russian with sub-linear and interlinear layout."/>
    <x v="262"/>
    <n v="2"/>
    <x v="2"/>
    <s v="US"/>
    <s v="USD"/>
    <n v="1416355259"/>
    <x v="1451"/>
    <b v="0"/>
    <n v="2"/>
    <b v="0"/>
    <s v="publishing/translations"/>
    <n v="0"/>
    <n v="1"/>
    <x v="1"/>
    <s v="translations"/>
    <x v="1451"/>
    <x v="1451"/>
    <x v="22"/>
  </r>
  <r>
    <n v="1452"/>
    <s v="The Judo Preservation Project (Canceled)"/>
    <s v="I am gathering rare, out-of-print Judo books for preservation, translation and sharing."/>
    <x v="31"/>
    <n v="0"/>
    <x v="2"/>
    <s v="US"/>
    <s v="USD"/>
    <n v="1406566363"/>
    <x v="1452"/>
    <b v="0"/>
    <n v="0"/>
    <b v="0"/>
    <s v="publishing/translations"/>
    <n v="0"/>
    <n v="0"/>
    <x v="1"/>
    <s v="translations"/>
    <x v="1452"/>
    <x v="1452"/>
    <x v="12"/>
  </r>
  <r>
    <n v="1453"/>
    <s v="ON THE DISSECTION OF THE PARTS OF THE HUMAN BODY (1545-1546) (Canceled)"/>
    <s v="The ambitious translation of one of the most important books in the history of medicine by Charles Estienne, the classmate of Vesalius"/>
    <x v="58"/>
    <n v="0"/>
    <x v="2"/>
    <s v="FR"/>
    <s v="EUR"/>
    <n v="1492270947"/>
    <x v="1453"/>
    <b v="0"/>
    <n v="0"/>
    <b v="0"/>
    <s v="publishing/translations"/>
    <n v="0"/>
    <n v="0"/>
    <x v="1"/>
    <s v="translations"/>
    <x v="1453"/>
    <x v="1453"/>
    <x v="158"/>
  </r>
  <r>
    <n v="1454"/>
    <s v="Beginner's Guide to Fibromyalgia translation - fibromialgia"/>
    <s v="Our Beginner's Guide to Fibromyalgia is to be translated into English. Endorsed by leading Rheumatology &amp; Psychology Societies in Spain"/>
    <x v="263"/>
    <n v="15"/>
    <x v="2"/>
    <s v="ES"/>
    <s v="EUR"/>
    <n v="1461535140"/>
    <x v="1454"/>
    <b v="0"/>
    <n v="1"/>
    <b v="0"/>
    <s v="publishing/translations"/>
    <n v="1"/>
    <n v="15"/>
    <x v="1"/>
    <s v="translations"/>
    <x v="1454"/>
    <x v="1454"/>
    <x v="8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2"/>
    <s v="US"/>
    <s v="USD"/>
    <n v="1409924340"/>
    <x v="1455"/>
    <b v="0"/>
    <n v="7"/>
    <b v="0"/>
    <s v="publishing/translations"/>
    <n v="11"/>
    <n v="225"/>
    <x v="1"/>
    <s v="translations"/>
    <x v="1455"/>
    <x v="1455"/>
    <x v="3"/>
  </r>
  <r>
    <n v="1456"/>
    <s v="Sometimes you don't need love (Canceled)"/>
    <s v="English Version of my auto-published novel"/>
    <x v="10"/>
    <n v="145"/>
    <x v="2"/>
    <s v="IT"/>
    <s v="EUR"/>
    <n v="1483459365"/>
    <x v="1456"/>
    <b v="0"/>
    <n v="3"/>
    <b v="0"/>
    <s v="publishing/translations"/>
    <n v="3"/>
    <n v="48.33"/>
    <x v="1"/>
    <s v="translations"/>
    <x v="1456"/>
    <x v="1456"/>
    <x v="81"/>
  </r>
  <r>
    <n v="1457"/>
    <s v="Hey! I&quot;m not invisable, I am Just Old (Canceled)"/>
    <s v="Age is more than just a number, I hope your younger than you feel."/>
    <x v="12"/>
    <n v="0"/>
    <x v="2"/>
    <s v="US"/>
    <s v="USD"/>
    <n v="1447281044"/>
    <x v="1457"/>
    <b v="0"/>
    <n v="0"/>
    <b v="0"/>
    <s v="publishing/translations"/>
    <n v="0"/>
    <n v="0"/>
    <x v="1"/>
    <s v="translations"/>
    <x v="1457"/>
    <x v="1457"/>
    <x v="26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2"/>
    <s v="US"/>
    <s v="USD"/>
    <n v="1407729600"/>
    <x v="1458"/>
    <b v="0"/>
    <n v="0"/>
    <b v="0"/>
    <s v="publishing/translations"/>
    <n v="0"/>
    <n v="0"/>
    <x v="1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64"/>
    <n v="0"/>
    <x v="2"/>
    <s v="DK"/>
    <s v="DKK"/>
    <n v="1449077100"/>
    <x v="1459"/>
    <b v="0"/>
    <n v="0"/>
    <b v="0"/>
    <s v="publishing/translations"/>
    <n v="0"/>
    <n v="0"/>
    <x v="1"/>
    <s v="translations"/>
    <x v="1459"/>
    <x v="1459"/>
    <x v="21"/>
  </r>
  <r>
    <n v="1460"/>
    <s v="KJV2015 (Canceled)"/>
    <s v="KJV2015 Easier to understand for our kids and family not leaving out one verse or changing a meaning one bit."/>
    <x v="265"/>
    <n v="0"/>
    <x v="2"/>
    <s v="US"/>
    <s v="USD"/>
    <n v="1417391100"/>
    <x v="1460"/>
    <b v="0"/>
    <n v="0"/>
    <b v="0"/>
    <s v="publishing/translations"/>
    <n v="0"/>
    <n v="0"/>
    <x v="1"/>
    <s v="translations"/>
    <x v="1460"/>
    <x v="1460"/>
    <x v="14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1"/>
    <s v="radio &amp; podcasts"/>
    <x v="1461"/>
    <x v="1461"/>
    <x v="8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1"/>
    <s v="radio &amp; podcasts"/>
    <x v="1462"/>
    <x v="1462"/>
    <x v="139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1"/>
    <s v="radio &amp; podcasts"/>
    <x v="1463"/>
    <x v="1463"/>
    <x v="23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1"/>
    <s v="radio &amp; podcasts"/>
    <x v="1464"/>
    <x v="1464"/>
    <x v="162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1"/>
    <s v="radio &amp; podcasts"/>
    <x v="1465"/>
    <x v="1465"/>
    <x v="125"/>
  </r>
  <r>
    <n v="1466"/>
    <s v="WAYO 104.3 FM ROCHESTER, NY"/>
    <s v="WAYO needs your financial support to operate in 2016. Help keep the creativity and ideas of the Rochester community on the radio!"/>
    <x v="201"/>
    <n v="17260.37"/>
    <x v="0"/>
    <s v="US"/>
    <s v="USD"/>
    <n v="1452574800"/>
    <x v="1466"/>
    <b v="1"/>
    <n v="248"/>
    <b v="1"/>
    <s v="publishing/radio &amp; podcasts"/>
    <n v="108"/>
    <n v="69.599999999999994"/>
    <x v="1"/>
    <s v="radio &amp; podcasts"/>
    <x v="1466"/>
    <x v="1466"/>
    <x v="104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1"/>
    <s v="radio &amp; podcasts"/>
    <x v="1467"/>
    <x v="1467"/>
    <x v="63"/>
  </r>
  <r>
    <n v="1468"/>
    <s v="A New Season of Destination DIY"/>
    <s v="Destination DIY is a radio show &amp; podcast showcasing all kinds of creativity. Please help us make a new season of shows for your ears!"/>
    <x v="203"/>
    <n v="9725"/>
    <x v="0"/>
    <s v="US"/>
    <s v="USD"/>
    <n v="1307838049"/>
    <x v="1468"/>
    <b v="1"/>
    <n v="293"/>
    <b v="1"/>
    <s v="publishing/radio &amp; podcasts"/>
    <n v="102"/>
    <n v="33.19"/>
    <x v="1"/>
    <s v="radio &amp; podcasts"/>
    <x v="1468"/>
    <x v="1468"/>
    <x v="58"/>
  </r>
  <r>
    <n v="1469"/>
    <s v="The Local Global Mashup Show"/>
    <s v="Get the inside edge on the stories that connect Americans to the world -- in your ear every week."/>
    <x v="266"/>
    <n v="47978"/>
    <x v="0"/>
    <s v="US"/>
    <s v="USD"/>
    <n v="1360938109"/>
    <x v="1469"/>
    <b v="1"/>
    <n v="321"/>
    <b v="1"/>
    <s v="publishing/radio &amp; podcasts"/>
    <n v="108"/>
    <n v="149.46"/>
    <x v="1"/>
    <s v="radio &amp; podcasts"/>
    <x v="1469"/>
    <x v="1469"/>
    <x v="162"/>
  </r>
  <r>
    <n v="1470"/>
    <s v="The CASAMENA Radio Hour Volume 1 CDx2"/>
    <s v="Carlos Mena presents the CASAMENA Radio Hour Vol 1, a  2-CD Mix and Compilation featuring new and unreleased Deep and Afro house."/>
    <x v="48"/>
    <n v="1877"/>
    <x v="0"/>
    <s v="US"/>
    <s v="USD"/>
    <n v="1356724263"/>
    <x v="1470"/>
    <b v="1"/>
    <n v="81"/>
    <b v="1"/>
    <s v="publishing/radio &amp; podcasts"/>
    <n v="125"/>
    <n v="23.17"/>
    <x v="1"/>
    <s v="radio &amp; podcasts"/>
    <x v="1470"/>
    <x v="1470"/>
    <x v="38"/>
  </r>
  <r>
    <n v="1471"/>
    <s v="93.5 KNCE: True Taos Radio"/>
    <s v="Help improve the equipment, signal, and reach of 93.5 KNCE True Taos Radio, a new experiment in grassroots community media."/>
    <x v="267"/>
    <n v="33229"/>
    <x v="0"/>
    <s v="US"/>
    <s v="USD"/>
    <n v="1428620334"/>
    <x v="1471"/>
    <b v="1"/>
    <n v="343"/>
    <b v="1"/>
    <s v="publishing/radio &amp; podcasts"/>
    <n v="104"/>
    <n v="96.88"/>
    <x v="1"/>
    <s v="radio &amp; podcasts"/>
    <x v="1471"/>
    <x v="1471"/>
    <x v="27"/>
  </r>
  <r>
    <n v="1472"/>
    <s v="The Longest Shortest Time: Season 2"/>
    <s v="A podcast about surprising struggles in early parenthood, created and hosted by award-winning author and radio producer Hillary Frank."/>
    <x v="58"/>
    <n v="34676"/>
    <x v="0"/>
    <s v="US"/>
    <s v="USD"/>
    <n v="1381928503"/>
    <x v="1472"/>
    <b v="1"/>
    <n v="336"/>
    <b v="1"/>
    <s v="publishing/radio &amp; podcasts"/>
    <n v="139"/>
    <n v="103.2"/>
    <x v="1"/>
    <s v="radio &amp; podcasts"/>
    <x v="1472"/>
    <x v="1472"/>
    <x v="30"/>
  </r>
  <r>
    <n v="1473"/>
    <s v="ONE LOVES ONLY FORM"/>
    <s v="Public Radio Project"/>
    <x v="48"/>
    <n v="1807.74"/>
    <x v="0"/>
    <s v="US"/>
    <s v="USD"/>
    <n v="1330644639"/>
    <x v="1473"/>
    <b v="1"/>
    <n v="47"/>
    <b v="1"/>
    <s v="publishing/radio &amp; podcasts"/>
    <n v="121"/>
    <n v="38.46"/>
    <x v="1"/>
    <s v="radio &amp; podcasts"/>
    <x v="1473"/>
    <x v="1473"/>
    <x v="137"/>
  </r>
  <r>
    <n v="1474"/>
    <s v="Bring the Seattle Geekly podcast back!"/>
    <s v="We ended the Seattle Geekly podcast back in mid 2011, We've been thinking of bringing it back but we need help monetarily."/>
    <x v="2"/>
    <n v="3368"/>
    <x v="0"/>
    <s v="US"/>
    <s v="USD"/>
    <n v="1379093292"/>
    <x v="1474"/>
    <b v="1"/>
    <n v="76"/>
    <b v="1"/>
    <s v="publishing/radio &amp; podcasts"/>
    <n v="112"/>
    <n v="44.32"/>
    <x v="1"/>
    <s v="radio &amp; podcasts"/>
    <x v="1474"/>
    <x v="1474"/>
    <x v="15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1"/>
    <s v="radio &amp; podcasts"/>
    <x v="1475"/>
    <x v="1475"/>
    <x v="32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1"/>
    <s v="radio &amp; podcasts"/>
    <x v="1476"/>
    <x v="1476"/>
    <x v="14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1"/>
    <s v="radio &amp; podcasts"/>
    <x v="1477"/>
    <x v="1477"/>
    <x v="51"/>
  </r>
  <r>
    <n v="1478"/>
    <s v="Planet Money T-shirt"/>
    <s v="We are a team of multimedia reporters covering the global economy. We are going to make a t-shirt and tell the story of its creation."/>
    <x v="64"/>
    <n v="590807.11"/>
    <x v="0"/>
    <s v="US"/>
    <s v="USD"/>
    <n v="1368564913"/>
    <x v="1478"/>
    <b v="1"/>
    <n v="20242"/>
    <b v="1"/>
    <s v="publishing/radio &amp; podcasts"/>
    <n v="1182"/>
    <n v="29.19"/>
    <x v="1"/>
    <s v="radio &amp; podcasts"/>
    <x v="1478"/>
    <x v="1478"/>
    <x v="53"/>
  </r>
  <r>
    <n v="1479"/>
    <s v="Let's Talk Calmly About Security and Privacy"/>
    <s v="A former intelligence analyst/government transparency advocate talks to his colleagues about the past year's NSA revelations."/>
    <x v="190"/>
    <n v="2198"/>
    <x v="0"/>
    <s v="US"/>
    <s v="USD"/>
    <n v="1399694340"/>
    <x v="1479"/>
    <b v="1"/>
    <n v="71"/>
    <b v="1"/>
    <s v="publishing/radio &amp; podcasts"/>
    <n v="137"/>
    <n v="30.96"/>
    <x v="1"/>
    <s v="radio &amp; podcasts"/>
    <x v="1479"/>
    <x v="1479"/>
    <x v="93"/>
  </r>
  <r>
    <n v="1480"/>
    <s v="The Stage at KDHX"/>
    <s v="The Stage at KDHX will be a beacon for artistic independence in the heart of the country, showcasing new artists and old favorites."/>
    <x v="64"/>
    <n v="58520.2"/>
    <x v="0"/>
    <s v="US"/>
    <s v="USD"/>
    <n v="1374858000"/>
    <x v="1480"/>
    <b v="1"/>
    <n v="635"/>
    <b v="1"/>
    <s v="publishing/radio &amp; podcasts"/>
    <n v="117"/>
    <n v="92.16"/>
    <x v="1"/>
    <s v="radio &amp; podcasts"/>
    <x v="1480"/>
    <x v="1480"/>
    <x v="15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s v="CA"/>
    <s v="CAD"/>
    <n v="1383430145"/>
    <x v="1481"/>
    <b v="0"/>
    <n v="6"/>
    <b v="0"/>
    <s v="publishing/fiction"/>
    <n v="2"/>
    <n v="17.5"/>
    <x v="1"/>
    <s v="fiction"/>
    <x v="1481"/>
    <x v="1481"/>
    <x v="1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s v="US"/>
    <s v="USD"/>
    <n v="1347004260"/>
    <x v="1482"/>
    <b v="0"/>
    <n v="1"/>
    <b v="0"/>
    <s v="publishing/fiction"/>
    <n v="0"/>
    <n v="5"/>
    <x v="1"/>
    <s v="fiction"/>
    <x v="1482"/>
    <x v="1482"/>
    <x v="118"/>
  </r>
  <r>
    <n v="1483"/>
    <s v="The Book Club Rebellion"/>
    <s v="When three social outcasts discover that Fictional characters are invading their world, they must form a team to stop this evil force."/>
    <x v="38"/>
    <n v="50"/>
    <x v="1"/>
    <s v="US"/>
    <s v="USD"/>
    <n v="1469162275"/>
    <x v="1483"/>
    <b v="0"/>
    <n v="2"/>
    <b v="0"/>
    <s v="publishing/fiction"/>
    <n v="1"/>
    <n v="25"/>
    <x v="1"/>
    <s v="fiction"/>
    <x v="1483"/>
    <x v="1483"/>
    <x v="42"/>
  </r>
  <r>
    <n v="1484"/>
    <s v="a book called filtered down thru the stars"/>
    <s v="The mussings of an old wizard"/>
    <x v="13"/>
    <n v="0"/>
    <x v="1"/>
    <s v="US"/>
    <s v="USD"/>
    <n v="1342882260"/>
    <x v="1484"/>
    <b v="0"/>
    <n v="0"/>
    <b v="0"/>
    <s v="publishing/fiction"/>
    <n v="0"/>
    <n v="0"/>
    <x v="1"/>
    <s v="fiction"/>
    <x v="1484"/>
    <x v="1484"/>
    <x v="131"/>
  </r>
  <r>
    <n v="1485"/>
    <s v="Covenant Kept - A Christian novel"/>
    <s v="Covenant Kept is a unique story that follows an ordinary woman through an extraordinary spiritual journey. Please help fund me."/>
    <x v="240"/>
    <n v="150"/>
    <x v="1"/>
    <s v="US"/>
    <s v="USD"/>
    <n v="1434827173"/>
    <x v="1485"/>
    <b v="0"/>
    <n v="3"/>
    <b v="0"/>
    <s v="publishing/fiction"/>
    <n v="2"/>
    <n v="50"/>
    <x v="1"/>
    <s v="fiction"/>
    <x v="1485"/>
    <x v="1485"/>
    <x v="82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s v="US"/>
    <s v="USD"/>
    <n v="1425009761"/>
    <x v="1486"/>
    <b v="0"/>
    <n v="3"/>
    <b v="0"/>
    <s v="publishing/fiction"/>
    <n v="0"/>
    <n v="16"/>
    <x v="1"/>
    <s v="fiction"/>
    <x v="1486"/>
    <x v="1486"/>
    <x v="28"/>
  </r>
  <r>
    <n v="1487"/>
    <s v="You Killed Me First"/>
    <s v="A lover becomes an enemy when a line has been crossed. Torn between memories and reality, his mask of sanity is slipping."/>
    <x v="3"/>
    <n v="0"/>
    <x v="1"/>
    <s v="US"/>
    <s v="USD"/>
    <n v="1470175271"/>
    <x v="1487"/>
    <b v="0"/>
    <n v="0"/>
    <b v="0"/>
    <s v="publishing/fiction"/>
    <n v="0"/>
    <n v="0"/>
    <x v="1"/>
    <s v="fiction"/>
    <x v="1487"/>
    <x v="1487"/>
    <x v="5"/>
  </r>
  <r>
    <n v="1488"/>
    <s v="Nanolution"/>
    <s v="A blockbuster sci-fi adventure. What would you do if one day your life changed to beyond the imaginable?"/>
    <x v="36"/>
    <n v="360"/>
    <x v="1"/>
    <s v="AU"/>
    <s v="AUD"/>
    <n v="1388928660"/>
    <x v="1488"/>
    <b v="0"/>
    <n v="6"/>
    <b v="0"/>
    <s v="publishing/fiction"/>
    <n v="2"/>
    <n v="60"/>
    <x v="1"/>
    <s v="fiction"/>
    <x v="1488"/>
    <x v="1488"/>
    <x v="4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s v="US"/>
    <s v="USD"/>
    <n v="1352994052"/>
    <x v="1489"/>
    <b v="0"/>
    <n v="0"/>
    <b v="0"/>
    <s v="publishing/fiction"/>
    <n v="0"/>
    <n v="0"/>
    <x v="1"/>
    <s v="fiction"/>
    <x v="1489"/>
    <x v="1489"/>
    <x v="47"/>
  </r>
  <r>
    <n v="1490"/>
    <s v="Publishing Book ll of The Merlin Chronicles Trilogy"/>
    <s v="Book ll of The Merlin Chronicles is ready to publish- just need that great cover art like Book l has: Kickstarter Book Cover Project"/>
    <x v="200"/>
    <n v="895"/>
    <x v="1"/>
    <s v="US"/>
    <s v="USD"/>
    <n v="1380720474"/>
    <x v="1490"/>
    <b v="0"/>
    <n v="19"/>
    <b v="0"/>
    <s v="publishing/fiction"/>
    <n v="31"/>
    <n v="47.11"/>
    <x v="1"/>
    <s v="fiction"/>
    <x v="1490"/>
    <x v="1490"/>
    <x v="133"/>
  </r>
  <r>
    <n v="1491"/>
    <s v="Tales of guns, gold and a beagle in the Old West"/>
    <s v="What do you get when you take outlaws, guns, gold and and old beagle in the old west? Adventure!"/>
    <x v="37"/>
    <n v="100"/>
    <x v="1"/>
    <s v="US"/>
    <s v="USD"/>
    <n v="1424014680"/>
    <x v="1491"/>
    <b v="0"/>
    <n v="1"/>
    <b v="0"/>
    <s v="publishing/fiction"/>
    <n v="8"/>
    <n v="100"/>
    <x v="1"/>
    <s v="fiction"/>
    <x v="1491"/>
    <x v="1491"/>
    <x v="18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s v="US"/>
    <s v="USD"/>
    <n v="1308431646"/>
    <x v="1492"/>
    <b v="0"/>
    <n v="2"/>
    <b v="0"/>
    <s v="publishing/fiction"/>
    <n v="1"/>
    <n v="15"/>
    <x v="1"/>
    <s v="fiction"/>
    <x v="1492"/>
    <x v="1492"/>
    <x v="115"/>
  </r>
  <r>
    <n v="1493"/>
    <s v="The Great Grand Zeppelin Chase"/>
    <s v="Help illustrate the sequel to the bestselling _x000a_The Transylvania Flying Squad of Detectives"/>
    <x v="268"/>
    <n v="0"/>
    <x v="1"/>
    <s v="US"/>
    <s v="USD"/>
    <n v="1371415675"/>
    <x v="1493"/>
    <b v="0"/>
    <n v="0"/>
    <b v="0"/>
    <s v="publishing/fiction"/>
    <n v="0"/>
    <n v="0"/>
    <x v="1"/>
    <s v="fiction"/>
    <x v="1493"/>
    <x v="1493"/>
    <x v="92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s v="US"/>
    <s v="USD"/>
    <n v="1428075480"/>
    <x v="1494"/>
    <b v="0"/>
    <n v="11"/>
    <b v="0"/>
    <s v="publishing/fiction"/>
    <n v="9"/>
    <n v="40.450000000000003"/>
    <x v="1"/>
    <s v="fiction"/>
    <x v="1494"/>
    <x v="1494"/>
    <x v="27"/>
  </r>
  <r>
    <n v="1495"/>
    <s v="A Magical Bildungsroman with a Female Heroine"/>
    <s v="The Adventures of Penelope Hawthorne. Part One: The Spellbook of Dracone."/>
    <x v="13"/>
    <n v="0"/>
    <x v="1"/>
    <s v="US"/>
    <s v="USD"/>
    <n v="1314471431"/>
    <x v="1495"/>
    <b v="0"/>
    <n v="0"/>
    <b v="0"/>
    <s v="publishing/fiction"/>
    <n v="0"/>
    <n v="0"/>
    <x v="1"/>
    <s v="fiction"/>
    <x v="1495"/>
    <x v="1495"/>
    <x v="72"/>
  </r>
  <r>
    <n v="1496"/>
    <s v="Tainted Steel (Series 1 - 4)"/>
    <s v="Capturing the awe-inspiring magic of the likes of LoTR, Tainted Steel tells the story of one mans' struggle against Destiny."/>
    <x v="48"/>
    <n v="0"/>
    <x v="1"/>
    <s v="US"/>
    <s v="USD"/>
    <n v="1410866659"/>
    <x v="1496"/>
    <b v="0"/>
    <n v="0"/>
    <b v="0"/>
    <s v="publishing/fiction"/>
    <n v="0"/>
    <n v="0"/>
    <x v="1"/>
    <s v="fiction"/>
    <x v="1496"/>
    <x v="1496"/>
    <x v="24"/>
  </r>
  <r>
    <n v="1497"/>
    <s v="Daddy"/>
    <s v="After 25 years apart, a father and son's reunion is less magical and more explosive as the revelations come out and the gloves come off"/>
    <x v="36"/>
    <n v="1"/>
    <x v="1"/>
    <s v="US"/>
    <s v="USD"/>
    <n v="1375299780"/>
    <x v="1497"/>
    <b v="0"/>
    <n v="1"/>
    <b v="0"/>
    <s v="publishing/fiction"/>
    <n v="0"/>
    <n v="1"/>
    <x v="1"/>
    <s v="fiction"/>
    <x v="1497"/>
    <x v="1497"/>
    <x v="159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57"/>
    <x v="1"/>
    <s v="US"/>
    <s v="USD"/>
    <n v="1409787378"/>
    <x v="1498"/>
    <b v="0"/>
    <n v="3"/>
    <b v="0"/>
    <s v="publishing/fiction"/>
    <n v="2"/>
    <n v="19"/>
    <x v="1"/>
    <s v="fiction"/>
    <x v="1498"/>
    <x v="1498"/>
    <x v="24"/>
  </r>
  <r>
    <n v="1499"/>
    <s v="The Second Renaissance"/>
    <s v="Coming soon, a new science fiction novel about human evolution and sorcery. In the near future, you are either forced to adapt or die"/>
    <x v="13"/>
    <n v="5"/>
    <x v="1"/>
    <s v="US"/>
    <s v="USD"/>
    <n v="1470355833"/>
    <x v="1499"/>
    <b v="0"/>
    <n v="1"/>
    <b v="0"/>
    <s v="publishing/fiction"/>
    <n v="0"/>
    <n v="5"/>
    <x v="1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1"/>
    <n v="701"/>
    <x v="1"/>
    <s v="US"/>
    <s v="USD"/>
    <n v="1367444557"/>
    <x v="1500"/>
    <b v="0"/>
    <n v="15"/>
    <b v="0"/>
    <s v="publishing/fiction"/>
    <n v="25"/>
    <n v="46.73"/>
    <x v="1"/>
    <s v="fiction"/>
    <x v="1500"/>
    <x v="1500"/>
    <x v="29"/>
  </r>
  <r>
    <n v="1501"/>
    <s v="This is Nowhere"/>
    <s v="A hardcover book of surf, outdoor and nature photos from the British Columbia coast."/>
    <x v="269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9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502"/>
    <b v="0"/>
    <n v="111"/>
    <b v="1"/>
    <s v="photography/photobooks"/>
    <n v="102"/>
    <n v="55.37"/>
    <x v="8"/>
    <s v="photobooks"/>
    <x v="1502"/>
    <x v="1502"/>
    <x v="42"/>
  </r>
  <r>
    <n v="1503"/>
    <s v="&quot;Iconic Sea Birds&quot; a photobook project"/>
    <s v="A self-published photobook starring the Puffin and the Gannet and the islands they live on; Skokholm Island (Wales) and Helgoland."/>
    <x v="199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52"/>
  </r>
  <r>
    <n v="1213"/>
    <s v="Iceland Impressions: photographs by Iwona and Adam Balcy"/>
    <s v="A collection of 97 colour photographs showcasing Iceland's spectacular scenery, beautifully presented in 128 page hardcover book."/>
    <x v="47"/>
    <n v="6645"/>
    <x v="0"/>
    <s v="GB"/>
    <s v="GBP"/>
    <n v="1485886100"/>
    <x v="1504"/>
    <b v="0"/>
    <n v="108"/>
    <b v="1"/>
    <s v="photography/photobooks"/>
    <n v="102"/>
    <n v="61.53"/>
    <x v="8"/>
    <s v="photobooks"/>
    <x v="1504"/>
    <x v="1504"/>
    <x v="62"/>
  </r>
  <r>
    <n v="1505"/>
    <s v="Clear of People â€” A photobook by Michal Iwanowski"/>
    <s v="Michal Iwanowskiâ€™s photobook documents a 2,200 km solitary journey that echoes his grandfatherâ€™s daring escape from a PoW camp."/>
    <x v="201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9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506"/>
    <b v="0"/>
    <n v="103"/>
    <b v="1"/>
    <s v="photography/photobooks"/>
    <n v="111"/>
    <n v="23.8"/>
    <x v="8"/>
    <s v="photobooks"/>
    <x v="1506"/>
    <x v="1506"/>
    <x v="105"/>
  </r>
  <r>
    <n v="1507"/>
    <s v="It's Better In The Wind - A Documentary Photobook!"/>
    <s v="This project is for the production of a photobook at the culmination of a photo documentary that is known as &quot;It's Better In The Wind.&quot;"/>
    <x v="37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114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10"/>
  </r>
  <r>
    <n v="1509"/>
    <s v="Claudius Schulze: STATE OF NATURE"/>
    <s v="A photobook about climate change, natural catastrophes, and to what extent disaster management became part of our landscape."/>
    <x v="185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2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10"/>
    <b v="1"/>
    <n v="329"/>
    <b v="1"/>
    <s v="photography/photobooks"/>
    <n v="101"/>
    <n v="67.84"/>
    <x v="8"/>
    <s v="photobooks"/>
    <x v="1510"/>
    <x v="1510"/>
    <x v="99"/>
  </r>
  <r>
    <n v="1511"/>
    <s v="Hidden Mother"/>
    <s v="A book that presents an account of my daughterâ€™s adoption through an examination of 19th-century &quot;hidden mother&quot; photographs"/>
    <x v="31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9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54"/>
  </r>
  <r>
    <n v="1504"/>
    <s v="RYU X RIO"/>
    <s v="A football photography book like no other about the 2014 World Cup in Brazil, by Ryu Voelkel."/>
    <x v="47"/>
    <n v="18066"/>
    <x v="0"/>
    <s v="GB"/>
    <s v="GBP"/>
    <n v="1402389180"/>
    <x v="1513"/>
    <b v="1"/>
    <n v="269"/>
    <b v="1"/>
    <s v="photography/photobooks"/>
    <n v="278"/>
    <n v="67.16"/>
    <x v="8"/>
    <s v="photobooks"/>
    <x v="1513"/>
    <x v="1513"/>
    <x v="14"/>
  </r>
  <r>
    <n v="1514"/>
    <s v="Racing Age"/>
    <s v="Racing Age is a documentary photography book about masters track &amp; field athletes of retirement age and older."/>
    <x v="58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84"/>
  </r>
  <r>
    <n v="1515"/>
    <s v="Eyes as Big as Plates"/>
    <s v="Eyes as Big as Plates - The book! Featuring over 50 portraits, field notes and behind the scenes stories from seniors around the world."/>
    <x v="83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99"/>
  </r>
  <r>
    <n v="1516"/>
    <s v="WELCOME HOME // a multipath photobook by Judith Stenneken"/>
    <s v="'Everything flows' - Heraclitus   // A visual poem on lifeâ€™s transitory nature, told through the lens of a contemporary nomad."/>
    <x v="102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7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106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14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10"/>
  </r>
  <r>
    <n v="1520"/>
    <s v="TULIPS"/>
    <s v="A self-published photography book by Andrew Miksys from his new series about Belarus"/>
    <x v="104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106"/>
  </r>
  <r>
    <n v="1521"/>
    <s v="STREET, New York City, The 70's, 80's, 90's"/>
    <s v="STREET, a hard-bound book 9 1/2&quot;x 11&quot; 106 black and white photographs shot in New York City from 1975 through 1998."/>
    <x v="27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36"/>
  </r>
  <r>
    <n v="1522"/>
    <s v="INSIDE TRACKS: Alone Across the Outback"/>
    <s v="A stunning Smartphone enabled coffee table book based on Robyn Davidsonâ€™s legendary 1,700 mile camel trek across the Australian Outback"/>
    <x v="271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8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2"/>
  </r>
  <r>
    <n v="1524"/>
    <s v="Heath - Limited Edition Split Zine - Make 100"/>
    <s v="Limited edition split zine by photographers AdeY and Kersti K. 100 signed and hand numbered copies!"/>
    <x v="2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2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11"/>
  </r>
  <r>
    <n v="1526"/>
    <s v="BODYSCAPES II: Theater of Life"/>
    <s v="Landscapes &amp; human bodies; striking images from Jean-Paul Bourdier. What you see is real; no digital altering; all analog photography."/>
    <x v="272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104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60"/>
  </r>
  <r>
    <n v="1528"/>
    <s v="Don't Go Outside: Tokyo Street Photos"/>
    <s v="A book of street photos from around Shibuya that I've made between 2011-2016."/>
    <x v="2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54"/>
  </r>
  <r>
    <n v="1529"/>
    <s v="&quot;(more than) dust.&quot; - a feminist photo book"/>
    <s v="An empowering photo book that transforms hurtful experiences into strength and solidarity."/>
    <x v="158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8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33"/>
  </r>
  <r>
    <n v="1531"/>
    <s v="Smell the [City of] Roses"/>
    <s v="A street level, film, photographic representation of the character of the City of Roses, from a native Portlander's honest perspective."/>
    <x v="273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22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89"/>
  </r>
  <r>
    <n v="1533"/>
    <s v="The Cancer Family Book Project"/>
    <s v="This is an intimate story about a family, focusing on their love and strength in the face of mortality."/>
    <x v="103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103"/>
  </r>
  <r>
    <n v="1534"/>
    <s v="The Art of Abandonment - Photo Book by Walter Arnold"/>
    <s v="The Art of Abandonment is an award winning photographic series that explores the beauty and history of our modern ruins."/>
    <x v="5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7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10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5"/>
  </r>
  <r>
    <n v="1538"/>
    <s v="US National Parks: Picturing the Little Things"/>
    <s v="I want to travel through the National Parks to take pictures of the little things, the &quot;missed&quot; things, that people overlook."/>
    <x v="38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9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8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22"/>
  </r>
  <r>
    <n v="1541"/>
    <s v="The Panama Canal Bridge of the Americas"/>
    <s v="My Goal is to travel across Panama with my team and capture the beauty and wildlife throughout the canal."/>
    <x v="104"/>
    <n v="6"/>
    <x v="1"/>
    <s v="US"/>
    <s v="USD"/>
    <n v="1420045538"/>
    <x v="1541"/>
    <b v="0"/>
    <n v="2"/>
    <b v="0"/>
    <s v="photography/nature"/>
    <n v="0"/>
    <n v="3"/>
    <x v="8"/>
    <s v="nature"/>
    <x v="1541"/>
    <x v="1541"/>
    <x v="98"/>
  </r>
  <r>
    <n v="1542"/>
    <s v="From student to beekeeper"/>
    <s v="The photography project aims to show challenges &amp; successes of a  student attempting to continue his family beekeeping heritage."/>
    <x v="9"/>
    <n v="20"/>
    <x v="1"/>
    <s v="CA"/>
    <s v="CAD"/>
    <n v="1435708500"/>
    <x v="1542"/>
    <b v="0"/>
    <n v="1"/>
    <b v="0"/>
    <s v="photography/nature"/>
    <n v="4"/>
    <n v="20"/>
    <x v="8"/>
    <s v="nature"/>
    <x v="1542"/>
    <x v="1542"/>
    <x v="90"/>
  </r>
  <r>
    <n v="1543"/>
    <s v="Sunrises in the MidWest"/>
    <s v="I plan to take pictures of the sunrise in the MidWest every day in 2015 and compile them in a slide show for distribution."/>
    <x v="274"/>
    <n v="10"/>
    <x v="1"/>
    <s v="US"/>
    <s v="USD"/>
    <n v="1416662034"/>
    <x v="1543"/>
    <b v="0"/>
    <n v="1"/>
    <b v="0"/>
    <s v="photography/nature"/>
    <n v="0"/>
    <n v="10"/>
    <x v="8"/>
    <s v="nature"/>
    <x v="1543"/>
    <x v="1543"/>
    <x v="22"/>
  </r>
  <r>
    <n v="1544"/>
    <s v="LaFee Photography"/>
    <s v="My name is Travis LaFee, I live in beautiful McCall, Idaho. I wish to display the beauty of valley county by taking pics outdoors."/>
    <x v="28"/>
    <n v="0"/>
    <x v="1"/>
    <s v="US"/>
    <s v="USD"/>
    <n v="1427847480"/>
    <x v="1544"/>
    <b v="0"/>
    <n v="0"/>
    <b v="0"/>
    <s v="photography/nature"/>
    <n v="0"/>
    <n v="0"/>
    <x v="8"/>
    <s v="nature"/>
    <x v="1544"/>
    <x v="1544"/>
    <x v="85"/>
  </r>
  <r>
    <n v="1545"/>
    <s v="Nevada County Hearts"/>
    <s v="&quot;He will not be a wise man who does not study human hearts!&quot;_x000a_Hope in natural art, creation!"/>
    <x v="2"/>
    <n v="1"/>
    <x v="1"/>
    <s v="US"/>
    <s v="USD"/>
    <n v="1425330960"/>
    <x v="1545"/>
    <b v="0"/>
    <n v="1"/>
    <b v="0"/>
    <s v="photography/nature"/>
    <n v="0"/>
    <n v="1"/>
    <x v="8"/>
    <s v="nature"/>
    <x v="1545"/>
    <x v="1545"/>
    <x v="28"/>
  </r>
  <r>
    <n v="1506"/>
    <s v="Holden Lane High School photobook"/>
    <s v="A photographic book consisting of 36 colour photographs that explore Holden Lane High School in its final state."/>
    <x v="48"/>
    <n v="1671"/>
    <x v="0"/>
    <s v="GB"/>
    <s v="GBP"/>
    <n v="1406227904"/>
    <x v="1546"/>
    <b v="1"/>
    <n v="43"/>
    <b v="1"/>
    <s v="photography/photobooks"/>
    <n v="111"/>
    <n v="38.86"/>
    <x v="8"/>
    <s v="photobooks"/>
    <x v="1546"/>
    <x v="1546"/>
    <x v="12"/>
  </r>
  <r>
    <n v="1547"/>
    <s v="Sound Photography"/>
    <s v="I have produced a limited number (100) of five 8x10 prints of mixed photography I would like to share with you."/>
    <x v="275"/>
    <n v="0"/>
    <x v="1"/>
    <s v="US"/>
    <s v="USD"/>
    <n v="1487844882"/>
    <x v="1547"/>
    <b v="0"/>
    <n v="0"/>
    <b v="0"/>
    <s v="photography/nature"/>
    <n v="0"/>
    <n v="0"/>
    <x v="8"/>
    <s v="nature"/>
    <x v="1547"/>
    <x v="1547"/>
    <x v="160"/>
  </r>
  <r>
    <n v="1548"/>
    <s v="Change the World through Color"/>
    <s v="Beauty is in the eye of the beholder and I want to inspire conservation through color."/>
    <x v="183"/>
    <n v="60"/>
    <x v="1"/>
    <s v="US"/>
    <s v="USD"/>
    <n v="1447020620"/>
    <x v="1548"/>
    <b v="0"/>
    <n v="1"/>
    <b v="0"/>
    <s v="photography/nature"/>
    <n v="9"/>
    <n v="60"/>
    <x v="8"/>
    <s v="nature"/>
    <x v="1548"/>
    <x v="1548"/>
    <x v="26"/>
  </r>
  <r>
    <n v="1549"/>
    <s v="2016 Calendar:  Wonders of Nature"/>
    <s v="A 2016 calendar collection of landscape and wildlife photographs from award winning photographer, Steve Marler."/>
    <x v="9"/>
    <n v="170"/>
    <x v="1"/>
    <s v="US"/>
    <s v="USD"/>
    <n v="1446524159"/>
    <x v="1549"/>
    <b v="0"/>
    <n v="6"/>
    <b v="0"/>
    <s v="photography/nature"/>
    <n v="34"/>
    <n v="28.33"/>
    <x v="8"/>
    <s v="nature"/>
    <x v="1549"/>
    <x v="1549"/>
    <x v="26"/>
  </r>
  <r>
    <n v="1510"/>
    <s v="OUT OF ORDER - NEW REVISED EDITION"/>
    <s v="A unique insider 10-year photo-diary of rave culture-people-places. 1st edition sold out; new edition available in the USA &amp; Europe."/>
    <x v="201"/>
    <n v="16165.6"/>
    <x v="0"/>
    <s v="GB"/>
    <s v="GBP"/>
    <n v="1405761278"/>
    <x v="1550"/>
    <b v="1"/>
    <n v="405"/>
    <b v="1"/>
    <s v="photography/photobooks"/>
    <n v="101"/>
    <n v="39.92"/>
    <x v="8"/>
    <s v="photobooks"/>
    <x v="1550"/>
    <x v="1550"/>
    <x v="12"/>
  </r>
  <r>
    <n v="1551"/>
    <s v="Randy Hoffman Photography"/>
    <s v="I can do it but help can't hurt. Sweet Montana photos like never seen before. Be a part of Randy Hoffman Photography and our activities"/>
    <x v="8"/>
    <n v="0"/>
    <x v="1"/>
    <s v="US"/>
    <s v="USD"/>
    <n v="1432756039"/>
    <x v="1551"/>
    <b v="0"/>
    <n v="0"/>
    <b v="0"/>
    <s v="photography/nature"/>
    <n v="0"/>
    <n v="0"/>
    <x v="8"/>
    <s v="nature"/>
    <x v="1551"/>
    <x v="1551"/>
    <x v="57"/>
  </r>
  <r>
    <n v="1552"/>
    <s v="Upstate Autumn: a photographic journey in Upstate New York"/>
    <s v="Help me spend this fall capturing autumnâ€™s spectacular season in detail so I can create high quality images for home dÃ©cor."/>
    <x v="276"/>
    <n v="2115"/>
    <x v="1"/>
    <s v="US"/>
    <s v="USD"/>
    <n v="1412135940"/>
    <x v="1552"/>
    <b v="0"/>
    <n v="16"/>
    <b v="0"/>
    <s v="photography/nature"/>
    <n v="49"/>
    <n v="132.19"/>
    <x v="8"/>
    <s v="nature"/>
    <x v="1552"/>
    <x v="341"/>
    <x v="3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s v="US"/>
    <s v="USD"/>
    <n v="1441176447"/>
    <x v="1553"/>
    <b v="0"/>
    <n v="0"/>
    <b v="0"/>
    <s v="photography/nature"/>
    <n v="0"/>
    <n v="0"/>
    <x v="8"/>
    <s v="nature"/>
    <x v="1553"/>
    <x v="1552"/>
    <x v="20"/>
  </r>
  <r>
    <n v="1554"/>
    <s v="Barbara O'Donovan Designs"/>
    <s v="I create art by photographing flowers/seeds i would love to buy my own camera/computer/Photoshop and restore my old shed into my studio"/>
    <x v="22"/>
    <n v="0"/>
    <x v="1"/>
    <s v="AU"/>
    <s v="AUD"/>
    <n v="1438495390"/>
    <x v="1554"/>
    <b v="0"/>
    <n v="0"/>
    <b v="0"/>
    <s v="photography/nature"/>
    <n v="0"/>
    <n v="0"/>
    <x v="8"/>
    <s v="nature"/>
    <x v="1554"/>
    <x v="1553"/>
    <x v="17"/>
  </r>
  <r>
    <n v="1555"/>
    <s v="Coffee Table Book of Maine"/>
    <s v="I am traveling the coastline of Maine and will be taking pictures of all the scenery and lighthouses in the area."/>
    <x v="46"/>
    <n v="0"/>
    <x v="1"/>
    <s v="US"/>
    <s v="USD"/>
    <n v="1442509200"/>
    <x v="1555"/>
    <b v="0"/>
    <n v="0"/>
    <b v="0"/>
    <s v="photography/nature"/>
    <n v="0"/>
    <n v="0"/>
    <x v="8"/>
    <s v="nature"/>
    <x v="1555"/>
    <x v="1554"/>
    <x v="84"/>
  </r>
  <r>
    <n v="1556"/>
    <s v="West Canada - A Coffee Table Book"/>
    <s v="To gather a collection of photographs for a coffee table book that displays the beauty of Canada's west."/>
    <x v="48"/>
    <n v="677"/>
    <x v="1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1"/>
    <s v="US"/>
    <s v="USD"/>
    <n v="1411227633"/>
    <x v="1557"/>
    <b v="0"/>
    <n v="1"/>
    <b v="0"/>
    <s v="photography/nature"/>
    <n v="4"/>
    <n v="100"/>
    <x v="8"/>
    <s v="nature"/>
    <x v="1557"/>
    <x v="1556"/>
    <x v="16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58"/>
    <b v="1"/>
    <n v="215"/>
    <b v="1"/>
    <s v="photography/photobooks"/>
    <n v="150"/>
    <n v="55.82"/>
    <x v="8"/>
    <s v="photobooks"/>
    <x v="1558"/>
    <x v="1557"/>
    <x v="12"/>
  </r>
  <r>
    <n v="1559"/>
    <s v="North Cascades Bigfoot Photo Expedition"/>
    <s v="The goal of this project is to provide scientific evidence of bigfoot in the North Cascades."/>
    <x v="36"/>
    <n v="50"/>
    <x v="1"/>
    <s v="US"/>
    <s v="USD"/>
    <n v="1430270199"/>
    <x v="1559"/>
    <b v="0"/>
    <n v="1"/>
    <b v="0"/>
    <s v="photography/nature"/>
    <n v="0"/>
    <n v="50"/>
    <x v="8"/>
    <s v="nature"/>
    <x v="1559"/>
    <x v="1558"/>
    <x v="19"/>
  </r>
  <r>
    <n v="1560"/>
    <s v="Fine Art Landscape 2015 Calendar"/>
    <s v="I would like to share my landscape photographic travels of 2014 with more than just family an friends. 12 months of images."/>
    <x v="30"/>
    <n v="94"/>
    <x v="1"/>
    <s v="US"/>
    <s v="USD"/>
    <n v="1415842193"/>
    <x v="1560"/>
    <b v="0"/>
    <n v="4"/>
    <b v="0"/>
    <s v="photography/nature"/>
    <n v="4"/>
    <n v="23.5"/>
    <x v="8"/>
    <s v="nature"/>
    <x v="1560"/>
    <x v="1559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2"/>
    <s v="US"/>
    <s v="USD"/>
    <n v="1383789603"/>
    <x v="1561"/>
    <b v="0"/>
    <n v="1"/>
    <b v="0"/>
    <s v="publishing/art books"/>
    <n v="1"/>
    <n v="67"/>
    <x v="1"/>
    <s v="art books"/>
    <x v="1561"/>
    <x v="1560"/>
    <x v="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2"/>
    <s v="US"/>
    <s v="USD"/>
    <n v="1259715000"/>
    <x v="1562"/>
    <b v="0"/>
    <n v="0"/>
    <b v="0"/>
    <s v="publishing/art books"/>
    <n v="0"/>
    <n v="0"/>
    <x v="1"/>
    <s v="art books"/>
    <x v="1562"/>
    <x v="1561"/>
    <x v="173"/>
  </r>
  <r>
    <n v="1741"/>
    <s v="Caught off Guard"/>
    <s v="A photo journal documenting my experiences and travels across New Zealand"/>
    <x v="37"/>
    <n v="1330"/>
    <x v="0"/>
    <s v="GB"/>
    <s v="GBP"/>
    <n v="1433948671"/>
    <x v="1563"/>
    <b v="0"/>
    <n v="52"/>
    <b v="1"/>
    <s v="photography/photobooks"/>
    <n v="111"/>
    <n v="25.58"/>
    <x v="8"/>
    <s v="photobooks"/>
    <x v="1563"/>
    <x v="1562"/>
    <x v="57"/>
  </r>
  <r>
    <n v="1564"/>
    <s v="coming apart at the stitches... (Canceled)"/>
    <s v="This is a book of art and poetry that highlights the highs and lows of a young 20 something coming to terms with her bipolar."/>
    <x v="3"/>
    <n v="10"/>
    <x v="2"/>
    <s v="US"/>
    <s v="USD"/>
    <n v="1432843500"/>
    <x v="1564"/>
    <b v="0"/>
    <n v="1"/>
    <b v="0"/>
    <s v="publishing/art books"/>
    <n v="0"/>
    <n v="10"/>
    <x v="1"/>
    <s v="art books"/>
    <x v="1564"/>
    <x v="1563"/>
    <x v="57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2"/>
    <s v="US"/>
    <s v="USD"/>
    <n v="1307554261"/>
    <x v="1565"/>
    <b v="0"/>
    <n v="1"/>
    <b v="0"/>
    <s v="publishing/art books"/>
    <n v="3"/>
    <n v="100"/>
    <x v="1"/>
    <s v="art books"/>
    <x v="1565"/>
    <x v="1564"/>
    <x v="128"/>
  </r>
  <r>
    <n v="1566"/>
    <s v="DeVito Art Skull Island Kongstarter (Canceled)"/>
    <s v="Joe DeVito's first Art Book and original King Kong novellas available in both Limited and Deluxe Editions."/>
    <x v="11"/>
    <n v="6375"/>
    <x v="2"/>
    <s v="US"/>
    <s v="USD"/>
    <n v="1469656800"/>
    <x v="1566"/>
    <b v="0"/>
    <n v="59"/>
    <b v="0"/>
    <s v="publishing/art books"/>
    <n v="21"/>
    <n v="108.05"/>
    <x v="1"/>
    <s v="art books"/>
    <x v="1566"/>
    <x v="1565"/>
    <x v="42"/>
  </r>
  <r>
    <n v="1567"/>
    <s v="Kickstart a Traveling Heart (Canceled)"/>
    <s v="Traveling to create a book of my photography! Help support my trip and buy a book! Also limited edition t-shirts and prints for sale!"/>
    <x v="0"/>
    <n v="350"/>
    <x v="2"/>
    <s v="US"/>
    <s v="USD"/>
    <n v="1392595200"/>
    <x v="1567"/>
    <b v="0"/>
    <n v="13"/>
    <b v="0"/>
    <s v="publishing/art books"/>
    <n v="4"/>
    <n v="26.92"/>
    <x v="1"/>
    <s v="art books"/>
    <x v="1567"/>
    <x v="1566"/>
    <x v="147"/>
  </r>
  <r>
    <n v="1568"/>
    <s v="Map &amp; Palette: Chronicling The Voyage of Three Young Artists"/>
    <s v="A world adventure to seek culture and inspiration through art. Putting a visual documentation of our journey into a book."/>
    <x v="58"/>
    <n v="3410"/>
    <x v="2"/>
    <s v="US"/>
    <s v="USD"/>
    <n v="1419384585"/>
    <x v="1568"/>
    <b v="0"/>
    <n v="22"/>
    <b v="0"/>
    <s v="publishing/art books"/>
    <n v="14"/>
    <n v="155"/>
    <x v="1"/>
    <s v="art books"/>
    <x v="1568"/>
    <x v="1567"/>
    <x v="32"/>
  </r>
  <r>
    <n v="1569"/>
    <s v="to be removed (Canceled)"/>
    <s v="to be removed"/>
    <x v="11"/>
    <n v="0"/>
    <x v="2"/>
    <s v="US"/>
    <s v="USD"/>
    <n v="1369498714"/>
    <x v="1569"/>
    <b v="0"/>
    <n v="0"/>
    <b v="0"/>
    <s v="publishing/art books"/>
    <n v="0"/>
    <n v="0"/>
    <x v="1"/>
    <s v="art books"/>
    <x v="1569"/>
    <x v="1568"/>
    <x v="53"/>
  </r>
  <r>
    <n v="1570"/>
    <s v="BEAUTIFUL DREAMERS: An Adult Coloring Book (Canceled)"/>
    <s v="A Coloring Book of Breathtaking Beauties_x000a_To Calm the Heart and Soul"/>
    <x v="12"/>
    <n v="2484"/>
    <x v="2"/>
    <s v="US"/>
    <s v="USD"/>
    <n v="1460140282"/>
    <x v="1570"/>
    <b v="0"/>
    <n v="52"/>
    <b v="0"/>
    <s v="publishing/art books"/>
    <n v="41"/>
    <n v="47.77"/>
    <x v="1"/>
    <s v="art books"/>
    <x v="1570"/>
    <x v="1569"/>
    <x v="103"/>
  </r>
  <r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x v="1571"/>
    <b v="0"/>
    <n v="70"/>
    <b v="1"/>
    <s v="photography/photobooks"/>
    <n v="118"/>
    <n v="93.07"/>
    <x v="8"/>
    <s v="photobooks"/>
    <x v="1571"/>
    <x v="1570"/>
    <x v="2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572"/>
    <b v="0"/>
    <n v="159"/>
    <b v="1"/>
    <s v="photography/photobooks"/>
    <n v="105"/>
    <n v="59.41"/>
    <x v="8"/>
    <s v="photobooks"/>
    <x v="1572"/>
    <x v="1571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2"/>
    <s v="CA"/>
    <s v="CAD"/>
    <n v="1491019140"/>
    <x v="1573"/>
    <b v="0"/>
    <n v="3"/>
    <b v="0"/>
    <s v="publishing/art books"/>
    <n v="2"/>
    <n v="74.33"/>
    <x v="1"/>
    <s v="art books"/>
    <x v="1573"/>
    <x v="1572"/>
    <x v="16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2"/>
    <s v="US"/>
    <s v="USD"/>
    <n v="1424211329"/>
    <x v="1574"/>
    <b v="0"/>
    <n v="6"/>
    <b v="0"/>
    <s v="publishing/art books"/>
    <n v="5"/>
    <n v="84.33"/>
    <x v="1"/>
    <s v="art books"/>
    <x v="1574"/>
    <x v="1573"/>
    <x v="101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2"/>
    <s v="US"/>
    <s v="USD"/>
    <n v="1404909296"/>
    <x v="1575"/>
    <b v="0"/>
    <n v="35"/>
    <b v="0"/>
    <s v="publishing/art books"/>
    <n v="23"/>
    <n v="65.459999999999994"/>
    <x v="1"/>
    <s v="art books"/>
    <x v="1575"/>
    <x v="1574"/>
    <x v="6"/>
  </r>
  <r>
    <n v="1576"/>
    <s v="The Obsessive Line Collection (Canceled)"/>
    <s v="For the publication of my first 3 books: an Art book, a graphic novel, and a coloring book"/>
    <x v="10"/>
    <n v="650"/>
    <x v="2"/>
    <s v="US"/>
    <s v="USD"/>
    <n v="1435698368"/>
    <x v="1576"/>
    <b v="0"/>
    <n v="10"/>
    <b v="0"/>
    <s v="publishing/art books"/>
    <n v="13"/>
    <n v="65"/>
    <x v="1"/>
    <s v="art books"/>
    <x v="1576"/>
    <x v="1575"/>
    <x v="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2"/>
    <s v="US"/>
    <s v="USD"/>
    <n v="1343161248"/>
    <x v="1577"/>
    <b v="0"/>
    <n v="2"/>
    <b v="0"/>
    <s v="publishing/art books"/>
    <n v="1"/>
    <n v="27.5"/>
    <x v="1"/>
    <s v="art books"/>
    <x v="1577"/>
    <x v="1576"/>
    <x v="131"/>
  </r>
  <r>
    <n v="1578"/>
    <s v="LATENT TALENT: Leaping from de Poverty Line (Canceled)"/>
    <s v="2 artists, 1 month, 1 laptop, minimum wage, plenty of coffee proving a transmedia production worth noticing doesn't need a million dollar budget."/>
    <x v="277"/>
    <n v="205"/>
    <x v="2"/>
    <s v="US"/>
    <s v="USD"/>
    <n v="1283392800"/>
    <x v="1578"/>
    <b v="0"/>
    <n v="4"/>
    <b v="0"/>
    <s v="publishing/art books"/>
    <n v="11"/>
    <n v="51.25"/>
    <x v="1"/>
    <s v="art books"/>
    <x v="1578"/>
    <x v="1577"/>
    <x v="174"/>
  </r>
  <r>
    <n v="1579"/>
    <s v="psyÂ·choÂ·miÂ·metÂ·ic: The EsÂ·sence of Life (Canceled)"/>
    <s v="'Compilation of visual and literary art through fine art photography, graphic art, and poetry."/>
    <x v="278"/>
    <n v="28"/>
    <x v="2"/>
    <s v="US"/>
    <s v="USD"/>
    <n v="1377734091"/>
    <x v="1579"/>
    <b v="0"/>
    <n v="2"/>
    <b v="0"/>
    <s v="publishing/art books"/>
    <n v="1"/>
    <n v="14"/>
    <x v="1"/>
    <s v="art books"/>
    <x v="1579"/>
    <x v="1578"/>
    <x v="95"/>
  </r>
  <r>
    <n v="1580"/>
    <s v="Faces &amp; Places In Brevard County (Canceled)"/>
    <s v="Creating my 2nd book depicting the people and places in Brevard County w/current images + traveling to obtain new ones."/>
    <x v="263"/>
    <n v="0"/>
    <x v="2"/>
    <s v="US"/>
    <s v="USD"/>
    <n v="1337562726"/>
    <x v="1580"/>
    <b v="0"/>
    <n v="0"/>
    <b v="0"/>
    <s v="publishing/art books"/>
    <n v="0"/>
    <n v="0"/>
    <x v="1"/>
    <s v="art books"/>
    <x v="1580"/>
    <x v="1579"/>
    <x v="46"/>
  </r>
  <r>
    <n v="1752"/>
    <s v="Adfectus Book"/>
    <s v="A little book of calm, in picture form, that will soothe the soul and un-furrow the brow."/>
    <x v="37"/>
    <n v="3122"/>
    <x v="0"/>
    <s v="GB"/>
    <s v="GBP"/>
    <n v="1476425082"/>
    <x v="1581"/>
    <b v="0"/>
    <n v="90"/>
    <b v="1"/>
    <s v="photography/photobooks"/>
    <n v="260"/>
    <n v="34.69"/>
    <x v="8"/>
    <s v="photobooks"/>
    <x v="1581"/>
    <x v="1580"/>
    <x v="78"/>
  </r>
  <r>
    <n v="1582"/>
    <s v="Scenes from New Orleans"/>
    <s v="I create canvas prints of images from in and around New Orleans"/>
    <x v="28"/>
    <n v="93"/>
    <x v="1"/>
    <s v="US"/>
    <s v="USD"/>
    <n v="1445894400"/>
    <x v="1582"/>
    <b v="0"/>
    <n v="3"/>
    <b v="0"/>
    <s v="photography/places"/>
    <n v="9"/>
    <n v="31"/>
    <x v="8"/>
    <s v="places"/>
    <x v="1582"/>
    <x v="1581"/>
    <x v="84"/>
  </r>
  <r>
    <n v="1761"/>
    <s v="I Wanted To See Boobs"/>
    <s v="A hardcover photobook telling the naked truth of a young photographers journey."/>
    <x v="219"/>
    <n v="155"/>
    <x v="0"/>
    <s v="GB"/>
    <s v="GBP"/>
    <n v="1442065060"/>
    <x v="1583"/>
    <b v="0"/>
    <n v="3"/>
    <b v="1"/>
    <s v="photography/photobooks"/>
    <n v="155"/>
    <n v="51.67"/>
    <x v="8"/>
    <s v="photobooks"/>
    <x v="1583"/>
    <x v="1582"/>
    <x v="100"/>
  </r>
  <r>
    <n v="1584"/>
    <s v="Lets see Kansas together!"/>
    <s v="25 Kansas State Parks in the next year. What a great adventure to take together. Join me. Together we can photo this beautiful state."/>
    <x v="37"/>
    <n v="0"/>
    <x v="1"/>
    <s v="US"/>
    <s v="USD"/>
    <n v="1401464101"/>
    <x v="1584"/>
    <b v="0"/>
    <n v="0"/>
    <b v="0"/>
    <s v="photography/places"/>
    <n v="0"/>
    <n v="0"/>
    <x v="8"/>
    <s v="places"/>
    <x v="1584"/>
    <x v="1583"/>
    <x v="10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81"/>
  </r>
  <r>
    <n v="1586"/>
    <s v="Missouri In Pictures"/>
    <s v="Show the world the beauty that is in all of our back yards!"/>
    <x v="48"/>
    <n v="0"/>
    <x v="1"/>
    <s v="US"/>
    <s v="USD"/>
    <n v="1428197422"/>
    <x v="1586"/>
    <b v="0"/>
    <n v="0"/>
    <b v="0"/>
    <s v="photography/places"/>
    <n v="0"/>
    <n v="0"/>
    <x v="8"/>
    <s v="places"/>
    <x v="1586"/>
    <x v="1585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0"/>
    <n v="1"/>
    <x v="1"/>
    <s v="US"/>
    <s v="USD"/>
    <n v="1418510965"/>
    <x v="1587"/>
    <b v="0"/>
    <n v="1"/>
    <b v="0"/>
    <s v="photography/places"/>
    <n v="0"/>
    <n v="1"/>
    <x v="8"/>
    <s v="places"/>
    <x v="1587"/>
    <x v="1586"/>
    <x v="106"/>
  </r>
  <r>
    <n v="1588"/>
    <s v="The Right Side of Texas"/>
    <s v="Southeast Texas as seen through the lens of a cell phone camera"/>
    <x v="279"/>
    <n v="0"/>
    <x v="1"/>
    <s v="US"/>
    <s v="USD"/>
    <n v="1422735120"/>
    <x v="1588"/>
    <b v="0"/>
    <n v="0"/>
    <b v="0"/>
    <s v="photography/places"/>
    <n v="0"/>
    <n v="0"/>
    <x v="8"/>
    <s v="places"/>
    <x v="1588"/>
    <x v="1587"/>
    <x v="101"/>
  </r>
  <r>
    <n v="1589"/>
    <s v="A Side Of The World In Canvas"/>
    <s v="I want to be able to have my own photography inside a canvas and have it be displayed everywhere."/>
    <x v="37"/>
    <n v="0"/>
    <x v="1"/>
    <s v="US"/>
    <s v="USD"/>
    <n v="1444433886"/>
    <x v="1589"/>
    <b v="0"/>
    <n v="0"/>
    <b v="0"/>
    <s v="photography/places"/>
    <n v="0"/>
    <n v="0"/>
    <x v="8"/>
    <s v="places"/>
    <x v="1589"/>
    <x v="1588"/>
    <x v="13"/>
  </r>
  <r>
    <n v="1590"/>
    <s v="An Italian Adventure"/>
    <s v="Discover Italy through photography."/>
    <x v="129"/>
    <n v="1020"/>
    <x v="1"/>
    <s v="IT"/>
    <s v="EUR"/>
    <n v="1443040464"/>
    <x v="1590"/>
    <b v="0"/>
    <n v="2"/>
    <b v="0"/>
    <s v="photography/places"/>
    <n v="2"/>
    <n v="510"/>
    <x v="8"/>
    <s v="places"/>
    <x v="1590"/>
    <x v="1589"/>
    <x v="84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s v="GB"/>
    <s v="GBP"/>
    <n v="1407065979"/>
    <x v="1591"/>
    <b v="1"/>
    <n v="39"/>
    <b v="0"/>
    <s v="photography/photobooks"/>
    <n v="20"/>
    <n v="55.28"/>
    <x v="8"/>
    <s v="photobooks"/>
    <x v="1591"/>
    <x v="1590"/>
    <x v="3"/>
  </r>
  <r>
    <n v="1592"/>
    <s v="The Views of Pittsburgh"/>
    <s v="A portfolio collage of beautiful pictures of authentic Pittsburgh locations and scenery."/>
    <x v="256"/>
    <n v="0"/>
    <x v="1"/>
    <s v="US"/>
    <s v="USD"/>
    <n v="1427503485"/>
    <x v="1592"/>
    <b v="0"/>
    <n v="0"/>
    <b v="0"/>
    <s v="photography/places"/>
    <n v="0"/>
    <n v="0"/>
    <x v="8"/>
    <s v="places"/>
    <x v="1592"/>
    <x v="1591"/>
    <x v="86"/>
  </r>
  <r>
    <n v="1593"/>
    <s v="Picturing Italy"/>
    <s v="A trip to fulfill a dream of capturing the wonders and history of ancient Italy in person."/>
    <x v="29"/>
    <n v="3"/>
    <x v="1"/>
    <s v="US"/>
    <s v="USD"/>
    <n v="1425154655"/>
    <x v="1593"/>
    <b v="0"/>
    <n v="3"/>
    <b v="0"/>
    <s v="photography/places"/>
    <n v="0"/>
    <n v="1"/>
    <x v="8"/>
    <s v="places"/>
    <x v="1593"/>
    <x v="1592"/>
    <x v="28"/>
  </r>
  <r>
    <n v="1594"/>
    <s v="Scenes and Things from New Orleans"/>
    <s v="I photograph my love of New Orleans, create canvases and share those memories with you."/>
    <x v="28"/>
    <n v="205"/>
    <x v="1"/>
    <s v="US"/>
    <s v="USD"/>
    <n v="1463329260"/>
    <x v="1594"/>
    <b v="0"/>
    <n v="10"/>
    <b v="0"/>
    <s v="photography/places"/>
    <n v="21"/>
    <n v="20.5"/>
    <x v="8"/>
    <s v="places"/>
    <x v="1594"/>
    <x v="1593"/>
    <x v="9"/>
  </r>
  <r>
    <n v="1595"/>
    <s v="Civil war battlefields and forts"/>
    <s v="To make a coffee table book,  displaying civil war battlefields and forts,  taken at the same time of year the battles were fought."/>
    <x v="59"/>
    <n v="280"/>
    <x v="1"/>
    <s v="US"/>
    <s v="USD"/>
    <n v="1403122380"/>
    <x v="1595"/>
    <b v="0"/>
    <n v="7"/>
    <b v="0"/>
    <s v="photography/places"/>
    <n v="0"/>
    <n v="40"/>
    <x v="8"/>
    <s v="places"/>
    <x v="1595"/>
    <x v="1594"/>
    <x v="10"/>
  </r>
  <r>
    <n v="1771"/>
    <s v="&quot;Drakes Folly&quot;"/>
    <s v="Photographic book on the historic oil region of Pennsylvania where Edwin Drake drilled the well that started the modern oil industry."/>
    <x v="280"/>
    <n v="895"/>
    <x v="1"/>
    <s v="GB"/>
    <s v="GBP"/>
    <n v="1414107040"/>
    <x v="1596"/>
    <b v="1"/>
    <n v="25"/>
    <b v="0"/>
    <s v="photography/photobooks"/>
    <n v="21"/>
    <n v="35.799999999999997"/>
    <x v="8"/>
    <s v="photobooks"/>
    <x v="1596"/>
    <x v="1595"/>
    <x v="80"/>
  </r>
  <r>
    <n v="1597"/>
    <s v="Vacation Days in Big Bear"/>
    <s v="We're starting up a new an improved way to do vacation rental management, but we need some funding to kick start it!"/>
    <x v="36"/>
    <n v="0"/>
    <x v="1"/>
    <s v="US"/>
    <s v="USD"/>
    <n v="1474360197"/>
    <x v="1597"/>
    <b v="0"/>
    <n v="0"/>
    <b v="0"/>
    <s v="photography/places"/>
    <n v="0"/>
    <n v="0"/>
    <x v="8"/>
    <s v="places"/>
    <x v="1597"/>
    <x v="1596"/>
    <x v="52"/>
  </r>
  <r>
    <n v="1598"/>
    <s v="Dream TRIP to Tornado Alley"/>
    <s v="I want to get our there and expand my photography skills and take a trip to Tornado alley to get more shots of storms and hopefully to"/>
    <x v="77"/>
    <n v="1"/>
    <x v="1"/>
    <s v="US"/>
    <s v="USD"/>
    <n v="1437926458"/>
    <x v="1598"/>
    <b v="0"/>
    <n v="1"/>
    <b v="0"/>
    <s v="photography/places"/>
    <n v="0"/>
    <n v="1"/>
    <x v="8"/>
    <s v="places"/>
    <x v="1598"/>
    <x v="1597"/>
    <x v="68"/>
  </r>
  <r>
    <n v="1772"/>
    <s v="White Mountain"/>
    <s v="A photobook and a short documentary film telling the story of Holocaust in Northwestern Lithuania"/>
    <x v="63"/>
    <n v="858"/>
    <x v="1"/>
    <s v="GB"/>
    <s v="GBP"/>
    <n v="1404666836"/>
    <x v="1599"/>
    <b v="1"/>
    <n v="19"/>
    <b v="0"/>
    <s v="photography/photobooks"/>
    <n v="16"/>
    <n v="45.16"/>
    <x v="8"/>
    <s v="photobooks"/>
    <x v="1599"/>
    <x v="1598"/>
    <x v="14"/>
  </r>
  <r>
    <n v="1600"/>
    <s v="Organic in India"/>
    <s v="I plan to document volunteer work on an organic farm in rural India, and photograph the people and places I encounter during the trip."/>
    <x v="10"/>
    <n v="367"/>
    <x v="1"/>
    <s v="US"/>
    <s v="USD"/>
    <n v="1405401060"/>
    <x v="1600"/>
    <b v="0"/>
    <n v="9"/>
    <b v="0"/>
    <s v="photography/places"/>
    <n v="7"/>
    <n v="40.78"/>
    <x v="8"/>
    <s v="places"/>
    <x v="1600"/>
    <x v="1599"/>
    <x v="6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2"/>
    <s v="rock"/>
    <x v="1601"/>
    <x v="1600"/>
    <x v="58"/>
  </r>
  <r>
    <n v="1602"/>
    <s v="The Material - Let You Down music video"/>
    <s v="We need the help of fans of both music and film alike to help us create our collective vision for this song."/>
    <x v="48"/>
    <n v="1502.5"/>
    <x v="0"/>
    <s v="US"/>
    <s v="USD"/>
    <n v="1318633200"/>
    <x v="1602"/>
    <b v="0"/>
    <n v="32"/>
    <b v="1"/>
    <s v="music/rock"/>
    <n v="100"/>
    <n v="46.95"/>
    <x v="2"/>
    <s v="rock"/>
    <x v="1602"/>
    <x v="1601"/>
    <x v="5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2"/>
    <s v="rock"/>
    <x v="1603"/>
    <x v="1602"/>
    <x v="1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1"/>
    <n v="3419"/>
    <x v="0"/>
    <s v="US"/>
    <s v="USD"/>
    <n v="1332011835"/>
    <x v="1604"/>
    <b v="0"/>
    <n v="70"/>
    <b v="1"/>
    <s v="music/rock"/>
    <n v="122"/>
    <n v="48.84"/>
    <x v="2"/>
    <s v="rock"/>
    <x v="1604"/>
    <x v="1603"/>
    <x v="137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2"/>
    <s v="rock"/>
    <x v="1605"/>
    <x v="1604"/>
    <x v="72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2"/>
    <s v="rock"/>
    <x v="1606"/>
    <x v="1605"/>
    <x v="17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2"/>
    <s v="rock"/>
    <x v="1607"/>
    <x v="1606"/>
    <x v="131"/>
  </r>
  <r>
    <n v="1608"/>
    <s v="The Devil &amp; Me Debut Album, &quot;...It's Not A Dream&quot;"/>
    <s v="The Devil &amp; Me's Debut album, &quot;...It's Not A Dream&quot;, featuring 9 original, Hard Rock songs."/>
    <x v="37"/>
    <n v="1215"/>
    <x v="0"/>
    <s v="US"/>
    <s v="USD"/>
    <n v="1388553960"/>
    <x v="1608"/>
    <b v="0"/>
    <n v="23"/>
    <b v="1"/>
    <s v="music/rock"/>
    <n v="101"/>
    <n v="52.83"/>
    <x v="2"/>
    <s v="rock"/>
    <x v="1608"/>
    <x v="1607"/>
    <x v="149"/>
  </r>
  <r>
    <n v="1609"/>
    <s v="Get Still the Sky's Limit on the Road! (&amp; with a new album!)"/>
    <s v="Still the Sky's Limit is finishing their first full length album and going on a full US tour, and WE NEED YOUR HELP!"/>
    <x v="48"/>
    <n v="1775"/>
    <x v="0"/>
    <s v="US"/>
    <s v="USD"/>
    <n v="1320220800"/>
    <x v="1609"/>
    <b v="0"/>
    <n v="4"/>
    <b v="1"/>
    <s v="music/rock"/>
    <n v="118"/>
    <n v="443.75"/>
    <x v="2"/>
    <s v="rock"/>
    <x v="1609"/>
    <x v="1608"/>
    <x v="5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2"/>
    <s v="rock"/>
    <x v="1610"/>
    <x v="1609"/>
    <x v="163"/>
  </r>
  <r>
    <n v="1611"/>
    <s v="Skelton-Luns CD/7&quot;             No Big Deal."/>
    <s v="Skelton-Luns CD/7&quot; No Big Deal."/>
    <x v="77"/>
    <n v="1001"/>
    <x v="0"/>
    <s v="US"/>
    <s v="USD"/>
    <n v="1370390432"/>
    <x v="1611"/>
    <b v="0"/>
    <n v="27"/>
    <b v="1"/>
    <s v="music/rock"/>
    <n v="125"/>
    <n v="37.07"/>
    <x v="2"/>
    <s v="rock"/>
    <x v="1611"/>
    <x v="1610"/>
    <x v="34"/>
  </r>
  <r>
    <n v="1612"/>
    <s v="Join AT THE WAYSIDE For The &quot;Ready...Set...Snow Tour!&quot;"/>
    <s v="Help us achieve our goal to get our van repaired, gassed up, and road-ready for our winter tour!"/>
    <x v="9"/>
    <n v="550"/>
    <x v="0"/>
    <s v="US"/>
    <s v="USD"/>
    <n v="1357160384"/>
    <x v="1612"/>
    <b v="0"/>
    <n v="11"/>
    <b v="1"/>
    <s v="music/rock"/>
    <n v="110"/>
    <n v="50"/>
    <x v="2"/>
    <s v="rock"/>
    <x v="1612"/>
    <x v="1611"/>
    <x v="38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2"/>
    <s v="rock"/>
    <x v="1613"/>
    <x v="1612"/>
    <x v="14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2"/>
    <s v="rock"/>
    <x v="1614"/>
    <x v="1613"/>
    <x v="6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2"/>
    <s v="rock"/>
    <x v="1615"/>
    <x v="1614"/>
    <x v="5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2"/>
    <s v="rock"/>
    <x v="1616"/>
    <x v="1615"/>
    <x v="124"/>
  </r>
  <r>
    <n v="1617"/>
    <s v="The Coffis Brothers 2nd Album!"/>
    <s v="The Coffis Brothers &amp;The Mountain Men are recording a brand new full length record."/>
    <x v="38"/>
    <n v="10210"/>
    <x v="0"/>
    <s v="US"/>
    <s v="USD"/>
    <n v="1383332400"/>
    <x v="1617"/>
    <b v="0"/>
    <n v="158"/>
    <b v="1"/>
    <s v="music/rock"/>
    <n v="146"/>
    <n v="64.62"/>
    <x v="2"/>
    <s v="rock"/>
    <x v="1617"/>
    <x v="1616"/>
    <x v="30"/>
  </r>
  <r>
    <n v="1618"/>
    <s v="Janus Word Album"/>
    <s v="Janus Word combines hard rock with melodic acoustic music for a unique and awesome sound."/>
    <x v="48"/>
    <n v="1576"/>
    <x v="0"/>
    <s v="US"/>
    <s v="USD"/>
    <n v="1362757335"/>
    <x v="1618"/>
    <b v="0"/>
    <n v="27"/>
    <b v="1"/>
    <s v="music/rock"/>
    <n v="105"/>
    <n v="58.37"/>
    <x v="2"/>
    <s v="rock"/>
    <x v="1618"/>
    <x v="1617"/>
    <x v="162"/>
  </r>
  <r>
    <n v="1619"/>
    <s v="Casual Encounters: The Quest For a PA"/>
    <s v="Creating a live show experience that does justice to the musicianship and time spent rehearsing.  Help us weave this sonic tapestry!"/>
    <x v="48"/>
    <n v="2000"/>
    <x v="0"/>
    <s v="US"/>
    <s v="USD"/>
    <n v="1410755286"/>
    <x v="1619"/>
    <b v="0"/>
    <n v="23"/>
    <b v="1"/>
    <s v="music/rock"/>
    <n v="133"/>
    <n v="86.96"/>
    <x v="2"/>
    <s v="rock"/>
    <x v="1619"/>
    <x v="1618"/>
    <x v="1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2"/>
    <s v="rock"/>
    <x v="1620"/>
    <x v="1619"/>
    <x v="2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2"/>
    <s v="rock"/>
    <x v="1621"/>
    <x v="1620"/>
    <x v="113"/>
  </r>
  <r>
    <n v="1622"/>
    <s v="PrincessFrank's MASTERSLAVE Album, EP &amp; Tour"/>
    <s v="Join in PrincessFrank's conquest of the Rock&amp;Roll kingdom! Pledge your support and help him claim the throne of Rock!"/>
    <x v="281"/>
    <n v="7019"/>
    <x v="0"/>
    <s v="US"/>
    <s v="USD"/>
    <n v="1418803140"/>
    <x v="1622"/>
    <b v="0"/>
    <n v="65"/>
    <b v="1"/>
    <s v="music/rock"/>
    <n v="102"/>
    <n v="107.98"/>
    <x v="2"/>
    <s v="rock"/>
    <x v="1622"/>
    <x v="1621"/>
    <x v="106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s v="GB"/>
    <s v="GBP"/>
    <n v="1414623471"/>
    <x v="1623"/>
    <b v="1"/>
    <n v="4"/>
    <b v="0"/>
    <s v="photography/photobooks"/>
    <n v="7"/>
    <n v="83.75"/>
    <x v="8"/>
    <s v="photobooks"/>
    <x v="1623"/>
    <x v="1622"/>
    <x v="8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2"/>
    <s v="rock"/>
    <x v="1624"/>
    <x v="1623"/>
    <x v="38"/>
  </r>
  <r>
    <n v="1625"/>
    <s v="Redemption's New DVD!"/>
    <s v="Progressive metal band Redemption is preparing to film its second live DVD at the Progpower festival in Atlanta, GA in September, 2012."/>
    <x v="50"/>
    <n v="11650"/>
    <x v="0"/>
    <s v="US"/>
    <s v="USD"/>
    <n v="1347382053"/>
    <x v="1625"/>
    <b v="0"/>
    <n v="104"/>
    <b v="1"/>
    <s v="music/rock"/>
    <n v="155"/>
    <n v="112.02"/>
    <x v="2"/>
    <s v="rock"/>
    <x v="1625"/>
    <x v="1624"/>
    <x v="13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2"/>
    <s v="rock"/>
    <x v="1626"/>
    <x v="1625"/>
    <x v="5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2"/>
    <s v="rock"/>
    <x v="1627"/>
    <x v="1626"/>
    <x v="4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2"/>
    <s v="rock"/>
    <x v="1628"/>
    <x v="1627"/>
    <x v="14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2"/>
    <s v="rock"/>
    <x v="1629"/>
    <x v="1628"/>
    <x v="8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2"/>
    <s v="rock"/>
    <x v="1630"/>
    <x v="1629"/>
    <x v="137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2"/>
    <s v="rock"/>
    <x v="1631"/>
    <x v="1630"/>
    <x v="126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2"/>
    <s v="rock"/>
    <x v="1632"/>
    <x v="1631"/>
    <x v="7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2"/>
    <s v="rock"/>
    <x v="1633"/>
    <x v="1632"/>
    <x v="129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2"/>
    <s v="rock"/>
    <x v="1634"/>
    <x v="1633"/>
    <x v="17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2"/>
    <s v="rock"/>
    <x v="1635"/>
    <x v="1634"/>
    <x v="36"/>
  </r>
  <r>
    <n v="1636"/>
    <s v="Butch County Rocks San Francisco Pride"/>
    <s v="Butch County is a hard rockin bunch of girls and boy-girls from Austin.  Help us show San Francisco  Pride how we do it in Texas!"/>
    <x v="53"/>
    <n v="4660"/>
    <x v="0"/>
    <s v="US"/>
    <s v="USD"/>
    <n v="1307851200"/>
    <x v="1636"/>
    <b v="0"/>
    <n v="87"/>
    <b v="1"/>
    <s v="music/rock"/>
    <n v="104"/>
    <n v="53.56"/>
    <x v="2"/>
    <s v="rock"/>
    <x v="1636"/>
    <x v="1635"/>
    <x v="176"/>
  </r>
  <r>
    <n v="1637"/>
    <s v="We Fly to Philly / Release new album / Tour west coast"/>
    <s v="We (the band Sunset) has been invited to play in Philadelphia.   Help us get there and you will receive special prizes."/>
    <x v="9"/>
    <n v="519"/>
    <x v="0"/>
    <s v="US"/>
    <s v="USD"/>
    <n v="1262302740"/>
    <x v="1637"/>
    <b v="0"/>
    <n v="15"/>
    <b v="1"/>
    <s v="music/rock"/>
    <n v="104"/>
    <n v="34.6"/>
    <x v="2"/>
    <s v="rock"/>
    <x v="1637"/>
    <x v="1636"/>
    <x v="141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2"/>
    <s v="rock"/>
    <x v="1638"/>
    <x v="1637"/>
    <x v="16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2"/>
    <s v="rock"/>
    <x v="1639"/>
    <x v="1638"/>
    <x v="137"/>
  </r>
  <r>
    <n v="1640"/>
    <s v="Lovers and Poets- music video"/>
    <s v="We are a friendly neighborhood electronic pop duo from Los Angeles. We want to shoot a music video for a song from our debut album."/>
    <x v="15"/>
    <n v="679.44"/>
    <x v="0"/>
    <s v="US"/>
    <s v="USD"/>
    <n v="1280800740"/>
    <x v="1640"/>
    <b v="0"/>
    <n v="17"/>
    <b v="1"/>
    <s v="music/rock"/>
    <n v="170"/>
    <n v="39.97"/>
    <x v="2"/>
    <s v="rock"/>
    <x v="1640"/>
    <x v="1639"/>
    <x v="148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2"/>
    <s v="pop"/>
    <x v="1641"/>
    <x v="1640"/>
    <x v="32"/>
  </r>
  <r>
    <n v="1642"/>
    <s v="Pop Garden Radio Presents: Season 2 CD"/>
    <s v="Pop Garden Radio Presents: The Rock on the Road Tour Season 2 CD. 23 great Pop tracks from independent Pop artists."/>
    <x v="37"/>
    <n v="1200"/>
    <x v="0"/>
    <s v="US"/>
    <s v="USD"/>
    <n v="1308011727"/>
    <x v="1642"/>
    <b v="0"/>
    <n v="28"/>
    <b v="1"/>
    <s v="music/pop"/>
    <n v="100"/>
    <n v="42.86"/>
    <x v="2"/>
    <s v="pop"/>
    <x v="1642"/>
    <x v="1641"/>
    <x v="115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2"/>
    <s v="pop"/>
    <x v="1643"/>
    <x v="1642"/>
    <x v="118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2"/>
    <s v="pop"/>
    <x v="1644"/>
    <x v="1643"/>
    <x v="166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2"/>
    <s v="pop"/>
    <x v="1645"/>
    <x v="1644"/>
    <x v="133"/>
  </r>
  <r>
    <n v="1788"/>
    <s v="Beyond the Pale"/>
    <s v="A photo book celebrating Goths, exploring their lives and giving an insight into what Goth is for them."/>
    <x v="63"/>
    <n v="76"/>
    <x v="1"/>
    <s v="GB"/>
    <s v="GBP"/>
    <n v="1414795542"/>
    <x v="1646"/>
    <b v="1"/>
    <n v="4"/>
    <b v="0"/>
    <s v="photography/photobooks"/>
    <n v="1"/>
    <n v="19"/>
    <x v="8"/>
    <s v="photobooks"/>
    <x v="1646"/>
    <x v="1645"/>
    <x v="14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2"/>
    <s v="pop"/>
    <x v="1647"/>
    <x v="1646"/>
    <x v="136"/>
  </r>
  <r>
    <n v="1648"/>
    <s v="Arches - Wide Awake on Vinyl "/>
    <s v="We've finished recording our debut LP &quot;Wide Awake&quot; and would love to have it pressed on vinyl, but we need your help"/>
    <x v="99"/>
    <n v="2881"/>
    <x v="0"/>
    <s v="US"/>
    <s v="USD"/>
    <n v="1300636482"/>
    <x v="1648"/>
    <b v="0"/>
    <n v="90"/>
    <b v="1"/>
    <s v="music/pop"/>
    <n v="125"/>
    <n v="32.01"/>
    <x v="2"/>
    <s v="pop"/>
    <x v="1648"/>
    <x v="1647"/>
    <x v="75"/>
  </r>
  <r>
    <n v="1649"/>
    <s v="Sam Lyons New Album - 2014"/>
    <s v="This is it! The new Sam Lyons album #3. Help me make it happen by pledging today - pre-order the CD and other cool stuff right here."/>
    <x v="282"/>
    <n v="3822.33"/>
    <x v="0"/>
    <s v="US"/>
    <s v="USD"/>
    <n v="1400862355"/>
    <x v="1649"/>
    <b v="0"/>
    <n v="81"/>
    <b v="1"/>
    <s v="music/pop"/>
    <n v="101"/>
    <n v="47.19"/>
    <x v="2"/>
    <s v="pop"/>
    <x v="1649"/>
    <x v="1648"/>
    <x v="97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2"/>
    <s v="pop"/>
    <x v="1650"/>
    <x v="1649"/>
    <x v="13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2"/>
    <s v="pop"/>
    <x v="1651"/>
    <x v="1650"/>
    <x v="61"/>
  </r>
  <r>
    <n v="1652"/>
    <s v="Autumn Ashley: The Bold New EP &quot;Battle Grounds&quot;"/>
    <s v="A stunning musical story, telling of the triumphs and struggles we experience through our relationships with life, friends and lovers."/>
    <x v="53"/>
    <n v="4530"/>
    <x v="0"/>
    <s v="US"/>
    <s v="USD"/>
    <n v="1385297393"/>
    <x v="1652"/>
    <b v="0"/>
    <n v="70"/>
    <b v="1"/>
    <s v="music/pop"/>
    <n v="101"/>
    <n v="64.709999999999994"/>
    <x v="2"/>
    <s v="pop"/>
    <x v="1652"/>
    <x v="1651"/>
    <x v="1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2"/>
    <s v="pop"/>
    <x v="1653"/>
    <x v="1652"/>
    <x v="61"/>
  </r>
  <r>
    <n v="1654"/>
    <s v="sandy mcknight records 3 new songs with your kind assistance"/>
    <s v="i have 3 new, killer songs that i must record immediately. i can certify the lethal-ness of the songs. these may be my best songs yet!"/>
    <x v="191"/>
    <n v="1319"/>
    <x v="0"/>
    <s v="US"/>
    <s v="USD"/>
    <n v="1334784160"/>
    <x v="1654"/>
    <b v="0"/>
    <n v="34"/>
    <b v="1"/>
    <s v="music/pop"/>
    <n v="120"/>
    <n v="38.79"/>
    <x v="2"/>
    <s v="pop"/>
    <x v="1654"/>
    <x v="1653"/>
    <x v="46"/>
  </r>
  <r>
    <n v="1655"/>
    <s v="Meg Porter Debut EP!"/>
    <s v="Berklee College of Music student, Meg Porter needs YOUR help to fund her very first EP!"/>
    <x v="48"/>
    <n v="2143"/>
    <x v="0"/>
    <s v="US"/>
    <s v="USD"/>
    <n v="1333648820"/>
    <x v="1655"/>
    <b v="0"/>
    <n v="48"/>
    <b v="1"/>
    <s v="music/pop"/>
    <n v="143"/>
    <n v="44.65"/>
    <x v="2"/>
    <s v="pop"/>
    <x v="1655"/>
    <x v="1654"/>
    <x v="123"/>
  </r>
  <r>
    <n v="1656"/>
    <s v="Jared Mitchell: The Maiden Voyage"/>
    <s v="The making of a quality, full length album journeying through a pop/folk/rock/americana sound_x000a_noisetrade.com/jaredmitchellmusic"/>
    <x v="50"/>
    <n v="7525.12"/>
    <x v="0"/>
    <s v="US"/>
    <s v="USD"/>
    <n v="1355437052"/>
    <x v="1656"/>
    <b v="0"/>
    <n v="48"/>
    <b v="1"/>
    <s v="music/pop"/>
    <n v="100"/>
    <n v="156.77000000000001"/>
    <x v="2"/>
    <s v="pop"/>
    <x v="1656"/>
    <x v="1655"/>
    <x v="64"/>
  </r>
  <r>
    <n v="1657"/>
    <s v="The Debut Album from Lynette!"/>
    <s v="The long anticipated debut album from singer/songwriter Lynette will be recorded this June in Nashville! You can help make it happen!"/>
    <x v="58"/>
    <n v="26233.45"/>
    <x v="0"/>
    <s v="US"/>
    <s v="USD"/>
    <n v="1337885168"/>
    <x v="1657"/>
    <b v="0"/>
    <n v="221"/>
    <b v="1"/>
    <s v="music/pop"/>
    <n v="105"/>
    <n v="118.7"/>
    <x v="2"/>
    <s v="pop"/>
    <x v="1657"/>
    <x v="1656"/>
    <x v="11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2"/>
    <s v="pop"/>
    <x v="1658"/>
    <x v="1657"/>
    <x v="64"/>
  </r>
  <r>
    <n v="1791"/>
    <s v="disCover: Napoli"/>
    <s v="For the love of street photography and the beauty of traditional cultures in southern Italy."/>
    <x v="2"/>
    <n v="107"/>
    <x v="1"/>
    <s v="GB"/>
    <s v="GBP"/>
    <n v="1422553565"/>
    <x v="1659"/>
    <b v="1"/>
    <n v="4"/>
    <b v="0"/>
    <s v="photography/photobooks"/>
    <n v="4"/>
    <n v="26.75"/>
    <x v="8"/>
    <s v="photobooks"/>
    <x v="1659"/>
    <x v="1658"/>
    <x v="98"/>
  </r>
  <r>
    <n v="1660"/>
    <s v="Risotto fragole e champagne"/>
    <s v="Vogliamo realizzare un risotto fragole e champagne e condividerlo con i nostri fan. Faremo il risotto durante un concerto casalingo."/>
    <x v="283"/>
    <n v="1003"/>
    <x v="0"/>
    <s v="IT"/>
    <s v="EUR"/>
    <n v="1462053540"/>
    <x v="1660"/>
    <b v="0"/>
    <n v="36"/>
    <b v="1"/>
    <s v="music/pop"/>
    <n v="1254"/>
    <n v="27.86"/>
    <x v="2"/>
    <s v="pop"/>
    <x v="1660"/>
    <x v="1659"/>
    <x v="9"/>
  </r>
  <r>
    <n v="1661"/>
    <s v="Kyana"/>
    <s v="I am excited to present my debut pop project Kyana!_x000a_Piano and vocal sounds embedded in sophisticated, bold arrangements &amp; brisk beats"/>
    <x v="284"/>
    <n v="8098"/>
    <x v="0"/>
    <s v="AT"/>
    <s v="EUR"/>
    <n v="1453064400"/>
    <x v="1661"/>
    <b v="0"/>
    <n v="101"/>
    <b v="1"/>
    <s v="music/pop"/>
    <n v="103"/>
    <n v="80.180000000000007"/>
    <x v="2"/>
    <s v="pop"/>
    <x v="1661"/>
    <x v="1660"/>
    <x v="10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2"/>
    <s v="pop"/>
    <x v="1662"/>
    <x v="1661"/>
    <x v="73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2"/>
    <s v="pop"/>
    <x v="1663"/>
    <x v="1662"/>
    <x v="10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2"/>
    <s v="pop"/>
    <x v="1664"/>
    <x v="1663"/>
    <x v="13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2"/>
    <s v="pop"/>
    <x v="1665"/>
    <x v="1664"/>
    <x v="7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2"/>
    <s v="pop"/>
    <x v="1666"/>
    <x v="166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06"/>
    <n v="4313"/>
    <x v="0"/>
    <s v="US"/>
    <s v="USD"/>
    <n v="1394521140"/>
    <x v="1667"/>
    <b v="0"/>
    <n v="82"/>
    <b v="1"/>
    <s v="music/pop"/>
    <n v="127"/>
    <n v="52.6"/>
    <x v="2"/>
    <s v="pop"/>
    <x v="1667"/>
    <x v="1666"/>
    <x v="14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2"/>
    <s v="pop"/>
    <x v="1668"/>
    <x v="1667"/>
    <x v="5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2"/>
    <s v="pop"/>
    <x v="1669"/>
    <x v="1668"/>
    <x v="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2"/>
    <s v="pop"/>
    <x v="1670"/>
    <x v="1669"/>
    <x v="16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2"/>
    <s v="pop"/>
    <x v="1671"/>
    <x v="1670"/>
    <x v="5"/>
  </r>
  <r>
    <n v="1672"/>
    <s v="High Altotude Debut Album"/>
    <s v="Sweet, sweet harmonies from Portland Oregon's premiere high school women's a cappella group."/>
    <x v="186"/>
    <n v="1920"/>
    <x v="0"/>
    <s v="US"/>
    <s v="USD"/>
    <n v="1338824730"/>
    <x v="1672"/>
    <b v="0"/>
    <n v="49"/>
    <b v="1"/>
    <s v="music/pop"/>
    <n v="113"/>
    <n v="39.18"/>
    <x v="2"/>
    <s v="pop"/>
    <x v="1672"/>
    <x v="1671"/>
    <x v="136"/>
  </r>
  <r>
    <n v="1673"/>
    <s v="Mastering and Vinyl Production for The Astronomer LP"/>
    <s v="After our exciting mixing session at the Wilco loft, we're ready to master and press vinyl for The Astronomer's newest record!"/>
    <x v="197"/>
    <n v="2690"/>
    <x v="0"/>
    <s v="US"/>
    <s v="USD"/>
    <n v="1425675892"/>
    <x v="1673"/>
    <b v="0"/>
    <n v="59"/>
    <b v="1"/>
    <s v="music/pop"/>
    <n v="128"/>
    <n v="45.59"/>
    <x v="2"/>
    <s v="pop"/>
    <x v="1673"/>
    <x v="1672"/>
    <x v="86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2"/>
    <s v="pop"/>
    <x v="1674"/>
    <x v="1673"/>
    <x v="11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2"/>
    <s v="pop"/>
    <x v="1675"/>
    <x v="1674"/>
    <x v="120"/>
  </r>
  <r>
    <n v="1676"/>
    <s v="Bridge 19 CD Release Tour"/>
    <s v="Help fund Bridge 19's tour in support of their first duo record, to be released in May 2012."/>
    <x v="2"/>
    <n v="3460"/>
    <x v="0"/>
    <s v="US"/>
    <s v="USD"/>
    <n v="1334980740"/>
    <x v="1676"/>
    <b v="0"/>
    <n v="42"/>
    <b v="1"/>
    <s v="music/pop"/>
    <n v="115"/>
    <n v="82.38"/>
    <x v="2"/>
    <s v="pop"/>
    <x v="1676"/>
    <x v="1675"/>
    <x v="123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2"/>
    <s v="pop"/>
    <x v="1677"/>
    <x v="1676"/>
    <x v="99"/>
  </r>
  <r>
    <n v="1678"/>
    <s v="Cassandra Violet &quot;Beyond the Fray&quot; Music Video"/>
    <s v="Help me make an amazing music video so that I can take my music to the next level and get a manager!"/>
    <x v="48"/>
    <n v="1776"/>
    <x v="0"/>
    <s v="US"/>
    <s v="USD"/>
    <n v="1391718671"/>
    <x v="1678"/>
    <b v="0"/>
    <n v="49"/>
    <b v="1"/>
    <s v="music/pop"/>
    <n v="118"/>
    <n v="36.24"/>
    <x v="2"/>
    <s v="pop"/>
    <x v="1678"/>
    <x v="1677"/>
    <x v="10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2"/>
    <s v="pop"/>
    <x v="1679"/>
    <x v="1678"/>
    <x v="77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2"/>
    <s v="pop"/>
    <x v="1680"/>
    <x v="1679"/>
    <x v="6"/>
  </r>
  <r>
    <n v="1681"/>
    <s v="Slugs and Bugs - TWO &quot;Sing the Bible&quot; CDs!"/>
    <s v="Slugs &amp; Bugs is making TWO NEW Sing the Bible CDs in 2017, with Scripture songs all about Jesus - His words, His life, and His mission."/>
    <x v="100"/>
    <n v="65924.38"/>
    <x v="3"/>
    <s v="US"/>
    <s v="USD"/>
    <n v="1490752800"/>
    <x v="1681"/>
    <b v="0"/>
    <n v="884"/>
    <b v="0"/>
    <s v="music/faith"/>
    <n v="101"/>
    <n v="74.58"/>
    <x v="2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2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2"/>
    <s v="faith"/>
    <x v="1683"/>
    <x v="1682"/>
    <x v="15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2"/>
    <s v="faith"/>
    <x v="1684"/>
    <x v="1683"/>
    <x v="16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2"/>
    <s v="faith"/>
    <x v="1685"/>
    <x v="1684"/>
    <x v="16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2"/>
    <s v="faith"/>
    <x v="1686"/>
    <x v="1685"/>
    <x v="16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2"/>
    <s v="faith"/>
    <x v="1687"/>
    <x v="1686"/>
    <x v="158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2"/>
    <s v="faith"/>
    <x v="1688"/>
    <x v="1687"/>
    <x v="158"/>
  </r>
  <r>
    <n v="1689"/>
    <s v="Fly Away"/>
    <s v="Praising the Living God in the second half of life."/>
    <x v="268"/>
    <n v="2400"/>
    <x v="3"/>
    <s v="US"/>
    <s v="USD"/>
    <n v="1489700230"/>
    <x v="1689"/>
    <b v="0"/>
    <n v="14"/>
    <b v="0"/>
    <s v="music/faith"/>
    <n v="100"/>
    <n v="171.43"/>
    <x v="2"/>
    <s v="faith"/>
    <x v="1689"/>
    <x v="1688"/>
    <x v="16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2"/>
    <s v="faith"/>
    <x v="1690"/>
    <x v="1689"/>
    <x v="15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2"/>
    <s v="faith"/>
    <x v="1691"/>
    <x v="1690"/>
    <x v="15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2"/>
    <s v="faith"/>
    <x v="1692"/>
    <x v="1691"/>
    <x v="160"/>
  </r>
  <r>
    <n v="1796"/>
    <s v="Kenema"/>
    <s v="Kenema is a stunning portrait photography book by British Photographer, Peter Dibdin, capturing community life in Kenema, Sierra Leone."/>
    <x v="158"/>
    <n v="4190"/>
    <x v="1"/>
    <s v="GB"/>
    <s v="GBP"/>
    <n v="1469356366"/>
    <x v="1693"/>
    <b v="1"/>
    <n v="86"/>
    <b v="0"/>
    <s v="photography/photobooks"/>
    <n v="22"/>
    <n v="48.72"/>
    <x v="8"/>
    <s v="photobooks"/>
    <x v="1693"/>
    <x v="1692"/>
    <x v="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2"/>
    <s v="faith"/>
    <x v="1694"/>
    <x v="1693"/>
    <x v="16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2"/>
    <s v="faith"/>
    <x v="1695"/>
    <x v="1694"/>
    <x v="158"/>
  </r>
  <r>
    <n v="1696"/>
    <s v="Angel Talking truth to share with the world."/>
    <s v="I was dying. No will to live. Angel spoke to me. Changed my life. Help me to Share the message with the world. My life changing story."/>
    <x v="83"/>
    <n v="0"/>
    <x v="3"/>
    <s v="US"/>
    <s v="USD"/>
    <n v="1491007211"/>
    <x v="1696"/>
    <b v="0"/>
    <n v="0"/>
    <b v="0"/>
    <s v="music/faith"/>
    <n v="0"/>
    <n v="0"/>
    <x v="2"/>
    <s v="faith"/>
    <x v="1696"/>
    <x v="1695"/>
    <x v="158"/>
  </r>
  <r>
    <n v="1697"/>
    <s v="Undivided Heart - a worship album by John Gabriel Arends"/>
    <s v="You can help create an awesome new worship album and in return get exclusive rewards ONLY for backers of this project."/>
    <x v="86"/>
    <n v="2526"/>
    <x v="3"/>
    <s v="US"/>
    <s v="USD"/>
    <n v="1491781648"/>
    <x v="1697"/>
    <b v="0"/>
    <n v="22"/>
    <b v="0"/>
    <s v="music/faith"/>
    <n v="20"/>
    <n v="114.82"/>
    <x v="2"/>
    <s v="faith"/>
    <x v="1697"/>
    <x v="1696"/>
    <x v="1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28"/>
    <n v="0"/>
    <x v="3"/>
    <s v="US"/>
    <s v="USD"/>
    <n v="1490499180"/>
    <x v="1698"/>
    <b v="0"/>
    <n v="0"/>
    <b v="0"/>
    <s v="music/faith"/>
    <n v="0"/>
    <n v="0"/>
    <x v="2"/>
    <s v="faith"/>
    <x v="1698"/>
    <x v="1697"/>
    <x v="158"/>
  </r>
  <r>
    <n v="1699"/>
    <s v="THE WORSHIP ALBUM!"/>
    <s v="Friends! Will you help me create a new worship album??! I want this album to give God the worship he deserves and draw people to Him."/>
    <x v="285"/>
    <n v="216"/>
    <x v="3"/>
    <s v="US"/>
    <s v="USD"/>
    <n v="1491943445"/>
    <x v="1699"/>
    <b v="0"/>
    <n v="4"/>
    <b v="0"/>
    <s v="music/faith"/>
    <n v="4"/>
    <n v="54"/>
    <x v="2"/>
    <s v="faith"/>
    <x v="1699"/>
    <x v="1698"/>
    <x v="15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2"/>
    <s v="faith"/>
    <x v="1700"/>
    <x v="1699"/>
    <x v="158"/>
  </r>
  <r>
    <n v="1701"/>
    <s v="&quot;Holy Realm Music Group&quot; Anointed Purpose, Heavenly Good"/>
    <s v="The passion I have for music is intense, super natural and uniquely divine.The encompassing vibe of a great song dressed in great beat"/>
    <x v="286"/>
    <n v="10"/>
    <x v="1"/>
    <s v="US"/>
    <s v="USD"/>
    <n v="1421337405"/>
    <x v="1701"/>
    <b v="0"/>
    <n v="2"/>
    <b v="0"/>
    <s v="music/faith"/>
    <n v="0"/>
    <n v="5"/>
    <x v="2"/>
    <s v="faith"/>
    <x v="1701"/>
    <x v="1700"/>
    <x v="18"/>
  </r>
  <r>
    <n v="1702"/>
    <s v="lyndale lewis and new vision prosper cd release"/>
    <s v="I can do all things through christ jesus"/>
    <x v="287"/>
    <n v="1"/>
    <x v="1"/>
    <s v="US"/>
    <s v="USD"/>
    <n v="1427745150"/>
    <x v="1702"/>
    <b v="0"/>
    <n v="1"/>
    <b v="0"/>
    <s v="music/faith"/>
    <n v="0"/>
    <n v="1"/>
    <x v="2"/>
    <s v="faith"/>
    <x v="1702"/>
    <x v="1701"/>
    <x v="85"/>
  </r>
  <r>
    <n v="1703"/>
    <s v="Joy Full Noise!"/>
    <s v="I would love for you to be a part of helping me raise money for music and video production to launch my first Worship album!"/>
    <x v="10"/>
    <n v="51"/>
    <x v="1"/>
    <s v="US"/>
    <s v="USD"/>
    <n v="1441003537"/>
    <x v="1703"/>
    <b v="0"/>
    <n v="2"/>
    <b v="0"/>
    <s v="music/faith"/>
    <n v="1"/>
    <n v="25.5"/>
    <x v="2"/>
    <s v="faith"/>
    <x v="1703"/>
    <x v="1702"/>
    <x v="17"/>
  </r>
  <r>
    <n v="1704"/>
    <s v="Jericho Down Worship Album"/>
    <s v="We want to record an album of popular praise &amp; worship songs with our own influence and style."/>
    <x v="13"/>
    <n v="1302"/>
    <x v="1"/>
    <s v="US"/>
    <s v="USD"/>
    <n v="1424056873"/>
    <x v="1704"/>
    <b v="0"/>
    <n v="11"/>
    <b v="0"/>
    <s v="music/faith"/>
    <n v="65"/>
    <n v="118.36"/>
    <x v="2"/>
    <s v="faith"/>
    <x v="1704"/>
    <x v="1703"/>
    <x v="28"/>
  </r>
  <r>
    <n v="1705"/>
    <s v="Piano Prayer Album - Russ James"/>
    <s v="An instrumental album that ranges from hymns to contemporary music. All the music is recorded by myself."/>
    <x v="13"/>
    <n v="0"/>
    <x v="1"/>
    <s v="US"/>
    <s v="USD"/>
    <n v="1441814400"/>
    <x v="1705"/>
    <b v="0"/>
    <n v="0"/>
    <b v="0"/>
    <s v="music/faith"/>
    <n v="0"/>
    <n v="0"/>
    <x v="2"/>
    <s v="faith"/>
    <x v="1705"/>
    <x v="1704"/>
    <x v="84"/>
  </r>
  <r>
    <n v="1706"/>
    <s v="Gemeinde in Bremen"/>
    <s v="Unsere &quot;Aufgabe&quot; ist es, fÃ¼r Christen da zu sein die keiner Gemeinde angehÃ¶ren. Zudem spielt Lobpreis eine Zentrale Rolle."/>
    <x v="63"/>
    <n v="0"/>
    <x v="1"/>
    <s v="DE"/>
    <s v="EUR"/>
    <n v="1440314472"/>
    <x v="1706"/>
    <b v="0"/>
    <n v="0"/>
    <b v="0"/>
    <s v="music/faith"/>
    <n v="0"/>
    <n v="0"/>
    <x v="2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s v="US"/>
    <s v="USD"/>
    <n v="1459181895"/>
    <x v="1707"/>
    <b v="0"/>
    <n v="9"/>
    <b v="0"/>
    <s v="music/faith"/>
    <n v="10"/>
    <n v="54.11"/>
    <x v="2"/>
    <s v="faith"/>
    <x v="1707"/>
    <x v="1706"/>
    <x v="99"/>
  </r>
  <r>
    <n v="1708"/>
    <s v="Praise: It's what we do"/>
    <s v="A debut album for the New Gate Church's praise team; making a cd filled with original songs from a team of misfits with 1 goal in mind"/>
    <x v="38"/>
    <n v="0"/>
    <x v="1"/>
    <s v="US"/>
    <s v="USD"/>
    <n v="1462135706"/>
    <x v="1708"/>
    <b v="0"/>
    <n v="0"/>
    <b v="0"/>
    <s v="music/faith"/>
    <n v="0"/>
    <n v="0"/>
    <x v="2"/>
    <s v="faith"/>
    <x v="1708"/>
    <x v="1707"/>
    <x v="9"/>
  </r>
  <r>
    <n v="1709"/>
    <s v="Psalms"/>
    <s v="A project to set psalms to music. The psalms are taken from the English Standard Version (ESV) of the Bible."/>
    <x v="263"/>
    <n v="85"/>
    <x v="1"/>
    <s v="US"/>
    <s v="USD"/>
    <n v="1409513940"/>
    <x v="1709"/>
    <b v="0"/>
    <n v="4"/>
    <b v="0"/>
    <s v="music/faith"/>
    <n v="5"/>
    <n v="21.25"/>
    <x v="2"/>
    <s v="faith"/>
    <x v="1709"/>
    <x v="1708"/>
    <x v="24"/>
  </r>
  <r>
    <n v="1710"/>
    <s v="Producing a live album of our upcoming Europe tour"/>
    <s v="We want to create a gospel live album which has never been produced before."/>
    <x v="10"/>
    <n v="34"/>
    <x v="1"/>
    <s v="DE"/>
    <s v="EUR"/>
    <n v="1453122000"/>
    <x v="1710"/>
    <b v="0"/>
    <n v="1"/>
    <b v="0"/>
    <s v="music/faith"/>
    <n v="1"/>
    <n v="34"/>
    <x v="2"/>
    <s v="faith"/>
    <x v="1710"/>
    <x v="1709"/>
    <x v="10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s v="US"/>
    <s v="USD"/>
    <n v="1409585434"/>
    <x v="1711"/>
    <b v="0"/>
    <n v="2"/>
    <b v="0"/>
    <s v="music/faith"/>
    <n v="11"/>
    <n v="525"/>
    <x v="2"/>
    <s v="faith"/>
    <x v="1711"/>
    <x v="1710"/>
    <x v="96"/>
  </r>
  <r>
    <n v="1712"/>
    <s v="Midwest Cowboy Ministries"/>
    <s v="Recording/equipment for MCM - a team of musicians who will help your local musicians to hold your own Cowboy Church with Gospel Music"/>
    <x v="10"/>
    <n v="0"/>
    <x v="1"/>
    <s v="US"/>
    <s v="USD"/>
    <n v="1435701353"/>
    <x v="1712"/>
    <b v="0"/>
    <n v="0"/>
    <b v="0"/>
    <s v="music/faith"/>
    <n v="0"/>
    <n v="0"/>
    <x v="2"/>
    <s v="faith"/>
    <x v="1712"/>
    <x v="1711"/>
    <x v="82"/>
  </r>
  <r>
    <n v="1713"/>
    <s v="&quot;UNCOVERED ME&quot;"/>
    <s v="This music project is a compilation to my up-coming book UNCOVERED ME, I need your support to help me go to New York and complete it."/>
    <x v="2"/>
    <n v="50"/>
    <x v="1"/>
    <s v="US"/>
    <s v="USD"/>
    <n v="1412536412"/>
    <x v="1713"/>
    <b v="0"/>
    <n v="1"/>
    <b v="0"/>
    <s v="music/faith"/>
    <n v="2"/>
    <n v="50"/>
    <x v="2"/>
    <s v="faith"/>
    <x v="1713"/>
    <x v="1712"/>
    <x v="31"/>
  </r>
  <r>
    <n v="1714"/>
    <s v="Positive music. Zachary Freedoms NEW album, campaign."/>
    <s v="Change the world. Music should be more fun, positive, and compassionate. What goes into your ears is important- same for your kids."/>
    <x v="58"/>
    <n v="1967"/>
    <x v="1"/>
    <s v="US"/>
    <s v="USD"/>
    <n v="1430517761"/>
    <x v="1714"/>
    <b v="0"/>
    <n v="17"/>
    <b v="0"/>
    <s v="music/faith"/>
    <n v="8"/>
    <n v="115.71"/>
    <x v="2"/>
    <s v="faith"/>
    <x v="1714"/>
    <x v="1713"/>
    <x v="19"/>
  </r>
  <r>
    <n v="1715"/>
    <s v="The Heart of a P.K."/>
    <s v="Kimberly Stokes the daughter of Elder Baby Stokes Jr, of Bibleway C.O.G.I.C, is currently working on a EP. She is sharing her heart"/>
    <x v="10"/>
    <n v="11"/>
    <x v="1"/>
    <s v="US"/>
    <s v="USD"/>
    <n v="1427772120"/>
    <x v="1715"/>
    <b v="0"/>
    <n v="2"/>
    <b v="0"/>
    <s v="music/faith"/>
    <n v="0"/>
    <n v="5.5"/>
    <x v="2"/>
    <s v="faith"/>
    <x v="1715"/>
    <x v="1714"/>
    <x v="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s v="US"/>
    <s v="USD"/>
    <n v="1481295099"/>
    <x v="1716"/>
    <b v="0"/>
    <n v="3"/>
    <b v="0"/>
    <s v="music/faith"/>
    <n v="8"/>
    <n v="50"/>
    <x v="2"/>
    <s v="faith"/>
    <x v="1716"/>
    <x v="1715"/>
    <x v="105"/>
  </r>
  <r>
    <n v="1717"/>
    <s v="Shift Records A New EP!"/>
    <s v="Our first record created to reach, inspire, and ultimately express the love of Jesus to our generation."/>
    <x v="288"/>
    <n v="1395"/>
    <x v="1"/>
    <s v="US"/>
    <s v="USD"/>
    <n v="1461211200"/>
    <x v="1717"/>
    <b v="0"/>
    <n v="41"/>
    <b v="0"/>
    <s v="music/faith"/>
    <n v="43"/>
    <n v="34.020000000000003"/>
    <x v="2"/>
    <s v="faith"/>
    <x v="1717"/>
    <x v="1716"/>
    <x v="8"/>
  </r>
  <r>
    <n v="1718"/>
    <s v="The Prodigal Son"/>
    <s v="A melody for the galaxy."/>
    <x v="19"/>
    <n v="75"/>
    <x v="1"/>
    <s v="US"/>
    <s v="USD"/>
    <n v="1463201940"/>
    <x v="1718"/>
    <b v="0"/>
    <n v="2"/>
    <b v="0"/>
    <s v="music/faith"/>
    <n v="0"/>
    <n v="37.5"/>
    <x v="2"/>
    <s v="faith"/>
    <x v="1718"/>
    <x v="1717"/>
    <x v="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s v="US"/>
    <s v="USD"/>
    <n v="1410958191"/>
    <x v="1719"/>
    <b v="0"/>
    <n v="3"/>
    <b v="0"/>
    <s v="music/faith"/>
    <n v="1"/>
    <n v="11.67"/>
    <x v="2"/>
    <s v="faith"/>
    <x v="1719"/>
    <x v="1718"/>
    <x v="16"/>
  </r>
  <r>
    <n v="1720"/>
    <s v="Justin &amp; Elly Heckel DEBUT ALBUM!"/>
    <s v="Justin and Elly Heckel just finished recording their Debut Album and need your help to release it to the rest of the World!"/>
    <x v="23"/>
    <n v="225"/>
    <x v="1"/>
    <s v="US"/>
    <s v="USD"/>
    <n v="1415562471"/>
    <x v="1720"/>
    <b v="0"/>
    <n v="8"/>
    <b v="0"/>
    <s v="music/faith"/>
    <n v="6"/>
    <n v="28.13"/>
    <x v="2"/>
    <s v="faith"/>
    <x v="1720"/>
    <x v="1719"/>
    <x v="143"/>
  </r>
  <r>
    <n v="1721"/>
    <s v="&quot;HEAVEN'S CALLING&quot;"/>
    <s v="Heavens calling is an album for people all over the world in need of a healing for the soul, positive mindset and total prosperity"/>
    <x v="10"/>
    <n v="0"/>
    <x v="1"/>
    <s v="US"/>
    <s v="USD"/>
    <n v="1449831863"/>
    <x v="1721"/>
    <b v="0"/>
    <n v="0"/>
    <b v="0"/>
    <s v="music/faith"/>
    <n v="0"/>
    <n v="0"/>
    <x v="2"/>
    <s v="faith"/>
    <x v="1721"/>
    <x v="1720"/>
    <x v="21"/>
  </r>
  <r>
    <n v="1722"/>
    <s v="Preserving the DC Gospel Stars"/>
    <s v="I am raising money to leave a legacy for the DC Gospel Stars and preserve this art form for music lovers of this style."/>
    <x v="289"/>
    <n v="1"/>
    <x v="1"/>
    <s v="US"/>
    <s v="USD"/>
    <n v="1459642200"/>
    <x v="1722"/>
    <b v="0"/>
    <n v="1"/>
    <b v="0"/>
    <s v="music/faith"/>
    <n v="0"/>
    <n v="1"/>
    <x v="2"/>
    <s v="faith"/>
    <x v="1722"/>
    <x v="1721"/>
    <x v="99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s v="US"/>
    <s v="USD"/>
    <n v="1435730400"/>
    <x v="1723"/>
    <b v="0"/>
    <n v="3"/>
    <b v="0"/>
    <s v="music/faith"/>
    <n v="7"/>
    <n v="216.67"/>
    <x v="2"/>
    <s v="faith"/>
    <x v="1723"/>
    <x v="1722"/>
    <x v="82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s v="US"/>
    <s v="USD"/>
    <n v="1414707762"/>
    <x v="1724"/>
    <b v="0"/>
    <n v="4"/>
    <b v="0"/>
    <s v="music/faith"/>
    <n v="1"/>
    <n v="8.75"/>
    <x v="2"/>
    <s v="faith"/>
    <x v="1724"/>
    <x v="1723"/>
    <x v="143"/>
  </r>
  <r>
    <n v="1725"/>
    <s v="Unveiled Debut Album"/>
    <s v="Christian band signed to VECA Records to release their debut album in Spring 2015.  This ministry is relying on faith-based donations."/>
    <x v="63"/>
    <n v="560"/>
    <x v="1"/>
    <s v="US"/>
    <s v="USD"/>
    <n v="1408922049"/>
    <x v="1725"/>
    <b v="0"/>
    <n v="9"/>
    <b v="0"/>
    <s v="music/faith"/>
    <n v="10"/>
    <n v="62.22"/>
    <x v="2"/>
    <s v="faith"/>
    <x v="1725"/>
    <x v="1724"/>
    <x v="24"/>
  </r>
  <r>
    <n v="1726"/>
    <s v="&quot;Every Day&quot; CD by Amanda Joy Hall"/>
    <s v="Amanda Joy Hall's sophomore album, &quot;Every Day&quot;. Release expected July 2014"/>
    <x v="47"/>
    <n v="2196"/>
    <x v="1"/>
    <s v="US"/>
    <s v="USD"/>
    <n v="1403906664"/>
    <x v="1726"/>
    <b v="0"/>
    <n v="16"/>
    <b v="0"/>
    <s v="music/faith"/>
    <n v="34"/>
    <n v="137.25"/>
    <x v="2"/>
    <s v="faith"/>
    <x v="1726"/>
    <x v="1725"/>
    <x v="10"/>
  </r>
  <r>
    <n v="1799"/>
    <s v="The UnDiscovered Image"/>
    <s v="The UnDiscovered Image, a monthly publication dedicated to photographers."/>
    <x v="23"/>
    <n v="69.83"/>
    <x v="1"/>
    <s v="GB"/>
    <s v="GBP"/>
    <n v="1415740408"/>
    <x v="1727"/>
    <b v="1"/>
    <n v="6"/>
    <b v="0"/>
    <s v="photography/photobooks"/>
    <n v="2"/>
    <n v="11.64"/>
    <x v="8"/>
    <s v="photobooks"/>
    <x v="1727"/>
    <x v="1726"/>
    <x v="22"/>
  </r>
  <r>
    <n v="1728"/>
    <s v="With His Presence"/>
    <s v="Be in God's presence through instrumental covers of hymns. Help me build a home studio to freely distribute this album."/>
    <x v="21"/>
    <n v="855"/>
    <x v="1"/>
    <s v="US"/>
    <s v="USD"/>
    <n v="1445439674"/>
    <x v="1728"/>
    <b v="0"/>
    <n v="7"/>
    <b v="0"/>
    <s v="music/faith"/>
    <n v="68"/>
    <n v="122.14"/>
    <x v="2"/>
    <s v="faith"/>
    <x v="1728"/>
    <x v="1727"/>
    <x v="33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s v="US"/>
    <s v="USD"/>
    <n v="1465521306"/>
    <x v="1729"/>
    <b v="0"/>
    <n v="0"/>
    <b v="0"/>
    <s v="music/faith"/>
    <n v="0"/>
    <n v="0"/>
    <x v="2"/>
    <s v="faith"/>
    <x v="1729"/>
    <x v="1728"/>
    <x v="8"/>
  </r>
  <r>
    <n v="1730"/>
    <s v="Triumph Over Trials/ Hope Through the Hurt"/>
    <s v="Hello, I am raising money to fund my first solo Album.  This project is my testimony that God is truly our shelter in the storm."/>
    <x v="2"/>
    <n v="0"/>
    <x v="1"/>
    <s v="US"/>
    <s v="USD"/>
    <n v="1445738783"/>
    <x v="1730"/>
    <b v="0"/>
    <n v="0"/>
    <b v="0"/>
    <s v="music/faith"/>
    <n v="0"/>
    <n v="0"/>
    <x v="2"/>
    <s v="faith"/>
    <x v="1730"/>
    <x v="1729"/>
    <x v="33"/>
  </r>
  <r>
    <n v="1731"/>
    <s v="Sam Cox Band First Christian Tour"/>
    <s v="We are a Christin Worship band looking to midwest tour. God Bless!"/>
    <x v="28"/>
    <n v="0"/>
    <x v="1"/>
    <s v="US"/>
    <s v="USD"/>
    <n v="1434034800"/>
    <x v="1731"/>
    <b v="0"/>
    <n v="0"/>
    <b v="0"/>
    <s v="music/faith"/>
    <n v="0"/>
    <n v="0"/>
    <x v="2"/>
    <s v="faith"/>
    <x v="1731"/>
    <x v="1730"/>
    <x v="68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s v="US"/>
    <s v="USD"/>
    <n v="1452920400"/>
    <x v="1732"/>
    <b v="0"/>
    <n v="0"/>
    <b v="0"/>
    <s v="music/faith"/>
    <n v="0"/>
    <n v="0"/>
    <x v="2"/>
    <s v="faith"/>
    <x v="1732"/>
    <x v="1731"/>
    <x v="4"/>
  </r>
  <r>
    <n v="1733"/>
    <s v="What Faith Is EP/Album"/>
    <s v="I am trying to share the music I am blessed to have written. https://www.johncox4.com or https://reverbnation.com/johncox4"/>
    <x v="3"/>
    <n v="0"/>
    <x v="1"/>
    <s v="US"/>
    <s v="USD"/>
    <n v="1473802200"/>
    <x v="1733"/>
    <b v="0"/>
    <n v="0"/>
    <b v="0"/>
    <s v="music/faith"/>
    <n v="0"/>
    <n v="0"/>
    <x v="2"/>
    <s v="faith"/>
    <x v="1733"/>
    <x v="1732"/>
    <x v="78"/>
  </r>
  <r>
    <n v="1734"/>
    <s v="Street Prophet Los CD and new book"/>
    <s v="This is a double venture project. I have finished a new manuscript and currently working on creating a Christian rap CD."/>
    <x v="53"/>
    <n v="1"/>
    <x v="1"/>
    <s v="US"/>
    <s v="USD"/>
    <n v="1431046356"/>
    <x v="1734"/>
    <b v="0"/>
    <n v="1"/>
    <b v="0"/>
    <s v="music/faith"/>
    <n v="0"/>
    <n v="1"/>
    <x v="2"/>
    <s v="faith"/>
    <x v="1734"/>
    <x v="1733"/>
    <x v="19"/>
  </r>
  <r>
    <n v="1735"/>
    <s v="Leo's RainSong Artist program"/>
    <s v="RainSong is letting my buy a discounted guitar. I will use this to offer my talents to the ministry programs I'm a part of."/>
    <x v="28"/>
    <n v="110"/>
    <x v="1"/>
    <s v="US"/>
    <s v="USD"/>
    <n v="1470598345"/>
    <x v="1735"/>
    <b v="0"/>
    <n v="2"/>
    <b v="0"/>
    <s v="music/faith"/>
    <n v="11"/>
    <n v="55"/>
    <x v="2"/>
    <s v="faith"/>
    <x v="1735"/>
    <x v="1734"/>
    <x v="5"/>
  </r>
  <r>
    <n v="1736"/>
    <s v="In His Presence"/>
    <s v="A unique meditative album reflecting on the life of Christ, inviting Him into your presence"/>
    <x v="2"/>
    <n v="22"/>
    <x v="1"/>
    <s v="US"/>
    <s v="USD"/>
    <n v="1447018833"/>
    <x v="1736"/>
    <b v="0"/>
    <n v="1"/>
    <b v="0"/>
    <s v="music/faith"/>
    <n v="1"/>
    <n v="22"/>
    <x v="2"/>
    <s v="faith"/>
    <x v="1736"/>
    <x v="1735"/>
    <x v="26"/>
  </r>
  <r>
    <n v="1737"/>
    <s v="Healing"/>
    <s v="An instrumental project in which all songs are incorporated around the healing power of our God. Used for times of prayer &amp; devotion"/>
    <x v="23"/>
    <n v="850"/>
    <x v="1"/>
    <s v="US"/>
    <s v="USD"/>
    <n v="1437432392"/>
    <x v="1737"/>
    <b v="0"/>
    <n v="15"/>
    <b v="0"/>
    <s v="music/faith"/>
    <n v="21"/>
    <n v="56.67"/>
    <x v="2"/>
    <s v="faith"/>
    <x v="1737"/>
    <x v="1736"/>
    <x v="0"/>
  </r>
  <r>
    <n v="1738"/>
    <s v="The Flashing Lights"/>
    <s v="Music that inspires and gives hope for overcoming and change. And it is good music."/>
    <x v="10"/>
    <n v="20"/>
    <x v="1"/>
    <s v="US"/>
    <s v="USD"/>
    <n v="1412283542"/>
    <x v="1738"/>
    <b v="0"/>
    <n v="1"/>
    <b v="0"/>
    <s v="music/faith"/>
    <n v="0"/>
    <n v="20"/>
    <x v="2"/>
    <s v="faith"/>
    <x v="1738"/>
    <x v="1737"/>
    <x v="3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s v="US"/>
    <s v="USD"/>
    <n v="1462391932"/>
    <x v="1739"/>
    <b v="0"/>
    <n v="1"/>
    <b v="0"/>
    <s v="music/faith"/>
    <n v="0"/>
    <n v="1"/>
    <x v="2"/>
    <s v="faith"/>
    <x v="1739"/>
    <x v="1738"/>
    <x v="103"/>
  </r>
  <r>
    <n v="1740"/>
    <s v="Recording Studio Time"/>
    <s v="I recently recorded a new single. With your help I can return to the studio. Would you like to be part of my next worship project?"/>
    <x v="2"/>
    <n v="0"/>
    <x v="1"/>
    <s v="US"/>
    <s v="USD"/>
    <n v="1437075422"/>
    <x v="1740"/>
    <b v="0"/>
    <n v="0"/>
    <b v="0"/>
    <s v="music/faith"/>
    <n v="0"/>
    <n v="0"/>
    <x v="2"/>
    <s v="faith"/>
    <x v="1740"/>
    <x v="1739"/>
    <x v="0"/>
  </r>
  <r>
    <n v="1800"/>
    <s v="The Sikh Project Book"/>
    <s v="Shot over 3 years in the U.K &amp; U.S, and featured in press worldwide, we need your help to back the highly anticipated Sikh Project book"/>
    <x v="290"/>
    <n v="9460"/>
    <x v="1"/>
    <s v="GB"/>
    <s v="GBP"/>
    <n v="1476109970"/>
    <x v="1741"/>
    <b v="1"/>
    <n v="113"/>
    <b v="0"/>
    <s v="photography/photobooks"/>
    <n v="20"/>
    <n v="83.72"/>
    <x v="8"/>
    <s v="photobooks"/>
    <x v="1741"/>
    <x v="1740"/>
    <x v="7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8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79"/>
  </r>
  <r>
    <n v="1801"/>
    <s v="Come, Bring, Punish"/>
    <s v="Get involved in Come, Bring, Punish, a new photo book by Ewen Spencer, documenting the European Ballroom scene and the life around it"/>
    <x v="102"/>
    <n v="2355"/>
    <x v="1"/>
    <s v="GB"/>
    <s v="GBP"/>
    <n v="1450181400"/>
    <x v="1744"/>
    <b v="1"/>
    <n v="37"/>
    <b v="0"/>
    <s v="photography/photobooks"/>
    <n v="14"/>
    <n v="63.65"/>
    <x v="8"/>
    <s v="photobooks"/>
    <x v="1744"/>
    <x v="1743"/>
    <x v="21"/>
  </r>
  <r>
    <n v="1745"/>
    <s v="Things I do in Detroit - A Guidebook by The Nain Rouge"/>
    <s v="A Guidebook to the Coolest Places and Things About Detroit by The Nain Rouge, or Red Gnome, Detroit's oldest and coolest resident."/>
    <x v="38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87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155"/>
  </r>
  <r>
    <n v="1806"/>
    <s v="American Presidents Naked"/>
    <s v="Join me in publishing an amazing and unprecedented book with full frontal photopraphs of 8 American Presidents Naked"/>
    <x v="22"/>
    <n v="591"/>
    <x v="1"/>
    <s v="GB"/>
    <s v="GBP"/>
    <n v="1412090349"/>
    <x v="1747"/>
    <b v="1"/>
    <n v="8"/>
    <b v="0"/>
    <s v="photography/photobooks"/>
    <n v="3"/>
    <n v="73.88"/>
    <x v="8"/>
    <s v="photobooks"/>
    <x v="1747"/>
    <x v="1746"/>
    <x v="16"/>
  </r>
  <r>
    <n v="1748"/>
    <s v="So It Is: Vancouver"/>
    <s v="Telling the story of the city through remarkable people who live in Vancouver today."/>
    <x v="64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20"/>
  </r>
  <r>
    <n v="1749"/>
    <s v="E FOTOGRAFESCHE RECKBLECK - 367 DEEG AM AUSLAND ASAZ"/>
    <s v="Help me fund the production run of my first book by local Photographer Sandro Ortolani."/>
    <x v="291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85"/>
  </r>
  <r>
    <n v="1812"/>
    <s v="Run Rwanda: A Photo Book showcasing contemporary Rwanda"/>
    <s v="Run Rwanda - 211 miles, 100 photos:  An intimate visual documentation  of the inspiring and innovative reality of modern day Rwanda"/>
    <x v="47"/>
    <n v="865"/>
    <x v="1"/>
    <s v="GB"/>
    <s v="GBP"/>
    <n v="1467531536"/>
    <x v="1752"/>
    <b v="0"/>
    <n v="23"/>
    <b v="0"/>
    <s v="photography/photobooks"/>
    <n v="13"/>
    <n v="37.61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99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27"/>
  </r>
  <r>
    <n v="1755"/>
    <s v="Just One Block: The Extraordinary Journey Around The Block"/>
    <s v="For about a year I've been taking pictures while walking around the block with my dog. Want to publish a ebook of what I captured."/>
    <x v="256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13"/>
  </r>
  <r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11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6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36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27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91"/>
  </r>
  <r>
    <n v="1813"/>
    <s v="Libya : The Lost Days"/>
    <s v="This project aims to document, Libyan photographic history; through both print and artisan mediums ."/>
    <x v="229"/>
    <n v="0"/>
    <x v="1"/>
    <s v="GB"/>
    <s v="GBP"/>
    <n v="1407532812"/>
    <x v="1761"/>
    <b v="0"/>
    <n v="0"/>
    <b v="0"/>
    <s v="photography/photobooks"/>
    <n v="0"/>
    <n v="0"/>
    <x v="8"/>
    <s v="photobooks"/>
    <x v="1761"/>
    <x v="1760"/>
    <x v="3"/>
  </r>
  <r>
    <n v="1762"/>
    <s v="&quot;The Naked Pixel&quot; Ali Pakele"/>
    <s v="Project rewards $25 gets you 190+ digital images"/>
    <x v="219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9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83"/>
  </r>
  <r>
    <n v="1814"/>
    <s v="My Favourite Colour Was Yellow"/>
    <s v="A self published photo book documenting the overwhelming presence of the colour pink, in young girls lives here in the UK."/>
    <x v="14"/>
    <n v="5902"/>
    <x v="1"/>
    <s v="GB"/>
    <s v="GBP"/>
    <n v="1425108736"/>
    <x v="1764"/>
    <b v="0"/>
    <n v="140"/>
    <b v="0"/>
    <s v="photography/photobooks"/>
    <n v="49"/>
    <n v="42.16"/>
    <x v="8"/>
    <s v="photobooks"/>
    <x v="1764"/>
    <x v="1763"/>
    <x v="28"/>
  </r>
  <r>
    <n v="1765"/>
    <s v="Oklahoma, The Way I See It; The Book"/>
    <s v="Everyday I meet new people and everyday I learn a new story. These are the most popular of those stories from the first year of OTWISI."/>
    <x v="86"/>
    <n v="7433.48"/>
    <x v="1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48"/>
    <n v="0"/>
    <x v="1"/>
    <s v="AU"/>
    <s v="AUD"/>
    <n v="1408999088"/>
    <x v="1766"/>
    <b v="1"/>
    <n v="0"/>
    <b v="0"/>
    <s v="photography/photobooks"/>
    <n v="0"/>
    <n v="0"/>
    <x v="8"/>
    <s v="photobooks"/>
    <x v="1766"/>
    <x v="1765"/>
    <x v="96"/>
  </r>
  <r>
    <n v="1767"/>
    <s v="OR-GÃ“L-HO -A search for meaning during the World Cup"/>
    <s v="A photographic search for the true meaning of pride for ones country during the World Cup"/>
    <x v="10"/>
    <n v="2286"/>
    <x v="1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1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24"/>
  </r>
  <r>
    <n v="1769"/>
    <s v="Navajo Textile Project"/>
    <s v="To create a publication, and exhibition documenting the collection of Jamie Ross, longtime collector of Navajo Textiles"/>
    <x v="79"/>
    <n v="1081"/>
    <x v="1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98"/>
  </r>
  <r>
    <n v="1770"/>
    <s v="Pit &amp; Paddock: Unseen 60s &amp; 70s European Motor Racing Images"/>
    <s v="Auto-Archives non-profit library will publish a book of previously unseen 60s and 70s motor racing images by photographer Peter Darley."/>
    <x v="143"/>
    <n v="13846"/>
    <x v="1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1"/>
  </r>
  <r>
    <n v="1581"/>
    <s v="The Sharper Image"/>
    <s v="Photographic canvas prints depicting different scenes from around the globe, including local images taken in Sussex England."/>
    <x v="28"/>
    <n v="5"/>
    <x v="1"/>
    <s v="GB"/>
    <s v="GBP"/>
    <n v="1450521990"/>
    <x v="1771"/>
    <b v="0"/>
    <n v="1"/>
    <b v="0"/>
    <s v="photography/places"/>
    <n v="1"/>
    <n v="5"/>
    <x v="8"/>
    <s v="places"/>
    <x v="1771"/>
    <x v="1770"/>
    <x v="4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s v="GB"/>
    <s v="GBP"/>
    <n v="1411681391"/>
    <x v="1772"/>
    <b v="0"/>
    <n v="1"/>
    <b v="0"/>
    <s v="photography/places"/>
    <n v="0"/>
    <n v="15"/>
    <x v="8"/>
    <s v="places"/>
    <x v="1772"/>
    <x v="1771"/>
    <x v="1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98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22"/>
  </r>
  <r>
    <n v="1775"/>
    <s v="Muhammad Ali - The Comeback"/>
    <s v="Rarely seen images of Muhammad Ali in his prime as he trained in Miami Beach at the famous 5th Street Gym in the early 70s"/>
    <x v="292"/>
    <n v="21158"/>
    <x v="1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1"/>
  </r>
  <r>
    <n v="1591"/>
    <s v="Ireland from a Kite, a unique photographic book"/>
    <s v="Hi, my name is CiarÃ¡n May &amp; i'm a photographer from Co Fermanagh, Ireland. With your support  we can bring this wonderful book to life."/>
    <x v="31"/>
    <n v="4092"/>
    <x v="1"/>
    <s v="GB"/>
    <s v="GBP"/>
    <n v="1459700741"/>
    <x v="1776"/>
    <b v="0"/>
    <n v="92"/>
    <b v="0"/>
    <s v="photography/places"/>
    <n v="29"/>
    <n v="44.48"/>
    <x v="8"/>
    <s v="places"/>
    <x v="1776"/>
    <x v="1775"/>
    <x v="103"/>
  </r>
  <r>
    <n v="1777"/>
    <s v="All along the Control Tower"/>
    <s v="Photobook â€˜All along the Control Towerâ€™ by Theo and Frans Barten. Photos of more than 50 disused WW2 Control Towers in the UK."/>
    <x v="231"/>
    <n v="651"/>
    <x v="1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28"/>
  </r>
  <r>
    <n v="1778"/>
    <s v="Portrait of Cuban Resilience: Faces and Voices of a Blockade"/>
    <s v="This book combines portraits of Cuban life and and society with quotes from a diverse group of Cubans that live in Cuba now."/>
    <x v="64"/>
    <n v="995"/>
    <x v="1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86"/>
  </r>
  <r>
    <n v="1779"/>
    <s v="Ozymandias : a photo book"/>
    <s v="Publication of an award-winning photographic series that explores the endless and beautiful dance between creation and destruction."/>
    <x v="34"/>
    <n v="3986"/>
    <x v="1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79"/>
  </r>
  <r>
    <n v="1780"/>
    <s v="Native Nation"/>
    <s v="It is time to recognize and give to the indigenus groups the credit they deserve. It is time to understand where we come from."/>
    <x v="11"/>
    <n v="11923"/>
    <x v="1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1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5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89"/>
  </r>
  <r>
    <n v="1783"/>
    <s v="Hues of my Vision"/>
    <s v="My Buddy Spirit and I, Ara, camping full time camera on hand for a bit over nine years. &quot;Hue of my Vision&quot; is our Photo Book."/>
    <x v="79"/>
    <n v="9477"/>
    <x v="1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57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18"/>
  </r>
  <r>
    <n v="1785"/>
    <s v="Hank Bought A Bus - A photobook of our bus and adventure."/>
    <s v="A book about a school bus converted into a living space, and the adventure shared by friends on its maiden voyage."/>
    <x v="97"/>
    <n v="4853"/>
    <x v="1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1"/>
  </r>
  <r>
    <n v="1786"/>
    <s v="Observations in 6x6"/>
    <s v="A photo book that shows a timeless trip from Portugal to Sri Lanka in a subjective point of view through an old Hasselblad objective."/>
    <x v="175"/>
    <n v="905"/>
    <x v="1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2"/>
  </r>
  <r>
    <n v="1787"/>
    <s v="Alpamayo to Yerupaja"/>
    <s v="Raising awareness to the effects of global warming through photographs of the high mountains of Peru."/>
    <x v="3"/>
    <n v="1533"/>
    <x v="1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27"/>
  </r>
  <r>
    <n v="1596"/>
    <s v="The Town We Live In"/>
    <s v="London is beautiful. I want to create a book of stunning images from in and around our great city"/>
    <x v="54"/>
    <n v="75"/>
    <x v="1"/>
    <s v="GB"/>
    <s v="GBP"/>
    <n v="1418469569"/>
    <x v="1788"/>
    <b v="0"/>
    <n v="3"/>
    <b v="0"/>
    <s v="photography/places"/>
    <n v="2"/>
    <n v="25"/>
    <x v="8"/>
    <s v="places"/>
    <x v="1788"/>
    <x v="1787"/>
    <x v="22"/>
  </r>
  <r>
    <n v="1789"/>
    <s v="Paintball: Beyond The Paint"/>
    <s v="I want to create a portfolio to show all the aspects of the adrenaline filled game of paintball. Focusing on tournament players"/>
    <x v="6"/>
    <n v="40"/>
    <x v="1"/>
    <s v="US"/>
    <s v="USD"/>
    <n v="1421042403"/>
    <x v="1789"/>
    <b v="1"/>
    <n v="4"/>
    <b v="0"/>
    <s v="photography/photobooks"/>
    <n v="1"/>
    <n v="10"/>
    <x v="8"/>
    <s v="photobooks"/>
    <x v="1789"/>
    <x v="1788"/>
    <x v="106"/>
  </r>
  <r>
    <n v="1790"/>
    <s v="Return to Relevance: The Scott Hyde Archive"/>
    <s v="70 years of incredible photography sits patiently in old film sheet boxes, waiting for a return to relevance."/>
    <x v="293"/>
    <n v="1636"/>
    <x v="1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101"/>
  </r>
  <r>
    <n v="1599"/>
    <s v="The Londoner: Prints &amp; Canvas"/>
    <s v="A London photographer trekking 5,895m up Africa's Mount Kilimanjaro to pursue and enrich a career."/>
    <x v="9"/>
    <n v="0"/>
    <x v="1"/>
    <s v="GB"/>
    <s v="GBP"/>
    <n v="1460116576"/>
    <x v="1791"/>
    <b v="0"/>
    <n v="0"/>
    <b v="0"/>
    <s v="photography/places"/>
    <n v="0"/>
    <n v="0"/>
    <x v="8"/>
    <s v="places"/>
    <x v="1791"/>
    <x v="1790"/>
    <x v="103"/>
  </r>
  <r>
    <n v="1792"/>
    <s v="Bensinger's: Photographs by Helaine Garren"/>
    <s v="In 1970 Helaine Garren shot a series of images at Bensingerâ€™s Pool Hall in Chicago, Illinois."/>
    <x v="58"/>
    <n v="15281"/>
    <x v="1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17"/>
  </r>
  <r>
    <n v="1793"/>
    <s v="Live to Learn, Learn to Fight, Fight to Live - The Karen"/>
    <s v="The beginning of a long term project to document life of the Karen ethnic group on the border of Thailand and Burma."/>
    <x v="2"/>
    <n v="40"/>
    <x v="1"/>
    <s v="AU"/>
    <s v="AUD"/>
    <n v="1417127040"/>
    <x v="1793"/>
    <b v="1"/>
    <n v="2"/>
    <b v="0"/>
    <s v="photography/photobooks"/>
    <n v="1"/>
    <n v="20"/>
    <x v="8"/>
    <s v="photobooks"/>
    <x v="1793"/>
    <x v="1792"/>
    <x v="22"/>
  </r>
  <r>
    <n v="1794"/>
    <s v="Venus as Men"/>
    <s v="&quot;Venus as Menâ€ is a book about beauty of masculine nude. Is a reflection about men as a sensitive and sensual being and gender equity."/>
    <x v="7"/>
    <n v="997"/>
    <x v="1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101"/>
  </r>
  <r>
    <n v="1795"/>
    <s v="THE AFGHANS - A Photo Book"/>
    <s v="A photography book documenting the impact of the ISAF mission on the Afghan people of Mazar-e Sharif."/>
    <x v="90"/>
    <n v="10846"/>
    <x v="1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83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1796"/>
    <b v="0"/>
    <n v="34"/>
    <b v="1"/>
    <s v="theater/plays"/>
    <n v="102"/>
    <n v="150.15"/>
    <x v="3"/>
    <s v="plays"/>
    <x v="1796"/>
    <x v="1795"/>
    <x v="21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87"/>
  </r>
  <r>
    <n v="1798"/>
    <s v="Amoung Charros and Poetry/Entre Charros y Poesias"/>
    <s v="A photographic series on Mexican cowboys that I want to have published as a fine art book that will also include cowboy poetry."/>
    <x v="201"/>
    <n v="2182"/>
    <x v="1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104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1799"/>
    <b v="0"/>
    <n v="130"/>
    <b v="1"/>
    <s v="theater/plays"/>
    <n v="109"/>
    <n v="29.26"/>
    <x v="3"/>
    <s v="plays"/>
    <x v="1799"/>
    <x v="1798"/>
    <x v="36"/>
  </r>
  <r>
    <n v="526"/>
    <s v="Victory by Madicken Malm"/>
    <s v="We have a brand new play. We urgently need your help to fund our production, which opens at Theatre503 on August 18th."/>
    <x v="48"/>
    <n v="1710"/>
    <x v="0"/>
    <s v="GB"/>
    <s v="GBP"/>
    <n v="1438966800"/>
    <x v="1800"/>
    <b v="0"/>
    <n v="23"/>
    <b v="1"/>
    <s v="theater/plays"/>
    <n v="114"/>
    <n v="74.349999999999994"/>
    <x v="3"/>
    <s v="plays"/>
    <x v="1800"/>
    <x v="1799"/>
    <x v="17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1801"/>
    <b v="0"/>
    <n v="17"/>
    <b v="1"/>
    <s v="theater/plays"/>
    <n v="100"/>
    <n v="117.88"/>
    <x v="3"/>
    <s v="plays"/>
    <x v="1801"/>
    <x v="1800"/>
    <x v="70"/>
  </r>
  <r>
    <n v="1802"/>
    <s v="Out Of The Dark"/>
    <s v="Inner Darkness turned into a photobook. Personal work i shot during my recovery...in Berlin."/>
    <x v="8"/>
    <n v="1697"/>
    <x v="1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90"/>
  </r>
  <r>
    <n v="1803"/>
    <s v="On the Verge, the book."/>
    <s v="Photographs capture fleeting experiences, where childhood is our past and adulthood is our future. In between. On the verge."/>
    <x v="185"/>
    <n v="5390"/>
    <x v="1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101"/>
  </r>
  <r>
    <n v="1804"/>
    <s v="No Dar Papaya:  Photographs from Colombia 2003-2013"/>
    <s v="A beautiful book of Polaroid photographs which celebrates the beauty, diversity, and distinctive character of Colombia"/>
    <x v="294"/>
    <n v="5452"/>
    <x v="1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26"/>
  </r>
  <r>
    <n v="1805"/>
    <s v="Book &quot;The Travellers&quot;"/>
    <s v="The production of the book about my long term project &quot;The Travellers&quot;, Ireland`s biggest minority group with a nomadic origin."/>
    <x v="295"/>
    <n v="8191"/>
    <x v="1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13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1806"/>
    <b v="0"/>
    <n v="59"/>
    <b v="1"/>
    <s v="theater/plays"/>
    <n v="103"/>
    <n v="34.75"/>
    <x v="3"/>
    <s v="plays"/>
    <x v="1806"/>
    <x v="1805"/>
    <x v="81"/>
  </r>
  <r>
    <n v="1807"/>
    <s v="Anywhere but Here"/>
    <s v="I want to explore alternative cultures and lifestyles in America."/>
    <x v="10"/>
    <n v="553"/>
    <x v="1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16"/>
  </r>
  <r>
    <n v="1808"/>
    <s v="An Iranian Journey"/>
    <s v="An Iranian Journey exposes the duality of life in modern Iran where youth navigate a thicket of Islamic laws and customs to live freely"/>
    <x v="90"/>
    <n v="11594"/>
    <x v="1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54"/>
  </r>
  <r>
    <n v="1809"/>
    <s v="Hamilton: A Different Perspective"/>
    <s v="A stunning photo book highlighting the visual diversity of the City of Hamilton and showcasing it in a new light."/>
    <x v="8"/>
    <n v="380"/>
    <x v="1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28"/>
  </r>
  <r>
    <n v="1810"/>
    <s v="Film Speed"/>
    <s v="Film Speed is a series of Zines focusing on architecture shot completely on 35 and 120mm film."/>
    <x v="52"/>
    <n v="15"/>
    <x v="1"/>
    <s v="US"/>
    <s v="USD"/>
    <n v="1408657826"/>
    <x v="1810"/>
    <b v="0"/>
    <n v="2"/>
    <b v="0"/>
    <s v="photography/photobooks"/>
    <n v="3"/>
    <n v="7.5"/>
    <x v="8"/>
    <s v="photobooks"/>
    <x v="1810"/>
    <x v="1809"/>
    <x v="96"/>
  </r>
  <r>
    <n v="1811"/>
    <s v="The Year of Sunsets"/>
    <s v="A collection of 365 color photographs of sunsets in 2014, beautifully presented in a hardcover book."/>
    <x v="220"/>
    <n v="40"/>
    <x v="1"/>
    <s v="US"/>
    <s v="USD"/>
    <n v="1414123200"/>
    <x v="1811"/>
    <b v="0"/>
    <n v="26"/>
    <b v="0"/>
    <s v="photography/photobooks"/>
    <n v="0"/>
    <n v="1.54"/>
    <x v="8"/>
    <s v="photobooks"/>
    <x v="1811"/>
    <x v="1810"/>
    <x v="16"/>
  </r>
  <r>
    <n v="536"/>
    <s v="Much Further Out Than You Thought @ Edinburgh Fringe 2015"/>
    <s v="A new one-man play by Giles Roberts, shining a different light on the very human cost of war *IDEASTAP UNDERBELLY AWARD WINNER 2015*"/>
    <x v="128"/>
    <n v="3902.5"/>
    <x v="0"/>
    <s v="GB"/>
    <s v="GBP"/>
    <n v="1438624800"/>
    <x v="1812"/>
    <b v="0"/>
    <n v="39"/>
    <b v="1"/>
    <s v="theater/plays"/>
    <n v="118"/>
    <n v="100.06"/>
    <x v="3"/>
    <s v="plays"/>
    <x v="1812"/>
    <x v="1811"/>
    <x v="0"/>
  </r>
  <r>
    <n v="539"/>
    <s v="&quot;The Tale of The Cockatrice&quot; by Peafrog Puppetry"/>
    <s v="A brand new show that unites puppetry, live music and storytelling to bring a forgotten English legend back to life!"/>
    <x v="9"/>
    <n v="503.22"/>
    <x v="0"/>
    <s v="GB"/>
    <s v="GBP"/>
    <n v="1467681107"/>
    <x v="1813"/>
    <b v="0"/>
    <n v="20"/>
    <b v="1"/>
    <s v="theater/plays"/>
    <n v="101"/>
    <n v="25.16"/>
    <x v="3"/>
    <s v="plays"/>
    <x v="1813"/>
    <x v="1812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814"/>
    <b v="0"/>
    <n v="63"/>
    <b v="1"/>
    <s v="theater/plays"/>
    <n v="102"/>
    <n v="32.270000000000003"/>
    <x v="3"/>
    <s v="plays"/>
    <x v="1814"/>
    <x v="1813"/>
    <x v="90"/>
  </r>
  <r>
    <n v="1815"/>
    <s v="Texas to Florida"/>
    <s v="Photographic roadtrip from Dallas/Ft Worth, Texas to Florida's beaches. A summer photography roadtrip project to include 5 states."/>
    <x v="2"/>
    <n v="0"/>
    <x v="1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58"/>
    <n v="509"/>
    <x v="1"/>
    <s v="CH"/>
    <s v="CHF"/>
    <n v="1469473200"/>
    <x v="1816"/>
    <b v="0"/>
    <n v="6"/>
    <b v="0"/>
    <s v="photography/photobooks"/>
    <n v="2"/>
    <n v="84.83"/>
    <x v="8"/>
    <s v="photobooks"/>
    <x v="1816"/>
    <x v="1815"/>
    <x v="42"/>
  </r>
  <r>
    <n v="1817"/>
    <s v="Through the Lens of Jerry Gustafson"/>
    <s v="Hundreds of breathtaking rodeo photographs collected in a beautiful coffee table book."/>
    <x v="104"/>
    <n v="9419"/>
    <x v="1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81"/>
  </r>
  <r>
    <n v="1818"/>
    <s v="Give Me Your Goofy-ist"/>
    <s v="We are all different, this is a way to honor and celebrate the authenticity in being different."/>
    <x v="36"/>
    <n v="0"/>
    <x v="1"/>
    <s v="US"/>
    <s v="USD"/>
    <n v="1428035850"/>
    <x v="1818"/>
    <b v="0"/>
    <n v="0"/>
    <b v="0"/>
    <s v="photography/photobooks"/>
    <n v="0"/>
    <n v="0"/>
    <x v="8"/>
    <s v="photobooks"/>
    <x v="1818"/>
    <x v="1817"/>
    <x v="27"/>
  </r>
  <r>
    <n v="1819"/>
    <s v="Claim Your Glacier: What's your legacy? Denali, AK"/>
    <s v="Reach the ends of the earth! Claim a piece of alaskan wilderness- your name in a glacier and receive photo book our Denali Expedition"/>
    <x v="37"/>
    <n v="25"/>
    <x v="1"/>
    <s v="US"/>
    <s v="USD"/>
    <n v="1406743396"/>
    <x v="1819"/>
    <b v="0"/>
    <n v="4"/>
    <b v="0"/>
    <s v="photography/photobooks"/>
    <n v="2"/>
    <n v="6.25"/>
    <x v="8"/>
    <s v="photobooks"/>
    <x v="1819"/>
    <x v="1818"/>
    <x v="12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1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27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2"/>
    <s v="rock"/>
    <x v="1821"/>
    <x v="1820"/>
    <x v="63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2"/>
    <s v="rock"/>
    <x v="1822"/>
    <x v="1821"/>
    <x v="65"/>
  </r>
  <r>
    <n v="1823"/>
    <s v="Our Band Van Needs Serious Repairs!!!"/>
    <s v="Just as we are getting prepared to tour we find out our van has serious damage and can't run. We unfortunately don't have enough."/>
    <x v="183"/>
    <n v="811"/>
    <x v="0"/>
    <s v="US"/>
    <s v="USD"/>
    <n v="1351095976"/>
    <x v="1823"/>
    <b v="0"/>
    <n v="33"/>
    <b v="1"/>
    <s v="music/rock"/>
    <n v="116"/>
    <n v="24.58"/>
    <x v="2"/>
    <s v="rock"/>
    <x v="1823"/>
    <x v="1822"/>
    <x v="166"/>
  </r>
  <r>
    <n v="1824"/>
    <s v="Tin Man's Broken Wisdom Fund"/>
    <s v="cd fund raiser"/>
    <x v="2"/>
    <n v="3002"/>
    <x v="0"/>
    <s v="US"/>
    <s v="USD"/>
    <n v="1389146880"/>
    <x v="1824"/>
    <b v="0"/>
    <n v="40"/>
    <b v="1"/>
    <s v="music/rock"/>
    <n v="100"/>
    <n v="75.05"/>
    <x v="2"/>
    <s v="rock"/>
    <x v="1824"/>
    <x v="1823"/>
    <x v="6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2"/>
    <s v="rock"/>
    <x v="1825"/>
    <x v="1824"/>
    <x v="159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2"/>
    <s v="rock"/>
    <x v="1826"/>
    <x v="1825"/>
    <x v="102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2"/>
    <s v="rock"/>
    <x v="1827"/>
    <x v="1826"/>
    <x v="1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2"/>
    <s v="rock"/>
    <x v="1828"/>
    <x v="1827"/>
    <x v="97"/>
  </r>
  <r>
    <n v="1829"/>
    <s v="Help JUICE (Boston) Record Their First Album"/>
    <s v="Everything is set to record are EP except for our finances. Please donate if you can! Any amount is appreciated. "/>
    <x v="48"/>
    <n v="2500.25"/>
    <x v="0"/>
    <s v="US"/>
    <s v="USD"/>
    <n v="1295647200"/>
    <x v="1829"/>
    <b v="0"/>
    <n v="33"/>
    <b v="1"/>
    <s v="music/rock"/>
    <n v="167"/>
    <n v="75.77"/>
    <x v="2"/>
    <s v="rock"/>
    <x v="1829"/>
    <x v="1828"/>
    <x v="132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2"/>
    <s v="rock"/>
    <x v="1830"/>
    <x v="1829"/>
    <x v="102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2"/>
    <s v="rock"/>
    <x v="1831"/>
    <x v="1830"/>
    <x v="116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2"/>
    <s v="rock"/>
    <x v="1832"/>
    <x v="1831"/>
    <x v="48"/>
  </r>
  <r>
    <n v="1833"/>
    <s v="HAIRcyclopedia Vol. 2 - The Vault"/>
    <s v="I am writing the second volume in a series of hair band encyclopedias, however I lack the means to afford the costs of the photos."/>
    <x v="15"/>
    <n v="1050"/>
    <x v="0"/>
    <s v="US"/>
    <s v="USD"/>
    <n v="1362211140"/>
    <x v="1833"/>
    <b v="0"/>
    <n v="25"/>
    <b v="1"/>
    <s v="music/rock"/>
    <n v="263"/>
    <n v="42"/>
    <x v="2"/>
    <s v="rock"/>
    <x v="1833"/>
    <x v="1832"/>
    <x v="162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2"/>
    <s v="rock"/>
    <x v="1834"/>
    <x v="1833"/>
    <x v="18"/>
  </r>
  <r>
    <n v="1286"/>
    <s v="The Diary of a Nobody"/>
    <s v="A touring production of FRED's modern adaptation of the classic Victorian comic novel, reaching out to new audiences."/>
    <x v="48"/>
    <n v="1625"/>
    <x v="0"/>
    <s v="GB"/>
    <s v="GBP"/>
    <n v="1424181600"/>
    <x v="1835"/>
    <b v="0"/>
    <n v="20"/>
    <b v="1"/>
    <s v="theater/plays"/>
    <n v="108"/>
    <n v="81.25"/>
    <x v="3"/>
    <s v="plays"/>
    <x v="1835"/>
    <x v="1834"/>
    <x v="86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2"/>
    <s v="rock"/>
    <x v="1836"/>
    <x v="1835"/>
    <x v="3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2"/>
    <s v="rock"/>
    <x v="1837"/>
    <x v="1836"/>
    <x v="6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2"/>
    <s v="rock"/>
    <x v="1838"/>
    <x v="1837"/>
    <x v="5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2"/>
    <s v="rock"/>
    <x v="1839"/>
    <x v="1838"/>
    <x v="7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2"/>
    <s v="rock"/>
    <x v="1840"/>
    <x v="1839"/>
    <x v="53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2"/>
    <s v="rock"/>
    <x v="1841"/>
    <x v="1840"/>
    <x v="9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2"/>
    <s v="rock"/>
    <x v="1842"/>
    <x v="1841"/>
    <x v="2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2"/>
    <s v="rock"/>
    <x v="1843"/>
    <x v="1842"/>
    <x v="71"/>
  </r>
  <r>
    <n v="1844"/>
    <s v="Get The Neckties in the studio to record their first album!"/>
    <s v="We are working hard to get into the recording studio and finally release a full-length album...but we need your help getting there!"/>
    <x v="48"/>
    <n v="1521"/>
    <x v="0"/>
    <s v="US"/>
    <s v="USD"/>
    <n v="1307761200"/>
    <x v="1844"/>
    <b v="0"/>
    <n v="20"/>
    <b v="1"/>
    <s v="music/rock"/>
    <n v="101"/>
    <n v="76.05"/>
    <x v="2"/>
    <s v="rock"/>
    <x v="1844"/>
    <x v="1843"/>
    <x v="128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2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2"/>
    <s v="rock"/>
    <x v="1846"/>
    <x v="1845"/>
    <x v="163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2"/>
    <s v="rock"/>
    <x v="1847"/>
    <x v="1846"/>
    <x v="37"/>
  </r>
  <r>
    <n v="1848"/>
    <s v="Hopeless Jack First National Tour"/>
    <s v="Hopeless Jack &amp; the Handsome Devil's first American tour. Help us bring our dirty brand of &quot;Roots &amp; Roll&quot; across the country!"/>
    <x v="2"/>
    <n v="3221"/>
    <x v="0"/>
    <s v="US"/>
    <s v="USD"/>
    <n v="1312095540"/>
    <x v="1848"/>
    <b v="0"/>
    <n v="24"/>
    <b v="1"/>
    <s v="music/rock"/>
    <n v="107"/>
    <n v="134.21"/>
    <x v="2"/>
    <s v="rock"/>
    <x v="1848"/>
    <x v="1847"/>
    <x v="115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2"/>
    <s v="rock"/>
    <x v="1849"/>
    <x v="1848"/>
    <x v="166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2"/>
    <s v="rock"/>
    <x v="1850"/>
    <x v="1849"/>
    <x v="6"/>
  </r>
  <r>
    <n v="1851"/>
    <s v="From Digital to Reality - CD Printing for Three Albums"/>
    <s v="I have recorded 3 solo blues/rock/surf albums of original music, but they're only digitally released - I want there to be real CD's!"/>
    <x v="51"/>
    <n v="1301"/>
    <x v="0"/>
    <s v="US"/>
    <s v="USD"/>
    <n v="1406509200"/>
    <x v="1851"/>
    <b v="0"/>
    <n v="26"/>
    <b v="1"/>
    <s v="music/rock"/>
    <n v="100"/>
    <n v="50.04"/>
    <x v="2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2"/>
    <s v="rock"/>
    <x v="1852"/>
    <x v="1851"/>
    <x v="37"/>
  </r>
  <r>
    <n v="1853"/>
    <s v="Beyond the Victory recording their debut EP"/>
    <s v="The money will go towards our debut EP being Recorded mixed by Andrew Baylis and mastered by Drew Fulk of Think Sound Studios."/>
    <x v="77"/>
    <n v="815"/>
    <x v="0"/>
    <s v="US"/>
    <s v="USD"/>
    <n v="1352860017"/>
    <x v="1853"/>
    <b v="0"/>
    <n v="14"/>
    <b v="1"/>
    <s v="music/rock"/>
    <n v="102"/>
    <n v="58.21"/>
    <x v="2"/>
    <s v="rock"/>
    <x v="1853"/>
    <x v="1852"/>
    <x v="166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2"/>
    <s v="rock"/>
    <x v="1854"/>
    <x v="1853"/>
    <x v="53"/>
  </r>
  <r>
    <n v="1855"/>
    <s v="Motion Device Debut EP"/>
    <s v="11 year old Sara &amp; Motion Device want rock &amp; metal fans all over the world to unite and join the ROCK REVOLUTION!!!"/>
    <x v="229"/>
    <n v="13480.16"/>
    <x v="0"/>
    <s v="CA"/>
    <s v="CAD"/>
    <n v="1389012940"/>
    <x v="1855"/>
    <b v="0"/>
    <n v="191"/>
    <b v="1"/>
    <s v="music/rock"/>
    <n v="154"/>
    <n v="70.58"/>
    <x v="2"/>
    <s v="rock"/>
    <x v="1855"/>
    <x v="1854"/>
    <x v="149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2"/>
    <s v="rock"/>
    <x v="1856"/>
    <x v="1855"/>
    <x v="12"/>
  </r>
  <r>
    <n v="1857"/>
    <s v="Holy Water Moses - A Hail Dale Project"/>
    <s v="We need to get back to Nashville to record our second record, a full LP this time.  It ain't cheap and we need your help!"/>
    <x v="2"/>
    <n v="3000"/>
    <x v="0"/>
    <s v="US"/>
    <s v="USD"/>
    <n v="1410546413"/>
    <x v="1857"/>
    <b v="0"/>
    <n v="22"/>
    <b v="1"/>
    <s v="music/rock"/>
    <n v="100"/>
    <n v="136.36000000000001"/>
    <x v="2"/>
    <s v="rock"/>
    <x v="1857"/>
    <x v="1856"/>
    <x v="96"/>
  </r>
  <r>
    <n v="1858"/>
    <s v="Curriculum-Based Rock Music For Kids"/>
    <s v="I write songs to teach with at two Chicago schools.  The enthusiastic response from my students &amp; colleagues inspired me to do do this!"/>
    <x v="296"/>
    <n v="6041.55"/>
    <x v="0"/>
    <s v="US"/>
    <s v="USD"/>
    <n v="1324014521"/>
    <x v="1858"/>
    <b v="0"/>
    <n v="149"/>
    <b v="1"/>
    <s v="music/rock"/>
    <n v="109"/>
    <n v="40.549999999999997"/>
    <x v="2"/>
    <s v="rock"/>
    <x v="1858"/>
    <x v="1857"/>
    <x v="51"/>
  </r>
  <r>
    <n v="1859"/>
    <s v="Queen Kwong Tour to London and Paris"/>
    <s v="Queen Kwong is going ON TOUR to London and Paris!"/>
    <x v="2"/>
    <n v="3955"/>
    <x v="0"/>
    <s v="US"/>
    <s v="USD"/>
    <n v="1316716129"/>
    <x v="1859"/>
    <b v="0"/>
    <n v="56"/>
    <b v="1"/>
    <s v="music/rock"/>
    <n v="132"/>
    <n v="70.63"/>
    <x v="2"/>
    <s v="rock"/>
    <x v="1859"/>
    <x v="1858"/>
    <x v="44"/>
  </r>
  <r>
    <n v="1860"/>
    <s v="A Simple Complex's 2013 CD Release Party DVD"/>
    <s v="ASC had a one-of-a-kind CD release party in 2013, and we want to share it with the world - in DVD format!"/>
    <x v="46"/>
    <n v="1001"/>
    <x v="0"/>
    <s v="US"/>
    <s v="USD"/>
    <n v="1391706084"/>
    <x v="1860"/>
    <b v="0"/>
    <n v="19"/>
    <b v="1"/>
    <s v="music/rock"/>
    <n v="133"/>
    <n v="52.68"/>
    <x v="2"/>
    <s v="rock"/>
    <x v="1860"/>
    <x v="1859"/>
    <x v="102"/>
  </r>
  <r>
    <n v="1287"/>
    <s v="Sweeney Todd: The Panto at the Edinburgh Fringe!"/>
    <s v="PantoSoc are taking Sweeney Todd to the Fringe!_x000a__x000a_We will be performing in Edinburgh for two weeks, and we need your help to get there!"/>
    <x v="159"/>
    <n v="605"/>
    <x v="0"/>
    <s v="GB"/>
    <s v="GBP"/>
    <n v="1434120856"/>
    <x v="1861"/>
    <b v="0"/>
    <n v="25"/>
    <b v="1"/>
    <s v="theater/plays"/>
    <n v="242"/>
    <n v="24.2"/>
    <x v="3"/>
    <s v="plays"/>
    <x v="1861"/>
    <x v="1860"/>
    <x v="19"/>
  </r>
  <r>
    <n v="1862"/>
    <s v="Purple Fishing - Trump Supporters/Critics Find Common Ground"/>
    <s v="Purple Fishing is an online game and social media platform for Trump Supporters and Critics to have fun finding common ground."/>
    <x v="104"/>
    <n v="1455"/>
    <x v="1"/>
    <s v="US"/>
    <s v="USD"/>
    <n v="1488958200"/>
    <x v="1862"/>
    <b v="0"/>
    <n v="16"/>
    <b v="0"/>
    <s v="games/mobile games"/>
    <n v="8"/>
    <n v="90.94"/>
    <x v="6"/>
    <s v="mobile games"/>
    <x v="1862"/>
    <x v="1861"/>
    <x v="121"/>
  </r>
  <r>
    <n v="1863"/>
    <s v="Project: 20M813"/>
    <s v="This is an Android game where you take control of the zombies and try to eat your way to world domination!"/>
    <x v="30"/>
    <n v="10"/>
    <x v="1"/>
    <s v="US"/>
    <s v="USD"/>
    <n v="1402600085"/>
    <x v="1863"/>
    <b v="0"/>
    <n v="2"/>
    <b v="0"/>
    <s v="games/mobile games"/>
    <n v="0"/>
    <n v="5"/>
    <x v="6"/>
    <s v="mobile games"/>
    <x v="1863"/>
    <x v="1862"/>
    <x v="14"/>
  </r>
  <r>
    <n v="1864"/>
    <s v="Fat Cheeks the Cannonball - iPhone and Android"/>
    <s v="Cannons, Power Gloves, and PUNCHING STUFF!  Help Fat Cheeks collect Acorns for upgrades and customize his gear in this Endless Runner"/>
    <x v="47"/>
    <n v="2788"/>
    <x v="1"/>
    <s v="US"/>
    <s v="USD"/>
    <n v="1399223500"/>
    <x v="1864"/>
    <b v="0"/>
    <n v="48"/>
    <b v="0"/>
    <s v="games/mobile games"/>
    <n v="43"/>
    <n v="58.08"/>
    <x v="6"/>
    <s v="mobile games"/>
    <x v="1864"/>
    <x v="1863"/>
    <x v="97"/>
  </r>
  <r>
    <n v="1292"/>
    <s v="Season Scandinavia"/>
    <s v="Empty Deck presents the most exciting unknown contemporary Scandinavian plays in co-production with The Other Room Theatre, Cardiff."/>
    <x v="186"/>
    <n v="1870"/>
    <x v="0"/>
    <s v="GB"/>
    <s v="GBP"/>
    <n v="1444172340"/>
    <x v="1865"/>
    <b v="0"/>
    <n v="52"/>
    <b v="1"/>
    <s v="theater/plays"/>
    <n v="110"/>
    <n v="35.96"/>
    <x v="3"/>
    <s v="plays"/>
    <x v="1865"/>
    <x v="1864"/>
    <x v="13"/>
  </r>
  <r>
    <n v="1866"/>
    <s v="MathPlus Cards (FKA Random Math)"/>
    <s v="A mobile application that will allow math learners to practice math operations and improve critical thinking. Ideal for ages 7 to 12."/>
    <x v="58"/>
    <n v="125"/>
    <x v="1"/>
    <s v="US"/>
    <s v="USD"/>
    <n v="1488340800"/>
    <x v="1866"/>
    <b v="0"/>
    <n v="2"/>
    <b v="0"/>
    <s v="games/mobile games"/>
    <n v="1"/>
    <n v="62.5"/>
    <x v="6"/>
    <s v="mobile games"/>
    <x v="1866"/>
    <x v="1865"/>
    <x v="154"/>
  </r>
  <r>
    <n v="1867"/>
    <s v="Meme Wars - Dank Age"/>
    <s v="A mix of PokemonGo, Game of War- Fire Age, DragonSoul, &amp; Throwdown. Join a clan, collect meme, upgrade features, fight, &amp; compete."/>
    <x v="22"/>
    <n v="10"/>
    <x v="1"/>
    <s v="US"/>
    <s v="USD"/>
    <n v="1478383912"/>
    <x v="1867"/>
    <b v="0"/>
    <n v="1"/>
    <b v="0"/>
    <s v="games/mobile games"/>
    <n v="0"/>
    <n v="10"/>
    <x v="6"/>
    <s v="mobile games"/>
    <x v="1867"/>
    <x v="1866"/>
    <x v="142"/>
  </r>
  <r>
    <n v="1868"/>
    <s v="Help Build PaperChase Version 3 !"/>
    <s v="PaperChase is a popular endless flying game conceived by a 15 year old and loved by millions worldwide.  Help us build version 3!"/>
    <x v="58"/>
    <n v="1217"/>
    <x v="1"/>
    <s v="US"/>
    <s v="USD"/>
    <n v="1450166340"/>
    <x v="1868"/>
    <b v="0"/>
    <n v="17"/>
    <b v="0"/>
    <s v="games/mobile games"/>
    <n v="5"/>
    <n v="71.59"/>
    <x v="6"/>
    <s v="mobile games"/>
    <x v="1868"/>
    <x v="1867"/>
    <x v="4"/>
  </r>
  <r>
    <n v="1869"/>
    <s v="Castle Crawler RPG"/>
    <s v="CCRPG will be a 2D Pixel Art Game based on similar elements to the SNES game &quot;Zelda: A Link to the Past&quot; with RPG elements added in."/>
    <x v="3"/>
    <n v="0"/>
    <x v="1"/>
    <s v="US"/>
    <s v="USD"/>
    <n v="1483488249"/>
    <x v="1869"/>
    <b v="0"/>
    <n v="0"/>
    <b v="0"/>
    <s v="games/mobile games"/>
    <n v="0"/>
    <n v="0"/>
    <x v="6"/>
    <s v="mobile games"/>
    <x v="1869"/>
    <x v="1868"/>
    <x v="81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5"/>
  </r>
  <r>
    <n v="1871"/>
    <s v="The Adventures of Bible Bear"/>
    <s v="Journey with Bible Bear through each of the books of the Bible, exploring stories while learning verses, songs, and preschool concepts!"/>
    <x v="47"/>
    <n v="4666"/>
    <x v="1"/>
    <s v="US"/>
    <s v="USD"/>
    <n v="1416512901"/>
    <x v="1871"/>
    <b v="0"/>
    <n v="95"/>
    <b v="0"/>
    <s v="games/mobile games"/>
    <n v="72"/>
    <n v="49.12"/>
    <x v="6"/>
    <s v="mobile games"/>
    <x v="1871"/>
    <x v="1870"/>
    <x v="143"/>
  </r>
  <r>
    <n v="1872"/>
    <s v="ZombieTime!"/>
    <s v="A Top-View Action game where you play as Bob, the FIRST zombie to rise from the grave. Bring chaos to town, feast and don't die again."/>
    <x v="22"/>
    <n v="212"/>
    <x v="1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68"/>
  </r>
  <r>
    <n v="1873"/>
    <s v="The Red Card Blue Card Game"/>
    <s v="It's time for The Red Card Blue Card Game to be available everywhere! Help save the sanity of ALL parent's! Help make it an App!!"/>
    <x v="6"/>
    <n v="36"/>
    <x v="1"/>
    <s v="CA"/>
    <s v="CAD"/>
    <n v="1436373900"/>
    <x v="1873"/>
    <b v="0"/>
    <n v="2"/>
    <b v="0"/>
    <s v="games/mobile games"/>
    <n v="0"/>
    <n v="18"/>
    <x v="6"/>
    <s v="mobile games"/>
    <x v="1873"/>
    <x v="1872"/>
    <x v="90"/>
  </r>
  <r>
    <n v="1874"/>
    <s v="PATH to Reading Brain Training"/>
    <s v="PATH to Reading (PATH) is a patented break-through technology  that dramatically and permanently improves attention, reading, memory"/>
    <x v="297"/>
    <n v="26"/>
    <x v="1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51"/>
    <x v="1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8"/>
    <n v="0"/>
    <x v="1"/>
    <s v="AU"/>
    <s v="AUD"/>
    <n v="1402901405"/>
    <x v="1876"/>
    <b v="0"/>
    <n v="0"/>
    <b v="0"/>
    <s v="games/mobile games"/>
    <n v="0"/>
    <n v="0"/>
    <x v="6"/>
    <s v="mobile games"/>
    <x v="1876"/>
    <x v="1875"/>
    <x v="10"/>
  </r>
  <r>
    <n v="1877"/>
    <s v="Chip Dip II: Son of Chip Dip! - A Terrible, Terrible Game"/>
    <s v="It's obvious you won't survive by your wits alone. Unfortunately that's all you've got, Chip. Run!"/>
    <x v="299"/>
    <n v="0"/>
    <x v="1"/>
    <s v="US"/>
    <s v="USD"/>
    <n v="1425170525"/>
    <x v="1877"/>
    <b v="0"/>
    <n v="0"/>
    <b v="0"/>
    <s v="games/mobile games"/>
    <n v="0"/>
    <n v="0"/>
    <x v="6"/>
    <s v="mobile games"/>
    <x v="1877"/>
    <x v="1876"/>
    <x v="86"/>
  </r>
  <r>
    <n v="1878"/>
    <s v="Aussies versus Zombies"/>
    <s v="Action game now playable on Android/iOS platforms and PC browsers. Easy gameplay even for starters yet hard to be skilled. Multi-player"/>
    <x v="6"/>
    <n v="0"/>
    <x v="1"/>
    <s v="AU"/>
    <s v="AUD"/>
    <n v="1402618355"/>
    <x v="1878"/>
    <b v="0"/>
    <n v="0"/>
    <b v="0"/>
    <s v="games/mobile games"/>
    <n v="0"/>
    <n v="0"/>
    <x v="6"/>
    <s v="mobile games"/>
    <x v="1878"/>
    <x v="1877"/>
    <x v="14"/>
  </r>
  <r>
    <n v="1879"/>
    <s v="Alex and More"/>
    <s v="Juego de plataformas con 20 personajes. Cada personaje tiene cuatro habilidades distintas al resto de personajes y sus propias voces."/>
    <x v="10"/>
    <n v="6"/>
    <x v="1"/>
    <s v="ES"/>
    <s v="EUR"/>
    <n v="1457966129"/>
    <x v="1879"/>
    <b v="0"/>
    <n v="2"/>
    <b v="0"/>
    <s v="games/mobile games"/>
    <n v="0"/>
    <n v="3"/>
    <x v="6"/>
    <s v="mobile games"/>
    <x v="1879"/>
    <x v="1878"/>
    <x v="91"/>
  </r>
  <r>
    <n v="1294"/>
    <s v="HELMER'S LOO"/>
    <s v="We have an award-winning Danish play, now we just need a bathroom set to perform it in. Spend a penny to help us build the set!"/>
    <x v="9"/>
    <n v="610"/>
    <x v="0"/>
    <s v="GB"/>
    <s v="GBP"/>
    <n v="1445252400"/>
    <x v="1880"/>
    <b v="0"/>
    <n v="22"/>
    <b v="1"/>
    <s v="theater/plays"/>
    <n v="122"/>
    <n v="27.73"/>
    <x v="3"/>
    <s v="plays"/>
    <x v="1880"/>
    <x v="1879"/>
    <x v="2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2"/>
    <s v="indie rock"/>
    <x v="1881"/>
    <x v="1880"/>
    <x v="86"/>
  </r>
  <r>
    <n v="1882"/>
    <s v="American Lit or...Trespassing for Beginners"/>
    <s v="New songs have been popping out of Mark Donato for years now and he's got a large, squirming litter of them in need of triage.  Help!"/>
    <x v="300"/>
    <n v="3380"/>
    <x v="0"/>
    <s v="US"/>
    <s v="USD"/>
    <n v="1341964080"/>
    <x v="1882"/>
    <b v="0"/>
    <n v="81"/>
    <b v="1"/>
    <s v="music/indie rock"/>
    <n v="101"/>
    <n v="41.73"/>
    <x v="2"/>
    <s v="indie rock"/>
    <x v="1882"/>
    <x v="1881"/>
    <x v="43"/>
  </r>
  <r>
    <n v="1883"/>
    <s v="Afraid Of Figs - Help Fund our New CD - &quot;SAFE&quot;"/>
    <s v="Afraid Of Figs is a high energy pop/rock band, with off-the-wall humor, catchy hooks, and wild interactive live shows."/>
    <x v="118"/>
    <n v="1047"/>
    <x v="0"/>
    <s v="US"/>
    <s v="USD"/>
    <n v="1333921508"/>
    <x v="1883"/>
    <b v="0"/>
    <n v="32"/>
    <b v="1"/>
    <s v="music/indie rock"/>
    <n v="105"/>
    <n v="32.72"/>
    <x v="2"/>
    <s v="indie rock"/>
    <x v="1883"/>
    <x v="1882"/>
    <x v="12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2"/>
    <s v="indie rock"/>
    <x v="1884"/>
    <x v="1883"/>
    <x v="47"/>
  </r>
  <r>
    <n v="1885"/>
    <s v="KATA 'The Rising' - Double LP (Vinyl Release)"/>
    <s v="KATA's debut album 'The Rising' is ready for your ears, now all we need to do is press the vinyl. That's where you come in!"/>
    <x v="301"/>
    <n v="5322"/>
    <x v="0"/>
    <s v="US"/>
    <s v="USD"/>
    <n v="1344636000"/>
    <x v="1885"/>
    <b v="0"/>
    <n v="105"/>
    <b v="1"/>
    <s v="music/indie rock"/>
    <n v="116"/>
    <n v="50.69"/>
    <x v="2"/>
    <s v="indie rock"/>
    <x v="1885"/>
    <x v="1884"/>
    <x v="55"/>
  </r>
  <r>
    <n v="1886"/>
    <s v="INVISIBLE HOUSE: a history of the world - new CD/Album"/>
    <s v="Help the New York - based independent prog-rock band Invisible House create their new album called &quot;a history of the world&quot;"/>
    <x v="37"/>
    <n v="1225"/>
    <x v="0"/>
    <s v="US"/>
    <s v="USD"/>
    <n v="1415832338"/>
    <x v="1886"/>
    <b v="0"/>
    <n v="29"/>
    <b v="1"/>
    <s v="music/indie rock"/>
    <n v="102"/>
    <n v="42.24"/>
    <x v="2"/>
    <s v="indie rock"/>
    <x v="1886"/>
    <x v="1885"/>
    <x v="143"/>
  </r>
  <r>
    <n v="1887"/>
    <s v="Welcome To The Club - Music Video Project"/>
    <s v="Our dream of recording our second single in London and making it big in the UK is closer than ever! Do you want to be a part of it?"/>
    <x v="2"/>
    <n v="3335"/>
    <x v="0"/>
    <s v="ES"/>
    <s v="EUR"/>
    <n v="1449178200"/>
    <x v="1887"/>
    <b v="0"/>
    <n v="8"/>
    <b v="1"/>
    <s v="music/indie rock"/>
    <n v="111"/>
    <n v="416.88"/>
    <x v="2"/>
    <s v="indie rock"/>
    <x v="1887"/>
    <x v="188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2"/>
    <s v="indie rock"/>
    <x v="1888"/>
    <x v="1887"/>
    <x v="16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2"/>
    <s v="indie rock"/>
    <x v="1889"/>
    <x v="1888"/>
    <x v="162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2"/>
    <s v="indie rock"/>
    <x v="1890"/>
    <x v="1889"/>
    <x v="1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2"/>
    <s v="indie rock"/>
    <x v="1891"/>
    <x v="1890"/>
    <x v="112"/>
  </r>
  <r>
    <n v="1892"/>
    <s v="Nemes wants you to be able to hear their new songs!"/>
    <s v="Nemes has just recorded a new album and is raising $500 to get it mixed and mastered professionally."/>
    <x v="9"/>
    <n v="683"/>
    <x v="0"/>
    <s v="US"/>
    <s v="USD"/>
    <n v="1307459881"/>
    <x v="1892"/>
    <b v="0"/>
    <n v="26"/>
    <b v="1"/>
    <s v="music/indie rock"/>
    <n v="137"/>
    <n v="26.27"/>
    <x v="2"/>
    <s v="indie rock"/>
    <x v="1892"/>
    <x v="1891"/>
    <x v="128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2"/>
    <s v="indie rock"/>
    <x v="1893"/>
    <x v="1892"/>
    <x v="61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2"/>
    <s v="indie rock"/>
    <x v="1894"/>
    <x v="1893"/>
    <x v="74"/>
  </r>
  <r>
    <n v="1895"/>
    <s v="HERESTOFIGHTIN Debut full length album &quot;Becoming Native&quot;"/>
    <s v="HERESTOFIGHTIN is a folk rock band from Colorado fighting for change in our world through rock and roll. Be the change you want to see."/>
    <x v="302"/>
    <n v="9228"/>
    <x v="0"/>
    <s v="US"/>
    <s v="USD"/>
    <n v="1445363722"/>
    <x v="1895"/>
    <b v="0"/>
    <n v="47"/>
    <b v="1"/>
    <s v="music/indie rock"/>
    <n v="102"/>
    <n v="196.34"/>
    <x v="2"/>
    <s v="indie rock"/>
    <x v="1895"/>
    <x v="1894"/>
    <x v="33"/>
  </r>
  <r>
    <n v="1896"/>
    <s v="the bridge"/>
    <s v="My barely anticipated second album of self produced songs is ready to go.  Just need a little help to cover mastering, artwork etc."/>
    <x v="303"/>
    <n v="559"/>
    <x v="0"/>
    <s v="US"/>
    <s v="USD"/>
    <n v="1334250165"/>
    <x v="1896"/>
    <b v="0"/>
    <n v="13"/>
    <b v="1"/>
    <s v="music/indie rock"/>
    <n v="124"/>
    <n v="43"/>
    <x v="2"/>
    <s v="indie rock"/>
    <x v="1896"/>
    <x v="1895"/>
    <x v="123"/>
  </r>
  <r>
    <n v="1897"/>
    <s v="Vanessa Lively's New Album 2014"/>
    <s v="My new album produced by Paul Curreri is one of the most unique musical projects I have done. Let's finish it before the baby comes!"/>
    <x v="304"/>
    <n v="6506"/>
    <x v="0"/>
    <s v="US"/>
    <s v="USD"/>
    <n v="1393966800"/>
    <x v="1897"/>
    <b v="0"/>
    <n v="183"/>
    <b v="1"/>
    <s v="music/indie rock"/>
    <n v="102"/>
    <n v="35.549999999999997"/>
    <x v="2"/>
    <s v="indie rock"/>
    <x v="1897"/>
    <x v="1896"/>
    <x v="14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2"/>
    <s v="indie rock"/>
    <x v="1898"/>
    <x v="1897"/>
    <x v="49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2"/>
    <s v="indie rock"/>
    <x v="1899"/>
    <x v="1898"/>
    <x v="8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2"/>
    <s v="indie rock"/>
    <x v="1900"/>
    <x v="1899"/>
    <x v="12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901"/>
    <b v="0"/>
    <n v="64"/>
    <b v="1"/>
    <s v="theater/plays"/>
    <n v="102"/>
    <n v="39.83"/>
    <x v="3"/>
    <s v="play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1"/>
    <s v="NL"/>
    <s v="EUR"/>
    <n v="1425495447"/>
    <x v="1902"/>
    <b v="0"/>
    <n v="3"/>
    <b v="0"/>
    <s v="technology/gadgets"/>
    <n v="1"/>
    <n v="4"/>
    <x v="5"/>
    <s v="gadgets"/>
    <x v="1902"/>
    <x v="1901"/>
    <x v="86"/>
  </r>
  <r>
    <n v="1903"/>
    <s v="MiPointer"/>
    <s v="A cool smart laser pointer for presenting professionals. Unique by design, widest functional coverage for both IOS and Android."/>
    <x v="2"/>
    <n v="1398"/>
    <x v="1"/>
    <s v="US"/>
    <s v="USD"/>
    <n v="1485541791"/>
    <x v="1903"/>
    <b v="0"/>
    <n v="41"/>
    <b v="0"/>
    <s v="technology/gadgets"/>
    <n v="47"/>
    <n v="34.1"/>
    <x v="5"/>
    <s v="gadgets"/>
    <x v="1903"/>
    <x v="1902"/>
    <x v="87"/>
  </r>
  <r>
    <n v="1904"/>
    <s v="Small Animal Deterrent Latch (S.A.D.L.)"/>
    <s v="Animals knocking over your waste wheeler making a mess on trash day? The S.A.D.L. will help prevent that from happening!"/>
    <x v="64"/>
    <n v="50"/>
    <x v="1"/>
    <s v="US"/>
    <s v="USD"/>
    <n v="1451752021"/>
    <x v="1904"/>
    <b v="0"/>
    <n v="2"/>
    <b v="0"/>
    <s v="technology/gadgets"/>
    <n v="0"/>
    <n v="25"/>
    <x v="5"/>
    <s v="gadgets"/>
    <x v="1904"/>
    <x v="1903"/>
    <x v="4"/>
  </r>
  <r>
    <n v="1905"/>
    <s v="Dad, we will get your AxleCrutch idea to the next level!"/>
    <s v="Before Dick Armstrong passed away unexpectedly in 2003, he invented an AxleCrutch device to help his customers-his idea lives on today."/>
    <x v="58"/>
    <n v="42"/>
    <x v="1"/>
    <s v="US"/>
    <s v="USD"/>
    <n v="1410127994"/>
    <x v="1905"/>
    <b v="0"/>
    <n v="4"/>
    <b v="0"/>
    <s v="technology/gadgets"/>
    <n v="0"/>
    <n v="10.5"/>
    <x v="5"/>
    <s v="gadgets"/>
    <x v="1905"/>
    <x v="1904"/>
    <x v="96"/>
  </r>
  <r>
    <n v="1906"/>
    <s v="Macbook all-in-one Portable storage docking station PLUSDOCK"/>
    <s v="Max 5Tb storage, Wired lan, Additional USB ports and Hi-res DAC, 10000mAh battery, Real portable docking station"/>
    <x v="64"/>
    <n v="21380"/>
    <x v="1"/>
    <s v="US"/>
    <s v="USD"/>
    <n v="1466697983"/>
    <x v="1906"/>
    <b v="0"/>
    <n v="99"/>
    <b v="0"/>
    <s v="technology/gadgets"/>
    <n v="43"/>
    <n v="215.96"/>
    <x v="5"/>
    <s v="gadgets"/>
    <x v="1906"/>
    <x v="1905"/>
    <x v="7"/>
  </r>
  <r>
    <n v="1907"/>
    <s v="Litter-Buddy"/>
    <s v="Litter-Buddy is great economical alternative to leading pet waste disposal systems with cartridge bag elements."/>
    <x v="11"/>
    <n v="85"/>
    <x v="1"/>
    <s v="US"/>
    <s v="USD"/>
    <n v="1400853925"/>
    <x v="1907"/>
    <b v="0"/>
    <n v="4"/>
    <b v="0"/>
    <s v="technology/gadgets"/>
    <n v="0"/>
    <n v="21.25"/>
    <x v="5"/>
    <s v="gadgets"/>
    <x v="1907"/>
    <x v="1906"/>
    <x v="14"/>
  </r>
  <r>
    <n v="1908"/>
    <s v="Better WiFi for today's Internet of Everything WiFi devices"/>
    <s v="Our device eliminates WiFi range issues with your connected devices by allowing you to locate our device where you will use your WiFi."/>
    <x v="58"/>
    <n v="433"/>
    <x v="1"/>
    <s v="US"/>
    <s v="USD"/>
    <n v="1483048900"/>
    <x v="1908"/>
    <b v="0"/>
    <n v="4"/>
    <b v="0"/>
    <s v="technology/gadgets"/>
    <n v="2"/>
    <n v="108.25"/>
    <x v="5"/>
    <s v="gadgets"/>
    <x v="1908"/>
    <x v="1907"/>
    <x v="8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1"/>
    <s v="US"/>
    <s v="USD"/>
    <n v="1414059479"/>
    <x v="1909"/>
    <b v="0"/>
    <n v="38"/>
    <b v="0"/>
    <s v="technology/gadgets"/>
    <n v="14"/>
    <n v="129.97"/>
    <x v="5"/>
    <s v="gadgets"/>
    <x v="1909"/>
    <x v="1908"/>
    <x v="80"/>
  </r>
  <r>
    <n v="1910"/>
    <s v="Thinking Cleaner, Wifi for iRobotÂ® RoombaÂ® 700 &amp; 800 series"/>
    <s v="Thinking Cleaner is an add-on for your iRobotÂ® RoombaÂ® 700/800 that makes it smarter and aware of its owner."/>
    <x v="96"/>
    <n v="33486"/>
    <x v="1"/>
    <s v="NL"/>
    <s v="EUR"/>
    <n v="1446331500"/>
    <x v="1910"/>
    <b v="0"/>
    <n v="285"/>
    <b v="0"/>
    <s v="technology/gadgets"/>
    <n v="39"/>
    <n v="117.49"/>
    <x v="5"/>
    <s v="gadgets"/>
    <x v="1910"/>
    <x v="1909"/>
    <x v="33"/>
  </r>
  <r>
    <n v="1911"/>
    <s v="Charge Furniture"/>
    <s v="Charge furniture, making it simple and comfortable to charge your USB devices without leaving the comfort of your couch or armchair"/>
    <x v="305"/>
    <n v="10"/>
    <x v="1"/>
    <s v="NZ"/>
    <s v="NZD"/>
    <n v="1407545334"/>
    <x v="1911"/>
    <b v="0"/>
    <n v="1"/>
    <b v="0"/>
    <s v="technology/gadgets"/>
    <n v="0"/>
    <n v="10"/>
    <x v="5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1"/>
    <s v="US"/>
    <s v="USD"/>
    <n v="1433395560"/>
    <x v="1912"/>
    <b v="0"/>
    <n v="42"/>
    <b v="0"/>
    <s v="technology/gadgets"/>
    <n v="59"/>
    <n v="70.599999999999994"/>
    <x v="5"/>
    <s v="gadgets"/>
    <x v="1912"/>
    <x v="1911"/>
    <x v="82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913"/>
    <b v="0"/>
    <n v="23"/>
    <b v="1"/>
    <s v="theater/plays"/>
    <n v="141"/>
    <n v="52.17"/>
    <x v="3"/>
    <s v="plays"/>
    <x v="1913"/>
    <x v="1912"/>
    <x v="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6"/>
    <n v="60"/>
    <x v="1"/>
    <s v="US"/>
    <s v="USD"/>
    <n v="1414814340"/>
    <x v="1914"/>
    <b v="0"/>
    <n v="2"/>
    <b v="0"/>
    <s v="technology/gadgets"/>
    <n v="9"/>
    <n v="30"/>
    <x v="5"/>
    <s v="gadgets"/>
    <x v="1914"/>
    <x v="1913"/>
    <x v="22"/>
  </r>
  <r>
    <n v="1915"/>
    <s v="The Cat-Bath Contraption"/>
    <s v="The picture above is of our current prototype for the cat bath - we hope to move beyond a simple bin and create a cat bath revolution!"/>
    <x v="9"/>
    <n v="8"/>
    <x v="1"/>
    <s v="US"/>
    <s v="USD"/>
    <n v="1409620222"/>
    <x v="1915"/>
    <b v="0"/>
    <n v="4"/>
    <b v="0"/>
    <s v="technology/gadgets"/>
    <n v="2"/>
    <n v="2"/>
    <x v="5"/>
    <s v="gadgets"/>
    <x v="1915"/>
    <x v="1914"/>
    <x v="96"/>
  </r>
  <r>
    <n v="1916"/>
    <s v="The Paint Can Holder by U.S. Green Products"/>
    <s v="The Paint Can Holder Makes Painting Easier and Safer on Extension Ladders."/>
    <x v="22"/>
    <n v="102"/>
    <x v="1"/>
    <s v="US"/>
    <s v="USD"/>
    <n v="1478542375"/>
    <x v="1916"/>
    <b v="0"/>
    <n v="6"/>
    <b v="0"/>
    <s v="technology/gadgets"/>
    <n v="1"/>
    <n v="17"/>
    <x v="5"/>
    <s v="gadgets"/>
    <x v="1916"/>
    <x v="1915"/>
    <x v="142"/>
  </r>
  <r>
    <n v="1917"/>
    <s v="Chronovisor:The MOST innovative watch for night time reading"/>
    <s v="Let's build a legendary brand altogether"/>
    <x v="307"/>
    <n v="205025"/>
    <x v="1"/>
    <s v="HK"/>
    <s v="HKD"/>
    <n v="1486708133"/>
    <x v="1917"/>
    <b v="0"/>
    <n v="70"/>
    <b v="0"/>
    <s v="technology/gadgets"/>
    <n v="53"/>
    <n v="2928.93"/>
    <x v="5"/>
    <s v="gadgets"/>
    <x v="1917"/>
    <x v="1916"/>
    <x v="154"/>
  </r>
  <r>
    <n v="1918"/>
    <s v="BugVibesâ„¢-Better Flowers, Plants, Trees with less Pesticides"/>
    <s v="Repel Japanese beetles and garden pests. Grow organic fruit and vegetables to help the environment, one plant at a time."/>
    <x v="58"/>
    <n v="260"/>
    <x v="1"/>
    <s v="US"/>
    <s v="USD"/>
    <n v="1407869851"/>
    <x v="1918"/>
    <b v="0"/>
    <n v="9"/>
    <b v="0"/>
    <s v="technology/gadgets"/>
    <n v="1"/>
    <n v="28.89"/>
    <x v="5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9"/>
    <n v="237"/>
    <x v="1"/>
    <s v="US"/>
    <s v="USD"/>
    <n v="1432069249"/>
    <x v="1919"/>
    <b v="0"/>
    <n v="8"/>
    <b v="0"/>
    <s v="technology/gadgets"/>
    <n v="47"/>
    <n v="29.63"/>
    <x v="5"/>
    <s v="gadgets"/>
    <x v="1919"/>
    <x v="1918"/>
    <x v="5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920"/>
    <b v="0"/>
    <n v="33"/>
    <b v="1"/>
    <s v="theater/plays"/>
    <n v="105"/>
    <n v="63.42"/>
    <x v="3"/>
    <s v="plays"/>
    <x v="1920"/>
    <x v="1919"/>
    <x v="9"/>
  </r>
  <r>
    <n v="1921"/>
    <s v="The Fine Spirits are making an album!"/>
    <s v="The Fine Spirits are making an album, but we need your help!"/>
    <x v="48"/>
    <n v="2052"/>
    <x v="0"/>
    <s v="US"/>
    <s v="USD"/>
    <n v="1342243143"/>
    <x v="1921"/>
    <b v="0"/>
    <n v="38"/>
    <b v="1"/>
    <s v="music/indie rock"/>
    <n v="137"/>
    <n v="54"/>
    <x v="2"/>
    <s v="indie rock"/>
    <x v="1921"/>
    <x v="1920"/>
    <x v="4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2"/>
    <s v="indie rock"/>
    <x v="1922"/>
    <x v="1921"/>
    <x v="54"/>
  </r>
  <r>
    <n v="1923"/>
    <s v="Help Lions&amp;Creators print their album!"/>
    <s v="We just finished recording our first album! All we need is a little extra help to be able to get it printed!"/>
    <x v="308"/>
    <n v="301"/>
    <x v="0"/>
    <s v="US"/>
    <s v="USD"/>
    <n v="1317099540"/>
    <x v="1923"/>
    <b v="0"/>
    <n v="13"/>
    <b v="1"/>
    <s v="music/indie rock"/>
    <n v="241"/>
    <n v="23.15"/>
    <x v="2"/>
    <s v="indie rock"/>
    <x v="1923"/>
    <x v="1922"/>
    <x v="44"/>
  </r>
  <r>
    <n v="1924"/>
    <s v="The 'Songs from the Bookmark' Sessions"/>
    <s v="We are recording a cd of Songs- About life and love_x000a_from the perspective a conscious country girl_x000a_living in the city."/>
    <x v="2"/>
    <n v="3432"/>
    <x v="0"/>
    <s v="US"/>
    <s v="USD"/>
    <n v="1389814380"/>
    <x v="1924"/>
    <b v="0"/>
    <n v="33"/>
    <b v="1"/>
    <s v="music/indie rock"/>
    <n v="114"/>
    <n v="104"/>
    <x v="2"/>
    <s v="indie rock"/>
    <x v="1924"/>
    <x v="1923"/>
    <x v="65"/>
  </r>
  <r>
    <n v="1925"/>
    <s v="The Freakniks Debut Album: Infinite Love"/>
    <s v="The Freakniks are making their psychedelic freak-folk debut studio album and they need your help."/>
    <x v="48"/>
    <n v="1655"/>
    <x v="0"/>
    <s v="US"/>
    <s v="USD"/>
    <n v="1381449600"/>
    <x v="1925"/>
    <b v="0"/>
    <n v="52"/>
    <b v="1"/>
    <s v="music/indie rock"/>
    <n v="110"/>
    <n v="31.83"/>
    <x v="2"/>
    <s v="indie rock"/>
    <x v="1925"/>
    <x v="1924"/>
    <x v="30"/>
  </r>
  <r>
    <n v="1926"/>
    <s v="Invisible Allies - Hyperdimensional Animals"/>
    <s v="Invisible Allies is a collaboration between well known West Coast downtempo aficionado Bluetech and Philadelphia electronic mastermind KiloWatts.  "/>
    <x v="48"/>
    <n v="2930.69"/>
    <x v="0"/>
    <s v="US"/>
    <s v="USD"/>
    <n v="1288657560"/>
    <x v="1926"/>
    <b v="0"/>
    <n v="107"/>
    <b v="1"/>
    <s v="music/indie rock"/>
    <n v="195"/>
    <n v="27.39"/>
    <x v="2"/>
    <s v="indie rock"/>
    <x v="1926"/>
    <x v="1925"/>
    <x v="170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2"/>
    <s v="indie rock"/>
    <x v="1927"/>
    <x v="1926"/>
    <x v="125"/>
  </r>
  <r>
    <n v="1928"/>
    <s v="Jollyheads Circus Debut Album &quot;The Kaleidoscope Dawn&quot;"/>
    <s v="Help us master and release our debut album &quot;The Kaleidoscope Dawn&quot;"/>
    <x v="309"/>
    <n v="2630"/>
    <x v="0"/>
    <s v="US"/>
    <s v="USD"/>
    <n v="1367940794"/>
    <x v="1928"/>
    <b v="0"/>
    <n v="34"/>
    <b v="1"/>
    <s v="music/indie rock"/>
    <n v="103"/>
    <n v="77.349999999999994"/>
    <x v="2"/>
    <s v="indie rock"/>
    <x v="1928"/>
    <x v="1927"/>
    <x v="29"/>
  </r>
  <r>
    <n v="1929"/>
    <s v="Surplus 1980 album funds for release on CD/LP."/>
    <s v="Trying to raise funds to release a full-length album on LP and CD by my post-punk studio project, Surplus 1980."/>
    <x v="49"/>
    <n v="3210"/>
    <x v="0"/>
    <s v="US"/>
    <s v="USD"/>
    <n v="1309825866"/>
    <x v="1929"/>
    <b v="0"/>
    <n v="75"/>
    <b v="1"/>
    <s v="music/indie rock"/>
    <n v="100"/>
    <n v="42.8"/>
    <x v="2"/>
    <s v="indie rock"/>
    <x v="1929"/>
    <x v="1928"/>
    <x v="115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2"/>
    <s v="indie rock"/>
    <x v="1930"/>
    <x v="1929"/>
    <x v="3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2"/>
    <s v="indie rock"/>
    <x v="1931"/>
    <x v="1930"/>
    <x v="136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2"/>
    <s v="indie rock"/>
    <x v="1932"/>
    <x v="1931"/>
    <x v="7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2"/>
    <s v="indie rock"/>
    <x v="1933"/>
    <x v="1932"/>
    <x v="16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2"/>
    <s v="indie rock"/>
    <x v="1934"/>
    <x v="1933"/>
    <x v="11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2"/>
    <s v="indie rock"/>
    <x v="1935"/>
    <x v="1934"/>
    <x v="14"/>
  </r>
  <r>
    <n v="1936"/>
    <s v="Grandkids Record a Full-length Album!"/>
    <s v="Hey, we're Grandkids! We have enough songs to record an LP, and we need your help! We're going to make you proud, promise!"/>
    <x v="50"/>
    <n v="8739.01"/>
    <x v="0"/>
    <s v="US"/>
    <s v="USD"/>
    <n v="1323151140"/>
    <x v="1936"/>
    <b v="0"/>
    <n v="145"/>
    <b v="1"/>
    <s v="music/indie rock"/>
    <n v="117"/>
    <n v="60.27"/>
    <x v="2"/>
    <s v="indie rock"/>
    <x v="1936"/>
    <x v="1935"/>
    <x v="73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2"/>
    <s v="indie rock"/>
    <x v="1937"/>
    <x v="1936"/>
    <x v="13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2"/>
    <s v="indie rock"/>
    <x v="1938"/>
    <x v="1937"/>
    <x v="4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2"/>
    <s v="indie rock"/>
    <x v="1939"/>
    <x v="1938"/>
    <x v="39"/>
  </r>
  <r>
    <n v="1940"/>
    <s v="History Grows: New K. Record"/>
    <s v="K. is about *this* close to finishing up our third record, History Grows.  Now we just need to master it and release it!"/>
    <x v="82"/>
    <n v="1111"/>
    <x v="0"/>
    <s v="US"/>
    <s v="USD"/>
    <n v="1308110340"/>
    <x v="1940"/>
    <b v="0"/>
    <n v="31"/>
    <b v="1"/>
    <s v="music/indie rock"/>
    <n v="171"/>
    <n v="35.840000000000003"/>
    <x v="2"/>
    <s v="indie rock"/>
    <x v="1940"/>
    <x v="1939"/>
    <x v="128"/>
  </r>
  <r>
    <n v="1941"/>
    <s v="Gramofon: Modern Cloud Jukebox"/>
    <s v="Gramofon streams cloud music to your sound system. A modern jukebox: smartphones are the remotes + WiFi brings everyone together."/>
    <x v="66"/>
    <n v="315295.89"/>
    <x v="0"/>
    <s v="US"/>
    <s v="USD"/>
    <n v="1400137131"/>
    <x v="1941"/>
    <b v="1"/>
    <n v="4883"/>
    <b v="1"/>
    <s v="technology/hardware"/>
    <n v="126"/>
    <n v="64.569999999999993"/>
    <x v="5"/>
    <s v="hardware"/>
    <x v="1941"/>
    <x v="1940"/>
    <x v="97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5"/>
    <s v="hardware"/>
    <x v="1942"/>
    <x v="1941"/>
    <x v="58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5"/>
    <s v="hardware"/>
    <x v="1943"/>
    <x v="1942"/>
    <x v="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5"/>
    <s v="hardware"/>
    <x v="1944"/>
    <x v="1943"/>
    <x v="97"/>
  </r>
  <r>
    <n v="1945"/>
    <s v="Oval - The First Digital HandPan"/>
    <s v="A new electronic musical instrument which allows you to play, learn and perform music using any sound you can imagine."/>
    <x v="59"/>
    <n v="348018"/>
    <x v="0"/>
    <s v="ES"/>
    <s v="EUR"/>
    <n v="1436680958"/>
    <x v="1945"/>
    <b v="1"/>
    <n v="680"/>
    <b v="1"/>
    <s v="technology/hardware"/>
    <n v="348"/>
    <n v="511.79"/>
    <x v="5"/>
    <s v="hardware"/>
    <x v="1945"/>
    <x v="1944"/>
    <x v="90"/>
  </r>
  <r>
    <n v="1946"/>
    <s v="eMersion Gesture Control System for Music Performance &amp; More"/>
    <s v="A smart technology that allows your instrument to transform movement, orientation and momentum into audio &amp; visual effects."/>
    <x v="50"/>
    <n v="11231"/>
    <x v="0"/>
    <s v="US"/>
    <s v="USD"/>
    <n v="1397961361"/>
    <x v="1946"/>
    <b v="1"/>
    <n v="70"/>
    <b v="1"/>
    <s v="technology/hardware"/>
    <n v="150"/>
    <n v="160.44"/>
    <x v="5"/>
    <s v="hardware"/>
    <x v="1946"/>
    <x v="1945"/>
    <x v="161"/>
  </r>
  <r>
    <n v="1947"/>
    <s v="Fusion in a Bubblegum Machine"/>
    <s v="You may be thinking: &quot;a fusion reactor? Thatâ€™s not very exciting, I see fusion every day.&quot; But. How often do you see fusion inside of a Bubblegum..."/>
    <x v="77"/>
    <n v="805.07"/>
    <x v="0"/>
    <s v="US"/>
    <s v="USD"/>
    <n v="1258955940"/>
    <x v="1947"/>
    <b v="1"/>
    <n v="23"/>
    <b v="1"/>
    <s v="technology/hardware"/>
    <n v="101"/>
    <n v="35"/>
    <x v="5"/>
    <s v="hardware"/>
    <x v="1947"/>
    <x v="1946"/>
    <x v="177"/>
  </r>
  <r>
    <n v="1948"/>
    <s v="UDOO X86: The Most Powerful Maker Board Ever"/>
    <s v="10 times more powerful than Raspberry Pi 3, x86 64-bit architecture"/>
    <x v="59"/>
    <n v="800211"/>
    <x v="0"/>
    <s v="US"/>
    <s v="USD"/>
    <n v="1465232520"/>
    <x v="1948"/>
    <b v="1"/>
    <n v="4245"/>
    <b v="1"/>
    <s v="technology/hardware"/>
    <n v="800"/>
    <n v="188.51"/>
    <x v="5"/>
    <s v="hardware"/>
    <x v="1948"/>
    <x v="1947"/>
    <x v="8"/>
  </r>
  <r>
    <n v="1303"/>
    <s v="Forward Arena Theatre Company: Summer Season"/>
    <s v="Groundbreaking queer theatre."/>
    <x v="8"/>
    <n v="4559.13"/>
    <x v="0"/>
    <s v="GB"/>
    <s v="GBP"/>
    <n v="1469962800"/>
    <x v="1949"/>
    <b v="0"/>
    <n v="108"/>
    <b v="1"/>
    <s v="theater/plays"/>
    <n v="130"/>
    <n v="42.21"/>
    <x v="3"/>
    <s v="plays"/>
    <x v="1949"/>
    <x v="1948"/>
    <x v="5"/>
  </r>
  <r>
    <n v="1950"/>
    <s v="Trebuchette - the snap-together, desktop trebuchet"/>
    <s v="We're building snap-together model trebuchets that are perfect for office warfare or annoying your roommate!"/>
    <x v="157"/>
    <n v="96248.960000000006"/>
    <x v="0"/>
    <s v="US"/>
    <s v="USD"/>
    <n v="1303446073"/>
    <x v="1950"/>
    <b v="1"/>
    <n v="1876"/>
    <b v="1"/>
    <s v="technology/hardware"/>
    <n v="201"/>
    <n v="51.31"/>
    <x v="5"/>
    <s v="hardware"/>
    <x v="1950"/>
    <x v="1949"/>
    <x v="61"/>
  </r>
  <r>
    <n v="1951"/>
    <s v="Connect. Code. Create. With SBrick Plus"/>
    <s v="Take learning and playing with LEGOÂ® to the next level with sensors! Build creations with SBrick Plus and make them interactive!"/>
    <x v="64"/>
    <n v="106222"/>
    <x v="0"/>
    <s v="US"/>
    <s v="USD"/>
    <n v="1478516737"/>
    <x v="1951"/>
    <b v="1"/>
    <n v="834"/>
    <b v="1"/>
    <s v="technology/hardware"/>
    <n v="212"/>
    <n v="127.36"/>
    <x v="5"/>
    <s v="hardware"/>
    <x v="1951"/>
    <x v="1950"/>
    <x v="14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5"/>
    <s v="hardware"/>
    <x v="1952"/>
    <x v="1951"/>
    <x v="133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5"/>
    <s v="hardware"/>
    <x v="1953"/>
    <x v="1952"/>
    <x v="137"/>
  </r>
  <r>
    <n v="1954"/>
    <s v="Orison â€“ Rethink the Power of Energy"/>
    <s v="The First Home Battery System You Simply Plug in to Install"/>
    <x v="64"/>
    <n v="349474"/>
    <x v="0"/>
    <s v="US"/>
    <s v="USD"/>
    <n v="1457758800"/>
    <x v="1954"/>
    <b v="1"/>
    <n v="415"/>
    <b v="1"/>
    <s v="technology/hardware"/>
    <n v="699"/>
    <n v="842.11"/>
    <x v="5"/>
    <s v="hardware"/>
    <x v="1954"/>
    <x v="1953"/>
    <x v="89"/>
  </r>
  <r>
    <n v="1955"/>
    <s v="Bukobot 3D Printer - Affordable 3D with No Compromises!"/>
    <s v="An easy to build open source 3D object printer. For the newbie or experienced maker, there's a model for everyone! NEW $599 Model!"/>
    <x v="253"/>
    <n v="167410.01999999999"/>
    <x v="0"/>
    <s v="US"/>
    <s v="USD"/>
    <n v="1337799600"/>
    <x v="1955"/>
    <b v="1"/>
    <n v="290"/>
    <b v="1"/>
    <s v="technology/hardware"/>
    <n v="399"/>
    <n v="577.28"/>
    <x v="5"/>
    <s v="hardware"/>
    <x v="1955"/>
    <x v="1954"/>
    <x v="116"/>
  </r>
  <r>
    <n v="1956"/>
    <s v="Sparx Skate Sharpener - Pro Skate Sharpening. At Home."/>
    <s v="Designed to be used at home, the Sparx Skate Sharpener gives hockey players an automated way to sharpen at the professional level"/>
    <x v="129"/>
    <n v="176420"/>
    <x v="0"/>
    <s v="US"/>
    <s v="USD"/>
    <n v="1429391405"/>
    <x v="1956"/>
    <b v="1"/>
    <n v="365"/>
    <b v="1"/>
    <s v="technology/hardware"/>
    <n v="294"/>
    <n v="483.34"/>
    <x v="5"/>
    <s v="hardware"/>
    <x v="1956"/>
    <x v="1955"/>
    <x v="27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5"/>
    <s v="hardware"/>
    <x v="1957"/>
    <x v="1956"/>
    <x v="166"/>
  </r>
  <r>
    <n v="1958"/>
    <s v="Mojo: Digital Design for the Hobbyist"/>
    <s v="The Mojo is an FPGA development board that is designed to be user friendly and a great introduction into digital design for anyone."/>
    <x v="38"/>
    <n v="100490.02"/>
    <x v="0"/>
    <s v="US"/>
    <s v="USD"/>
    <n v="1364078561"/>
    <x v="1958"/>
    <b v="1"/>
    <n v="1356"/>
    <b v="1"/>
    <s v="technology/hardware"/>
    <n v="1436"/>
    <n v="74.11"/>
    <x v="5"/>
    <s v="hardware"/>
    <x v="1958"/>
    <x v="1957"/>
    <x v="23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5"/>
    <s v="hardware"/>
    <x v="1959"/>
    <x v="1958"/>
    <x v="16"/>
  </r>
  <r>
    <n v="1960"/>
    <s v="TREKKAYAK"/>
    <s v="Trekkayak is an ultralight, durable and inflatable boat to be carried in your backpack to cross a lake or paddle down a river."/>
    <x v="55"/>
    <n v="82532"/>
    <x v="0"/>
    <s v="SE"/>
    <s v="SEK"/>
    <n v="1419151341"/>
    <x v="1960"/>
    <b v="1"/>
    <n v="33"/>
    <b v="1"/>
    <s v="technology/hardware"/>
    <n v="118"/>
    <n v="2500.9699999999998"/>
    <x v="5"/>
    <s v="hardware"/>
    <x v="1960"/>
    <x v="1959"/>
    <x v="32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5"/>
    <s v="hardware"/>
    <x v="1961"/>
    <x v="1960"/>
    <x v="11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5"/>
    <s v="hardware"/>
    <x v="1962"/>
    <x v="1961"/>
    <x v="97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1963"/>
    <b v="0"/>
    <n v="61"/>
    <b v="1"/>
    <s v="theater/plays"/>
    <n v="115"/>
    <n v="18.77"/>
    <x v="3"/>
    <s v="plays"/>
    <x v="1963"/>
    <x v="1962"/>
    <x v="19"/>
  </r>
  <r>
    <n v="1964"/>
    <s v="Clairy: The Most Amazing Natural Air Purifier"/>
    <s v="Clairy combines the power of nature and technology with the beauty of design to eliminate indoor pollution and analyze it."/>
    <x v="310"/>
    <n v="231543.12"/>
    <x v="0"/>
    <s v="IT"/>
    <s v="EUR"/>
    <n v="1461306772"/>
    <x v="1964"/>
    <b v="1"/>
    <n v="1281"/>
    <b v="1"/>
    <s v="technology/hardware"/>
    <n v="260"/>
    <n v="180.75"/>
    <x v="5"/>
    <s v="hardware"/>
    <x v="1964"/>
    <x v="1963"/>
    <x v="9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5"/>
    <s v="hardware"/>
    <x v="1965"/>
    <x v="1964"/>
    <x v="129"/>
  </r>
  <r>
    <n v="1966"/>
    <s v="InkCase Plus: E Ink screen for Android phone"/>
    <s v="InkCase Plus is an always on E Ink second screen; uses sports/fitness apps, an eBook reader, display Photo and receive notifications."/>
    <x v="59"/>
    <n v="206743.09"/>
    <x v="0"/>
    <s v="US"/>
    <s v="USD"/>
    <n v="1408021098"/>
    <x v="1966"/>
    <b v="1"/>
    <n v="1513"/>
    <b v="1"/>
    <s v="technology/hardware"/>
    <n v="207"/>
    <n v="136.63999999999999"/>
    <x v="5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5"/>
    <s v="hardware"/>
    <x v="1967"/>
    <x v="1966"/>
    <x v="97"/>
  </r>
  <r>
    <n v="1968"/>
    <s v="XSHIFTER: World's First Affordable Wireless Shifting System"/>
    <s v="Bringing the advantages of wireless smart shifting to every cyclist. FITS ANY BIKE"/>
    <x v="64"/>
    <n v="142483"/>
    <x v="0"/>
    <s v="US"/>
    <s v="USD"/>
    <n v="1480777515"/>
    <x v="1968"/>
    <b v="1"/>
    <n v="510"/>
    <b v="1"/>
    <s v="technology/hardware"/>
    <n v="285"/>
    <n v="279.38"/>
    <x v="5"/>
    <s v="hardware"/>
    <x v="1968"/>
    <x v="1967"/>
    <x v="105"/>
  </r>
  <r>
    <n v="2786"/>
    <s v="Fierce"/>
    <s v="A heart-melting farce about sex, art and the lovelorn lay-abouts of London-town."/>
    <x v="30"/>
    <n v="2946"/>
    <x v="0"/>
    <s v="GB"/>
    <s v="GBP"/>
    <n v="1404913180"/>
    <x v="1969"/>
    <b v="0"/>
    <n v="74"/>
    <b v="1"/>
    <s v="theater/plays"/>
    <n v="118"/>
    <n v="39.81"/>
    <x v="3"/>
    <s v="plays"/>
    <x v="1969"/>
    <x v="1968"/>
    <x v="1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5"/>
    <s v="hardware"/>
    <x v="1970"/>
    <x v="1969"/>
    <x v="23"/>
  </r>
  <r>
    <n v="1971"/>
    <s v="castAR: the most versatile AR &amp; VR system"/>
    <s v="castAR: bridging the physical world with the virtual worlds; 3D holographic like projections in AR, fully immersive environments in VR"/>
    <x v="311"/>
    <n v="1052110.8700000001"/>
    <x v="0"/>
    <s v="US"/>
    <s v="USD"/>
    <n v="1384488000"/>
    <x v="1971"/>
    <b v="1"/>
    <n v="3863"/>
    <b v="1"/>
    <s v="technology/hardware"/>
    <n v="263"/>
    <n v="272.36"/>
    <x v="5"/>
    <s v="hardware"/>
    <x v="1971"/>
    <x v="1970"/>
    <x v="15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5"/>
    <s v="hardware"/>
    <x v="1972"/>
    <x v="1971"/>
    <x v="47"/>
  </r>
  <r>
    <n v="1973"/>
    <s v="Lightpack 2 - Ultimate Light Orchestra For Your Living Room"/>
    <s v="Smart lighting for your living room that improves movie and gaming experience drastically â€“ all while being easy on the eyes."/>
    <x v="312"/>
    <n v="508525.01"/>
    <x v="0"/>
    <s v="US"/>
    <s v="USD"/>
    <n v="1470466800"/>
    <x v="1973"/>
    <b v="1"/>
    <n v="2051"/>
    <b v="1"/>
    <s v="technology/hardware"/>
    <n v="257"/>
    <n v="247.94"/>
    <x v="5"/>
    <s v="hardware"/>
    <x v="1973"/>
    <x v="1972"/>
    <x v="42"/>
  </r>
  <r>
    <n v="2794"/>
    <s v="Dusk Theatre Company presents... Macbeth Rebothered"/>
    <s v="Dusk Theatre have created a brand new adaptation of the hilarious BBC4 comedy &quot;Macbeth Rebothered&quot; originally by The Penny Dreadfuls."/>
    <x v="44"/>
    <n v="75"/>
    <x v="0"/>
    <s v="GB"/>
    <s v="GBP"/>
    <n v="1457031600"/>
    <x v="1974"/>
    <b v="0"/>
    <n v="3"/>
    <b v="1"/>
    <s v="theater/plays"/>
    <n v="150"/>
    <n v="25"/>
    <x v="3"/>
    <s v="plays"/>
    <x v="1974"/>
    <x v="1973"/>
    <x v="99"/>
  </r>
  <r>
    <n v="1975"/>
    <s v="Bugle2: A DIY Phono Preamp"/>
    <s v="The Bugle2 is a second generation DIY kit phono preamplifier for vinyl playback."/>
    <x v="201"/>
    <n v="33393.339999999997"/>
    <x v="0"/>
    <s v="US"/>
    <s v="USD"/>
    <n v="1362938851"/>
    <x v="1975"/>
    <b v="1"/>
    <n v="253"/>
    <b v="1"/>
    <s v="technology/hardware"/>
    <n v="209"/>
    <n v="131.99"/>
    <x v="5"/>
    <s v="hardware"/>
    <x v="1975"/>
    <x v="1974"/>
    <x v="39"/>
  </r>
  <r>
    <n v="2796"/>
    <s v="Fishcakes"/>
    <s v="Fishcakes is a piece of new writing for the Camden Fringe that explores a story of love, loss, and all the â€˜little things'."/>
    <x v="77"/>
    <n v="924"/>
    <x v="0"/>
    <s v="GB"/>
    <s v="GBP"/>
    <n v="1404564028"/>
    <x v="1976"/>
    <b v="0"/>
    <n v="21"/>
    <b v="1"/>
    <s v="theater/plays"/>
    <n v="116"/>
    <n v="44"/>
    <x v="3"/>
    <s v="plays"/>
    <x v="1976"/>
    <x v="1975"/>
    <x v="6"/>
  </r>
  <r>
    <n v="1977"/>
    <s v="Ario: Smart Lighting. Better Health."/>
    <s v="Ario learns about you, syncs your body clock, and keeps you healthy through natural lighting patterns."/>
    <x v="64"/>
    <n v="201165"/>
    <x v="0"/>
    <s v="US"/>
    <s v="USD"/>
    <n v="1450511940"/>
    <x v="1977"/>
    <b v="1"/>
    <n v="821"/>
    <b v="1"/>
    <s v="technology/hardware"/>
    <n v="402"/>
    <n v="245.02"/>
    <x v="5"/>
    <s v="hardware"/>
    <x v="1977"/>
    <x v="1976"/>
    <x v="21"/>
  </r>
  <r>
    <n v="1978"/>
    <s v="B9Creator - A High Resolution 3D Printer"/>
    <s v="Please help us take DIY 3D Printing to the next level, support this open source photo-initiated polymer resin based 3D printing system!"/>
    <x v="64"/>
    <n v="513422.57"/>
    <x v="0"/>
    <s v="US"/>
    <s v="USD"/>
    <n v="1339484400"/>
    <x v="1978"/>
    <b v="1"/>
    <n v="388"/>
    <b v="1"/>
    <s v="technology/hardware"/>
    <n v="1027"/>
    <n v="1323.25"/>
    <x v="5"/>
    <s v="hardware"/>
    <x v="1978"/>
    <x v="1977"/>
    <x v="136"/>
  </r>
  <r>
    <n v="1979"/>
    <s v="Skybuds - truly wireless earbuds and smartphone case"/>
    <s v="Truly wireless premium earbuds with a battery-boosting smartphone case for charging and storage"/>
    <x v="62"/>
    <n v="229802.31"/>
    <x v="0"/>
    <s v="US"/>
    <s v="USD"/>
    <n v="1447909140"/>
    <x v="1979"/>
    <b v="1"/>
    <n v="813"/>
    <b v="1"/>
    <s v="technology/hardware"/>
    <n v="115"/>
    <n v="282.66000000000003"/>
    <x v="5"/>
    <s v="hardware"/>
    <x v="1979"/>
    <x v="1978"/>
    <x v="26"/>
  </r>
  <r>
    <n v="1980"/>
    <s v="YOUMO - Your Smart Modular Power Strip"/>
    <s v="Multi-power charging that is smarter, stylish and designed for you."/>
    <x v="64"/>
    <n v="177412.01"/>
    <x v="0"/>
    <s v="DE"/>
    <s v="EUR"/>
    <n v="1459684862"/>
    <x v="1980"/>
    <b v="1"/>
    <n v="1945"/>
    <b v="1"/>
    <s v="technology/hardware"/>
    <n v="355"/>
    <n v="91.21"/>
    <x v="5"/>
    <s v="hardware"/>
    <x v="1980"/>
    <x v="1979"/>
    <x v="99"/>
  </r>
  <r>
    <n v="1981"/>
    <s v="Aspiring storyteller: connecting the dots"/>
    <s v="I would like to tell the story of a young man from Queens, New York and compare his life to a young Afghan man...to connect the dots."/>
    <x v="50"/>
    <n v="381"/>
    <x v="1"/>
    <s v="CA"/>
    <s v="CAD"/>
    <n v="1404926665"/>
    <x v="1981"/>
    <b v="0"/>
    <n v="12"/>
    <b v="0"/>
    <s v="photography/people"/>
    <n v="5"/>
    <n v="31.75"/>
    <x v="8"/>
    <s v="people"/>
    <x v="1981"/>
    <x v="1980"/>
    <x v="6"/>
  </r>
  <r>
    <n v="1982"/>
    <s v="Lonely Boy: 55 male models 200s sensual expression"/>
    <s v="Express a very dark place in my childhood. Release my emotions through photography in a form of Art."/>
    <x v="245"/>
    <n v="0"/>
    <x v="1"/>
    <s v="HK"/>
    <s v="HKD"/>
    <n v="1480863887"/>
    <x v="1982"/>
    <b v="0"/>
    <n v="0"/>
    <b v="0"/>
    <s v="photography/people"/>
    <n v="0"/>
    <n v="0"/>
    <x v="8"/>
    <s v="people"/>
    <x v="1982"/>
    <x v="1981"/>
    <x v="105"/>
  </r>
  <r>
    <n v="1983"/>
    <s v="Vegans of Hawai'i - 140'000 Strong?"/>
    <s v="A vegan photographer bringing Hawaii to the tipping point of plant pure wisdom, featuring the most influential early adopters."/>
    <x v="293"/>
    <n v="1419"/>
    <x v="1"/>
    <s v="US"/>
    <s v="USD"/>
    <n v="1472799600"/>
    <x v="1983"/>
    <b v="0"/>
    <n v="16"/>
    <b v="0"/>
    <s v="photography/people"/>
    <n v="4"/>
    <n v="88.69"/>
    <x v="8"/>
    <s v="people"/>
    <x v="1983"/>
    <x v="1982"/>
    <x v="79"/>
  </r>
  <r>
    <n v="1984"/>
    <s v="Love Locks - a photographic journey"/>
    <s v="Does love lasts longer than &quot;Love Locks&quot; ?_x000a__x000a_A photographic journey into the lives of these 'love-locked' couples."/>
    <x v="36"/>
    <n v="3172"/>
    <x v="1"/>
    <s v="US"/>
    <s v="USD"/>
    <n v="1417377481"/>
    <x v="1984"/>
    <b v="0"/>
    <n v="7"/>
    <b v="0"/>
    <s v="photography/people"/>
    <n v="21"/>
    <n v="453.14"/>
    <x v="8"/>
    <s v="people"/>
    <x v="1984"/>
    <x v="1983"/>
    <x v="14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1985"/>
    <b v="0"/>
    <n v="94"/>
    <b v="1"/>
    <s v="theater/plays"/>
    <n v="103"/>
    <n v="87.36"/>
    <x v="3"/>
    <s v="plays"/>
    <x v="1985"/>
    <x v="1984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1986"/>
    <b v="0"/>
    <n v="139"/>
    <b v="1"/>
    <s v="theater/plays"/>
    <n v="101"/>
    <n v="36.47"/>
    <x v="3"/>
    <s v="plays"/>
    <x v="1986"/>
    <x v="1985"/>
    <x v="17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1987"/>
    <b v="0"/>
    <n v="130"/>
    <b v="1"/>
    <s v="theater/plays"/>
    <n v="117"/>
    <n v="44.86"/>
    <x v="3"/>
    <s v="plays"/>
    <x v="1987"/>
    <x v="1986"/>
    <x v="7"/>
  </r>
  <r>
    <n v="1988"/>
    <s v="Phillip Michael Photography"/>
    <s v="Expressing art in an image!"/>
    <x v="12"/>
    <n v="25"/>
    <x v="1"/>
    <s v="US"/>
    <s v="USD"/>
    <n v="1440094742"/>
    <x v="1988"/>
    <b v="0"/>
    <n v="1"/>
    <b v="0"/>
    <s v="photography/people"/>
    <n v="0"/>
    <n v="25"/>
    <x v="8"/>
    <s v="people"/>
    <x v="1988"/>
    <x v="1987"/>
    <x v="100"/>
  </r>
  <r>
    <n v="1989"/>
    <s v="Shutters of Hope: The Real Faces of Infertility"/>
    <s v="Creating an awareness for infertility through photographing families and showcasing the real faces of infertility."/>
    <x v="10"/>
    <n v="50"/>
    <x v="1"/>
    <s v="US"/>
    <s v="USD"/>
    <n v="1481473208"/>
    <x v="1989"/>
    <b v="0"/>
    <n v="1"/>
    <b v="0"/>
    <s v="photography/people"/>
    <n v="1"/>
    <n v="50"/>
    <x v="8"/>
    <s v="people"/>
    <x v="1989"/>
    <x v="1988"/>
    <x v="105"/>
  </r>
  <r>
    <n v="1990"/>
    <s v="The Virgin of the Path"/>
    <s v="An art nude photography book that includes traditional black and white sepia nudes as well as experimiental color nudes."/>
    <x v="2"/>
    <n v="509"/>
    <x v="1"/>
    <s v="US"/>
    <s v="USD"/>
    <n v="1455338532"/>
    <x v="1990"/>
    <b v="0"/>
    <n v="5"/>
    <b v="0"/>
    <s v="photography/people"/>
    <n v="17"/>
    <n v="101.8"/>
    <x v="8"/>
    <s v="people"/>
    <x v="1990"/>
    <x v="1989"/>
    <x v="89"/>
  </r>
  <r>
    <n v="1991"/>
    <s v="Portraits of Resilience"/>
    <s v="Taking (and giving) professional portraits of survivors of human trafficking in Myanmar."/>
    <x v="13"/>
    <n v="140"/>
    <x v="1"/>
    <s v="US"/>
    <s v="USD"/>
    <n v="1435958786"/>
    <x v="1991"/>
    <b v="0"/>
    <n v="3"/>
    <b v="0"/>
    <s v="photography/people"/>
    <n v="7"/>
    <n v="46.67"/>
    <x v="8"/>
    <s v="people"/>
    <x v="1991"/>
    <x v="1990"/>
    <x v="90"/>
  </r>
  <r>
    <n v="1992"/>
    <s v="The Wonderful World of Princes &amp; Princesses"/>
    <s v="A complete revamp of all the Disney Princes &amp; Princesses!"/>
    <x v="48"/>
    <n v="2"/>
    <x v="1"/>
    <s v="US"/>
    <s v="USD"/>
    <n v="1424229991"/>
    <x v="1992"/>
    <b v="0"/>
    <n v="2"/>
    <b v="0"/>
    <s v="photography/people"/>
    <n v="0"/>
    <n v="1"/>
    <x v="8"/>
    <s v="people"/>
    <x v="1992"/>
    <x v="1991"/>
    <x v="28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1993"/>
    <b v="0"/>
    <n v="31"/>
    <b v="1"/>
    <s v="theater/plays"/>
    <n v="133"/>
    <n v="42.9"/>
    <x v="3"/>
    <s v="plays"/>
    <x v="1993"/>
    <x v="1992"/>
    <x v="106"/>
  </r>
  <r>
    <n v="1994"/>
    <s v="The preservation of still and moving imagery"/>
    <s v="A program to preserve still imagery (photographs) and moving imagery captured on motion picture (film) stock, and videotape elements."/>
    <x v="49"/>
    <n v="0"/>
    <x v="1"/>
    <s v="US"/>
    <s v="USD"/>
    <n v="1481072942"/>
    <x v="1994"/>
    <b v="0"/>
    <n v="0"/>
    <b v="0"/>
    <s v="photography/people"/>
    <n v="0"/>
    <n v="0"/>
    <x v="8"/>
    <s v="people"/>
    <x v="1994"/>
    <x v="1993"/>
    <x v="142"/>
  </r>
  <r>
    <n v="1995"/>
    <s v="The Girl With(out) The Camera"/>
    <s v="I'm looking to pursue my dream of becoming a full time photographer, using my current creative experience as a graphic designer."/>
    <x v="28"/>
    <n v="78"/>
    <x v="1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13"/>
    <n v="0"/>
    <x v="1"/>
    <s v="US"/>
    <s v="USD"/>
    <n v="1405021211"/>
    <x v="1996"/>
    <b v="0"/>
    <n v="0"/>
    <b v="0"/>
    <s v="photography/people"/>
    <n v="0"/>
    <n v="0"/>
    <x v="8"/>
    <s v="people"/>
    <x v="1996"/>
    <x v="1995"/>
    <x v="6"/>
  </r>
  <r>
    <n v="1997"/>
    <s v="Photographically documenting my cultural travels"/>
    <s v="There is so many unseen places in the world, and I've made it my personal goal to show everyone through photography &amp; travel."/>
    <x v="47"/>
    <n v="0"/>
    <x v="1"/>
    <s v="US"/>
    <s v="USD"/>
    <n v="1409091612"/>
    <x v="1997"/>
    <b v="0"/>
    <n v="0"/>
    <b v="0"/>
    <s v="photography/people"/>
    <n v="0"/>
    <n v="0"/>
    <x v="8"/>
    <s v="people"/>
    <x v="1997"/>
    <x v="1996"/>
    <x v="24"/>
  </r>
  <r>
    <n v="1998"/>
    <s v="Photography from Below"/>
    <s v="I am moving to Guatemala to document and report on the growing community resistance movements across Central America and Mexico"/>
    <x v="30"/>
    <n v="655"/>
    <x v="1"/>
    <s v="US"/>
    <s v="USD"/>
    <n v="1406861438"/>
    <x v="1998"/>
    <b v="0"/>
    <n v="3"/>
    <b v="0"/>
    <s v="photography/people"/>
    <n v="26"/>
    <n v="218.33"/>
    <x v="8"/>
    <s v="people"/>
    <x v="1998"/>
    <x v="1997"/>
    <x v="12"/>
  </r>
  <r>
    <n v="2802"/>
    <s v="The Eulogy of Toby Peach - Edinburgh Festival 2015"/>
    <s v="An honest &amp; inspiring journey with cancer, discovery of self-mortality &amp; celebration of life. Winner of IdeasTap Underbelly Award 2015."/>
    <x v="2"/>
    <n v="3055"/>
    <x v="0"/>
    <s v="GB"/>
    <s v="GBP"/>
    <n v="1438875107"/>
    <x v="1999"/>
    <b v="0"/>
    <n v="90"/>
    <b v="1"/>
    <s v="theater/plays"/>
    <n v="102"/>
    <n v="33.94"/>
    <x v="3"/>
    <s v="plays"/>
    <x v="1999"/>
    <x v="1998"/>
    <x v="17"/>
  </r>
  <r>
    <n v="2000"/>
    <s v="Jacs+Cam 2016 calendar"/>
    <s v="What do you get when you combine 2 of the hottest alt-models in North America with one Canadian photographer? Make a CALENDAR!!!"/>
    <x v="10"/>
    <n v="625"/>
    <x v="1"/>
    <s v="CA"/>
    <s v="CAD"/>
    <n v="1452120613"/>
    <x v="2000"/>
    <b v="0"/>
    <n v="25"/>
    <b v="0"/>
    <s v="photography/people"/>
    <n v="13"/>
    <n v="25"/>
    <x v="8"/>
    <s v="people"/>
    <x v="2000"/>
    <x v="1999"/>
    <x v="104"/>
  </r>
  <r>
    <n v="2001"/>
    <s v="Nuimo: Seamless Smart Home Interface"/>
    <s v="Nuimo is a universal controller for the internet of things. Control your music, lights, locks and more."/>
    <x v="57"/>
    <n v="210171"/>
    <x v="0"/>
    <s v="DE"/>
    <s v="EUR"/>
    <n v="1434139200"/>
    <x v="2001"/>
    <b v="1"/>
    <n v="1637"/>
    <b v="1"/>
    <s v="technology/hardware"/>
    <n v="382"/>
    <n v="128.38999999999999"/>
    <x v="5"/>
    <s v="hardware"/>
    <x v="2001"/>
    <x v="2000"/>
    <x v="82"/>
  </r>
  <r>
    <n v="2002"/>
    <s v="JeVois: Open-Source Quad-Core Smart Machine Vision Camera"/>
    <s v="Open-source quad-core camera effortlessly adds powerful machine vision to all your PC/Arduino/Raspberry Pi projects"/>
    <x v="64"/>
    <n v="108397.11"/>
    <x v="0"/>
    <s v="US"/>
    <s v="USD"/>
    <n v="1485191143"/>
    <x v="2002"/>
    <b v="1"/>
    <n v="1375"/>
    <b v="1"/>
    <s v="technology/hardware"/>
    <n v="217"/>
    <n v="78.83"/>
    <x v="5"/>
    <s v="hardware"/>
    <x v="2002"/>
    <x v="2001"/>
    <x v="62"/>
  </r>
  <r>
    <n v="2003"/>
    <s v="velosynth"/>
    <s v="velosynth is an open-source bicycle interaction synthesizer. it interprets the speed and acceleration of a bicycle into expressive audio feedback."/>
    <x v="9"/>
    <n v="1560"/>
    <x v="0"/>
    <s v="US"/>
    <s v="USD"/>
    <n v="1278111600"/>
    <x v="2003"/>
    <b v="1"/>
    <n v="17"/>
    <b v="1"/>
    <s v="technology/hardware"/>
    <n v="312"/>
    <n v="91.76"/>
    <x v="5"/>
    <s v="hardware"/>
    <x v="2003"/>
    <x v="2002"/>
    <x v="140"/>
  </r>
  <r>
    <n v="2004"/>
    <s v="Printeer - a 3D printer for kids &amp; schools"/>
    <s v="Design and 3D print your own creations using an iPad. A delightful 3D printing experience for children and K-12 education."/>
    <x v="64"/>
    <n v="117210.24000000001"/>
    <x v="0"/>
    <s v="US"/>
    <s v="USD"/>
    <n v="1405002663"/>
    <x v="2004"/>
    <b v="1"/>
    <n v="354"/>
    <b v="1"/>
    <s v="technology/hardware"/>
    <n v="234"/>
    <n v="331.1"/>
    <x v="5"/>
    <s v="hardware"/>
    <x v="2004"/>
    <x v="2003"/>
    <x v="6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5"/>
    <s v="hardware"/>
    <x v="2005"/>
    <x v="2004"/>
    <x v="30"/>
  </r>
  <r>
    <n v="2006"/>
    <s v="MAID Oven - Make All Incredible Dishes"/>
    <s v="MAID is a smart kitchen assistant &amp; a multifunctional oven. MAID knows what to cook and how to cook. Cooking is now easy,fun &amp; social."/>
    <x v="64"/>
    <n v="123920"/>
    <x v="0"/>
    <s v="US"/>
    <s v="USD"/>
    <n v="1417611645"/>
    <x v="2006"/>
    <b v="1"/>
    <n v="303"/>
    <b v="1"/>
    <s v="technology/hardware"/>
    <n v="248"/>
    <n v="408.98"/>
    <x v="5"/>
    <s v="hardware"/>
    <x v="2006"/>
    <x v="2005"/>
    <x v="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5"/>
    <s v="hardware"/>
    <x v="2007"/>
    <x v="2006"/>
    <x v="140"/>
  </r>
  <r>
    <n v="2008"/>
    <s v="smartCaster: Open source automatic roto-casting machine"/>
    <s v="The smartCaster is an automatic roto-casting machine running off of open source electronics with plans that will be freely available."/>
    <x v="314"/>
    <n v="1839"/>
    <x v="0"/>
    <s v="US"/>
    <s v="USD"/>
    <n v="1316442622"/>
    <x v="2008"/>
    <b v="1"/>
    <n v="41"/>
    <b v="1"/>
    <s v="technology/hardware"/>
    <n v="117"/>
    <n v="44.85"/>
    <x v="5"/>
    <s v="hardware"/>
    <x v="2008"/>
    <x v="2007"/>
    <x v="146"/>
  </r>
  <r>
    <n v="2009"/>
    <s v="KiÃ«n Light: Intelligent daylight at your fingertips"/>
    <s v="Licht 1: The smart pendant lamp that increases your well-being and productivity while saving 80% in running energy expenses."/>
    <x v="64"/>
    <n v="152579"/>
    <x v="0"/>
    <s v="DE"/>
    <s v="EUR"/>
    <n v="1479890743"/>
    <x v="2009"/>
    <b v="1"/>
    <n v="398"/>
    <b v="1"/>
    <s v="technology/hardware"/>
    <n v="305"/>
    <n v="383.36"/>
    <x v="5"/>
    <s v="hardware"/>
    <x v="2009"/>
    <x v="2008"/>
    <x v="155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5"/>
    <s v="hardware"/>
    <x v="2010"/>
    <x v="2009"/>
    <x v="11"/>
  </r>
  <r>
    <n v="2011"/>
    <s v="FLUXO â€“ The Worldâ€™s First Truly Smart Lamp"/>
    <s v="FLUXO â€“ The first smart design lamp where you can move the light in any direction with app and sensor control."/>
    <x v="64"/>
    <n v="409782"/>
    <x v="0"/>
    <s v="AT"/>
    <s v="EUR"/>
    <n v="1452553200"/>
    <x v="2011"/>
    <b v="1"/>
    <n v="971"/>
    <b v="1"/>
    <s v="technology/hardware"/>
    <n v="820"/>
    <n v="422.02"/>
    <x v="5"/>
    <s v="hardware"/>
    <x v="2011"/>
    <x v="2010"/>
    <x v="104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5"/>
    <s v="hardware"/>
    <x v="2012"/>
    <x v="2011"/>
    <x v="101"/>
  </r>
  <r>
    <n v="2013"/>
    <s v="Portal: Turbocharged WiFi"/>
    <s v="Crowds can slow WiFi to a crawl, but not Portal. Stream ultraHD videos without buffering and play Internet games without lagging."/>
    <x v="297"/>
    <n v="791862"/>
    <x v="0"/>
    <s v="US"/>
    <s v="USD"/>
    <n v="1468019014"/>
    <x v="2013"/>
    <b v="1"/>
    <n v="4562"/>
    <b v="1"/>
    <s v="technology/hardware"/>
    <n v="495"/>
    <n v="173.58"/>
    <x v="5"/>
    <s v="hardware"/>
    <x v="2013"/>
    <x v="2012"/>
    <x v="3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5"/>
    <s v="hardware"/>
    <x v="2014"/>
    <x v="2013"/>
    <x v="23"/>
  </r>
  <r>
    <n v="2015"/>
    <s v="ExtraCore (Arduino Compatible)"/>
    <s v="ExtraCore is a 1&quot; x 1&quot; 22 I/O pin Arduino Compatible. It's 1.7 grams and 16mhz of tiny Arduino style coolness."/>
    <x v="315"/>
    <n v="8136.01"/>
    <x v="0"/>
    <s v="US"/>
    <s v="USD"/>
    <n v="1315602163"/>
    <x v="2015"/>
    <b v="1"/>
    <n v="162"/>
    <b v="1"/>
    <s v="technology/hardware"/>
    <n v="113"/>
    <n v="50.22"/>
    <x v="5"/>
    <s v="hardware"/>
    <x v="2015"/>
    <x v="2014"/>
    <x v="14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5"/>
    <s v="hardware"/>
    <x v="2016"/>
    <x v="2015"/>
    <x v="39"/>
  </r>
  <r>
    <n v="2017"/>
    <s v="SparkLab: the educational build-mobile!"/>
    <s v="A big red truck filled with cutting-edge maker tools that goes from school to school, bringing the joy of building back to kids."/>
    <x v="58"/>
    <n v="31275.599999999999"/>
    <x v="0"/>
    <s v="US"/>
    <s v="USD"/>
    <n v="1332561600"/>
    <x v="2017"/>
    <b v="1"/>
    <n v="426"/>
    <b v="1"/>
    <s v="technology/hardware"/>
    <n v="125"/>
    <n v="73.42"/>
    <x v="5"/>
    <s v="hardware"/>
    <x v="2017"/>
    <x v="2016"/>
    <x v="125"/>
  </r>
  <r>
    <n v="2018"/>
    <s v="Scriba - the stylus reinvented"/>
    <s v="Scriba puts creative control back in your hands. Its flexible body and dynamic squeeze motion responding beautifully to your touch."/>
    <x v="100"/>
    <n v="66458.23"/>
    <x v="0"/>
    <s v="IE"/>
    <s v="EUR"/>
    <n v="1439455609"/>
    <x v="2018"/>
    <b v="1"/>
    <n v="450"/>
    <b v="1"/>
    <s v="technology/hardware"/>
    <n v="102"/>
    <n v="147.68"/>
    <x v="5"/>
    <s v="hardware"/>
    <x v="2018"/>
    <x v="2017"/>
    <x v="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5"/>
    <s v="hardware"/>
    <x v="2019"/>
    <x v="2018"/>
    <x v="52"/>
  </r>
  <r>
    <n v="2020"/>
    <s v="Low Voltage Metal Sensor for use with Arduino type boards"/>
    <s v="Low Voltage Metal Sensor directly compatible with Arduino type computers for Robotics, &amp; Motor Control, WITHOUT USING MAGNETS!"/>
    <x v="48"/>
    <n v="2885"/>
    <x v="0"/>
    <s v="US"/>
    <s v="USD"/>
    <n v="1400108640"/>
    <x v="2020"/>
    <b v="1"/>
    <n v="122"/>
    <b v="1"/>
    <s v="technology/hardware"/>
    <n v="192"/>
    <n v="23.65"/>
    <x v="5"/>
    <s v="hardware"/>
    <x v="2020"/>
    <x v="2019"/>
    <x v="9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5"/>
    <s v="hardware"/>
    <x v="2021"/>
    <x v="2020"/>
    <x v="96"/>
  </r>
  <r>
    <n v="2022"/>
    <s v="Acanvas: The cord-free art display and streaming platform"/>
    <s v="Acanvas is a Wi-Fi connected and customizable art display that hangs on any wall, charges itself and streams art into your home"/>
    <x v="59"/>
    <n v="125137"/>
    <x v="0"/>
    <s v="US"/>
    <s v="USD"/>
    <n v="1465652372"/>
    <x v="2022"/>
    <b v="1"/>
    <n v="325"/>
    <b v="1"/>
    <s v="technology/hardware"/>
    <n v="125"/>
    <n v="385.04"/>
    <x v="5"/>
    <s v="hardware"/>
    <x v="2022"/>
    <x v="2021"/>
    <x v="36"/>
  </r>
  <r>
    <n v="2023"/>
    <s v="Atmoph Window - Your Room Can Be Anywhere"/>
    <s v="A digital window that opens to beautiful scenery from around the world with 4K-shot videos and sound. Place it anywhere, be anywhere."/>
    <x v="59"/>
    <n v="161459"/>
    <x v="0"/>
    <s v="US"/>
    <s v="USD"/>
    <n v="1434017153"/>
    <x v="2023"/>
    <b v="1"/>
    <n v="353"/>
    <b v="1"/>
    <s v="technology/hardware"/>
    <n v="161"/>
    <n v="457.39"/>
    <x v="5"/>
    <s v="hardware"/>
    <x v="2023"/>
    <x v="2022"/>
    <x v="8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5"/>
    <s v="hardware"/>
    <x v="2024"/>
    <x v="2023"/>
    <x v="55"/>
  </r>
  <r>
    <n v="2025"/>
    <s v="BuddyGuard: Smart Home Security In One Device"/>
    <s v="A complete Home Security System in a single device: Flare protects you and your home all by itself. Secure, beautiful and affordable."/>
    <x v="39"/>
    <n v="160920"/>
    <x v="0"/>
    <s v="DE"/>
    <s v="EUR"/>
    <n v="1433996746"/>
    <x v="2025"/>
    <b v="1"/>
    <n v="729"/>
    <b v="1"/>
    <s v="technology/hardware"/>
    <n v="201"/>
    <n v="220.74"/>
    <x v="5"/>
    <s v="hardware"/>
    <x v="2025"/>
    <x v="2024"/>
    <x v="82"/>
  </r>
  <r>
    <n v="2026"/>
    <s v="MIDI Sprout - Biodata Sonification Device"/>
    <s v="MIDI Sprout enables plants to play synthesizers in real time."/>
    <x v="58"/>
    <n v="33370.769999999997"/>
    <x v="0"/>
    <s v="US"/>
    <s v="USD"/>
    <n v="1398052740"/>
    <x v="2026"/>
    <b v="1"/>
    <n v="454"/>
    <b v="1"/>
    <s v="technology/hardware"/>
    <n v="133"/>
    <n v="73.5"/>
    <x v="5"/>
    <s v="hardware"/>
    <x v="2026"/>
    <x v="2025"/>
    <x v="135"/>
  </r>
  <r>
    <n v="2027"/>
    <s v="Cmoar Virtual Reality Headset with integrated electronics"/>
    <s v="Modular smartphone-based headset with external sensors for 4&quot; - 5.7&quot; Android &amp; iOS phones, iPhone 6 Plus included!"/>
    <x v="59"/>
    <n v="120249"/>
    <x v="0"/>
    <s v="US"/>
    <s v="USD"/>
    <n v="1427740319"/>
    <x v="2027"/>
    <b v="1"/>
    <n v="539"/>
    <b v="1"/>
    <s v="technology/hardware"/>
    <n v="120"/>
    <n v="223.1"/>
    <x v="5"/>
    <s v="hardware"/>
    <x v="2027"/>
    <x v="2026"/>
    <x v="86"/>
  </r>
  <r>
    <n v="2028"/>
    <s v="Building the Open Source Bussard Fusion Reactor "/>
    <s v="Building an open source Bussard fusion reactor, aka the Polywell."/>
    <x v="2"/>
    <n v="3785"/>
    <x v="0"/>
    <s v="US"/>
    <s v="USD"/>
    <n v="1268690100"/>
    <x v="2028"/>
    <b v="1"/>
    <n v="79"/>
    <b v="1"/>
    <s v="technology/hardware"/>
    <n v="126"/>
    <n v="47.91"/>
    <x v="5"/>
    <s v="hardware"/>
    <x v="2028"/>
    <x v="2027"/>
    <x v="10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5"/>
    <s v="hardware"/>
    <x v="2029"/>
    <x v="2028"/>
    <x v="24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030"/>
    <b v="0"/>
    <n v="23"/>
    <b v="1"/>
    <s v="theater/plays"/>
    <n v="115"/>
    <n v="50"/>
    <x v="3"/>
    <s v="plays"/>
    <x v="2030"/>
    <x v="2029"/>
    <x v="16"/>
  </r>
  <r>
    <n v="2031"/>
    <s v="Linkio: the $100 Smart Home Devices Solution"/>
    <s v="With Linkio you can use your smartphone to control every electronic you own- for only $100!"/>
    <x v="64"/>
    <n v="60175"/>
    <x v="0"/>
    <s v="NL"/>
    <s v="EUR"/>
    <n v="1420765200"/>
    <x v="2031"/>
    <b v="1"/>
    <n v="508"/>
    <b v="1"/>
    <s v="technology/hardware"/>
    <n v="120"/>
    <n v="118.45"/>
    <x v="5"/>
    <s v="hardware"/>
    <x v="2031"/>
    <x v="2030"/>
    <x v="98"/>
  </r>
  <r>
    <n v="2032"/>
    <s v="PocketLab Voyager | Explore Science in Your World"/>
    <s v="PocketLab Voyager and PocketLab Weather are rugged science labs that you can take anywhere to explore the world around you."/>
    <x v="58"/>
    <n v="76047"/>
    <x v="0"/>
    <s v="US"/>
    <s v="USD"/>
    <n v="1481778000"/>
    <x v="2032"/>
    <b v="1"/>
    <n v="531"/>
    <b v="1"/>
    <s v="technology/hardware"/>
    <n v="304"/>
    <n v="143.21"/>
    <x v="5"/>
    <s v="hardware"/>
    <x v="2032"/>
    <x v="2031"/>
    <x v="87"/>
  </r>
  <r>
    <n v="2033"/>
    <s v="BrewNanny Home Brew Monitor"/>
    <s v="BrewNannyâ„¢ accurately measures the health and progress of your home brew and alerts you to problems immediately, wherever you are."/>
    <x v="58"/>
    <n v="44669"/>
    <x v="0"/>
    <s v="US"/>
    <s v="USD"/>
    <n v="1398477518"/>
    <x v="2033"/>
    <b v="1"/>
    <n v="158"/>
    <b v="1"/>
    <s v="technology/hardware"/>
    <n v="179"/>
    <n v="282.72000000000003"/>
    <x v="5"/>
    <s v="hardware"/>
    <x v="2033"/>
    <x v="2032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6"/>
    <n v="301719.59000000003"/>
    <x v="0"/>
    <s v="US"/>
    <s v="USD"/>
    <n v="1430981880"/>
    <x v="2034"/>
    <b v="1"/>
    <n v="508"/>
    <b v="1"/>
    <s v="technology/hardware"/>
    <n v="387"/>
    <n v="593.94000000000005"/>
    <x v="5"/>
    <s v="hardware"/>
    <x v="2034"/>
    <x v="2033"/>
    <x v="27"/>
  </r>
  <r>
    <n v="2035"/>
    <s v="OpenBCI: Biosensing for Everybody"/>
    <s v="Announcing the GANGLION and the ULTRACORTEXâ€”a $99 biodata acquisition device and a 3D-printed, brain-sensing headset."/>
    <x v="39"/>
    <n v="168829.14"/>
    <x v="0"/>
    <s v="US"/>
    <s v="USD"/>
    <n v="1450486800"/>
    <x v="2035"/>
    <b v="1"/>
    <n v="644"/>
    <b v="1"/>
    <s v="technology/hardware"/>
    <n v="211"/>
    <n v="262.16000000000003"/>
    <x v="5"/>
    <s v="hardware"/>
    <x v="2035"/>
    <x v="2034"/>
    <x v="21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5"/>
    <s v="hardware"/>
    <x v="2036"/>
    <x v="2035"/>
    <x v="97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5"/>
    <s v="hardware"/>
    <x v="2037"/>
    <x v="2036"/>
    <x v="54"/>
  </r>
  <r>
    <n v="2805"/>
    <s v="ACOrN: A Crunch Or None --&gt; Edinburgh Fringe!"/>
    <s v="1 game, 7 levels, 45 attempts; Lorraine, Esbe &amp; David; 1 Grandmaester._x000a_Help us take our metatheatrical nutshell volcano to the Fringe!"/>
    <x v="15"/>
    <n v="440"/>
    <x v="0"/>
    <s v="GB"/>
    <s v="GBP"/>
    <n v="1440245273"/>
    <x v="2038"/>
    <b v="0"/>
    <n v="18"/>
    <b v="1"/>
    <s v="theater/plays"/>
    <n v="110"/>
    <n v="24.44"/>
    <x v="3"/>
    <s v="plays"/>
    <x v="2038"/>
    <x v="2037"/>
    <x v="100"/>
  </r>
  <r>
    <n v="2039"/>
    <s v="ODIN2: Smart Projector for movies, video calls, and apps"/>
    <s v="Open up your digital worlds with the most sophisticated, intuitive android smart projector."/>
    <x v="228"/>
    <n v="170271"/>
    <x v="0"/>
    <s v="US"/>
    <s v="USD"/>
    <n v="1480568340"/>
    <x v="2039"/>
    <b v="1"/>
    <n v="379"/>
    <b v="1"/>
    <s v="technology/hardware"/>
    <n v="136"/>
    <n v="449.26"/>
    <x v="5"/>
    <s v="hardware"/>
    <x v="2039"/>
    <x v="2038"/>
    <x v="105"/>
  </r>
  <r>
    <n v="2040"/>
    <s v="Programmable Capacitor"/>
    <s v="4.29 Billion+ Capacitor Combinations._x000a_No Coding Required."/>
    <x v="2"/>
    <n v="7445.14"/>
    <x v="0"/>
    <s v="US"/>
    <s v="USD"/>
    <n v="1384557303"/>
    <x v="2040"/>
    <b v="1"/>
    <n v="271"/>
    <b v="1"/>
    <s v="technology/hardware"/>
    <n v="248"/>
    <n v="27.47"/>
    <x v="5"/>
    <s v="hardware"/>
    <x v="2040"/>
    <x v="2039"/>
    <x v="54"/>
  </r>
  <r>
    <n v="2041"/>
    <s v="The Aspect - Reinventing the Grow Light for Interior Design"/>
    <s v="World's first LED decor grow light that turns your plants into show pieces. Adding beauty and foliage to your home like never before"/>
    <x v="203"/>
    <n v="17277"/>
    <x v="0"/>
    <s v="US"/>
    <s v="USD"/>
    <n v="1478785027"/>
    <x v="2041"/>
    <b v="0"/>
    <n v="120"/>
    <b v="1"/>
    <s v="technology/hardware"/>
    <n v="182"/>
    <n v="143.97999999999999"/>
    <x v="5"/>
    <s v="hardware"/>
    <x v="2041"/>
    <x v="2040"/>
    <x v="14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5"/>
    <s v="hardware"/>
    <x v="2042"/>
    <x v="2041"/>
    <x v="4"/>
  </r>
  <r>
    <n v="2043"/>
    <s v="PS-1A Adjustable Miniature Switch Mode DC-DC Power Supply"/>
    <s v="PS-1A is an adjustable switch mode DC-DC power supply. It is highly compact, breadboard friendly and requires no external components."/>
    <x v="317"/>
    <n v="7011"/>
    <x v="0"/>
    <s v="US"/>
    <s v="USD"/>
    <n v="1481432340"/>
    <x v="2043"/>
    <b v="0"/>
    <n v="193"/>
    <b v="1"/>
    <s v="technology/hardware"/>
    <n v="506"/>
    <n v="36.33"/>
    <x v="5"/>
    <s v="hardware"/>
    <x v="2043"/>
    <x v="2042"/>
    <x v="155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5"/>
    <s v="hardware"/>
    <x v="2044"/>
    <x v="2043"/>
    <x v="82"/>
  </r>
  <r>
    <n v="2045"/>
    <s v="OPEN RAIL Open Source Linear Bearing System"/>
    <s v="Open Rail is a new open source universal linear rail system designed to be used with various T- Slot aluminum extrusion configurations."/>
    <x v="250"/>
    <n v="40140.01"/>
    <x v="0"/>
    <s v="US"/>
    <s v="USD"/>
    <n v="1341799647"/>
    <x v="2045"/>
    <b v="0"/>
    <n v="263"/>
    <b v="1"/>
    <s v="technology/hardware"/>
    <n v="819"/>
    <n v="152.62"/>
    <x v="5"/>
    <s v="hardware"/>
    <x v="2045"/>
    <x v="2044"/>
    <x v="43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5"/>
    <s v="hardware"/>
    <x v="2046"/>
    <x v="2045"/>
    <x v="53"/>
  </r>
  <r>
    <n v="2047"/>
    <s v="KoalaSafe -  Healthier Internet. Happier Families."/>
    <s v="Simple internet time-limits, usage analytics, app &amp; site blocking - across all devices in the home, controlled from your smartphone."/>
    <x v="318"/>
    <n v="100939"/>
    <x v="0"/>
    <s v="AU"/>
    <s v="AUD"/>
    <n v="1429228800"/>
    <x v="2047"/>
    <b v="0"/>
    <n v="443"/>
    <b v="1"/>
    <s v="technology/hardware"/>
    <n v="103"/>
    <n v="227.85"/>
    <x v="5"/>
    <s v="hardware"/>
    <x v="2047"/>
    <x v="2046"/>
    <x v="37"/>
  </r>
  <r>
    <n v="2048"/>
    <s v="The Siva Cycle Atom - Powering your life one pedal at a time"/>
    <s v="A lightweight generator to charge your phone, lights, and removable battery pack as you bicycle. Pedal power by you, for now or later."/>
    <x v="96"/>
    <n v="126082.45"/>
    <x v="0"/>
    <s v="US"/>
    <s v="USD"/>
    <n v="1369323491"/>
    <x v="2048"/>
    <b v="0"/>
    <n v="1373"/>
    <b v="1"/>
    <s v="technology/hardware"/>
    <n v="148"/>
    <n v="91.83"/>
    <x v="5"/>
    <s v="hardware"/>
    <x v="2048"/>
    <x v="2047"/>
    <x v="53"/>
  </r>
  <r>
    <n v="2806"/>
    <s v="And Now: The World!"/>
    <s v="A one woman show about the challenges of being a feminist in a digital age. Touring 6 UK cities. Now with Stretch Goals!"/>
    <x v="2"/>
    <n v="3363"/>
    <x v="0"/>
    <s v="GB"/>
    <s v="GBP"/>
    <n v="1438772400"/>
    <x v="2049"/>
    <b v="0"/>
    <n v="76"/>
    <b v="1"/>
    <s v="theater/plays"/>
    <n v="112"/>
    <n v="44.25"/>
    <x v="3"/>
    <s v="plays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5"/>
    <s v="hardware"/>
    <x v="2050"/>
    <x v="2049"/>
    <x v="57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5"/>
    <s v="hardware"/>
    <x v="2051"/>
    <x v="2050"/>
    <x v="149"/>
  </r>
  <r>
    <n v="2052"/>
    <s v="The World's Lightest &amp; Smartest E-Scooter  - ZAR"/>
    <s v="The World's Lightest &amp; Smartest E-Scooter: cool, small, portable, and can be easily folded into a backpack and bring it anywhere"/>
    <x v="64"/>
    <n v="176524"/>
    <x v="0"/>
    <s v="US"/>
    <s v="USD"/>
    <n v="1455933653"/>
    <x v="2052"/>
    <b v="0"/>
    <n v="541"/>
    <b v="1"/>
    <s v="technology/hardware"/>
    <n v="353"/>
    <n v="326.29000000000002"/>
    <x v="5"/>
    <s v="hardware"/>
    <x v="2052"/>
    <x v="2051"/>
    <x v="2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5"/>
    <s v="hardware"/>
    <x v="2053"/>
    <x v="2052"/>
    <x v="9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054"/>
    <b v="0"/>
    <n v="108"/>
    <b v="1"/>
    <s v="theater/plays"/>
    <n v="100"/>
    <n v="92.84"/>
    <x v="3"/>
    <s v="plays"/>
    <x v="2054"/>
    <x v="2053"/>
    <x v="28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5"/>
    <s v="hardware"/>
    <x v="2055"/>
    <x v="2054"/>
    <x v="106"/>
  </r>
  <r>
    <n v="2056"/>
    <s v="TYLT Energi Backpack - charge your mobile devices on the go."/>
    <s v="A lightweight backpack that can charge your smartphone 4 times or an iPad one full charge, and recharge via a USB port"/>
    <x v="64"/>
    <n v="76726"/>
    <x v="0"/>
    <s v="US"/>
    <s v="USD"/>
    <n v="1366222542"/>
    <x v="2056"/>
    <b v="0"/>
    <n v="554"/>
    <b v="1"/>
    <s v="technology/hardware"/>
    <n v="153"/>
    <n v="138.49"/>
    <x v="5"/>
    <s v="hardware"/>
    <x v="2056"/>
    <x v="2055"/>
    <x v="50"/>
  </r>
  <r>
    <n v="2814"/>
    <s v="Stitching by Anthony Neilson"/>
    <s v="Stitching is a play exploring how a couple cope with the loss of their child. It will run for a month at The Drayton Arms Theatre."/>
    <x v="48"/>
    <n v="1616"/>
    <x v="0"/>
    <s v="GB"/>
    <s v="GBP"/>
    <n v="1431164115"/>
    <x v="2057"/>
    <b v="0"/>
    <n v="64"/>
    <b v="1"/>
    <s v="theater/plays"/>
    <n v="108"/>
    <n v="25.25"/>
    <x v="3"/>
    <s v="plays"/>
    <x v="2057"/>
    <x v="2056"/>
    <x v="19"/>
  </r>
  <r>
    <n v="2816"/>
    <s v="In My Head - A new mental health theatre project"/>
    <s v="Inspired by real life interviews 'In My Head' is a new play exploring the lives of those living with a mental health condition."/>
    <x v="2"/>
    <n v="4247"/>
    <x v="0"/>
    <s v="GB"/>
    <s v="GBP"/>
    <n v="1438531200"/>
    <x v="2058"/>
    <b v="0"/>
    <n v="169"/>
    <b v="1"/>
    <s v="theater/plays"/>
    <n v="142"/>
    <n v="25.13"/>
    <x v="3"/>
    <s v="plays"/>
    <x v="2058"/>
    <x v="2057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5"/>
    <s v="hardware"/>
    <x v="2059"/>
    <x v="2058"/>
    <x v="49"/>
  </r>
  <r>
    <n v="2060"/>
    <s v="SmartQuad 4-Port (9.6 Amps / 48W) Travel USB Charger"/>
    <s v="Universal 4 ports USB charger for iPhone, iPad, Android and other USB devices. Intelligent device detection for optimal charging."/>
    <x v="58"/>
    <n v="49100"/>
    <x v="0"/>
    <s v="US"/>
    <s v="USD"/>
    <n v="1406129150"/>
    <x v="2060"/>
    <b v="0"/>
    <n v="1364"/>
    <b v="1"/>
    <s v="technology/hardware"/>
    <n v="196"/>
    <n v="36"/>
    <x v="5"/>
    <s v="hardware"/>
    <x v="2060"/>
    <x v="2059"/>
    <x v="1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5"/>
    <s v="hardware"/>
    <x v="2061"/>
    <x v="2060"/>
    <x v="81"/>
  </r>
  <r>
    <n v="2062"/>
    <s v="Rho Board"/>
    <s v="4K HEVC Android TV Media Player with optional DIY electronics, ideal for app development, home control, software developement, learning"/>
    <x v="59"/>
    <n v="114977"/>
    <x v="0"/>
    <s v="DK"/>
    <s v="DKK"/>
    <n v="1458807098"/>
    <x v="2062"/>
    <b v="0"/>
    <n v="203"/>
    <b v="1"/>
    <s v="technology/hardware"/>
    <n v="115"/>
    <n v="566.39"/>
    <x v="5"/>
    <s v="hardware"/>
    <x v="2062"/>
    <x v="2061"/>
    <x v="99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5"/>
    <s v="hardware"/>
    <x v="2063"/>
    <x v="2062"/>
    <x v="8"/>
  </r>
  <r>
    <n v="2064"/>
    <s v="Lightpack â€” ambient backlight for your displays"/>
    <s v="Open-source content-driven lighting system you can use with TV or PC, Mac, HTPC displays in movies, games and daily work"/>
    <x v="319"/>
    <n v="500784.27"/>
    <x v="0"/>
    <s v="US"/>
    <s v="USD"/>
    <n v="1370001600"/>
    <x v="2064"/>
    <b v="0"/>
    <n v="5812"/>
    <b v="1"/>
    <s v="technology/hardware"/>
    <n v="191"/>
    <n v="86.16"/>
    <x v="5"/>
    <s v="hardware"/>
    <x v="2064"/>
    <x v="2063"/>
    <x v="53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065"/>
    <b v="0"/>
    <n v="33"/>
    <b v="1"/>
    <s v="theater/plays"/>
    <n v="130"/>
    <n v="23.64"/>
    <x v="3"/>
    <s v="plays"/>
    <x v="2065"/>
    <x v="2064"/>
    <x v="28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5"/>
    <s v="hardware"/>
    <x v="2066"/>
    <x v="2065"/>
    <x v="2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067"/>
    <b v="0"/>
    <n v="104"/>
    <b v="1"/>
    <s v="theater/plays"/>
    <n v="105"/>
    <n v="50.38"/>
    <x v="3"/>
    <s v="plays"/>
    <x v="2067"/>
    <x v="2066"/>
    <x v="82"/>
  </r>
  <r>
    <n v="2068"/>
    <s v="Netro - Scientifically Water Your Garden"/>
    <s v="Introducing Sprite, the cloud-based watering controller and Whisperer, the solar-powered plant sensor for effortless home irrigation"/>
    <x v="58"/>
    <n v="26305.97"/>
    <x v="0"/>
    <s v="US"/>
    <s v="USD"/>
    <n v="1476994315"/>
    <x v="2068"/>
    <b v="0"/>
    <n v="76"/>
    <b v="1"/>
    <s v="technology/hardware"/>
    <n v="105"/>
    <n v="346.13"/>
    <x v="5"/>
    <s v="hardware"/>
    <x v="2068"/>
    <x v="2067"/>
    <x v="83"/>
  </r>
  <r>
    <n v="2069"/>
    <s v="RaceCapture and Podium: Race it. Share it. Prove it."/>
    <s v="RaceCapture brings motorsports to the connected car: Share track days, autocross, drift and drag racing with your friends in real time!"/>
    <x v="64"/>
    <n v="64203.33"/>
    <x v="0"/>
    <s v="US"/>
    <s v="USD"/>
    <n v="1451776791"/>
    <x v="2069"/>
    <b v="0"/>
    <n v="263"/>
    <b v="1"/>
    <s v="technology/hardware"/>
    <n v="128"/>
    <n v="244.12"/>
    <x v="5"/>
    <s v="hardware"/>
    <x v="2069"/>
    <x v="2068"/>
    <x v="104"/>
  </r>
  <r>
    <n v="2070"/>
    <s v="DAN Cases A4-SFX - The World's Smallest Gaming Tower Case"/>
    <s v="The A4-SFX is a project with the goal of creating the smallest case possible while still using high-end standardized components."/>
    <x v="228"/>
    <n v="396659"/>
    <x v="0"/>
    <s v="DE"/>
    <s v="EUR"/>
    <n v="1467128723"/>
    <x v="2070"/>
    <b v="0"/>
    <n v="1530"/>
    <b v="1"/>
    <s v="technology/hardware"/>
    <n v="317"/>
    <n v="259.25"/>
    <x v="5"/>
    <s v="hardware"/>
    <x v="2070"/>
    <x v="2069"/>
    <x v="7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5"/>
    <s v="hardware"/>
    <x v="2071"/>
    <x v="2070"/>
    <x v="5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5"/>
    <s v="hardware"/>
    <x v="2072"/>
    <x v="2071"/>
    <x v="8"/>
  </r>
  <r>
    <n v="2073"/>
    <s v="abode - The Future of Home Security."/>
    <s v="abode is a home security and automation company that offers a self-installed, professional-grade solution with no contracts."/>
    <x v="59"/>
    <n v="152604.29999999999"/>
    <x v="0"/>
    <s v="US"/>
    <s v="USD"/>
    <n v="1431100918"/>
    <x v="2073"/>
    <b v="0"/>
    <n v="470"/>
    <b v="1"/>
    <s v="technology/hardware"/>
    <n v="153"/>
    <n v="324.69"/>
    <x v="5"/>
    <s v="hardware"/>
    <x v="2073"/>
    <x v="2072"/>
    <x v="37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5"/>
    <s v="hardware"/>
    <x v="2074"/>
    <x v="2073"/>
    <x v="8"/>
  </r>
  <r>
    <n v="2075"/>
    <s v="The Practical Meter: Know your power!"/>
    <s v="The Practical Meter helps you charge your phone faster by solving a problem millions of people experience."/>
    <x v="211"/>
    <n v="167820.6"/>
    <x v="0"/>
    <s v="US"/>
    <s v="USD"/>
    <n v="1374769288"/>
    <x v="2075"/>
    <b v="0"/>
    <n v="8200"/>
    <b v="1"/>
    <s v="technology/hardware"/>
    <n v="1678"/>
    <n v="20.47"/>
    <x v="5"/>
    <s v="hardware"/>
    <x v="2075"/>
    <x v="2074"/>
    <x v="159"/>
  </r>
  <r>
    <n v="2820"/>
    <s v="MTA's National Theatre Connections Show!"/>
    <s v="Montage Theatre Arts, as part of National Theatre Connections, are performing a show - We need you help to raise vital funds!"/>
    <x v="89"/>
    <n v="272"/>
    <x v="0"/>
    <s v="GB"/>
    <s v="GBP"/>
    <n v="1456444800"/>
    <x v="2076"/>
    <b v="0"/>
    <n v="20"/>
    <b v="1"/>
    <s v="theater/plays"/>
    <n v="136"/>
    <n v="13.6"/>
    <x v="3"/>
    <s v="plays"/>
    <x v="2076"/>
    <x v="2075"/>
    <x v="91"/>
  </r>
  <r>
    <n v="2077"/>
    <s v="4SeTVâ„¢ - Watch 4 TV Channels on Any Screen At Once"/>
    <s v="A Whole New Way to Get TV: Watch four live TV channels at once on your tablet, smartphone, or big screen TV!"/>
    <x v="64"/>
    <n v="57754"/>
    <x v="0"/>
    <s v="US"/>
    <s v="USD"/>
    <n v="1433538000"/>
    <x v="2077"/>
    <b v="0"/>
    <n v="188"/>
    <b v="1"/>
    <s v="technology/hardware"/>
    <n v="116"/>
    <n v="307.2"/>
    <x v="5"/>
    <s v="hardware"/>
    <x v="2077"/>
    <x v="2076"/>
    <x v="19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5"/>
    <s v="hardware"/>
    <x v="2078"/>
    <x v="2077"/>
    <x v="87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079"/>
    <b v="0"/>
    <n v="35"/>
    <b v="1"/>
    <s v="theater/plays"/>
    <n v="100"/>
    <n v="28.57"/>
    <x v="3"/>
    <s v="plays"/>
    <x v="2079"/>
    <x v="2078"/>
    <x v="16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5"/>
    <s v="hardware"/>
    <x v="2080"/>
    <x v="2079"/>
    <x v="2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2"/>
    <s v="indie rock"/>
    <x v="2081"/>
    <x v="2080"/>
    <x v="113"/>
  </r>
  <r>
    <n v="2082"/>
    <s v="Nights On First's First CD!"/>
    <s v="Local bay area band looking to share our vision with people, looking to create something we are proud of, no more bedroom recordings!"/>
    <x v="48"/>
    <n v="1661"/>
    <x v="0"/>
    <s v="US"/>
    <s v="USD"/>
    <n v="1322106796"/>
    <x v="2082"/>
    <b v="0"/>
    <n v="38"/>
    <b v="1"/>
    <s v="music/indie rock"/>
    <n v="111"/>
    <n v="43.71"/>
    <x v="2"/>
    <s v="indie rock"/>
    <x v="2082"/>
    <x v="2081"/>
    <x v="120"/>
  </r>
  <r>
    <n v="2083"/>
    <s v="These Old Streets Album"/>
    <s v="Autumn's Song is working on a debut album that brings accustic / singer-songwriter / piano rock to the central Florida music scene."/>
    <x v="46"/>
    <n v="850"/>
    <x v="0"/>
    <s v="US"/>
    <s v="USD"/>
    <n v="1338830395"/>
    <x v="2083"/>
    <b v="0"/>
    <n v="25"/>
    <b v="1"/>
    <s v="music/indie rock"/>
    <n v="113"/>
    <n v="34"/>
    <x v="2"/>
    <s v="indie rock"/>
    <x v="2083"/>
    <x v="2082"/>
    <x v="136"/>
  </r>
  <r>
    <n v="2084"/>
    <s v="Project: Ballerina Black UK Tour"/>
    <s v="Los Angeles based Ballerina Black are on their way to tour the UK in May. Join our club &amp; help make it happen."/>
    <x v="2"/>
    <n v="3250"/>
    <x v="0"/>
    <s v="US"/>
    <s v="USD"/>
    <n v="1399186740"/>
    <x v="2084"/>
    <b v="0"/>
    <n v="46"/>
    <b v="1"/>
    <s v="music/indie rock"/>
    <n v="108"/>
    <n v="70.650000000000006"/>
    <x v="2"/>
    <s v="indie rock"/>
    <x v="2084"/>
    <x v="2083"/>
    <x v="97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2"/>
    <s v="indie rock"/>
    <x v="2085"/>
    <x v="2084"/>
    <x v="14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2"/>
    <s v="indie rock"/>
    <x v="2086"/>
    <x v="2085"/>
    <x v="7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48"/>
    <n v="1553"/>
    <x v="0"/>
    <s v="US"/>
    <s v="USD"/>
    <n v="1315457658"/>
    <x v="2087"/>
    <b v="0"/>
    <n v="25"/>
    <b v="1"/>
    <s v="music/indie rock"/>
    <n v="104"/>
    <n v="62.12"/>
    <x v="2"/>
    <s v="indie rock"/>
    <x v="2087"/>
    <x v="2086"/>
    <x v="146"/>
  </r>
  <r>
    <n v="2088"/>
    <s v="Chris Dorman - Sita worldwide"/>
    <s v="Indie Folk musician, Chris Dorman is releasing his second full length album.  Let's release this record worldwide - grassroots style!"/>
    <x v="2"/>
    <n v="3465.32"/>
    <x v="0"/>
    <s v="US"/>
    <s v="USD"/>
    <n v="1284177540"/>
    <x v="2088"/>
    <b v="0"/>
    <n v="75"/>
    <b v="1"/>
    <s v="music/indie rock"/>
    <n v="116"/>
    <n v="46.2"/>
    <x v="2"/>
    <s v="indie rock"/>
    <x v="2088"/>
    <x v="2087"/>
    <x v="174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2"/>
    <s v="indie rock"/>
    <x v="2089"/>
    <x v="2088"/>
    <x v="15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2"/>
    <s v="indie rock"/>
    <x v="2090"/>
    <x v="2089"/>
    <x v="162"/>
  </r>
  <r>
    <n v="2091"/>
    <s v="Tiffany Alvord's First Album of Original Songs"/>
    <s v="I'm an 18-year old singer/songwriter from California. I'd love your support to get my album of original songs professionally recorded."/>
    <x v="104"/>
    <n v="21684.2"/>
    <x v="0"/>
    <s v="US"/>
    <s v="USD"/>
    <n v="1299009600"/>
    <x v="2091"/>
    <b v="0"/>
    <n v="246"/>
    <b v="1"/>
    <s v="music/indie rock"/>
    <n v="120"/>
    <n v="88.15"/>
    <x v="2"/>
    <s v="indie rock"/>
    <x v="2091"/>
    <x v="2090"/>
    <x v="117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2"/>
    <s v="indie rock"/>
    <x v="2092"/>
    <x v="2091"/>
    <x v="146"/>
  </r>
  <r>
    <n v="2093"/>
    <s v="Lift The Decade Debut Full-Length Record"/>
    <s v="Help Lift The Decade record their debut full length album with with Ace Enders! (The Early November, I Can Make A Mess)"/>
    <x v="48"/>
    <n v="1537"/>
    <x v="0"/>
    <s v="US"/>
    <s v="USD"/>
    <n v="1356211832"/>
    <x v="2093"/>
    <b v="0"/>
    <n v="23"/>
    <b v="1"/>
    <s v="music/indie rock"/>
    <n v="102"/>
    <n v="66.83"/>
    <x v="2"/>
    <s v="indie rock"/>
    <x v="2093"/>
    <x v="2092"/>
    <x v="47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2"/>
    <s v="indie rock"/>
    <x v="2094"/>
    <x v="2093"/>
    <x v="137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2"/>
    <s v="indie rock"/>
    <x v="2095"/>
    <x v="2094"/>
    <x v="14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2"/>
    <s v="indie rock"/>
    <x v="2096"/>
    <x v="2095"/>
    <x v="124"/>
  </r>
  <r>
    <n v="2097"/>
    <s v="Caverns of Sonora"/>
    <s v="Engine is ready to record our sophomore release. The songs are written, the musicians are ready. Help us bring this into existence!"/>
    <x v="2"/>
    <n v="3000"/>
    <x v="0"/>
    <s v="US"/>
    <s v="USD"/>
    <n v="1322751735"/>
    <x v="2097"/>
    <b v="0"/>
    <n v="38"/>
    <b v="1"/>
    <s v="music/indie rock"/>
    <n v="100"/>
    <n v="78.95"/>
    <x v="2"/>
    <s v="indie rock"/>
    <x v="2097"/>
    <x v="2096"/>
    <x v="138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2"/>
    <s v="indie rock"/>
    <x v="2098"/>
    <x v="2097"/>
    <x v="137"/>
  </r>
  <r>
    <n v="2099"/>
    <s v="Roosevelt Died."/>
    <s v="Our tour van died, we need help!"/>
    <x v="2"/>
    <n v="3971"/>
    <x v="0"/>
    <s v="US"/>
    <s v="USD"/>
    <n v="1435808400"/>
    <x v="2099"/>
    <b v="0"/>
    <n v="63"/>
    <b v="1"/>
    <s v="music/indie rock"/>
    <n v="132"/>
    <n v="63.03"/>
    <x v="2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2"/>
    <s v="indie rock"/>
    <x v="2100"/>
    <x v="2099"/>
    <x v="43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2"/>
    <s v="indie rock"/>
    <x v="2101"/>
    <x v="2100"/>
    <x v="15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2"/>
    <s v="indie rock"/>
    <x v="2102"/>
    <x v="2101"/>
    <x v="58"/>
  </r>
  <r>
    <n v="2103"/>
    <s v="Matthew Moon's New Album"/>
    <s v="Indie rocker, Matthew Moon, has something to share with you..."/>
    <x v="205"/>
    <n v="11364"/>
    <x v="0"/>
    <s v="US"/>
    <s v="USD"/>
    <n v="1352488027"/>
    <x v="2103"/>
    <b v="0"/>
    <n v="115"/>
    <b v="1"/>
    <s v="music/indie rock"/>
    <n v="146"/>
    <n v="98.82"/>
    <x v="2"/>
    <s v="indie rock"/>
    <x v="2103"/>
    <x v="2102"/>
    <x v="124"/>
  </r>
  <r>
    <n v="2104"/>
    <s v="In the Raw: the ink &amp; the Echo's debut album"/>
    <s v="In the Raw is Seattle's the Ink &amp; the Echo's debut album.  It is honest, compelling, and speaks of raw human emotion."/>
    <x v="77"/>
    <n v="1036"/>
    <x v="0"/>
    <s v="US"/>
    <s v="USD"/>
    <n v="1369958400"/>
    <x v="2104"/>
    <b v="0"/>
    <n v="37"/>
    <b v="1"/>
    <s v="music/indie rock"/>
    <n v="130"/>
    <n v="28"/>
    <x v="2"/>
    <s v="indie rock"/>
    <x v="2104"/>
    <x v="2103"/>
    <x v="5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2"/>
    <s v="indie rock"/>
    <x v="2105"/>
    <x v="2104"/>
    <x v="106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2"/>
    <s v="indie rock"/>
    <x v="2106"/>
    <x v="2105"/>
    <x v="14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2"/>
    <s v="indie rock"/>
    <x v="2107"/>
    <x v="2106"/>
    <x v="22"/>
  </r>
  <r>
    <n v="2108"/>
    <s v="THE SADDEST LANDSCAPE: Deluxe Vinyl Reissues"/>
    <s v="A project to raise the funds for our early discography, pressed on vinyl the way we always envisioned it + help w/ future band plans."/>
    <x v="201"/>
    <n v="17170"/>
    <x v="0"/>
    <s v="US"/>
    <s v="USD"/>
    <n v="1347249300"/>
    <x v="2108"/>
    <b v="0"/>
    <n v="191"/>
    <b v="1"/>
    <s v="music/indie rock"/>
    <n v="107"/>
    <n v="89.9"/>
    <x v="2"/>
    <s v="indie rock"/>
    <x v="2108"/>
    <x v="2107"/>
    <x v="13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2"/>
    <s v="indie rock"/>
    <x v="2109"/>
    <x v="2108"/>
    <x v="9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2"/>
    <s v="indie rock"/>
    <x v="2110"/>
    <x v="2109"/>
    <x v="9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2"/>
    <s v="indie rock"/>
    <x v="2111"/>
    <x v="2110"/>
    <x v="6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2"/>
    <s v="indie rock"/>
    <x v="2112"/>
    <x v="2111"/>
    <x v="29"/>
  </r>
  <r>
    <n v="2113"/>
    <s v="Summer Underground // Honeycomb LP"/>
    <s v="Help us fund our second full-length album Honeycomb!"/>
    <x v="38"/>
    <n v="7340"/>
    <x v="0"/>
    <s v="US"/>
    <s v="USD"/>
    <n v="1411505176"/>
    <x v="2113"/>
    <b v="0"/>
    <n v="107"/>
    <b v="1"/>
    <s v="music/indie rock"/>
    <n v="105"/>
    <n v="68.599999999999994"/>
    <x v="2"/>
    <s v="indie rock"/>
    <x v="2113"/>
    <x v="2112"/>
    <x v="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2"/>
    <s v="indie rock"/>
    <x v="2114"/>
    <x v="2113"/>
    <x v="170"/>
  </r>
  <r>
    <n v="2115"/>
    <s v="The Violet Tone and the City of Angels!"/>
    <s v="The Violet Tone is heading to California but we need your help!  We've been at this for years and finally have a shot!"/>
    <x v="48"/>
    <n v="3385"/>
    <x v="0"/>
    <s v="US"/>
    <s v="USD"/>
    <n v="1298167001"/>
    <x v="2115"/>
    <b v="0"/>
    <n v="36"/>
    <b v="1"/>
    <s v="music/indie rock"/>
    <n v="226"/>
    <n v="94.03"/>
    <x v="2"/>
    <s v="indie rock"/>
    <x v="2115"/>
    <x v="2114"/>
    <x v="71"/>
  </r>
  <r>
    <n v="2116"/>
    <s v="Launch Bitch's new project BEACH: violin indie-electro rock"/>
    <s v="Launch Bitch's new project, BEACH.  Get a limited edition cassette EP, be on a song, or drive away in Bitch's tour bus/RV."/>
    <x v="157"/>
    <n v="48434"/>
    <x v="0"/>
    <s v="US"/>
    <s v="USD"/>
    <n v="1349203203"/>
    <x v="2116"/>
    <b v="0"/>
    <n v="92"/>
    <b v="1"/>
    <s v="music/indie rock"/>
    <n v="101"/>
    <n v="526.46"/>
    <x v="2"/>
    <s v="indie rock"/>
    <x v="2116"/>
    <x v="2115"/>
    <x v="118"/>
  </r>
  <r>
    <n v="2117"/>
    <s v="You Said It Would Go Down Like This"/>
    <s v="Our next album is being mastered and we want your help to release it by putting your name down for a pre-sale copy and awesome merch!"/>
    <x v="37"/>
    <n v="1773"/>
    <x v="0"/>
    <s v="US"/>
    <s v="USD"/>
    <n v="1445921940"/>
    <x v="2117"/>
    <b v="0"/>
    <n v="35"/>
    <b v="1"/>
    <s v="music/indie rock"/>
    <n v="148"/>
    <n v="50.66"/>
    <x v="2"/>
    <s v="indie rock"/>
    <x v="2117"/>
    <x v="2116"/>
    <x v="26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2"/>
    <s v="indie rock"/>
    <x v="2118"/>
    <x v="2117"/>
    <x v="7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2"/>
    <s v="indie rock"/>
    <x v="2119"/>
    <x v="2118"/>
    <x v="10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2"/>
    <s v="indie rock"/>
    <x v="2120"/>
    <x v="2119"/>
    <x v="54"/>
  </r>
  <r>
    <n v="2121"/>
    <s v="Legend of Decay"/>
    <s v="Join us on an epic journey to discover a millennia old secret which will change the world forever."/>
    <x v="64"/>
    <n v="284"/>
    <x v="1"/>
    <s v="CH"/>
    <s v="CHF"/>
    <n v="1484156948"/>
    <x v="2121"/>
    <b v="0"/>
    <n v="10"/>
    <b v="0"/>
    <s v="games/video games"/>
    <n v="1"/>
    <n v="28.4"/>
    <x v="6"/>
    <s v="video games"/>
    <x v="2121"/>
    <x v="2120"/>
    <x v="81"/>
  </r>
  <r>
    <n v="2122"/>
    <s v="CapitÃ¡n Kalani y el sindicato robÃ³tico"/>
    <s v="Captain Kalani it's a retro game full of nostalgia for the old gamers but interesting for the new ones"/>
    <x v="39"/>
    <n v="310"/>
    <x v="1"/>
    <s v="MX"/>
    <s v="MXN"/>
    <n v="1483773169"/>
    <x v="2122"/>
    <b v="0"/>
    <n v="3"/>
    <b v="0"/>
    <s v="games/video games"/>
    <n v="0"/>
    <n v="103.33"/>
    <x v="6"/>
    <s v="video games"/>
    <x v="2122"/>
    <x v="2121"/>
    <x v="8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9"/>
    <n v="50"/>
    <x v="1"/>
    <s v="US"/>
    <s v="USD"/>
    <n v="1268636340"/>
    <x v="2123"/>
    <b v="0"/>
    <n v="5"/>
    <b v="0"/>
    <s v="games/video games"/>
    <n v="10"/>
    <n v="10"/>
    <x v="6"/>
    <s v="video games"/>
    <x v="2123"/>
    <x v="2122"/>
    <x v="119"/>
  </r>
  <r>
    <n v="2124"/>
    <s v="AZAMAR"/>
    <s v="AZAMAR is a Role Playing Game world involving fantasy and high magic, based on the popular OpenD6 OGL using the Cinema6 RPG Framework."/>
    <x v="191"/>
    <n v="115"/>
    <x v="1"/>
    <s v="US"/>
    <s v="USD"/>
    <n v="1291093200"/>
    <x v="2124"/>
    <b v="0"/>
    <n v="5"/>
    <b v="0"/>
    <s v="games/video games"/>
    <n v="10"/>
    <n v="23"/>
    <x v="6"/>
    <s v="video games"/>
    <x v="2124"/>
    <x v="2123"/>
    <x v="170"/>
  </r>
  <r>
    <n v="2125"/>
    <s v="Becoming - A Metaphysical Game About Mental Illness"/>
    <s v="Becoming is a video game that aims to portray mental illness through a metaphysical and emotional story."/>
    <x v="129"/>
    <n v="852"/>
    <x v="1"/>
    <s v="US"/>
    <s v="USD"/>
    <n v="1438734833"/>
    <x v="2125"/>
    <b v="0"/>
    <n v="27"/>
    <b v="0"/>
    <s v="games/video games"/>
    <n v="1"/>
    <n v="31.56"/>
    <x v="6"/>
    <s v="video games"/>
    <x v="2125"/>
    <x v="2124"/>
    <x v="17"/>
  </r>
  <r>
    <n v="2126"/>
    <s v="DodgeBall Blitz"/>
    <s v="Lead your team to victory in this fast-paced, action, sports game! Use Power-ups and avoid attacks as you fight for victory!"/>
    <x v="22"/>
    <n v="10"/>
    <x v="1"/>
    <s v="US"/>
    <s v="USD"/>
    <n v="1418080887"/>
    <x v="2126"/>
    <b v="0"/>
    <n v="2"/>
    <b v="0"/>
    <s v="games/video games"/>
    <n v="0"/>
    <n v="5"/>
    <x v="6"/>
    <s v="video games"/>
    <x v="2126"/>
    <x v="2125"/>
    <x v="106"/>
  </r>
  <r>
    <n v="2823"/>
    <s v="Seliges Theater presents &quot;The God of Carnage&quot;"/>
    <s v="Seliges Theater is a brand new theatre company based out of Bristol. &quot;The God of Carnage&quot; will be our debut show. Help us get started!"/>
    <x v="219"/>
    <n v="124"/>
    <x v="0"/>
    <s v="GB"/>
    <s v="GBP"/>
    <n v="1427842740"/>
    <x v="2127"/>
    <b v="0"/>
    <n v="14"/>
    <b v="1"/>
    <s v="theater/plays"/>
    <n v="124"/>
    <n v="8.86"/>
    <x v="3"/>
    <s v="plays"/>
    <x v="2127"/>
    <x v="2126"/>
    <x v="27"/>
  </r>
  <r>
    <n v="2128"/>
    <s v="Makayla's Quest"/>
    <s v="The Royal Snail has misdelivered all the invitations to the Royal Ball.  It's up to Makayla to set things right in the Fairy Forest"/>
    <x v="36"/>
    <n v="25"/>
    <x v="1"/>
    <s v="CA"/>
    <s v="CAD"/>
    <n v="1411324369"/>
    <x v="2128"/>
    <b v="0"/>
    <n v="1"/>
    <b v="0"/>
    <s v="games/video games"/>
    <n v="0"/>
    <n v="25"/>
    <x v="6"/>
    <s v="video games"/>
    <x v="2128"/>
    <x v="2127"/>
    <x v="24"/>
  </r>
  <r>
    <n v="2129"/>
    <s v="Pretty Kitty Fuzzy"/>
    <s v="PKF is a Cat-Tastic 2D side-scrolling shooter! Stand up to all the big meanies with the power of positivity and save the universe!"/>
    <x v="13"/>
    <n v="236"/>
    <x v="1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91"/>
  </r>
  <r>
    <n v="2130"/>
    <s v="Wondrous Adventures: A Kid's Game"/>
    <s v="You are the hero tasked to save your home from the villainous Sanword."/>
    <x v="253"/>
    <n v="85"/>
    <x v="1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9"/>
    <n v="25"/>
    <x v="1"/>
    <s v="US"/>
    <s v="USD"/>
    <n v="1436677091"/>
    <x v="2131"/>
    <b v="0"/>
    <n v="3"/>
    <b v="0"/>
    <s v="games/video games"/>
    <n v="5"/>
    <n v="8.33"/>
    <x v="6"/>
    <s v="video games"/>
    <x v="2131"/>
    <x v="2130"/>
    <x v="90"/>
  </r>
  <r>
    <n v="2132"/>
    <s v="Universe Rush"/>
    <s v="Fight your way to dominate the universe. Be the first to try our engaging cross-platform mmo-strategy and bring it closer to reality."/>
    <x v="59"/>
    <n v="2112.9899999999998"/>
    <x v="1"/>
    <s v="US"/>
    <s v="USD"/>
    <n v="1391427692"/>
    <x v="2132"/>
    <b v="0"/>
    <n v="99"/>
    <b v="0"/>
    <s v="games/video games"/>
    <n v="2"/>
    <n v="21.34"/>
    <x v="6"/>
    <s v="video games"/>
    <x v="2132"/>
    <x v="2131"/>
    <x v="88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1"/>
    <s v="US"/>
    <s v="USD"/>
    <n v="1303628340"/>
    <x v="2133"/>
    <b v="0"/>
    <n v="3"/>
    <b v="0"/>
    <s v="games/video games"/>
    <n v="2"/>
    <n v="5.33"/>
    <x v="6"/>
    <s v="video games"/>
    <x v="2133"/>
    <x v="2132"/>
    <x v="61"/>
  </r>
  <r>
    <n v="2134"/>
    <s v="Prehistoric Landing"/>
    <s v="1st person Action Survivalist Rpg game. You get sent to a deadly Island to die not knowing that your not alone on the island."/>
    <x v="12"/>
    <n v="104"/>
    <x v="1"/>
    <s v="US"/>
    <s v="USD"/>
    <n v="1367097391"/>
    <x v="2134"/>
    <b v="0"/>
    <n v="3"/>
    <b v="0"/>
    <s v="games/video games"/>
    <n v="2"/>
    <n v="34.67"/>
    <x v="6"/>
    <s v="video games"/>
    <x v="2134"/>
    <x v="2133"/>
    <x v="50"/>
  </r>
  <r>
    <n v="2135"/>
    <s v="Tesla's Electric Mist"/>
    <s v="Point-and-click adventure: The mysterious Nikola Tesla, a time traveling device, and an experiment gone wrong in Colorado Springs"/>
    <x v="10"/>
    <n v="478"/>
    <x v="1"/>
    <s v="US"/>
    <s v="USD"/>
    <n v="1349392033"/>
    <x v="2135"/>
    <b v="0"/>
    <n v="22"/>
    <b v="0"/>
    <s v="games/video games"/>
    <n v="10"/>
    <n v="21.73"/>
    <x v="6"/>
    <s v="video games"/>
    <x v="2135"/>
    <x v="2134"/>
    <x v="126"/>
  </r>
  <r>
    <n v="2136"/>
    <s v="Dark Paradise"/>
    <s v="A dark and twisted game with physiological madness and corruption as a man becomes the ultimate bio weapon."/>
    <x v="39"/>
    <n v="47.69"/>
    <x v="1"/>
    <s v="US"/>
    <s v="USD"/>
    <n v="1382184786"/>
    <x v="2136"/>
    <b v="0"/>
    <n v="4"/>
    <b v="0"/>
    <s v="games/video games"/>
    <n v="0"/>
    <n v="11.92"/>
    <x v="6"/>
    <s v="video games"/>
    <x v="2136"/>
    <x v="2135"/>
    <x v="30"/>
  </r>
  <r>
    <n v="2137"/>
    <s v="Late To The Party : A Cold War Espionage RPG in the Baltics"/>
    <s v="Arrest, interrogate, and uncover the truth as a local woman recruited by the KGB. For Windows, Mac &amp; Linux."/>
    <x v="64"/>
    <n v="14203"/>
    <x v="1"/>
    <s v="CA"/>
    <s v="CAD"/>
    <n v="1417804229"/>
    <x v="2137"/>
    <b v="0"/>
    <n v="534"/>
    <b v="0"/>
    <s v="games/video games"/>
    <n v="28"/>
    <n v="26.6"/>
    <x v="6"/>
    <s v="video games"/>
    <x v="2137"/>
    <x v="2136"/>
    <x v="106"/>
  </r>
  <r>
    <n v="2825"/>
    <s v="The Night Before Christmas"/>
    <s v="Help Saltmine Theatre Company tell the exciting story of St Nicholas and the importance of gratefulness in their new Christmas show."/>
    <x v="2"/>
    <n v="3100"/>
    <x v="0"/>
    <s v="GB"/>
    <s v="GBP"/>
    <n v="1449255686"/>
    <x v="2138"/>
    <b v="0"/>
    <n v="51"/>
    <b v="1"/>
    <s v="theater/plays"/>
    <n v="103"/>
    <n v="60.78"/>
    <x v="3"/>
    <s v="plays"/>
    <x v="2138"/>
    <x v="2137"/>
    <x v="21"/>
  </r>
  <r>
    <n v="2139"/>
    <s v="Manorkept"/>
    <s v="An adventuring RPG with ghosts, mysteries, and flexible gameplay paths, Manorkept is a game that promises an unforgettable experience."/>
    <x v="11"/>
    <n v="1626"/>
    <x v="1"/>
    <s v="US"/>
    <s v="USD"/>
    <n v="1478196008"/>
    <x v="2139"/>
    <b v="0"/>
    <n v="56"/>
    <b v="0"/>
    <s v="games/video games"/>
    <n v="5"/>
    <n v="29.04"/>
    <x v="6"/>
    <s v="video games"/>
    <x v="2139"/>
    <x v="2138"/>
    <x v="142"/>
  </r>
  <r>
    <n v="2140"/>
    <s v="Huevos Rancheros Video Game &quot;The Sabroso Showdown &quot;"/>
    <s v="COOKIN UP ONE HOT ENTREE! BobToons USA is gathering the ingredients to create a hot new video game &quot;The Sabroso Showdown&quot;"/>
    <x v="70"/>
    <n v="560"/>
    <x v="1"/>
    <s v="US"/>
    <s v="USD"/>
    <n v="1357934424"/>
    <x v="2140"/>
    <b v="0"/>
    <n v="11"/>
    <b v="0"/>
    <s v="games/video games"/>
    <n v="0"/>
    <n v="50.91"/>
    <x v="6"/>
    <s v="video games"/>
    <x v="2140"/>
    <x v="2139"/>
    <x v="38"/>
  </r>
  <r>
    <n v="2141"/>
    <s v="King of Consoles"/>
    <s v="A place where people can test out the latest video games, for an hourly fee. It's cheaper than wasting money on a $60 game that sucked"/>
    <x v="36"/>
    <n v="0"/>
    <x v="1"/>
    <s v="US"/>
    <s v="USD"/>
    <n v="1415947159"/>
    <x v="2141"/>
    <b v="0"/>
    <n v="0"/>
    <b v="0"/>
    <s v="games/video games"/>
    <n v="0"/>
    <n v="0"/>
    <x v="6"/>
    <s v="video games"/>
    <x v="2141"/>
    <x v="2140"/>
    <x v="143"/>
  </r>
  <r>
    <n v="2142"/>
    <s v="MEDiAN - The Colony (sci-fi exploration adventure game)"/>
    <s v="a third-person exploration adventure game developed by yetanotherIndie will be released on August 2016 for PC, Linux and XBox one."/>
    <x v="126"/>
    <n v="601"/>
    <x v="1"/>
    <s v="DE"/>
    <s v="EUR"/>
    <n v="1451494210"/>
    <x v="2142"/>
    <b v="0"/>
    <n v="12"/>
    <b v="0"/>
    <s v="games/video games"/>
    <n v="6"/>
    <n v="50.08"/>
    <x v="6"/>
    <s v="video games"/>
    <x v="2142"/>
    <x v="2141"/>
    <x v="10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1"/>
    <s v="US"/>
    <s v="USD"/>
    <n v="1279738800"/>
    <x v="2143"/>
    <b v="0"/>
    <n v="5"/>
    <b v="0"/>
    <s v="games/video games"/>
    <n v="11"/>
    <n v="45"/>
    <x v="6"/>
    <s v="video games"/>
    <x v="2143"/>
    <x v="2142"/>
    <x v="112"/>
  </r>
  <r>
    <n v="2144"/>
    <s v="Project Starborn"/>
    <s v="A thousand community-built sandbox games (and more!) with a fully-customizable game engine."/>
    <x v="321"/>
    <n v="607"/>
    <x v="1"/>
    <s v="US"/>
    <s v="USD"/>
    <n v="1379164040"/>
    <x v="2144"/>
    <b v="0"/>
    <n v="24"/>
    <b v="0"/>
    <s v="games/video games"/>
    <n v="2"/>
    <n v="25.29"/>
    <x v="6"/>
    <s v="video games"/>
    <x v="2144"/>
    <x v="2143"/>
    <x v="15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1"/>
    <s v="US"/>
    <s v="USD"/>
    <n v="1385534514"/>
    <x v="2145"/>
    <b v="0"/>
    <n v="89"/>
    <b v="0"/>
    <s v="games/video games"/>
    <n v="30"/>
    <n v="51.29"/>
    <x v="6"/>
    <s v="video games"/>
    <x v="2145"/>
    <x v="2144"/>
    <x v="151"/>
  </r>
  <r>
    <n v="2146"/>
    <s v="Nanaue eSports"/>
    <s v="New professional gaming organization with a tournament winning Dota 2 team, &amp; divisions in all eSports games looking to re brand/expand"/>
    <x v="10"/>
    <n v="1"/>
    <x v="1"/>
    <s v="US"/>
    <s v="USD"/>
    <n v="1455207510"/>
    <x v="2146"/>
    <b v="0"/>
    <n v="1"/>
    <b v="0"/>
    <s v="games/video games"/>
    <n v="0"/>
    <n v="1"/>
    <x v="6"/>
    <s v="video games"/>
    <x v="2146"/>
    <x v="2145"/>
    <x v="89"/>
  </r>
  <r>
    <n v="2147"/>
    <s v="Johnny Rocketfingers 3"/>
    <s v="A Point and Click Adventure on Steroids."/>
    <x v="307"/>
    <n v="2716"/>
    <x v="1"/>
    <s v="US"/>
    <s v="USD"/>
    <n v="1416125148"/>
    <x v="2147"/>
    <b v="0"/>
    <n v="55"/>
    <b v="0"/>
    <s v="games/video games"/>
    <n v="1"/>
    <n v="49.38"/>
    <x v="6"/>
    <s v="video games"/>
    <x v="2147"/>
    <x v="2146"/>
    <x v="143"/>
  </r>
  <r>
    <n v="2828"/>
    <s v="Peace In Our Time"/>
    <s v="The Battle of Britain has been lost; London is occupied, who can you trust? Help produce this classic piece of theatre. Drama for now."/>
    <x v="203"/>
    <n v="9536"/>
    <x v="0"/>
    <s v="GB"/>
    <s v="GBP"/>
    <n v="1443826800"/>
    <x v="2148"/>
    <b v="0"/>
    <n v="97"/>
    <b v="1"/>
    <s v="theater/plays"/>
    <n v="100"/>
    <n v="98.31"/>
    <x v="3"/>
    <s v="plays"/>
    <x v="2148"/>
    <x v="2147"/>
    <x v="13"/>
  </r>
  <r>
    <n v="2149"/>
    <s v="Project Gert on Xbox Live "/>
    <s v="Project Gert is a sequel to the Android game Project Gert, for Xbox Live.  One character embodying two personality's, and sets of abilities.  "/>
    <x v="13"/>
    <n v="0"/>
    <x v="1"/>
    <s v="US"/>
    <s v="USD"/>
    <n v="1280534400"/>
    <x v="2149"/>
    <b v="0"/>
    <n v="0"/>
    <b v="0"/>
    <s v="games/video games"/>
    <n v="0"/>
    <n v="0"/>
    <x v="6"/>
    <s v="video games"/>
    <x v="2149"/>
    <x v="2148"/>
    <x v="140"/>
  </r>
  <r>
    <n v="2150"/>
    <s v="The Unknown Door"/>
    <s v="A pixel styled open world detective game."/>
    <x v="64"/>
    <n v="405"/>
    <x v="1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3"/>
    <n v="118"/>
    <x v="1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7"/>
  </r>
  <r>
    <n v="2152"/>
    <s v="Space Shooter RPG+"/>
    <s v="Our game is going to be a space shooter that has RPG elements with New Game+! It will be unlike any space shooter ever played."/>
    <x v="11"/>
    <n v="50"/>
    <x v="1"/>
    <s v="US"/>
    <s v="USD"/>
    <n v="1394909909"/>
    <x v="2152"/>
    <b v="0"/>
    <n v="4"/>
    <b v="0"/>
    <s v="games/video games"/>
    <n v="0"/>
    <n v="12.5"/>
    <x v="6"/>
    <s v="video games"/>
    <x v="2152"/>
    <x v="2151"/>
    <x v="147"/>
  </r>
  <r>
    <n v="2153"/>
    <s v="It's The GOD Complex"/>
    <s v="Crowdfunding the Gamers Way. An online game with real world consequences.Do you dare to play? Can you turn the world around?"/>
    <x v="322"/>
    <n v="34"/>
    <x v="1"/>
    <s v="US"/>
    <s v="USD"/>
    <n v="1420876740"/>
    <x v="2153"/>
    <b v="0"/>
    <n v="4"/>
    <b v="0"/>
    <s v="games/video games"/>
    <n v="0"/>
    <n v="8.5"/>
    <x v="6"/>
    <s v="video games"/>
    <x v="2153"/>
    <x v="2152"/>
    <x v="98"/>
  </r>
  <r>
    <n v="2154"/>
    <s v="Demigods - Rise of the Children - Part 1 (Design)"/>
    <s v="A Real Time Strategy game based on Greek mythology in a fictional world."/>
    <x v="159"/>
    <n v="2"/>
    <x v="1"/>
    <s v="US"/>
    <s v="USD"/>
    <n v="1390921827"/>
    <x v="2154"/>
    <b v="0"/>
    <n v="2"/>
    <b v="0"/>
    <s v="games/video games"/>
    <n v="1"/>
    <n v="1"/>
    <x v="6"/>
    <s v="video games"/>
    <x v="2154"/>
    <x v="2153"/>
    <x v="8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155"/>
    <b v="0"/>
    <n v="76"/>
    <b v="1"/>
    <s v="theater/plays"/>
    <n v="107"/>
    <n v="35.04"/>
    <x v="3"/>
    <s v="plays"/>
    <x v="2155"/>
    <x v="2154"/>
    <x v="36"/>
  </r>
  <r>
    <n v="2156"/>
    <s v="Beyond Black Space"/>
    <s v="Captain and manage your ship along with your crew in this deep space adventure! (PC/Linux/Mac)"/>
    <x v="323"/>
    <n v="1493"/>
    <x v="1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152"/>
  </r>
  <r>
    <n v="2157"/>
    <s v="Nin"/>
    <s v="Gamers and 90's fans unite in this small tale of epic proportions!"/>
    <x v="98"/>
    <n v="21144"/>
    <x v="1"/>
    <s v="US"/>
    <s v="USD"/>
    <n v="1482479940"/>
    <x v="2157"/>
    <b v="0"/>
    <n v="57"/>
    <b v="0"/>
    <s v="games/video games"/>
    <n v="28"/>
    <n v="370.95"/>
    <x v="6"/>
    <s v="video games"/>
    <x v="2157"/>
    <x v="2156"/>
    <x v="87"/>
  </r>
  <r>
    <n v="2158"/>
    <s v="PerfectGolf"/>
    <s v="A next generation golf game with a course designer and a massively multiplayer online tour. Join the fun and help us create it"/>
    <x v="83"/>
    <n v="19770.11"/>
    <x v="1"/>
    <s v="US"/>
    <s v="USD"/>
    <n v="1360009774"/>
    <x v="2158"/>
    <b v="0"/>
    <n v="311"/>
    <b v="0"/>
    <s v="games/video games"/>
    <n v="7"/>
    <n v="63.57"/>
    <x v="6"/>
    <s v="video games"/>
    <x v="2158"/>
    <x v="2157"/>
    <x v="144"/>
  </r>
  <r>
    <n v="2159"/>
    <s v="DeadRealm RPG Series for Android and iOS"/>
    <s v="The world is dead, humans are nearly extinct._x000a_Vampires and Werewolves hunt the survivors. Zombies hunt us all._x000a_How will you survive?"/>
    <x v="179"/>
    <n v="26"/>
    <x v="1"/>
    <s v="US"/>
    <s v="USD"/>
    <n v="1310837574"/>
    <x v="2159"/>
    <b v="0"/>
    <n v="2"/>
    <b v="0"/>
    <s v="games/video games"/>
    <n v="1"/>
    <n v="13"/>
    <x v="6"/>
    <s v="video games"/>
    <x v="2159"/>
    <x v="2158"/>
    <x v="77"/>
  </r>
  <r>
    <n v="2160"/>
    <s v="Army vs Aliens - Currently in Alpha"/>
    <s v="An awesome side-scroller tower defense game.  Think &quot;Plants vs Zombies&quot; but from a side-on perspective."/>
    <x v="3"/>
    <n v="85"/>
    <x v="1"/>
    <s v="US"/>
    <s v="USD"/>
    <n v="1337447105"/>
    <x v="2160"/>
    <b v="0"/>
    <n v="16"/>
    <b v="0"/>
    <s v="games/video games"/>
    <n v="1"/>
    <n v="5.31"/>
    <x v="6"/>
    <s v="video games"/>
    <x v="2160"/>
    <x v="2159"/>
    <x v="116"/>
  </r>
  <r>
    <n v="2161"/>
    <s v="CallMeGhost DEBUT ALBUM preorder!"/>
    <s v="We're trying to fund hard copies of our debut album!"/>
    <x v="15"/>
    <n v="463"/>
    <x v="0"/>
    <s v="US"/>
    <s v="USD"/>
    <n v="1443040059"/>
    <x v="2161"/>
    <b v="0"/>
    <n v="13"/>
    <b v="1"/>
    <s v="music/rock"/>
    <n v="116"/>
    <n v="35.619999999999997"/>
    <x v="2"/>
    <s v="rock"/>
    <x v="2161"/>
    <x v="2160"/>
    <x v="84"/>
  </r>
  <r>
    <n v="2162"/>
    <s v="&quot;Then &amp; Now&quot;"/>
    <s v="Then &amp; Now is the 1st Solo album from me Ian Stewart. To learn more about me, my music, and my life visit www.ianstewartlive.com"/>
    <x v="53"/>
    <n v="5052"/>
    <x v="0"/>
    <s v="US"/>
    <s v="USD"/>
    <n v="1406226191"/>
    <x v="2162"/>
    <b v="0"/>
    <n v="58"/>
    <b v="1"/>
    <s v="music/rock"/>
    <n v="112"/>
    <n v="87.1"/>
    <x v="2"/>
    <s v="rock"/>
    <x v="2162"/>
    <x v="2161"/>
    <x v="1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2"/>
    <s v="rock"/>
    <x v="2163"/>
    <x v="2162"/>
    <x v="57"/>
  </r>
  <r>
    <n v="2164"/>
    <s v="Rosaline debut record"/>
    <s v="South Florida roots country/rock outfit's long awaited debut record"/>
    <x v="63"/>
    <n v="5645"/>
    <x v="0"/>
    <s v="US"/>
    <s v="USD"/>
    <n v="1466827140"/>
    <x v="2164"/>
    <b v="0"/>
    <n v="83"/>
    <b v="1"/>
    <s v="music/rock"/>
    <n v="103"/>
    <n v="68.010000000000005"/>
    <x v="2"/>
    <s v="rock"/>
    <x v="2164"/>
    <x v="2163"/>
    <x v="7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2"/>
    <s v="rock"/>
    <x v="2165"/>
    <x v="2164"/>
    <x v="10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2"/>
    <s v="rock"/>
    <x v="2166"/>
    <x v="2165"/>
    <x v="22"/>
  </r>
  <r>
    <n v="2167"/>
    <s v="Planes and Planets needs to get their EP finished!!"/>
    <s v="We need YOUR HELP to take one more step to this make release sound amazing!"/>
    <x v="324"/>
    <n v="180"/>
    <x v="0"/>
    <s v="US"/>
    <s v="USD"/>
    <n v="1347672937"/>
    <x v="2167"/>
    <b v="0"/>
    <n v="8"/>
    <b v="1"/>
    <s v="music/rock"/>
    <n v="120"/>
    <n v="22.5"/>
    <x v="2"/>
    <s v="rock"/>
    <x v="2167"/>
    <x v="2166"/>
    <x v="126"/>
  </r>
  <r>
    <n v="2168"/>
    <s v="PIZAZZ: Pigeons Playing Ping Pong's New Album"/>
    <s v="We're hitting the studio to record our next album, &quot;Pizazz&quot;!! Help us put the FUN in FUNK!!"/>
    <x v="104"/>
    <n v="21884.69"/>
    <x v="0"/>
    <s v="US"/>
    <s v="USD"/>
    <n v="1486702800"/>
    <x v="2168"/>
    <b v="0"/>
    <n v="340"/>
    <b v="1"/>
    <s v="music/rock"/>
    <n v="122"/>
    <n v="64.37"/>
    <x v="2"/>
    <s v="rock"/>
    <x v="2168"/>
    <x v="2167"/>
    <x v="154"/>
  </r>
  <r>
    <n v="2169"/>
    <s v="Pedals and Effects Arena Corner"/>
    <s v="An innovative new YouTube series reviewing the HOT new music technology that people love. For Rockers, Jazzers, Rappers and everyone"/>
    <x v="325"/>
    <n v="153"/>
    <x v="0"/>
    <s v="US"/>
    <s v="USD"/>
    <n v="1488473351"/>
    <x v="2169"/>
    <b v="0"/>
    <n v="7"/>
    <b v="1"/>
    <s v="music/rock"/>
    <n v="100"/>
    <n v="21.86"/>
    <x v="2"/>
    <s v="rock"/>
    <x v="2169"/>
    <x v="2168"/>
    <x v="16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2"/>
    <s v="rock"/>
    <x v="2170"/>
    <x v="2169"/>
    <x v="17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2"/>
    <s v="rock"/>
    <x v="2171"/>
    <x v="2170"/>
    <x v="68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2"/>
    <s v="rock"/>
    <x v="2172"/>
    <x v="2171"/>
    <x v="37"/>
  </r>
  <r>
    <n v="2173"/>
    <s v="Brother K's first full length album, One Eyed King"/>
    <s v="Our first full length album, One Eyed King, is an overdriven roadtrip through the heart of darkness. Rocknroll with a reading problem."/>
    <x v="280"/>
    <n v="5331"/>
    <x v="0"/>
    <s v="US"/>
    <s v="USD"/>
    <n v="1378785540"/>
    <x v="2173"/>
    <b v="0"/>
    <n v="90"/>
    <b v="1"/>
    <s v="music/rock"/>
    <n v="127"/>
    <n v="59.23"/>
    <x v="2"/>
    <s v="rock"/>
    <x v="2173"/>
    <x v="2172"/>
    <x v="152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174"/>
    <b v="0"/>
    <n v="95"/>
    <b v="1"/>
    <s v="theater/plays"/>
    <n v="115"/>
    <n v="30.19"/>
    <x v="3"/>
    <s v="plays"/>
    <x v="2174"/>
    <x v="2173"/>
    <x v="22"/>
  </r>
  <r>
    <n v="2175"/>
    <s v="Repulsur's First Record"/>
    <s v="Trying to get the last bit of money together to finish recording the first full length Repulsur album, &quot;The After School Special&quot;."/>
    <x v="183"/>
    <n v="1750"/>
    <x v="0"/>
    <s v="US"/>
    <s v="USD"/>
    <n v="1469059986"/>
    <x v="2175"/>
    <b v="0"/>
    <n v="26"/>
    <b v="1"/>
    <s v="music/rock"/>
    <n v="250"/>
    <n v="67.31"/>
    <x v="2"/>
    <s v="rock"/>
    <x v="2175"/>
    <x v="2174"/>
    <x v="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2"/>
    <s v="rock"/>
    <x v="2176"/>
    <x v="2175"/>
    <x v="1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2"/>
    <s v="rock"/>
    <x v="2177"/>
    <x v="2176"/>
    <x v="36"/>
  </r>
  <r>
    <n v="2178"/>
    <s v="The Letter Black - New Record"/>
    <s v="We are making our third studio album and no longer have a label telling us what we can/can't do. This record is for the fans."/>
    <x v="58"/>
    <n v="34660"/>
    <x v="0"/>
    <s v="US"/>
    <s v="USD"/>
    <n v="1484752597"/>
    <x v="2178"/>
    <b v="0"/>
    <n v="859"/>
    <b v="1"/>
    <s v="music/rock"/>
    <n v="139"/>
    <n v="40.35"/>
    <x v="2"/>
    <s v="rock"/>
    <x v="2178"/>
    <x v="2177"/>
    <x v="6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2"/>
    <s v="rock"/>
    <x v="2179"/>
    <x v="2178"/>
    <x v="27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2"/>
    <s v="rock"/>
    <x v="2180"/>
    <x v="2179"/>
    <x v="2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2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1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54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5"/>
  </r>
  <r>
    <n v="2834"/>
    <s v="Thank You For Smoking"/>
    <s v="Thank You For Smoking. A play about love, 5 trillion cigarettes and how the Flintstones earned the tobacco industry millions."/>
    <x v="77"/>
    <n v="1360"/>
    <x v="0"/>
    <s v="GB"/>
    <s v="GBP"/>
    <n v="1422658930"/>
    <x v="2185"/>
    <b v="0"/>
    <n v="21"/>
    <b v="1"/>
    <s v="theater/plays"/>
    <n v="170"/>
    <n v="64.760000000000005"/>
    <x v="3"/>
    <s v="plays"/>
    <x v="2185"/>
    <x v="2184"/>
    <x v="28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79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27"/>
  </r>
  <r>
    <n v="2188"/>
    <s v="PHOENIX DICE: A New Approach to an Outdated Gaming Tool"/>
    <s v="Beautifully unique, precision cut, metal gaming dice derived from a passion in tabletop gaming and engineering design."/>
    <x v="326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83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189"/>
    <b v="0"/>
    <n v="93"/>
    <b v="1"/>
    <s v="theater/plays"/>
    <n v="187"/>
    <n v="20.12"/>
    <x v="3"/>
    <s v="plays"/>
    <x v="2189"/>
    <x v="2188"/>
    <x v="21"/>
  </r>
  <r>
    <n v="2190"/>
    <s v="Overlords of Infamy - A Board Game of Silly Super-Villainy!"/>
    <s v="You are an evil Overlord.  Your mission?  To make everyone as miserable as possible.  Can you achieve world domination?"/>
    <x v="158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9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191"/>
    <b v="0"/>
    <n v="132"/>
    <b v="1"/>
    <s v="theater/plays"/>
    <n v="104"/>
    <n v="19.7"/>
    <x v="3"/>
    <s v="plays"/>
    <x v="2191"/>
    <x v="2190"/>
    <x v="85"/>
  </r>
  <r>
    <n v="2841"/>
    <s v="The Dead Loss"/>
    <s v="1920's London; two brothers try to make a name for themselves in the underground crime world but encounter a ruthless Irish mob boss."/>
    <x v="28"/>
    <n v="10"/>
    <x v="1"/>
    <s v="GB"/>
    <s v="GBP"/>
    <n v="1450032297"/>
    <x v="2192"/>
    <b v="0"/>
    <n v="1"/>
    <b v="0"/>
    <s v="theater/plays"/>
    <n v="1"/>
    <n v="10"/>
    <x v="3"/>
    <s v="plays"/>
    <x v="2192"/>
    <x v="2191"/>
    <x v="2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155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99"/>
  </r>
  <r>
    <n v="2195"/>
    <s v="Purgatoria: City of Angels"/>
    <s v="A gritty, noir tabletop RPG with a fast-paced combo-based battle system."/>
    <x v="216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17"/>
  </r>
  <r>
    <n v="2196"/>
    <s v="LACORSA Grand Prix Game (relaunch)"/>
    <s v="Race your friends in style with this classic Grand Prix game."/>
    <x v="31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10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28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26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13"/>
  </r>
  <r>
    <n v="2842"/>
    <s v="HIDDEN: The FCO Plays"/>
    <s v="A play performed at the FCO Global Summit on the Preventing Sexual Violence Initiative, hosted by William Hague and Angelina Jolie"/>
    <x v="48"/>
    <n v="0"/>
    <x v="1"/>
    <s v="GB"/>
    <s v="GBP"/>
    <n v="1403348400"/>
    <x v="2200"/>
    <b v="0"/>
    <n v="0"/>
    <b v="0"/>
    <s v="theater/plays"/>
    <n v="0"/>
    <n v="0"/>
    <x v="3"/>
    <s v="plays"/>
    <x v="2200"/>
    <x v="2199"/>
    <x v="10"/>
  </r>
  <r>
    <n v="2849"/>
    <s v="100, Acre Wood"/>
    <s v="NonSens!cal tackles the struggles of four people with mental health issues/disorders inspired by A.A Milne's Winnie the Pooh"/>
    <x v="9"/>
    <n v="5"/>
    <x v="1"/>
    <s v="GB"/>
    <s v="GBP"/>
    <n v="1461406600"/>
    <x v="2201"/>
    <b v="0"/>
    <n v="1"/>
    <b v="0"/>
    <s v="theater/plays"/>
    <n v="1"/>
    <n v="5"/>
    <x v="3"/>
    <s v="plays"/>
    <x v="2201"/>
    <x v="2200"/>
    <x v="9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2"/>
    <s v="electronic music"/>
    <x v="2202"/>
    <x v="2201"/>
    <x v="12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2"/>
    <s v="electronic music"/>
    <x v="2203"/>
    <x v="2202"/>
    <x v="84"/>
  </r>
  <r>
    <n v="2204"/>
    <s v="Press Mirror Kisses' New Album &quot;Heartbeats&quot; on Vinyl"/>
    <s v="A professional pressing of the new (and greatest) Mirror Kisses album on beautiful white vinyl. Backers hear it first!"/>
    <x v="48"/>
    <n v="1993"/>
    <x v="0"/>
    <s v="US"/>
    <s v="USD"/>
    <n v="1362814119"/>
    <x v="2204"/>
    <b v="0"/>
    <n v="73"/>
    <b v="1"/>
    <s v="music/electronic music"/>
    <n v="133"/>
    <n v="27.3"/>
    <x v="2"/>
    <s v="electronic music"/>
    <x v="2204"/>
    <x v="2203"/>
    <x v="39"/>
  </r>
  <r>
    <n v="2205"/>
    <s v="Lestat - Midnight Toll Video"/>
    <s v="Lestat is filming their first video, and they need your help! From their release, Arisen, &quot;Midnight Toll&quot;. Hear it at lestatmusic.com."/>
    <x v="46"/>
    <n v="1140"/>
    <x v="0"/>
    <s v="US"/>
    <s v="USD"/>
    <n v="1338579789"/>
    <x v="2205"/>
    <b v="0"/>
    <n v="27"/>
    <b v="1"/>
    <s v="music/electronic music"/>
    <n v="152"/>
    <n v="42.22"/>
    <x v="2"/>
    <s v="electronic music"/>
    <x v="2205"/>
    <x v="2204"/>
    <x v="136"/>
  </r>
  <r>
    <n v="2206"/>
    <s v="Arbor Oasis's First Album!"/>
    <s v="We really think we might have what it takes to make it someday! But we really need help to take the first step and release this album!"/>
    <x v="191"/>
    <n v="1130"/>
    <x v="0"/>
    <s v="US"/>
    <s v="USD"/>
    <n v="1334556624"/>
    <x v="2206"/>
    <b v="0"/>
    <n v="34"/>
    <b v="1"/>
    <s v="music/electronic music"/>
    <n v="103"/>
    <n v="33.24"/>
    <x v="2"/>
    <s v="electronic music"/>
    <x v="2206"/>
    <x v="2205"/>
    <x v="4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2"/>
    <s v="electronic music"/>
    <x v="2207"/>
    <x v="2206"/>
    <x v="15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2"/>
    <s v="electronic music"/>
    <x v="2208"/>
    <x v="2207"/>
    <x v="137"/>
  </r>
  <r>
    <n v="2854"/>
    <s v="Ultimate Political Selfie!"/>
    <s v="Almost Random Theatre's play about a candidate - with no policies - who is seeking election in May 2015"/>
    <x v="28"/>
    <n v="417"/>
    <x v="1"/>
    <s v="GB"/>
    <s v="GBP"/>
    <n v="1431018719"/>
    <x v="2209"/>
    <b v="0"/>
    <n v="14"/>
    <b v="0"/>
    <s v="theater/plays"/>
    <n v="42"/>
    <n v="29.79"/>
    <x v="3"/>
    <s v="plays"/>
    <x v="2209"/>
    <x v="2208"/>
    <x v="57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2"/>
    <s v="electronic music"/>
    <x v="2210"/>
    <x v="2209"/>
    <x v="12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2"/>
    <s v="electronic music"/>
    <x v="2211"/>
    <x v="2210"/>
    <x v="3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2"/>
    <s v="electronic music"/>
    <x v="2212"/>
    <x v="2211"/>
    <x v="15"/>
  </r>
  <r>
    <n v="2213"/>
    <s v="WINTER WALK WITH ME ~ Hasenfang Album"/>
    <s v="NOTE: THIS PROJECT IS ALREADY 100% FUNDED!!! _x000a_This is an &quot;Extended Campaign Run&quot; for anyone who wants a CD of my seventh solo album."/>
    <x v="327"/>
    <n v="10"/>
    <x v="0"/>
    <s v="US"/>
    <s v="USD"/>
    <n v="1431719379"/>
    <x v="2213"/>
    <b v="0"/>
    <n v="1"/>
    <b v="1"/>
    <s v="music/electronic music"/>
    <n v="200"/>
    <n v="10"/>
    <x v="2"/>
    <s v="electronic music"/>
    <x v="2213"/>
    <x v="2212"/>
    <x v="1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2"/>
    <s v="electronic music"/>
    <x v="2214"/>
    <x v="2213"/>
    <x v="88"/>
  </r>
  <r>
    <n v="2215"/>
    <s v="&quot;Something to See, Not to Say&quot; - Anemometer's First EP Album"/>
    <s v="Ambient Electro Grind-fest!"/>
    <x v="33"/>
    <n v="860"/>
    <x v="0"/>
    <s v="US"/>
    <s v="USD"/>
    <n v="1331621940"/>
    <x v="2215"/>
    <b v="0"/>
    <n v="33"/>
    <b v="1"/>
    <s v="music/electronic music"/>
    <n v="156"/>
    <n v="26.06"/>
    <x v="2"/>
    <s v="electronic music"/>
    <x v="2215"/>
    <x v="2214"/>
    <x v="12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2"/>
    <s v="electronic music"/>
    <x v="2216"/>
    <x v="2215"/>
    <x v="17"/>
  </r>
  <r>
    <n v="2217"/>
    <s v="Hung Yung Terrarist Needs to Order More Cassettes 4 Jacknife"/>
    <s v="I ran out of cassettes of both my records, and Trevor thinks if I start selling them at his tape shop Jackknife, business will boom!"/>
    <x v="328"/>
    <n v="425"/>
    <x v="0"/>
    <s v="US"/>
    <s v="USD"/>
    <n v="1446451200"/>
    <x v="2217"/>
    <b v="0"/>
    <n v="9"/>
    <b v="1"/>
    <s v="music/electronic music"/>
    <n v="101"/>
    <n v="47.22"/>
    <x v="2"/>
    <s v="electronic music"/>
    <x v="2217"/>
    <x v="2216"/>
    <x v="9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2"/>
    <s v="electronic music"/>
    <x v="2218"/>
    <x v="2217"/>
    <x v="134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2"/>
    <s v="electronic music"/>
    <x v="2219"/>
    <x v="2218"/>
    <x v="10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2"/>
    <s v="electronic music"/>
    <x v="2220"/>
    <x v="2219"/>
    <x v="159"/>
  </r>
  <r>
    <n v="2221"/>
    <s v="Dice Bazaar - Dice rolling, card trading, family fun"/>
    <s v="Welcome to the Dice Bazaar! Roll dice to buy &amp; trade products at the bazaar, block opponents, tame cobras, and score points!"/>
    <x v="5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9"/>
  </r>
  <r>
    <n v="2222"/>
    <s v="Passing Shot: Dice Tennis Game"/>
    <s v="Passing Shot is a tennis dice game for two players. Strategic use of the dice rolls allow you to score points to win game, set &amp; match."/>
    <x v="9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129"/>
  </r>
  <r>
    <n v="2223"/>
    <s v="M4 Collapsible Cardboard Scenery"/>
    <s v="Cardboard scenery for Sci-Fi 28-32mm miniature games. Easy to assemble, disassemble and transport. Supplied unpainted. By MCSTUDIO."/>
    <x v="329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142"/>
  </r>
  <r>
    <n v="2864"/>
    <s v="'Haunting Julia' by Alan Ayckbourn"/>
    <s v="Accessible, original theatre for all!"/>
    <x v="30"/>
    <n v="40"/>
    <x v="1"/>
    <s v="GB"/>
    <s v="GBP"/>
    <n v="1437139080"/>
    <x v="2225"/>
    <b v="0"/>
    <n v="3"/>
    <b v="0"/>
    <s v="theater/plays"/>
    <n v="2"/>
    <n v="13.33"/>
    <x v="3"/>
    <s v="plays"/>
    <x v="2225"/>
    <x v="2224"/>
    <x v="0"/>
  </r>
  <r>
    <n v="2226"/>
    <s v="Street Kings Boardgame"/>
    <s v="Missed the Kickstarter? Contact your local gaming store before going online. Or click on the order button. Thanks for the support!"/>
    <x v="104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5"/>
  </r>
  <r>
    <n v="2878"/>
    <s v="(TBC) I'M JUST HERE TO BUY SOY SAUCE by Jingan Young"/>
    <s v="World premiere of &quot;I'm Just Here to Buy Soy Sauce&quot;, a play about China &amp; the UK housing crisis by Jingan Young location TBC"/>
    <x v="2"/>
    <n v="63"/>
    <x v="1"/>
    <s v="GB"/>
    <s v="GBP"/>
    <n v="1435934795"/>
    <x v="2227"/>
    <b v="0"/>
    <n v="4"/>
    <b v="0"/>
    <s v="theater/plays"/>
    <n v="2"/>
    <n v="15.75"/>
    <x v="3"/>
    <s v="plays"/>
    <x v="2227"/>
    <x v="2226"/>
    <x v="8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100"/>
  </r>
  <r>
    <n v="2229"/>
    <s v="Tessen - A quick-playing card game set in feudal Japan"/>
    <s v="Tessen is an exciting 15 minute card game. Gather mystical animals and use your warriors to defend or steal animals from your opponent."/>
    <x v="330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95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5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92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12"/>
  </r>
  <r>
    <n v="2904"/>
    <s v="The Love Shack"/>
    <s v="A Tequila slammer with a slice of Tarantino, a line of the London Fringe scene and a shot of â€œBreaking Badâ€. New Writing."/>
    <x v="48"/>
    <n v="75"/>
    <x v="1"/>
    <s v="GB"/>
    <s v="GBP"/>
    <n v="1415534400"/>
    <x v="2233"/>
    <b v="0"/>
    <n v="4"/>
    <b v="0"/>
    <s v="theater/plays"/>
    <n v="5"/>
    <n v="18.75"/>
    <x v="3"/>
    <s v="plays"/>
    <x v="2233"/>
    <x v="2232"/>
    <x v="22"/>
  </r>
  <r>
    <n v="2234"/>
    <s v="Pine Tar Baseball: 1936 Negro League + 1960 Season"/>
    <s v="Pine Tar Baseball is a fun and fast paced dice and card game for 1 to 2 players. The game features fast streamlined game play."/>
    <x v="219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81"/>
  </r>
  <r>
    <n v="2235"/>
    <s v="Miniature Scenery Terrain for Tabletop gaming and Wargames"/>
    <s v="An amazing set of sceneries to create unique atmospheres for your tabletop gaming."/>
    <x v="95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85"/>
  </r>
  <r>
    <n v="2236"/>
    <s v="Alienation - an intergalactic card drafting game"/>
    <s v="Assume the role of an intergalactic real-estate agent attempting to satisfy various creature clientele!"/>
    <x v="71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5"/>
  </r>
  <r>
    <n v="2237"/>
    <s v="Monster Mansion"/>
    <s v="A real-time cooperative adventure for 2-8 players. Defeat legendary monsters to earn gold and escape before the time RUNS OUT!"/>
    <x v="104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14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58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151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9"/>
  </r>
  <r>
    <n v="2910"/>
    <s v="Strive"/>
    <s v="Free drama, dance and singing workshops for disadvantaged young people to inspire, create and help them follow their dreams."/>
    <x v="11"/>
    <n v="1"/>
    <x v="1"/>
    <s v="GB"/>
    <s v="GBP"/>
    <n v="1434139887"/>
    <x v="2241"/>
    <b v="0"/>
    <n v="1"/>
    <b v="0"/>
    <s v="theater/plays"/>
    <n v="0"/>
    <n v="1"/>
    <x v="3"/>
    <s v="plays"/>
    <x v="2241"/>
    <x v="2240"/>
    <x v="19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151"/>
  </r>
  <r>
    <n v="2243"/>
    <s v="Innocents, a truly terrifying roleplaying game"/>
    <s v="1 Week Only! A game starring children, but it's not a childâ€™s game: it's for adults willing to experience horror as only children can."/>
    <x v="33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58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14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102"/>
  </r>
  <r>
    <n v="2914"/>
    <s v="Hercules the Panto"/>
    <s v="Hercules must complete four challenges in order to meet the father he never knew"/>
    <x v="58"/>
    <n v="1"/>
    <x v="1"/>
    <s v="GB"/>
    <s v="GBP"/>
    <n v="1426365994"/>
    <x v="2246"/>
    <b v="0"/>
    <n v="1"/>
    <b v="0"/>
    <s v="theater/plays"/>
    <n v="0"/>
    <n v="1"/>
    <x v="3"/>
    <s v="plays"/>
    <x v="2246"/>
    <x v="2245"/>
    <x v="101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17"/>
  </r>
  <r>
    <n v="2915"/>
    <s v="A Grimm Night for Hans Christian Anderson"/>
    <s v="An inclusive, cross community, multi-cultural theatre production for children aged 3 to 16 and their families"/>
    <x v="28"/>
    <n v="611"/>
    <x v="1"/>
    <s v="GB"/>
    <s v="GBP"/>
    <n v="1458117190"/>
    <x v="2248"/>
    <b v="0"/>
    <n v="3"/>
    <b v="0"/>
    <s v="theater/plays"/>
    <n v="61"/>
    <n v="203.67"/>
    <x v="3"/>
    <s v="plays"/>
    <x v="2248"/>
    <x v="2247"/>
    <x v="99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139"/>
  </r>
  <r>
    <n v="2250"/>
    <s v="The Game Anywhere Table"/>
    <s v="A customizable gaming table, for the best gaming experience, portable, storable and lightweight, that can be taken anywhere"/>
    <x v="58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105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2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1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94"/>
  </r>
  <r>
    <n v="2254"/>
    <s v="Green Couch Games Limited: FrogFlip!"/>
    <s v="A dexterity microgame by father/daughter team, Jason and Claire Kotarski. Make 100 project."/>
    <x v="9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21"/>
  </r>
  <r>
    <n v="2255"/>
    <s v="Jumbo Jets - Jet Set Expansion Set #2"/>
    <s v="This is the second set of 5 expansions for our route-building game, Jet Set!"/>
    <x v="332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8"/>
  </r>
  <r>
    <n v="2916"/>
    <s v="An Interview With Gaddafi - The Stage Play"/>
    <s v="The moving dramatisation of one man's journey to find the truth behind the Libyan regime change."/>
    <x v="333"/>
    <n v="145"/>
    <x v="1"/>
    <s v="GB"/>
    <s v="GBP"/>
    <n v="1400498789"/>
    <x v="2256"/>
    <b v="0"/>
    <n v="7"/>
    <b v="0"/>
    <s v="theater/plays"/>
    <n v="8"/>
    <n v="20.71"/>
    <x v="3"/>
    <s v="plays"/>
    <x v="2256"/>
    <x v="2255"/>
    <x v="93"/>
  </r>
  <r>
    <n v="2976"/>
    <s v="Pizza Delique"/>
    <s v="A play that addresses an important social issue, brought to light by members of the UoM Drama Society."/>
    <x v="166"/>
    <n v="120"/>
    <x v="0"/>
    <s v="GB"/>
    <s v="GBP"/>
    <n v="1457870400"/>
    <x v="2257"/>
    <b v="0"/>
    <n v="14"/>
    <b v="1"/>
    <s v="theater/plays"/>
    <n v="171"/>
    <n v="8.57"/>
    <x v="3"/>
    <s v="plays"/>
    <x v="2257"/>
    <x v="2256"/>
    <x v="99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82"/>
  </r>
  <r>
    <n v="3133"/>
    <s v="Hell Has No Fury by TwentySomething @ Edinburgh Fringe"/>
    <s v="TwentySomething is taking Hell Has No Fury to Edinburgh! _x000a_We're looking for your support to get us there."/>
    <x v="9"/>
    <n v="540"/>
    <x v="3"/>
    <s v="GB"/>
    <s v="GBP"/>
    <n v="1490358834"/>
    <x v="2259"/>
    <b v="0"/>
    <n v="16"/>
    <b v="0"/>
    <s v="theater/plays"/>
    <n v="108"/>
    <n v="33.75"/>
    <x v="3"/>
    <s v="plays"/>
    <x v="2259"/>
    <x v="2258"/>
    <x v="16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161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21"/>
  </r>
  <r>
    <n v="2262"/>
    <s v="Riders: A Game About Cheating Doomsday"/>
    <s v="An RPG about mortal servants of the Horsemen of the Apocalypse deciding to not end the world."/>
    <x v="128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143"/>
  </r>
  <r>
    <n v="2263"/>
    <s v="Corvus Corax Miniatures - Outcasts"/>
    <s v="These are degenerated men who have, since birth, suffered the effect of mutation and turned into something wicked!"/>
    <x v="5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10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3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2265"/>
    <b v="0"/>
    <n v="12"/>
    <b v="0"/>
    <s v="theater/plays"/>
    <n v="23"/>
    <n v="18.75"/>
    <x v="3"/>
    <s v="plays"/>
    <x v="2265"/>
    <x v="2264"/>
    <x v="158"/>
  </r>
  <r>
    <n v="2266"/>
    <s v="GOAT LORDS."/>
    <s v="Want to be LORD OF THE GOATS? Start building your herd using thievery, magic, bombs and mostly goats."/>
    <x v="48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8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2"/>
  </r>
  <r>
    <n v="2268"/>
    <s v="Chardonnay Go"/>
    <s v="Chardonnay Go, the viral video with 23 million views, is now a hilarious board game for wine lovers, moms and other shameless people."/>
    <x v="9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58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6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105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2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6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102"/>
  </r>
  <r>
    <n v="3136"/>
    <s v="Heroines"/>
    <s v="Help emberfly theatre put on their first production Heroines and pay our actors and creative team! Follow us @emberflytheatre"/>
    <x v="9"/>
    <n v="639"/>
    <x v="3"/>
    <s v="GB"/>
    <s v="GBP"/>
    <n v="1491001140"/>
    <x v="2275"/>
    <b v="0"/>
    <n v="22"/>
    <b v="0"/>
    <s v="theater/plays"/>
    <n v="128"/>
    <n v="29.05"/>
    <x v="3"/>
    <s v="plays"/>
    <x v="2275"/>
    <x v="2274"/>
    <x v="160"/>
  </r>
  <r>
    <n v="2276"/>
    <s v="Giggle Chips:  ABC Computer Science Game Cards"/>
    <s v="ABC cards include definitions, shapes recognition, robot tangram, a binary concentration and color memory games! Made in the U.S."/>
    <x v="334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6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104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28"/>
  </r>
  <r>
    <n v="2280"/>
    <s v="Song of Blades: Hammer and Forge"/>
    <s v="A range of highly detailed 28mm fantasy miniatures and supporting gaming rules by Andrea Sfiligoi, creator of Song of Blades and Heroes"/>
    <x v="335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84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2"/>
    <s v="rock"/>
    <x v="2281"/>
    <x v="2280"/>
    <x v="115"/>
  </r>
  <r>
    <n v="2282"/>
    <s v="Sage King's Debut Album"/>
    <s v="Sage King is recording his debut album and wants YOU to be a part of the creation process"/>
    <x v="46"/>
    <n v="1390"/>
    <x v="0"/>
    <s v="US"/>
    <s v="USD"/>
    <n v="1452744686"/>
    <x v="2282"/>
    <b v="0"/>
    <n v="12"/>
    <b v="1"/>
    <s v="music/rock"/>
    <n v="185"/>
    <n v="115.83"/>
    <x v="2"/>
    <s v="rock"/>
    <x v="2282"/>
    <x v="2281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x v="2"/>
    <n v="3025.66"/>
    <x v="0"/>
    <s v="US"/>
    <s v="USD"/>
    <n v="1336528804"/>
    <x v="2283"/>
    <b v="0"/>
    <n v="48"/>
    <b v="1"/>
    <s v="music/rock"/>
    <n v="101"/>
    <n v="63.03"/>
    <x v="2"/>
    <s v="rock"/>
    <x v="2283"/>
    <x v="2282"/>
    <x v="123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2"/>
    <s v="rock"/>
    <x v="2284"/>
    <x v="2283"/>
    <x v="48"/>
  </r>
  <r>
    <n v="2285"/>
    <s v="Blue Sky Alert &amp; The Retro Rock Machine of Fun"/>
    <s v="BSA is headed to Nashville, TN USA to record our first album at the historic Welcome to 1979 Studio. Come re-write history with us..."/>
    <x v="2"/>
    <n v="3641"/>
    <x v="0"/>
    <s v="US"/>
    <s v="USD"/>
    <n v="1340944043"/>
    <x v="2285"/>
    <b v="0"/>
    <n v="79"/>
    <b v="1"/>
    <s v="music/rock"/>
    <n v="121"/>
    <n v="46.09"/>
    <x v="2"/>
    <s v="rock"/>
    <x v="2285"/>
    <x v="2284"/>
    <x v="131"/>
  </r>
  <r>
    <n v="2286"/>
    <s v="Arson In The Suburbs"/>
    <s v="Arson In The Suburbs is ready to release its FIRST three song E.P. and looking to raise funds to get back in the studio! RnFnR!"/>
    <x v="48"/>
    <n v="1501"/>
    <x v="0"/>
    <s v="US"/>
    <s v="USD"/>
    <n v="1378439940"/>
    <x v="2286"/>
    <b v="0"/>
    <n v="14"/>
    <b v="1"/>
    <s v="music/rock"/>
    <n v="100"/>
    <n v="107.21"/>
    <x v="2"/>
    <s v="rock"/>
    <x v="2286"/>
    <x v="2285"/>
    <x v="152"/>
  </r>
  <r>
    <n v="2287"/>
    <s v="Crushed Out - TEETH - album pre-order / 12&quot; vinyl LP debut"/>
    <s v="Pre-order Crushed Out's new album TEETH &amp; support the pressing of 12&quot; vinyl records. Release date; Sept. 16, 2014."/>
    <x v="53"/>
    <n v="5398.99"/>
    <x v="0"/>
    <s v="US"/>
    <s v="USD"/>
    <n v="1403539260"/>
    <x v="2287"/>
    <b v="0"/>
    <n v="106"/>
    <b v="1"/>
    <s v="music/rock"/>
    <n v="120"/>
    <n v="50.93"/>
    <x v="2"/>
    <s v="rock"/>
    <x v="2287"/>
    <x v="2286"/>
    <x v="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2"/>
    <s v="rock"/>
    <x v="2288"/>
    <x v="2287"/>
    <x v="43"/>
  </r>
  <r>
    <n v="2289"/>
    <s v="Blind Man Deaf Boy Tour!"/>
    <s v="Blind Man Deaf Boy is a Folk Punk band from Denver, we need money to get ourselves a van and take it on tour around the west coast."/>
    <x v="48"/>
    <n v="1611"/>
    <x v="0"/>
    <s v="US"/>
    <s v="USD"/>
    <n v="1386372120"/>
    <x v="2289"/>
    <b v="0"/>
    <n v="25"/>
    <b v="1"/>
    <s v="music/rock"/>
    <n v="107"/>
    <n v="64.44"/>
    <x v="2"/>
    <s v="rock"/>
    <x v="2289"/>
    <x v="2288"/>
    <x v="151"/>
  </r>
  <r>
    <n v="2290"/>
    <s v="American Standard Needs to Release Their Debut EP"/>
    <s v="American Standard needs your help pressing their debut EP. Be involved in the artistic process and receive swag in return!"/>
    <x v="48"/>
    <n v="1561"/>
    <x v="0"/>
    <s v="US"/>
    <s v="USD"/>
    <n v="1259686800"/>
    <x v="2290"/>
    <b v="0"/>
    <n v="29"/>
    <b v="1"/>
    <s v="music/rock"/>
    <n v="104"/>
    <n v="53.83"/>
    <x v="2"/>
    <s v="rock"/>
    <x v="2290"/>
    <x v="2289"/>
    <x v="15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2"/>
    <s v="rock"/>
    <x v="2291"/>
    <x v="2290"/>
    <x v="4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2"/>
    <s v="rock"/>
    <x v="2292"/>
    <x v="2291"/>
    <x v="4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2"/>
    <s v="rock"/>
    <x v="2293"/>
    <x v="2292"/>
    <x v="118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2"/>
    <s v="rock"/>
    <x v="2294"/>
    <x v="2293"/>
    <x v="144"/>
  </r>
  <r>
    <n v="2295"/>
    <s v="SHADOWRAPTR: The Second Coming. (Sophomore LP)"/>
    <s v="The second full length album by SHADOWRAPTR is nearly complete. We just need a little boost to get us there. Think of the children."/>
    <x v="37"/>
    <n v="1503"/>
    <x v="0"/>
    <s v="US"/>
    <s v="USD"/>
    <n v="1359240856"/>
    <x v="2295"/>
    <b v="0"/>
    <n v="34"/>
    <b v="1"/>
    <s v="music/rock"/>
    <n v="125"/>
    <n v="44.21"/>
    <x v="2"/>
    <s v="rock"/>
    <x v="2295"/>
    <x v="2294"/>
    <x v="144"/>
  </r>
  <r>
    <n v="2296"/>
    <s v="HAMELL ON TRIAL IS RECORDING AN ALBUM"/>
    <s v="Ed Hamell AKA Hamell on Trial is recording an album titled The Happiest Man in the World. He needs your help."/>
    <x v="38"/>
    <n v="10435"/>
    <x v="0"/>
    <s v="US"/>
    <s v="USD"/>
    <n v="1330018426"/>
    <x v="2296"/>
    <b v="0"/>
    <n v="145"/>
    <b v="1"/>
    <s v="music/rock"/>
    <n v="149"/>
    <n v="71.97"/>
    <x v="2"/>
    <s v="rock"/>
    <x v="2296"/>
    <x v="2295"/>
    <x v="63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2"/>
    <s v="rock"/>
    <x v="2297"/>
    <x v="2296"/>
    <x v="13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2"/>
    <s v="rock"/>
    <x v="2298"/>
    <x v="2297"/>
    <x v="16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2"/>
    <s v="rock"/>
    <x v="2299"/>
    <x v="2298"/>
    <x v="71"/>
  </r>
  <r>
    <n v="2300"/>
    <s v="Keep The Prison Van Rolling"/>
    <s v="Big Fiction leaves for tour on 6/27 but the Prison Van needs some work!  New brakes, transmission repair, tires... it needs a bit."/>
    <x v="77"/>
    <n v="810"/>
    <x v="0"/>
    <s v="US"/>
    <s v="USD"/>
    <n v="1340904416"/>
    <x v="2300"/>
    <b v="0"/>
    <n v="7"/>
    <b v="1"/>
    <s v="music/rock"/>
    <n v="101"/>
    <n v="115.71"/>
    <x v="2"/>
    <s v="rock"/>
    <x v="2300"/>
    <x v="2299"/>
    <x v="43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2"/>
    <s v="indie rock"/>
    <x v="2301"/>
    <x v="2300"/>
    <x v="92"/>
  </r>
  <r>
    <n v="2302"/>
    <s v="Wildcat Strike's 2nd album release - Digital Age"/>
    <s v="Wildcat Strike is looking to complete it's second full length album, titled &quot;Digital Age&quot;, and we want you to be a part of it!"/>
    <x v="99"/>
    <n v="3925"/>
    <x v="0"/>
    <s v="US"/>
    <s v="USD"/>
    <n v="1388473200"/>
    <x v="2302"/>
    <b v="1"/>
    <n v="85"/>
    <b v="1"/>
    <s v="music/indie rock"/>
    <n v="171"/>
    <n v="46.18"/>
    <x v="2"/>
    <s v="indie rock"/>
    <x v="2302"/>
    <x v="2301"/>
    <x v="149"/>
  </r>
  <r>
    <n v="2303"/>
    <s v="Abby Travis Vinyl Picture Disc/ Limited edition CD"/>
    <s v="Abby Travis (EODM, Bangles, Masters of Reality, KMFDM) wants to release her new album as a vinyl picture disc and limited edition CD."/>
    <x v="336"/>
    <n v="7053.61"/>
    <x v="0"/>
    <s v="US"/>
    <s v="USD"/>
    <n v="1323747596"/>
    <x v="2303"/>
    <b v="1"/>
    <n v="103"/>
    <b v="1"/>
    <s v="music/indie rock"/>
    <n v="109"/>
    <n v="68.48"/>
    <x v="2"/>
    <s v="indie rock"/>
    <x v="2303"/>
    <x v="2302"/>
    <x v="7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2"/>
    <s v="indie rock"/>
    <x v="2304"/>
    <x v="1254"/>
    <x v="67"/>
  </r>
  <r>
    <n v="2305"/>
    <s v="HANK &amp; CUPCAKES 'CA$H 4 GOLD' MEGA TOUR!"/>
    <s v="If you're reading this, we want to say that every dollar counts in these final hours of our campaign. Thank you for all your support!"/>
    <x v="104"/>
    <n v="18221"/>
    <x v="0"/>
    <s v="US"/>
    <s v="USD"/>
    <n v="1407520800"/>
    <x v="2305"/>
    <b v="1"/>
    <n v="167"/>
    <b v="1"/>
    <s v="music/indie rock"/>
    <n v="101"/>
    <n v="109.11"/>
    <x v="2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2"/>
    <s v="indie rock"/>
    <x v="2306"/>
    <x v="2304"/>
    <x v="137"/>
  </r>
  <r>
    <n v="2307"/>
    <s v="Bones - The New EP by Matt Phillips"/>
    <s v="Printing, copywriting, and album art for my first record. It's 100% ready to listen we just need some help to get it out there."/>
    <x v="337"/>
    <n v="2095.2600000000002"/>
    <x v="0"/>
    <s v="US"/>
    <s v="USD"/>
    <n v="1336245328"/>
    <x v="2307"/>
    <b v="1"/>
    <n v="75"/>
    <b v="1"/>
    <s v="music/indie rock"/>
    <n v="107"/>
    <n v="27.94"/>
    <x v="2"/>
    <s v="indie rock"/>
    <x v="2307"/>
    <x v="2305"/>
    <x v="113"/>
  </r>
  <r>
    <n v="2308"/>
    <s v="The Ember Days Audio/Visual Experience"/>
    <s v="For our next record we're combining amazing visuals with new and creative music to create an truly beautiful worship experience."/>
    <x v="64"/>
    <n v="50653.11"/>
    <x v="0"/>
    <s v="US"/>
    <s v="USD"/>
    <n v="1409274000"/>
    <x v="2308"/>
    <b v="1"/>
    <n v="614"/>
    <b v="1"/>
    <s v="music/indie rock"/>
    <n v="101"/>
    <n v="82.5"/>
    <x v="2"/>
    <s v="indie rock"/>
    <x v="2308"/>
    <x v="2306"/>
    <x v="9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2"/>
    <s v="indie rock"/>
    <x v="2309"/>
    <x v="2307"/>
    <x v="3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2"/>
    <s v="indie rock"/>
    <x v="2310"/>
    <x v="2308"/>
    <x v="2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2"/>
    <s v="indie rock"/>
    <x v="2311"/>
    <x v="2309"/>
    <x v="97"/>
  </r>
  <r>
    <n v="2312"/>
    <s v="DINOWALRUS: 3RD RECORD ON VINYL"/>
    <s v="Help Brooklyn psychedelic synth rockers DINOWALRUS release their 3rd Record, COMPLEXION, on vinyl!"/>
    <x v="2"/>
    <n v="3236"/>
    <x v="0"/>
    <s v="US"/>
    <s v="USD"/>
    <n v="1397862000"/>
    <x v="2312"/>
    <b v="1"/>
    <n v="79"/>
    <b v="1"/>
    <s v="music/indie rock"/>
    <n v="108"/>
    <n v="40.96"/>
    <x v="2"/>
    <s v="indie rock"/>
    <x v="2312"/>
    <x v="2310"/>
    <x v="35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2"/>
    <s v="indie rock"/>
    <x v="2313"/>
    <x v="2311"/>
    <x v="1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7"/>
    <n v="1883.64"/>
    <x v="0"/>
    <s v="US"/>
    <s v="USD"/>
    <n v="1339074857"/>
    <x v="2314"/>
    <b v="1"/>
    <n v="50"/>
    <b v="1"/>
    <s v="music/indie rock"/>
    <n v="157"/>
    <n v="37.67"/>
    <x v="2"/>
    <s v="indie rock"/>
    <x v="2314"/>
    <x v="2312"/>
    <x v="136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2"/>
    <s v="indie rock"/>
    <x v="2315"/>
    <x v="2313"/>
    <x v="1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2"/>
    <s v="indie rock"/>
    <x v="2316"/>
    <x v="2314"/>
    <x v="173"/>
  </r>
  <r>
    <n v="2317"/>
    <s v="ibreatheFUR / He Can Jog split Cassette"/>
    <s v="Snag the first Wolf Interval release by droners ibreatheFUR and He Can Jog. One month to preorder and then they're gone!"/>
    <x v="15"/>
    <n v="416"/>
    <x v="0"/>
    <s v="US"/>
    <s v="USD"/>
    <n v="1266210000"/>
    <x v="2317"/>
    <b v="1"/>
    <n v="22"/>
    <b v="1"/>
    <s v="music/indie rock"/>
    <n v="104"/>
    <n v="18.91"/>
    <x v="2"/>
    <s v="indie rock"/>
    <x v="2317"/>
    <x v="2315"/>
    <x v="178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2"/>
    <s v="indie rock"/>
    <x v="2318"/>
    <x v="2316"/>
    <x v="157"/>
  </r>
  <r>
    <n v="2319"/>
    <s v="Nevada Color recording first full-length album &quot;Adventures&quot;"/>
    <s v="The upcoming debut full-length album from Nevada Color &quot;Adventures&quot; will be available Spring 2014 with your help!"/>
    <x v="2"/>
    <n v="3231"/>
    <x v="0"/>
    <s v="US"/>
    <s v="USD"/>
    <n v="1387072685"/>
    <x v="2319"/>
    <b v="1"/>
    <n v="77"/>
    <b v="1"/>
    <s v="music/indie rock"/>
    <n v="108"/>
    <n v="41.96"/>
    <x v="2"/>
    <s v="indie rock"/>
    <x v="2319"/>
    <x v="2317"/>
    <x v="14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2"/>
    <s v="indie rock"/>
    <x v="2320"/>
    <x v="2318"/>
    <x v="161"/>
  </r>
  <r>
    <n v="2321"/>
    <s v="WienerWÃ¼rze"/>
    <s v="Universal organic liquid seasoning brewed all natural from lupine, oat, salt and water for soups, salads, stews and more"/>
    <x v="338"/>
    <n v="4130"/>
    <x v="3"/>
    <s v="AT"/>
    <s v="EUR"/>
    <n v="1491282901"/>
    <x v="2321"/>
    <b v="0"/>
    <n v="64"/>
    <b v="0"/>
    <s v="food/small batch"/>
    <n v="39"/>
    <n v="64.53"/>
    <x v="4"/>
    <s v="small batch"/>
    <x v="2321"/>
    <x v="2319"/>
    <x v="158"/>
  </r>
  <r>
    <n v="2322"/>
    <s v="Jen bakes shortbread needs a commercial kitchen!"/>
    <s v="Jen bakes shortbread is a small batch, all natural shortbread cookie business looking for smart funding to grow!"/>
    <x v="207"/>
    <n v="85"/>
    <x v="3"/>
    <s v="US"/>
    <s v="USD"/>
    <n v="1491769769"/>
    <x v="2322"/>
    <b v="0"/>
    <n v="4"/>
    <b v="0"/>
    <s v="food/small batch"/>
    <n v="3"/>
    <n v="21.25"/>
    <x v="4"/>
    <s v="small batch"/>
    <x v="2322"/>
    <x v="2320"/>
    <x v="158"/>
  </r>
  <r>
    <n v="2323"/>
    <s v="Beef Sticks, the Ultimate Protein Snack"/>
    <s v="You can never go wrong with a Beef Stick, great taste with no fillers and can easily goes with you everywhere."/>
    <x v="159"/>
    <n v="120"/>
    <x v="3"/>
    <s v="US"/>
    <s v="USD"/>
    <n v="1490033247"/>
    <x v="2323"/>
    <b v="0"/>
    <n v="4"/>
    <b v="0"/>
    <s v="food/small batch"/>
    <n v="48"/>
    <n v="30"/>
    <x v="4"/>
    <s v="small batch"/>
    <x v="2323"/>
    <x v="2321"/>
    <x v="158"/>
  </r>
  <r>
    <n v="3138"/>
    <s v="Our Country's Good"/>
    <s v="A UWE Drama Society adaptation of Timberlake Wertenbaker's play. Funding needed for costumes/props to make the show a success. Thanks."/>
    <x v="89"/>
    <n v="0"/>
    <x v="3"/>
    <s v="GB"/>
    <s v="GBP"/>
    <n v="1491233407"/>
    <x v="2324"/>
    <b v="0"/>
    <n v="0"/>
    <b v="0"/>
    <s v="theater/plays"/>
    <n v="0"/>
    <n v="0"/>
    <x v="3"/>
    <s v="plays"/>
    <x v="2324"/>
    <x v="2322"/>
    <x v="158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4"/>
    <s v="small batch"/>
    <x v="2325"/>
    <x v="2323"/>
    <x v="16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4"/>
    <s v="small batch"/>
    <x v="2326"/>
    <x v="2324"/>
    <x v="158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4"/>
    <s v="small batch"/>
    <x v="2327"/>
    <x v="2325"/>
    <x v="2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4"/>
    <s v="small batch"/>
    <x v="2328"/>
    <x v="2326"/>
    <x v="82"/>
  </r>
  <r>
    <n v="2329"/>
    <s v="Half Moon Bay Distillery"/>
    <s v="Vodka, whiskey and fruit brandy - coming soon! We are a coastal distillery located in historic Half Moon Bay, California."/>
    <x v="58"/>
    <n v="26480"/>
    <x v="0"/>
    <s v="US"/>
    <s v="USD"/>
    <n v="1405609146"/>
    <x v="2329"/>
    <b v="1"/>
    <n v="125"/>
    <b v="1"/>
    <s v="food/small batch"/>
    <n v="106"/>
    <n v="211.84"/>
    <x v="4"/>
    <s v="small batch"/>
    <x v="2329"/>
    <x v="2327"/>
    <x v="12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4"/>
    <s v="small batch"/>
    <x v="2330"/>
    <x v="2328"/>
    <x v="4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4"/>
    <s v="small batch"/>
    <x v="2331"/>
    <x v="2329"/>
    <x v="24"/>
  </r>
  <r>
    <n v="2332"/>
    <s v="Organic, Small Batch Dried Pastas Made in Los Angeles"/>
    <s v="Pre-order our delicious, organic, small batch dried pastas (and more) so we can buy a new pasta dryer and move to a commercial kitchen."/>
    <x v="58"/>
    <n v="26577"/>
    <x v="0"/>
    <s v="US"/>
    <s v="USD"/>
    <n v="1423235071"/>
    <x v="2332"/>
    <b v="1"/>
    <n v="352"/>
    <b v="1"/>
    <s v="food/small batch"/>
    <n v="106"/>
    <n v="75.5"/>
    <x v="4"/>
    <s v="small batch"/>
    <x v="2332"/>
    <x v="2330"/>
    <x v="10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4"/>
    <s v="small batch"/>
    <x v="2333"/>
    <x v="2331"/>
    <x v="1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4"/>
    <s v="small batch"/>
    <x v="2334"/>
    <x v="2332"/>
    <x v="143"/>
  </r>
  <r>
    <n v="2335"/>
    <s v="A Modern-Day Salt Works in Gloucester, Mass.!"/>
    <s v="We hand-harvest water to make flake finishing salt. We're opening a modern-day salt works in historic Gloucester, Massachusetts!"/>
    <x v="58"/>
    <n v="25568"/>
    <x v="0"/>
    <s v="US"/>
    <s v="USD"/>
    <n v="1402494243"/>
    <x v="2335"/>
    <b v="1"/>
    <n v="221"/>
    <b v="1"/>
    <s v="food/small batch"/>
    <n v="102"/>
    <n v="115.69"/>
    <x v="4"/>
    <s v="small batch"/>
    <x v="2335"/>
    <x v="2333"/>
    <x v="1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4"/>
    <s v="small batch"/>
    <x v="2336"/>
    <x v="2334"/>
    <x v="102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4"/>
    <s v="small batch"/>
    <x v="2337"/>
    <x v="2335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4"/>
    <s v="small batch"/>
    <x v="2338"/>
    <x v="2336"/>
    <x v="10"/>
  </r>
  <r>
    <n v="2339"/>
    <s v="CACOCO - The Drinking Chocolate Revival"/>
    <s v="The 'food of the gods' has returned in molten glory! CACOCO revives drinking chocolate with a revolutionary sustainable model."/>
    <x v="58"/>
    <n v="73552"/>
    <x v="0"/>
    <s v="US"/>
    <s v="USD"/>
    <n v="1482134340"/>
    <x v="2339"/>
    <b v="1"/>
    <n v="1104"/>
    <b v="1"/>
    <s v="food/small batch"/>
    <n v="294"/>
    <n v="66.62"/>
    <x v="4"/>
    <s v="small batch"/>
    <x v="2339"/>
    <x v="2337"/>
    <x v="8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4"/>
    <s v="small batch"/>
    <x v="2340"/>
    <x v="2338"/>
    <x v="142"/>
  </r>
  <r>
    <n v="2341"/>
    <s v="Cutting Edge Fitness Website (Canceled)"/>
    <s v="This website will serve as an interface to change lives and have a community routing for your success!"/>
    <x v="10"/>
    <n v="0"/>
    <x v="2"/>
    <s v="US"/>
    <s v="USD"/>
    <n v="1436729504"/>
    <x v="2341"/>
    <b v="0"/>
    <n v="0"/>
    <b v="0"/>
    <s v="technology/web"/>
    <n v="0"/>
    <n v="0"/>
    <x v="5"/>
    <s v="web"/>
    <x v="2341"/>
    <x v="2339"/>
    <x v="90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2"/>
    <s v="US"/>
    <s v="USD"/>
    <n v="1412571600"/>
    <x v="2342"/>
    <b v="0"/>
    <n v="0"/>
    <b v="0"/>
    <s v="technology/web"/>
    <n v="0"/>
    <n v="0"/>
    <x v="5"/>
    <s v="web"/>
    <x v="2342"/>
    <x v="2340"/>
    <x v="80"/>
  </r>
  <r>
    <n v="2343"/>
    <s v="Mobile Excellence Awards (Canceled)"/>
    <s v="The most influential and prestigious awards program that honors innovation and leadership in mobile technology and entertainment"/>
    <x v="3"/>
    <n v="300"/>
    <x v="2"/>
    <s v="US"/>
    <s v="USD"/>
    <n v="1452282420"/>
    <x v="2343"/>
    <b v="0"/>
    <n v="1"/>
    <b v="0"/>
    <s v="technology/web"/>
    <n v="3"/>
    <n v="300"/>
    <x v="5"/>
    <s v="web"/>
    <x v="2343"/>
    <x v="2341"/>
    <x v="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2"/>
    <s v="CA"/>
    <s v="CAD"/>
    <n v="1466789269"/>
    <x v="2344"/>
    <b v="0"/>
    <n v="1"/>
    <b v="0"/>
    <s v="technology/web"/>
    <n v="0"/>
    <n v="1"/>
    <x v="5"/>
    <s v="web"/>
    <x v="2344"/>
    <x v="2342"/>
    <x v="7"/>
  </r>
  <r>
    <n v="2345"/>
    <s v="Social Media Website (Canceled)"/>
    <s v="My team and I are creating a social media website for pet lovers across the world! Fashion, animal shows, adoptions, and more."/>
    <x v="2"/>
    <n v="0"/>
    <x v="2"/>
    <s v="US"/>
    <s v="USD"/>
    <n v="1427845140"/>
    <x v="2345"/>
    <b v="0"/>
    <n v="0"/>
    <b v="0"/>
    <s v="technology/web"/>
    <n v="0"/>
    <n v="0"/>
    <x v="5"/>
    <s v="web"/>
    <x v="2345"/>
    <x v="2343"/>
    <x v="85"/>
  </r>
  <r>
    <n v="2346"/>
    <s v="Ez 2c 3D Viewers (Canceled)"/>
    <s v="Watch and Make FREE 3D Videos &amp; Pics - No Viewer needed. To Help Learn we have Training and Instant 3D viewers."/>
    <x v="129"/>
    <n v="39"/>
    <x v="2"/>
    <s v="US"/>
    <s v="USD"/>
    <n v="1476731431"/>
    <x v="2346"/>
    <b v="0"/>
    <n v="3"/>
    <b v="0"/>
    <s v="technology/web"/>
    <n v="0"/>
    <n v="13"/>
    <x v="5"/>
    <s v="web"/>
    <x v="2346"/>
    <x v="2344"/>
    <x v="78"/>
  </r>
  <r>
    <n v="2347"/>
    <s v="Course: Create Complete Web Apps without Coding (Canceled)"/>
    <s v="Back this project and get access to a course about building COMPLETE web applications without coding."/>
    <x v="28"/>
    <n v="15"/>
    <x v="2"/>
    <s v="US"/>
    <s v="USD"/>
    <n v="1472135676"/>
    <x v="2347"/>
    <b v="0"/>
    <n v="1"/>
    <b v="0"/>
    <s v="technology/web"/>
    <n v="2"/>
    <n v="15"/>
    <x v="5"/>
    <s v="web"/>
    <x v="2347"/>
    <x v="2345"/>
    <x v="11"/>
  </r>
  <r>
    <n v="2348"/>
    <s v="Business &amp; Entertainment In 3D World! (Canceled)"/>
    <s v="Own, Buy, Sell 3D property! 3D games, 3D traveling and earn in one virtual 3D NEASPACE, Best for Oculus Rift environment."/>
    <x v="55"/>
    <n v="270"/>
    <x v="2"/>
    <s v="US"/>
    <s v="USD"/>
    <n v="1456006938"/>
    <x v="2348"/>
    <b v="0"/>
    <n v="5"/>
    <b v="0"/>
    <s v="technology/web"/>
    <n v="0"/>
    <n v="54"/>
    <x v="5"/>
    <s v="web"/>
    <x v="2348"/>
    <x v="2346"/>
    <x v="49"/>
  </r>
  <r>
    <n v="2349"/>
    <s v="POLIWORD - an internet project that could change the world"/>
    <s v="Poliword tries to provide the people of the world an opportunity to make real changes in their government through the internet."/>
    <x v="339"/>
    <n v="0"/>
    <x v="2"/>
    <s v="SE"/>
    <s v="SEK"/>
    <n v="1439318228"/>
    <x v="2349"/>
    <b v="0"/>
    <n v="0"/>
    <b v="0"/>
    <s v="technology/web"/>
    <n v="0"/>
    <n v="0"/>
    <x v="5"/>
    <s v="web"/>
    <x v="2349"/>
    <x v="2347"/>
    <x v="17"/>
  </r>
  <r>
    <n v="2350"/>
    <s v="HoxWi - Simple and reliable online customer services (Canceled)"/>
    <s v="HoxWi are the future for real time interaction with on-line customers via chat or video conference."/>
    <x v="64"/>
    <n v="0"/>
    <x v="2"/>
    <s v="IE"/>
    <s v="EUR"/>
    <n v="1483474370"/>
    <x v="2350"/>
    <b v="0"/>
    <n v="0"/>
    <b v="0"/>
    <s v="technology/web"/>
    <n v="0"/>
    <n v="0"/>
    <x v="5"/>
    <s v="web"/>
    <x v="2350"/>
    <x v="2348"/>
    <x v="81"/>
  </r>
  <r>
    <n v="2351"/>
    <s v="NZ Auction site.  No listing or success fees. Only $2 p/m"/>
    <s v="Donate $30 or more and receive a free selfie stick."/>
    <x v="340"/>
    <n v="108"/>
    <x v="2"/>
    <s v="NZ"/>
    <s v="NZD"/>
    <n v="1430360739"/>
    <x v="2351"/>
    <b v="0"/>
    <n v="7"/>
    <b v="0"/>
    <s v="technology/web"/>
    <n v="1"/>
    <n v="15.43"/>
    <x v="5"/>
    <s v="web"/>
    <x v="2351"/>
    <x v="2349"/>
    <x v="3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2"/>
    <s v="US"/>
    <s v="USD"/>
    <n v="1433603552"/>
    <x v="2352"/>
    <b v="0"/>
    <n v="0"/>
    <b v="0"/>
    <s v="technology/web"/>
    <n v="0"/>
    <n v="0"/>
    <x v="5"/>
    <s v="web"/>
    <x v="2352"/>
    <x v="2350"/>
    <x v="19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2"/>
    <s v="US"/>
    <s v="USD"/>
    <n v="1429632822"/>
    <x v="2353"/>
    <b v="0"/>
    <n v="0"/>
    <b v="0"/>
    <s v="technology/web"/>
    <n v="0"/>
    <n v="0"/>
    <x v="5"/>
    <s v="web"/>
    <x v="2353"/>
    <x v="2351"/>
    <x v="19"/>
  </r>
  <r>
    <n v="2354"/>
    <s v="Dissertation (Canceled)"/>
    <s v="Almost done with doctorate degree but need funding of $35,000 to complete research of project."/>
    <x v="19"/>
    <n v="25"/>
    <x v="2"/>
    <s v="US"/>
    <s v="USD"/>
    <n v="1420910460"/>
    <x v="2354"/>
    <b v="0"/>
    <n v="1"/>
    <b v="0"/>
    <s v="technology/web"/>
    <n v="0"/>
    <n v="25"/>
    <x v="5"/>
    <s v="web"/>
    <x v="2354"/>
    <x v="2352"/>
    <x v="106"/>
  </r>
  <r>
    <n v="2355"/>
    <s v="PriceItUpPlease (Canceled)"/>
    <s v="PriceItUpPlease will be an easy to use website that estimates the amount of your startup costs for that great idea you have!"/>
    <x v="6"/>
    <n v="55"/>
    <x v="2"/>
    <s v="AU"/>
    <s v="AUD"/>
    <n v="1430604136"/>
    <x v="2355"/>
    <b v="0"/>
    <n v="2"/>
    <b v="0"/>
    <s v="technology/web"/>
    <n v="1"/>
    <n v="27.5"/>
    <x v="5"/>
    <s v="web"/>
    <x v="2355"/>
    <x v="2353"/>
    <x v="19"/>
  </r>
  <r>
    <n v="2356"/>
    <s v="HardstyleUnited.com (Canceled)"/>
    <s v="HardstyleUnited.com The Global Hardstyle community. Your Hardstyle community."/>
    <x v="3"/>
    <n v="0"/>
    <x v="2"/>
    <s v="NL"/>
    <s v="EUR"/>
    <n v="1433530104"/>
    <x v="2356"/>
    <b v="0"/>
    <n v="0"/>
    <b v="0"/>
    <s v="technology/web"/>
    <n v="0"/>
    <n v="0"/>
    <x v="5"/>
    <s v="web"/>
    <x v="2356"/>
    <x v="2354"/>
    <x v="82"/>
  </r>
  <r>
    <n v="3142"/>
    <s v="The Pendulum Swings UK Theatre Tour/EdFringe"/>
    <s v="Our aim is to deliver a powerful piece of theatre to audiences across the UK, including Edinburgh Fringe (2017)."/>
    <x v="187"/>
    <n v="45"/>
    <x v="3"/>
    <s v="GB"/>
    <s v="GBP"/>
    <n v="1489922339"/>
    <x v="2357"/>
    <b v="0"/>
    <n v="3"/>
    <b v="0"/>
    <s v="theater/plays"/>
    <n v="2"/>
    <n v="15"/>
    <x v="3"/>
    <s v="plays"/>
    <x v="2357"/>
    <x v="2355"/>
    <x v="160"/>
  </r>
  <r>
    <n v="3143"/>
    <s v="This is Living by Liam Borrett"/>
    <s v="THE POIGNANT EXPLORATION OF WHAT IT MEANS TO SAY GOODBYE._x000a_Stripped Raw brings Liam Borrett's debut play 'This is Living' to Wiltshire."/>
    <x v="183"/>
    <n v="0"/>
    <x v="3"/>
    <s v="GB"/>
    <s v="GBP"/>
    <n v="1491726956"/>
    <x v="2358"/>
    <b v="0"/>
    <n v="0"/>
    <b v="0"/>
    <s v="theater/plays"/>
    <n v="0"/>
    <n v="0"/>
    <x v="3"/>
    <s v="plays"/>
    <x v="2358"/>
    <x v="2356"/>
    <x v="158"/>
  </r>
  <r>
    <n v="2359"/>
    <s v="crowd-funded public genome sequencing (Canceled)"/>
    <s v="I want to crowdfund the sequencing of my own genome to make it publicly available with crowd-sourced interpretation."/>
    <x v="50"/>
    <n v="1101"/>
    <x v="2"/>
    <s v="US"/>
    <s v="USD"/>
    <n v="1438616124"/>
    <x v="2359"/>
    <b v="0"/>
    <n v="3"/>
    <b v="0"/>
    <s v="technology/web"/>
    <n v="15"/>
    <n v="367"/>
    <x v="5"/>
    <s v="web"/>
    <x v="2359"/>
    <x v="2357"/>
    <x v="90"/>
  </r>
  <r>
    <n v="2360"/>
    <s v="Bee Bay Microjobs (Canceled)"/>
    <s v="Welcome to Bee Bay Canada, your commission free microjobs website.  Sell at any price and keep 100% of what you earn!"/>
    <x v="10"/>
    <n v="2"/>
    <x v="2"/>
    <s v="CA"/>
    <s v="CAD"/>
    <n v="1454864280"/>
    <x v="2360"/>
    <b v="0"/>
    <n v="1"/>
    <b v="0"/>
    <s v="technology/web"/>
    <n v="0"/>
    <n v="2"/>
    <x v="5"/>
    <s v="web"/>
    <x v="2360"/>
    <x v="2358"/>
    <x v="25"/>
  </r>
  <r>
    <n v="2361"/>
    <s v="Lemme Grab it (Canceled)"/>
    <s v="A website for email/sms alerts of your personal selection, comparison of prices,consolidated database, best deals around for clothing."/>
    <x v="89"/>
    <n v="0"/>
    <x v="2"/>
    <s v="CA"/>
    <s v="CAD"/>
    <n v="1462053600"/>
    <x v="2361"/>
    <b v="0"/>
    <n v="0"/>
    <b v="0"/>
    <s v="technology/web"/>
    <n v="0"/>
    <n v="0"/>
    <x v="5"/>
    <s v="web"/>
    <x v="2361"/>
    <x v="2359"/>
    <x v="8"/>
  </r>
  <r>
    <n v="2362"/>
    <s v="Help CRB obtain 501(c)(3) status! (Canceled)"/>
    <s v="The Columbus Ruby Brigade has brought monthly ruby goodness and camaraderie to all participants."/>
    <x v="328"/>
    <n v="120"/>
    <x v="2"/>
    <s v="US"/>
    <s v="USD"/>
    <n v="1418315470"/>
    <x v="2362"/>
    <b v="0"/>
    <n v="2"/>
    <b v="0"/>
    <s v="technology/web"/>
    <n v="29"/>
    <n v="60"/>
    <x v="5"/>
    <s v="web"/>
    <x v="2362"/>
    <x v="2360"/>
    <x v="106"/>
  </r>
  <r>
    <n v="2363"/>
    <s v="Top~Notch - Helping Every Day People Change Their Future"/>
    <s v="This is an affordable social lead based web-site to help anyone who wants extra work or start their own business. We find your customer"/>
    <x v="171"/>
    <n v="0"/>
    <x v="2"/>
    <s v="US"/>
    <s v="USD"/>
    <n v="1451348200"/>
    <x v="2363"/>
    <b v="0"/>
    <n v="0"/>
    <b v="0"/>
    <s v="technology/web"/>
    <n v="0"/>
    <n v="0"/>
    <x v="5"/>
    <s v="web"/>
    <x v="2363"/>
    <x v="2361"/>
    <x v="21"/>
  </r>
  <r>
    <n v="2364"/>
    <s v="Minecraft Server and Website Help (Name: Forge Realms)"/>
    <s v="Making a Minecraft server and Website and I need your help to fund it. Thanks in Advance!"/>
    <x v="341"/>
    <n v="0"/>
    <x v="2"/>
    <s v="US"/>
    <s v="USD"/>
    <n v="1445898356"/>
    <x v="2364"/>
    <b v="0"/>
    <n v="0"/>
    <b v="0"/>
    <s v="technology/web"/>
    <n v="0"/>
    <n v="0"/>
    <x v="5"/>
    <s v="web"/>
    <x v="2364"/>
    <x v="2362"/>
    <x v="13"/>
  </r>
  <r>
    <n v="2365"/>
    <s v="IMI - It's My Identity (Canceled)"/>
    <s v="A website that could group all your social 'identities' and online property together and find new followers or creators to follow"/>
    <x v="28"/>
    <n v="0"/>
    <x v="2"/>
    <s v="IT"/>
    <s v="EUR"/>
    <n v="1453071600"/>
    <x v="2365"/>
    <b v="0"/>
    <n v="0"/>
    <b v="0"/>
    <s v="technology/web"/>
    <n v="0"/>
    <n v="0"/>
    <x v="5"/>
    <s v="web"/>
    <x v="2365"/>
    <x v="2363"/>
    <x v="10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2366"/>
    <b v="1"/>
    <n v="67"/>
    <b v="1"/>
    <s v="theater/plays"/>
    <n v="106"/>
    <n v="34.79"/>
    <x v="3"/>
    <s v="plays"/>
    <x v="2366"/>
    <x v="2364"/>
    <x v="15"/>
  </r>
  <r>
    <n v="2367"/>
    <s v="Help us Make a Website Like Chegg but Free and wayyy Better!"/>
    <s v="Our goal is to create a completely free website similar to Chegg.com for students to benefit from without raping their wallet!"/>
    <x v="64"/>
    <n v="670"/>
    <x v="2"/>
    <s v="US"/>
    <s v="USD"/>
    <n v="1461622616"/>
    <x v="2367"/>
    <b v="0"/>
    <n v="14"/>
    <b v="0"/>
    <s v="technology/web"/>
    <n v="1"/>
    <n v="47.86"/>
    <x v="5"/>
    <s v="web"/>
    <x v="2367"/>
    <x v="2365"/>
    <x v="9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2"/>
    <s v="US"/>
    <s v="USD"/>
    <n v="1429028365"/>
    <x v="2368"/>
    <b v="0"/>
    <n v="2"/>
    <b v="0"/>
    <s v="technology/web"/>
    <n v="0"/>
    <n v="50"/>
    <x v="5"/>
    <s v="web"/>
    <x v="2368"/>
    <x v="2366"/>
    <x v="85"/>
  </r>
  <r>
    <n v="2369"/>
    <s v="Site so businesses can offer deals to community - Let's Go!"/>
    <s v="A website that lets local businesses offer deals to customers and be found online. They pay a small yearly fee and keep %100 of profit."/>
    <x v="58"/>
    <n v="0"/>
    <x v="2"/>
    <s v="US"/>
    <s v="USD"/>
    <n v="1455132611"/>
    <x v="2369"/>
    <b v="0"/>
    <n v="0"/>
    <b v="0"/>
    <s v="technology/web"/>
    <n v="0"/>
    <n v="0"/>
    <x v="5"/>
    <s v="web"/>
    <x v="2369"/>
    <x v="2367"/>
    <x v="25"/>
  </r>
  <r>
    <n v="2370"/>
    <s v="TaxSaver USA Affordable Tax App Development and Launch"/>
    <s v="Let's go get it back! Most people can get $5,000 to $6,000 more a year in tax deductions. Stop the abuse and get back your share!"/>
    <x v="58"/>
    <n v="82"/>
    <x v="2"/>
    <s v="US"/>
    <s v="USD"/>
    <n v="1418877141"/>
    <x v="2370"/>
    <b v="0"/>
    <n v="4"/>
    <b v="0"/>
    <s v="technology/web"/>
    <n v="0"/>
    <n v="20.5"/>
    <x v="5"/>
    <s v="web"/>
    <x v="2370"/>
    <x v="2368"/>
    <x v="32"/>
  </r>
  <r>
    <n v="2371"/>
    <s v="ProjectPetal.com (Canceled)"/>
    <s v="ProjectPetal.com is an all in one website for all Makers to share projects and ideas. A Facebook(R) Twitter(R) &amp; Github(R) all in one."/>
    <x v="13"/>
    <n v="0"/>
    <x v="2"/>
    <s v="US"/>
    <s v="USD"/>
    <n v="1435257596"/>
    <x v="2371"/>
    <b v="0"/>
    <n v="0"/>
    <b v="0"/>
    <s v="technology/web"/>
    <n v="0"/>
    <n v="0"/>
    <x v="5"/>
    <s v="web"/>
    <x v="2371"/>
    <x v="2369"/>
    <x v="68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2"/>
    <s v="AU"/>
    <s v="AUD"/>
    <n v="1429839571"/>
    <x v="2372"/>
    <b v="0"/>
    <n v="6"/>
    <b v="0"/>
    <s v="technology/web"/>
    <n v="3"/>
    <n v="30"/>
    <x v="5"/>
    <s v="web"/>
    <x v="2372"/>
    <x v="2370"/>
    <x v="37"/>
  </r>
  <r>
    <n v="2373"/>
    <s v="Cykelauktion.com (Canceled)"/>
    <s v="We want to create a safe marketplace for buying and selling bicycles."/>
    <x v="342"/>
    <n v="50"/>
    <x v="2"/>
    <s v="SE"/>
    <s v="SEK"/>
    <n v="1440863624"/>
    <x v="2373"/>
    <b v="0"/>
    <n v="1"/>
    <b v="0"/>
    <s v="technology/web"/>
    <n v="0"/>
    <n v="50"/>
    <x v="5"/>
    <s v="web"/>
    <x v="2373"/>
    <x v="2371"/>
    <x v="100"/>
  </r>
  <r>
    <n v="2374"/>
    <s v="Alcohol On Call (Canceled)"/>
    <s v="Next time you want a beer, put down your keys and pick up your phone. We prevent drunk driving by delivering alcohol to you at home."/>
    <x v="29"/>
    <n v="10"/>
    <x v="2"/>
    <s v="US"/>
    <s v="USD"/>
    <n v="1423772060"/>
    <x v="2374"/>
    <b v="0"/>
    <n v="1"/>
    <b v="0"/>
    <s v="technology/web"/>
    <n v="0"/>
    <n v="10"/>
    <x v="5"/>
    <s v="web"/>
    <x v="2374"/>
    <x v="2372"/>
    <x v="10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2"/>
    <s v="US"/>
    <s v="USD"/>
    <n v="1473451437"/>
    <x v="2375"/>
    <b v="0"/>
    <n v="0"/>
    <b v="0"/>
    <s v="technology/web"/>
    <n v="0"/>
    <n v="0"/>
    <x v="5"/>
    <s v="web"/>
    <x v="2375"/>
    <x v="2373"/>
    <x v="79"/>
  </r>
  <r>
    <n v="2376"/>
    <s v="Phone Tags: lost and found stickers (Canceled)"/>
    <s v="Tough, pre-manufactured lost and found stickers that forward messages to the owners email and cellphone."/>
    <x v="2"/>
    <n v="326.33"/>
    <x v="2"/>
    <s v="US"/>
    <s v="USD"/>
    <n v="1449785566"/>
    <x v="2376"/>
    <b v="0"/>
    <n v="4"/>
    <b v="0"/>
    <s v="technology/web"/>
    <n v="11"/>
    <n v="81.58"/>
    <x v="5"/>
    <s v="web"/>
    <x v="2376"/>
    <x v="2374"/>
    <x v="21"/>
  </r>
  <r>
    <n v="2377"/>
    <s v="Fluttify - New Canadian Tech Start Up (Canceled)"/>
    <s v="Fluttify is an Online Video Sharing Platform allowing friends to share their favorite Trending Content with each other."/>
    <x v="30"/>
    <n v="0"/>
    <x v="2"/>
    <s v="CA"/>
    <s v="CAD"/>
    <n v="1480110783"/>
    <x v="2377"/>
    <b v="0"/>
    <n v="0"/>
    <b v="0"/>
    <s v="technology/web"/>
    <n v="0"/>
    <n v="0"/>
    <x v="5"/>
    <s v="web"/>
    <x v="2377"/>
    <x v="2375"/>
    <x v="155"/>
  </r>
  <r>
    <n v="2378"/>
    <s v="KEEPUP INC (Canceled)"/>
    <s v="KEEPUP allows you to extend your social circle by introducing you to new people via your friends."/>
    <x v="75"/>
    <n v="0"/>
    <x v="2"/>
    <s v="US"/>
    <s v="USD"/>
    <n v="1440548330"/>
    <x v="2378"/>
    <b v="0"/>
    <n v="0"/>
    <b v="0"/>
    <s v="technology/web"/>
    <n v="0"/>
    <n v="0"/>
    <x v="5"/>
    <s v="web"/>
    <x v="2378"/>
    <x v="2376"/>
    <x v="100"/>
  </r>
  <r>
    <n v="2379"/>
    <s v="SelectCooks.com (Canceled)"/>
    <s v="Selectcooks.com is a community marketplace for people to list, find and hire chefs."/>
    <x v="11"/>
    <n v="0"/>
    <x v="2"/>
    <s v="US"/>
    <s v="USD"/>
    <n v="1444004616"/>
    <x v="2379"/>
    <b v="0"/>
    <n v="0"/>
    <b v="0"/>
    <s v="technology/web"/>
    <n v="0"/>
    <n v="0"/>
    <x v="5"/>
    <s v="web"/>
    <x v="2379"/>
    <x v="2377"/>
    <x v="84"/>
  </r>
  <r>
    <n v="2380"/>
    <s v="Finit - Hashtag Chatting (Canceled)"/>
    <s v="Tired of waiting for likes? Here is a brand new social network centered on real-time hashtag chatting. Just chat and enjoy!"/>
    <x v="36"/>
    <n v="55"/>
    <x v="2"/>
    <s v="US"/>
    <s v="USD"/>
    <n v="1443726142"/>
    <x v="2380"/>
    <b v="0"/>
    <n v="3"/>
    <b v="0"/>
    <s v="technology/web"/>
    <n v="0"/>
    <n v="18.329999999999998"/>
    <x v="5"/>
    <s v="web"/>
    <x v="2380"/>
    <x v="2378"/>
    <x v="13"/>
  </r>
  <r>
    <n v="2381"/>
    <s v="Cannabis Connection (Canceled)"/>
    <s v="Social Media Platform for the Marijuana Industry to create professionalism and a stable lasting market."/>
    <x v="343"/>
    <n v="1571"/>
    <x v="2"/>
    <s v="US"/>
    <s v="USD"/>
    <n v="1428704848"/>
    <x v="2381"/>
    <b v="0"/>
    <n v="7"/>
    <b v="0"/>
    <s v="technology/web"/>
    <n v="2"/>
    <n v="224.43"/>
    <x v="5"/>
    <s v="web"/>
    <x v="2381"/>
    <x v="2379"/>
    <x v="27"/>
  </r>
  <r>
    <n v="2382"/>
    <s v="These Easy Days (Canceled)"/>
    <s v="Netiquette classes to teach our youth how make proper use of computer-mediated communications for personal and educational success."/>
    <x v="2"/>
    <n v="75"/>
    <x v="2"/>
    <s v="US"/>
    <s v="USD"/>
    <n v="1438662603"/>
    <x v="2382"/>
    <b v="0"/>
    <n v="2"/>
    <b v="0"/>
    <s v="technology/web"/>
    <n v="3"/>
    <n v="37.5"/>
    <x v="5"/>
    <s v="web"/>
    <x v="2382"/>
    <x v="2380"/>
    <x v="1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2"/>
    <s v="NZ"/>
    <s v="NZD"/>
    <n v="1424568107"/>
    <x v="2383"/>
    <b v="0"/>
    <n v="3"/>
    <b v="0"/>
    <s v="technology/web"/>
    <n v="4"/>
    <n v="145"/>
    <x v="5"/>
    <s v="web"/>
    <x v="2383"/>
    <x v="2381"/>
    <x v="28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2"/>
    <s v="US"/>
    <s v="USD"/>
    <n v="1415932643"/>
    <x v="2384"/>
    <b v="0"/>
    <n v="8"/>
    <b v="0"/>
    <s v="technology/web"/>
    <n v="1"/>
    <n v="1"/>
    <x v="5"/>
    <s v="web"/>
    <x v="2384"/>
    <x v="2382"/>
    <x v="143"/>
  </r>
  <r>
    <n v="2385"/>
    <s v="Search every sneaker site and local store at once (Canceled)"/>
    <s v="Lyka will allow you to search for shoes in every sneaker store and website and then buy for in-store pickup or same-day delivery."/>
    <x v="100"/>
    <n v="788"/>
    <x v="2"/>
    <s v="US"/>
    <s v="USD"/>
    <n v="1438793432"/>
    <x v="2385"/>
    <b v="0"/>
    <n v="7"/>
    <b v="0"/>
    <s v="technology/web"/>
    <n v="1"/>
    <n v="112.57"/>
    <x v="5"/>
    <s v="web"/>
    <x v="2385"/>
    <x v="2383"/>
    <x v="17"/>
  </r>
  <r>
    <n v="2386"/>
    <s v="Realjobmatch.com (Canceled)"/>
    <s v="Realjobmatch is not just a job search site but a matching site , matching the right jobseekers with the best jobs."/>
    <x v="11"/>
    <n v="0"/>
    <x v="2"/>
    <s v="CA"/>
    <s v="CAD"/>
    <n v="1420920424"/>
    <x v="2386"/>
    <b v="0"/>
    <n v="0"/>
    <b v="0"/>
    <s v="technology/web"/>
    <n v="0"/>
    <n v="0"/>
    <x v="5"/>
    <s v="web"/>
    <x v="2386"/>
    <x v="2384"/>
    <x v="106"/>
  </r>
  <r>
    <n v="2387"/>
    <s v="Building an interactive web-based health community."/>
    <s v="Learning should be fun! Effective health education includes the person's learning strengths, preferences and cultural perspective."/>
    <x v="61"/>
    <n v="1026"/>
    <x v="2"/>
    <s v="US"/>
    <s v="USD"/>
    <n v="1469199740"/>
    <x v="2387"/>
    <b v="0"/>
    <n v="3"/>
    <b v="0"/>
    <s v="technology/web"/>
    <n v="1"/>
    <n v="342"/>
    <x v="5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64"/>
    <n v="463"/>
    <x v="2"/>
    <s v="US"/>
    <s v="USD"/>
    <n v="1421350140"/>
    <x v="2388"/>
    <b v="0"/>
    <n v="8"/>
    <b v="0"/>
    <s v="technology/web"/>
    <n v="1"/>
    <n v="57.88"/>
    <x v="5"/>
    <s v="web"/>
    <x v="2388"/>
    <x v="2386"/>
    <x v="18"/>
  </r>
  <r>
    <n v="2389"/>
    <s v="Et si Kiwwi vous trouvait un job ? (Canceled)"/>
    <s v="Kiwwi va dÃ©poussiÃ©rer le marchÃ© de l'emploi, avec peu de moyens mais de trÃ¨s bonnes idÃ©es, cependant, nous avons besoin de vous !"/>
    <x v="201"/>
    <n v="30"/>
    <x v="2"/>
    <s v="FR"/>
    <s v="EUR"/>
    <n v="1437861540"/>
    <x v="2389"/>
    <b v="0"/>
    <n v="1"/>
    <b v="0"/>
    <s v="technology/web"/>
    <n v="0"/>
    <n v="30"/>
    <x v="5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4"/>
    <n v="0"/>
    <x v="2"/>
    <s v="AU"/>
    <s v="AUD"/>
    <n v="1420352264"/>
    <x v="2390"/>
    <b v="0"/>
    <n v="0"/>
    <b v="0"/>
    <s v="technology/web"/>
    <n v="0"/>
    <n v="0"/>
    <x v="5"/>
    <s v="web"/>
    <x v="2390"/>
    <x v="2388"/>
    <x v="32"/>
  </r>
  <r>
    <n v="2391"/>
    <s v="oToBOTS.com - Freedom from high cost auto repairs (Canceled)"/>
    <s v="Using the power of internet to help people save hundreds in car repair."/>
    <x v="22"/>
    <n v="25"/>
    <x v="2"/>
    <s v="US"/>
    <s v="USD"/>
    <n v="1427825044"/>
    <x v="2391"/>
    <b v="0"/>
    <n v="1"/>
    <b v="0"/>
    <s v="technology/web"/>
    <n v="0"/>
    <n v="25"/>
    <x v="5"/>
    <s v="web"/>
    <x v="2391"/>
    <x v="2389"/>
    <x v="27"/>
  </r>
  <r>
    <n v="2392"/>
    <s v="WILLAMETTE EXTRA BOARD (Canceled)"/>
    <s v="I am asking for $4,200 to launch a unique website serving professionals in any and all industries seeking additional income in Oregon."/>
    <x v="280"/>
    <n v="0"/>
    <x v="2"/>
    <s v="US"/>
    <s v="USD"/>
    <n v="1446087223"/>
    <x v="2392"/>
    <b v="0"/>
    <n v="0"/>
    <b v="0"/>
    <s v="technology/web"/>
    <n v="0"/>
    <n v="0"/>
    <x v="5"/>
    <s v="web"/>
    <x v="2392"/>
    <x v="2390"/>
    <x v="33"/>
  </r>
  <r>
    <n v="2393"/>
    <s v="Game Swapper (Canceled)"/>
    <s v="Imagine a world where you can swap a video game you're tired of playing for a video game you actually want to play for just $1.50!"/>
    <x v="59"/>
    <n v="50"/>
    <x v="2"/>
    <s v="US"/>
    <s v="USD"/>
    <n v="1439048017"/>
    <x v="2393"/>
    <b v="0"/>
    <n v="1"/>
    <b v="0"/>
    <s v="technology/web"/>
    <n v="0"/>
    <n v="50"/>
    <x v="5"/>
    <s v="web"/>
    <x v="2393"/>
    <x v="2391"/>
    <x v="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2"/>
    <s v="IE"/>
    <s v="EUR"/>
    <n v="1424940093"/>
    <x v="2394"/>
    <b v="0"/>
    <n v="2"/>
    <b v="0"/>
    <s v="technology/web"/>
    <n v="0"/>
    <n v="1.5"/>
    <x v="5"/>
    <s v="web"/>
    <x v="2394"/>
    <x v="2392"/>
    <x v="28"/>
  </r>
  <r>
    <n v="2395"/>
    <s v="VENT it out (Canceled)"/>
    <s v="I am making a social website where people can anonymously or openly vent, All walks of life all over the world"/>
    <x v="293"/>
    <n v="0"/>
    <x v="2"/>
    <s v="US"/>
    <s v="USD"/>
    <n v="1484038620"/>
    <x v="2395"/>
    <b v="0"/>
    <n v="0"/>
    <b v="0"/>
    <s v="technology/web"/>
    <n v="0"/>
    <n v="0"/>
    <x v="5"/>
    <s v="web"/>
    <x v="2395"/>
    <x v="2393"/>
    <x v="81"/>
  </r>
  <r>
    <n v="2396"/>
    <s v="Projektwebseite (Canceled)"/>
    <s v="I'm creating a website with projects which I'll create later / Ich erstelle eine Webseite mit Projekten, welche ich spÃ¤ter erstelle."/>
    <x v="10"/>
    <n v="10"/>
    <x v="2"/>
    <s v="CH"/>
    <s v="CHF"/>
    <n v="1444940558"/>
    <x v="2396"/>
    <b v="0"/>
    <n v="1"/>
    <b v="0"/>
    <s v="technology/web"/>
    <n v="0"/>
    <n v="10"/>
    <x v="5"/>
    <s v="web"/>
    <x v="2396"/>
    <x v="2394"/>
    <x v="33"/>
  </r>
  <r>
    <n v="2397"/>
    <s v="#ADOPTROHINGYA PROJECT (Canceled)"/>
    <s v="Matching refugees with sponsors in the US for 5 years. Our goal is to assist 300 Rohingya refugee families with supportive communities."/>
    <x v="345"/>
    <n v="0"/>
    <x v="2"/>
    <s v="US"/>
    <s v="USD"/>
    <n v="1420233256"/>
    <x v="2397"/>
    <b v="0"/>
    <n v="0"/>
    <b v="0"/>
    <s v="technology/web"/>
    <n v="0"/>
    <n v="0"/>
    <x v="5"/>
    <s v="web"/>
    <x v="2397"/>
    <x v="2395"/>
    <x v="98"/>
  </r>
  <r>
    <n v="2398"/>
    <s v="Roekee.com (Canceled)"/>
    <s v="The internets new search engine. Looking for funding to develop our backend web indexing software with an emphasis on automation."/>
    <x v="23"/>
    <n v="0"/>
    <x v="2"/>
    <s v="US"/>
    <s v="USD"/>
    <n v="1435874384"/>
    <x v="2398"/>
    <b v="0"/>
    <n v="0"/>
    <b v="0"/>
    <s v="technology/web"/>
    <n v="0"/>
    <n v="0"/>
    <x v="5"/>
    <s v="web"/>
    <x v="2398"/>
    <x v="2396"/>
    <x v="90"/>
  </r>
  <r>
    <n v="2399"/>
    <s v="SheLifts - the #1 Female Bodybuilding HUB (Canceled)"/>
    <s v="SheLifts is going to be the number One international social HUB &amp; information resource for women into weight lifting"/>
    <x v="95"/>
    <n v="0"/>
    <x v="2"/>
    <s v="SE"/>
    <s v="SEK"/>
    <n v="1418934506"/>
    <x v="2399"/>
    <b v="0"/>
    <n v="0"/>
    <b v="0"/>
    <s v="technology/web"/>
    <n v="0"/>
    <n v="0"/>
    <x v="5"/>
    <s v="web"/>
    <x v="2399"/>
    <x v="2397"/>
    <x v="106"/>
  </r>
  <r>
    <n v="2400"/>
    <s v="NEW 2016 Social Media Litesbook (Canceled)"/>
    <s v="New Innovation of Social Media with New Technology created to bring users even closer togethor - Tabs &amp; Features never seen before!"/>
    <x v="64"/>
    <n v="0"/>
    <x v="2"/>
    <s v="AU"/>
    <s v="AUD"/>
    <n v="1460615164"/>
    <x v="2400"/>
    <b v="0"/>
    <n v="0"/>
    <b v="0"/>
    <s v="technology/web"/>
    <n v="0"/>
    <n v="0"/>
    <x v="5"/>
    <s v="web"/>
    <x v="2400"/>
    <x v="2398"/>
    <x v="103"/>
  </r>
  <r>
    <n v="2401"/>
    <s v="The Dancing Elephant, Traditional Dosa and Indian Cuisine"/>
    <s v="A &quot;Hypo-allergenic&quot; food cart that specializes in making traditional Indian Meals with a delicious American flavor combination."/>
    <x v="90"/>
    <n v="201"/>
    <x v="1"/>
    <s v="US"/>
    <s v="USD"/>
    <n v="1457207096"/>
    <x v="2401"/>
    <b v="0"/>
    <n v="9"/>
    <b v="0"/>
    <s v="food/food trucks"/>
    <n v="1"/>
    <n v="22.33"/>
    <x v="4"/>
    <s v="food trucks"/>
    <x v="2401"/>
    <x v="2399"/>
    <x v="25"/>
  </r>
  <r>
    <n v="2402"/>
    <s v="Cupcake Truck Unite"/>
    <s v="Small town, delicious treats, and a mobile truck"/>
    <x v="14"/>
    <n v="52"/>
    <x v="1"/>
    <s v="US"/>
    <s v="USD"/>
    <n v="1431533931"/>
    <x v="2402"/>
    <b v="0"/>
    <n v="1"/>
    <b v="0"/>
    <s v="food/food trucks"/>
    <n v="0"/>
    <n v="52"/>
    <x v="4"/>
    <s v="food trucks"/>
    <x v="2402"/>
    <x v="2400"/>
    <x v="1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2403"/>
    <b v="1"/>
    <n v="302"/>
    <b v="1"/>
    <s v="theater/plays"/>
    <n v="189"/>
    <n v="31.21"/>
    <x v="3"/>
    <s v="plays"/>
    <x v="2403"/>
    <x v="2401"/>
    <x v="163"/>
  </r>
  <r>
    <n v="2404"/>
    <s v="Square Donuts Truck"/>
    <s v="We would love another Donut Food Truck for your famous Square Donuts.  We have one successful truck and retail store open already!"/>
    <x v="36"/>
    <n v="0"/>
    <x v="1"/>
    <s v="US"/>
    <s v="USD"/>
    <n v="1451782607"/>
    <x v="2404"/>
    <b v="0"/>
    <n v="0"/>
    <b v="0"/>
    <s v="food/food trucks"/>
    <n v="0"/>
    <n v="0"/>
    <x v="4"/>
    <s v="food trucks"/>
    <x v="2404"/>
    <x v="2402"/>
    <x v="104"/>
  </r>
  <r>
    <n v="2405"/>
    <s v="JoyShtick Food Truck"/>
    <s v="We are the first gaming-themed food truck, bringing gourmet pub fare to the Jacksonville area."/>
    <x v="10"/>
    <n v="1126"/>
    <x v="1"/>
    <s v="US"/>
    <s v="USD"/>
    <n v="1472911375"/>
    <x v="2405"/>
    <b v="0"/>
    <n v="20"/>
    <b v="0"/>
    <s v="food/food trucks"/>
    <n v="23"/>
    <n v="56.3"/>
    <x v="4"/>
    <s v="food trucks"/>
    <x v="2405"/>
    <x v="2403"/>
    <x v="79"/>
  </r>
  <r>
    <n v="2406"/>
    <s v="Arnold's Happy Days Food Truck"/>
    <s v="Be a part of something BIG, support us in opening the best burger truck in Tacoma! ~ &quot;So I donâ€™t have to dream alone!&quot;"/>
    <x v="54"/>
    <n v="1345"/>
    <x v="1"/>
    <s v="US"/>
    <s v="USD"/>
    <n v="1421635190"/>
    <x v="2406"/>
    <b v="0"/>
    <n v="16"/>
    <b v="0"/>
    <s v="food/food trucks"/>
    <n v="41"/>
    <n v="84.06"/>
    <x v="4"/>
    <s v="food trucks"/>
    <x v="2406"/>
    <x v="2404"/>
    <x v="98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1"/>
    <s v="US"/>
    <s v="USD"/>
    <n v="1428732000"/>
    <x v="2407"/>
    <b v="0"/>
    <n v="33"/>
    <b v="0"/>
    <s v="food/food trucks"/>
    <n v="25"/>
    <n v="168.39"/>
    <x v="4"/>
    <s v="food trucks"/>
    <x v="2407"/>
    <x v="2405"/>
    <x v="37"/>
  </r>
  <r>
    <n v="2408"/>
    <s v="Sabroso On Wheels"/>
    <s v="A US Army Vet trying to get a Peruvian food truck going! Really good Peruvian food now mobile!"/>
    <x v="36"/>
    <n v="30"/>
    <x v="1"/>
    <s v="US"/>
    <s v="USD"/>
    <n v="1415247757"/>
    <x v="2408"/>
    <b v="0"/>
    <n v="2"/>
    <b v="0"/>
    <s v="food/food trucks"/>
    <n v="0"/>
    <n v="15"/>
    <x v="4"/>
    <s v="food trucks"/>
    <x v="2408"/>
    <x v="2406"/>
    <x v="143"/>
  </r>
  <r>
    <n v="2409"/>
    <s v="Johnny's Food Truck a Puerto Rican and BBQ infusion"/>
    <s v="I am looking to start a food truck with an infusion of my Puerto Rican heritage and my love for BBQ."/>
    <x v="58"/>
    <n v="460"/>
    <x v="1"/>
    <s v="US"/>
    <s v="USD"/>
    <n v="1439931675"/>
    <x v="2409"/>
    <b v="0"/>
    <n v="6"/>
    <b v="0"/>
    <s v="food/food trucks"/>
    <n v="2"/>
    <n v="76.67"/>
    <x v="4"/>
    <s v="food trucks"/>
    <x v="2409"/>
    <x v="2407"/>
    <x v="100"/>
  </r>
  <r>
    <n v="2410"/>
    <s v="Websters grill truck       slow cooked meats"/>
    <s v="Websters grill truck the best slow cooked meats on hot coals_x000a_Beef bisket, roast Lamb, roast chicken, Ribs, burgers, sliders,"/>
    <x v="36"/>
    <n v="0"/>
    <x v="1"/>
    <s v="AU"/>
    <s v="AUD"/>
    <n v="1441619275"/>
    <x v="2410"/>
    <b v="0"/>
    <n v="0"/>
    <b v="0"/>
    <s v="food/food trucks"/>
    <n v="0"/>
    <n v="0"/>
    <x v="4"/>
    <s v="food trucks"/>
    <x v="2410"/>
    <x v="2408"/>
    <x v="20"/>
  </r>
  <r>
    <n v="2411"/>
    <s v="Was ist das"/>
    <s v="I want to create an authentic German food truck to travel all over the US. Spreading amazing German Food to Summer Time Music Festivals"/>
    <x v="58"/>
    <n v="151"/>
    <x v="1"/>
    <s v="US"/>
    <s v="USD"/>
    <n v="1440524082"/>
    <x v="2411"/>
    <b v="0"/>
    <n v="3"/>
    <b v="0"/>
    <s v="food/food trucks"/>
    <n v="1"/>
    <n v="50.33"/>
    <x v="4"/>
    <s v="food trucks"/>
    <x v="2411"/>
    <x v="2409"/>
    <x v="10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1"/>
    <s v="FR"/>
    <s v="EUR"/>
    <n v="1480185673"/>
    <x v="2412"/>
    <b v="0"/>
    <n v="0"/>
    <b v="0"/>
    <s v="food/food trucks"/>
    <n v="0"/>
    <n v="0"/>
    <x v="4"/>
    <s v="food trucks"/>
    <x v="2412"/>
    <x v="2410"/>
    <x v="142"/>
  </r>
  <r>
    <n v="2413"/>
    <s v="Lone Pine Coffee Brewery"/>
    <s v="Lone Pine Coffee Brewery will be a portable third-wave coffee shop available for wedding receptions and other events!"/>
    <x v="2"/>
    <n v="25"/>
    <x v="1"/>
    <s v="US"/>
    <s v="USD"/>
    <n v="1401579000"/>
    <x v="2413"/>
    <b v="0"/>
    <n v="3"/>
    <b v="0"/>
    <s v="food/food trucks"/>
    <n v="1"/>
    <n v="8.33"/>
    <x v="4"/>
    <s v="food trucks"/>
    <x v="2413"/>
    <x v="2411"/>
    <x v="9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1"/>
    <s v="US"/>
    <s v="USD"/>
    <n v="1440215940"/>
    <x v="2414"/>
    <b v="0"/>
    <n v="13"/>
    <b v="0"/>
    <s v="food/food trucks"/>
    <n v="3"/>
    <n v="35.380000000000003"/>
    <x v="4"/>
    <s v="food trucks"/>
    <x v="2414"/>
    <x v="2412"/>
    <x v="17"/>
  </r>
  <r>
    <n v="2415"/>
    <s v="Local Food Truck is Off the Hoof!"/>
    <s v="It will be ridiculously easy to become addicted to the full, rich flavor of locally raised beef, pork, and more..."/>
    <x v="129"/>
    <n v="335"/>
    <x v="1"/>
    <s v="US"/>
    <s v="USD"/>
    <n v="1468615346"/>
    <x v="2415"/>
    <b v="0"/>
    <n v="6"/>
    <b v="0"/>
    <s v="food/food trucks"/>
    <n v="1"/>
    <n v="55.83"/>
    <x v="4"/>
    <s v="food trucks"/>
    <x v="2415"/>
    <x v="2413"/>
    <x v="4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1"/>
    <s v="US"/>
    <s v="USD"/>
    <n v="1426345200"/>
    <x v="2416"/>
    <b v="0"/>
    <n v="1"/>
    <b v="0"/>
    <s v="food/food trucks"/>
    <n v="0"/>
    <n v="5"/>
    <x v="4"/>
    <s v="food trucks"/>
    <x v="2416"/>
    <x v="2414"/>
    <x v="28"/>
  </r>
  <r>
    <n v="2417"/>
    <s v="I want to make the best fried chicken!!"/>
    <s v="I have been working on a recipe for 20 years now and need to perfect it!  Also want to do a gluten free version, then open a food truck"/>
    <x v="28"/>
    <n v="0"/>
    <x v="1"/>
    <s v="US"/>
    <s v="USD"/>
    <n v="1407705187"/>
    <x v="2417"/>
    <b v="0"/>
    <n v="0"/>
    <b v="0"/>
    <s v="food/food trucks"/>
    <n v="0"/>
    <n v="0"/>
    <x v="4"/>
    <s v="food trucks"/>
    <x v="2417"/>
    <x v="2415"/>
    <x v="3"/>
  </r>
  <r>
    <n v="2418"/>
    <s v="Mexican food truck"/>
    <s v="I want to start my food truck business."/>
    <x v="58"/>
    <n v="5"/>
    <x v="1"/>
    <s v="US"/>
    <s v="USD"/>
    <n v="1427225644"/>
    <x v="2418"/>
    <b v="0"/>
    <n v="5"/>
    <b v="0"/>
    <s v="food/food trucks"/>
    <n v="0"/>
    <n v="1"/>
    <x v="4"/>
    <s v="food trucks"/>
    <x v="2418"/>
    <x v="2416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x v="2"/>
    <n v="0"/>
    <x v="1"/>
    <s v="US"/>
    <s v="USD"/>
    <n v="1424281389"/>
    <x v="2419"/>
    <b v="0"/>
    <n v="0"/>
    <b v="0"/>
    <s v="food/food trucks"/>
    <n v="0"/>
    <n v="0"/>
    <x v="4"/>
    <s v="food trucks"/>
    <x v="2419"/>
    <x v="2417"/>
    <x v="18"/>
  </r>
  <r>
    <n v="2420"/>
    <s v="Pangea Cuisines &quot;Continental Drift&quot; A Paleo food Truck!"/>
    <s v="Pangea Cuisines offers authentic hand crafted dishes, utilizing fresh ingredients selected that very morning."/>
    <x v="346"/>
    <n v="2501"/>
    <x v="1"/>
    <s v="US"/>
    <s v="USD"/>
    <n v="1415583695"/>
    <x v="2420"/>
    <b v="0"/>
    <n v="36"/>
    <b v="0"/>
    <s v="food/food trucks"/>
    <n v="15"/>
    <n v="69.47"/>
    <x v="4"/>
    <s v="food trucks"/>
    <x v="2420"/>
    <x v="2418"/>
    <x v="31"/>
  </r>
  <r>
    <n v="2421"/>
    <s v="hot dog cart"/>
    <s v="help me start Merrill's first hot dog cart in this empty lot"/>
    <x v="12"/>
    <n v="1"/>
    <x v="1"/>
    <s v="US"/>
    <s v="USD"/>
    <n v="1424536196"/>
    <x v="2421"/>
    <b v="0"/>
    <n v="1"/>
    <b v="0"/>
    <s v="food/food trucks"/>
    <n v="0"/>
    <n v="1"/>
    <x v="4"/>
    <s v="food trucks"/>
    <x v="2421"/>
    <x v="2419"/>
    <x v="28"/>
  </r>
  <r>
    <n v="2422"/>
    <s v="Help starting a family owned food truck"/>
    <s v="Family owned business serving BBQ and seafood to the public"/>
    <x v="9"/>
    <n v="1"/>
    <x v="1"/>
    <s v="US"/>
    <s v="USD"/>
    <n v="1426091036"/>
    <x v="2422"/>
    <b v="0"/>
    <n v="1"/>
    <b v="0"/>
    <s v="food/food trucks"/>
    <n v="0"/>
    <n v="1"/>
    <x v="4"/>
    <s v="food trucks"/>
    <x v="2422"/>
    <x v="2420"/>
    <x v="86"/>
  </r>
  <r>
    <n v="2423"/>
    <s v="FBTR BBQ"/>
    <s v="FBTR is a Texas-style, North Carolina based, homemade BBQ company looking to bring good meat to the masses."/>
    <x v="129"/>
    <n v="8"/>
    <x v="1"/>
    <s v="US"/>
    <s v="USD"/>
    <n v="1420044890"/>
    <x v="2423"/>
    <b v="0"/>
    <n v="1"/>
    <b v="0"/>
    <s v="food/food trucks"/>
    <n v="0"/>
    <n v="8"/>
    <x v="4"/>
    <s v="food trucks"/>
    <x v="2423"/>
    <x v="2421"/>
    <x v="98"/>
  </r>
  <r>
    <n v="2424"/>
    <s v="Lily and Memphs"/>
    <s v="Great and creative food from the heart in the form of a sweet food truck!"/>
    <x v="58"/>
    <n v="310"/>
    <x v="1"/>
    <s v="US"/>
    <s v="USD"/>
    <n v="1414445108"/>
    <x v="2424"/>
    <b v="0"/>
    <n v="9"/>
    <b v="0"/>
    <s v="food/food trucks"/>
    <n v="1"/>
    <n v="34.44"/>
    <x v="4"/>
    <s v="food trucks"/>
    <x v="2424"/>
    <x v="2422"/>
    <x v="80"/>
  </r>
  <r>
    <n v="2425"/>
    <s v="Food Cart Tour With Raz Simone and Macklemore"/>
    <s v="I have the chance to take my Food Cart Business on the road. This is a major opportunity for a lot of people to learn and prosper."/>
    <x v="8"/>
    <n v="1"/>
    <x v="1"/>
    <s v="US"/>
    <s v="USD"/>
    <n v="1464386640"/>
    <x v="2425"/>
    <b v="0"/>
    <n v="1"/>
    <b v="0"/>
    <s v="food/food trucks"/>
    <n v="0"/>
    <n v="1"/>
    <x v="4"/>
    <s v="food trucks"/>
    <x v="2425"/>
    <x v="2423"/>
    <x v="36"/>
  </r>
  <r>
    <n v="2426"/>
    <s v="The Low-Calorie Food Truck"/>
    <s v="Aspiring to create a food truck with many delicious low calorie meals to encourage healthy eating while enjoying every bite."/>
    <x v="22"/>
    <n v="0"/>
    <x v="1"/>
    <s v="US"/>
    <s v="USD"/>
    <n v="1439006692"/>
    <x v="2426"/>
    <b v="0"/>
    <n v="0"/>
    <b v="0"/>
    <s v="food/food trucks"/>
    <n v="0"/>
    <n v="0"/>
    <x v="4"/>
    <s v="food trucks"/>
    <x v="2426"/>
    <x v="2424"/>
    <x v="90"/>
  </r>
  <r>
    <n v="2427"/>
    <s v="Wraps in a snap. Fast lunch with a gourmet punch!"/>
    <s v="Fast and simple lunches for those on the go.  All (lunch) deals $10 or less."/>
    <x v="64"/>
    <n v="1"/>
    <x v="1"/>
    <s v="US"/>
    <s v="USD"/>
    <n v="1458715133"/>
    <x v="2427"/>
    <b v="0"/>
    <n v="1"/>
    <b v="0"/>
    <s v="food/food trucks"/>
    <n v="0"/>
    <n v="1"/>
    <x v="4"/>
    <s v="food trucks"/>
    <x v="2427"/>
    <x v="2425"/>
    <x v="91"/>
  </r>
  <r>
    <n v="2428"/>
    <s v="Premium Burgers"/>
    <s v="From Moo 2 You! We want to offer premium burgers to a taco flooded environment."/>
    <x v="19"/>
    <n v="1"/>
    <x v="1"/>
    <s v="US"/>
    <s v="USD"/>
    <n v="1426182551"/>
    <x v="2428"/>
    <b v="0"/>
    <n v="1"/>
    <b v="0"/>
    <s v="food/food trucks"/>
    <n v="0"/>
    <n v="1"/>
    <x v="4"/>
    <s v="food trucks"/>
    <x v="2428"/>
    <x v="2426"/>
    <x v="8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7"/>
    <n v="2005"/>
    <x v="1"/>
    <s v="NO"/>
    <s v="NOK"/>
    <n v="1486313040"/>
    <x v="2429"/>
    <b v="0"/>
    <n v="4"/>
    <b v="0"/>
    <s v="food/food trucks"/>
    <n v="1"/>
    <n v="501.25"/>
    <x v="4"/>
    <s v="food trucks"/>
    <x v="2429"/>
    <x v="2427"/>
    <x v="154"/>
  </r>
  <r>
    <n v="2430"/>
    <s v="It's so cute! - Great food!"/>
    <s v="This little guy will be circling the streets of Brickell &amp; Wynwood in Miami serving Venezuelan dishes. It needs TLC and some equipment"/>
    <x v="2"/>
    <n v="21"/>
    <x v="1"/>
    <s v="US"/>
    <s v="USD"/>
    <n v="1455246504"/>
    <x v="2430"/>
    <b v="0"/>
    <n v="2"/>
    <b v="0"/>
    <s v="food/food trucks"/>
    <n v="1"/>
    <n v="10.5"/>
    <x v="4"/>
    <s v="food trucks"/>
    <x v="2430"/>
    <x v="2428"/>
    <x v="25"/>
  </r>
  <r>
    <n v="2431"/>
    <s v="Murphy's good eatin'"/>
    <s v="Go to Colorado and run a food truck with homemade food of all kinds."/>
    <x v="59"/>
    <n v="2"/>
    <x v="1"/>
    <s v="US"/>
    <s v="USD"/>
    <n v="1467080613"/>
    <x v="2431"/>
    <b v="0"/>
    <n v="2"/>
    <b v="0"/>
    <s v="food/food trucks"/>
    <n v="0"/>
    <n v="1"/>
    <x v="4"/>
    <s v="food trucks"/>
    <x v="2431"/>
    <x v="2429"/>
    <x v="70"/>
  </r>
  <r>
    <n v="2432"/>
    <s v="funding for bbq trailer"/>
    <s v="Looking to start competition cooking and need start-up help.  Offering brisket tasting to all contributors."/>
    <x v="31"/>
    <n v="2"/>
    <x v="1"/>
    <s v="US"/>
    <s v="USD"/>
    <n v="1425791697"/>
    <x v="2432"/>
    <b v="0"/>
    <n v="2"/>
    <b v="0"/>
    <s v="food/food trucks"/>
    <n v="0"/>
    <n v="1"/>
    <x v="4"/>
    <s v="food trucks"/>
    <x v="2432"/>
    <x v="2430"/>
    <x v="86"/>
  </r>
  <r>
    <n v="2433"/>
    <s v="TWIZTID CREATIONS"/>
    <s v="I want to create an amazing menu that no one eals has.I have great ideas like a non-traditional pb&amp;j thats wraped in an eggroll &amp; fried"/>
    <x v="3"/>
    <n v="0"/>
    <x v="1"/>
    <s v="US"/>
    <s v="USD"/>
    <n v="1456608943"/>
    <x v="2433"/>
    <b v="0"/>
    <n v="0"/>
    <b v="0"/>
    <s v="food/food trucks"/>
    <n v="0"/>
    <n v="0"/>
    <x v="4"/>
    <s v="food trucks"/>
    <x v="2433"/>
    <x v="2431"/>
    <x v="89"/>
  </r>
  <r>
    <n v="2434"/>
    <s v="Fresh fruit and veggies for the hood!"/>
    <s v="Mobile food truck loaded with locally grown fresh fruits and veggies. Caters to the inner-city and zip codes known as food deserts."/>
    <x v="22"/>
    <n v="26"/>
    <x v="1"/>
    <s v="US"/>
    <s v="USD"/>
    <n v="1438662474"/>
    <x v="2434"/>
    <b v="0"/>
    <n v="2"/>
    <b v="0"/>
    <s v="food/food trucks"/>
    <n v="0"/>
    <n v="13"/>
    <x v="4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6"/>
    <n v="1224"/>
    <x v="1"/>
    <s v="SE"/>
    <s v="SEK"/>
    <n v="1444027186"/>
    <x v="2435"/>
    <b v="0"/>
    <n v="4"/>
    <b v="0"/>
    <s v="food/food trucks"/>
    <n v="0"/>
    <n v="306"/>
    <x v="4"/>
    <s v="food trucks"/>
    <x v="2435"/>
    <x v="2433"/>
    <x v="13"/>
  </r>
  <r>
    <n v="2436"/>
    <s v="Waistband: Solar Powered Vegan Quality of Life Truck"/>
    <s v="A sustainable vegan food truck. Locally and solar powered. Mission: hydroponic farms &amp; non profit eateries in impoverished lands by'30."/>
    <x v="348"/>
    <n v="45"/>
    <x v="1"/>
    <s v="CA"/>
    <s v="CAD"/>
    <n v="1454078770"/>
    <x v="2436"/>
    <b v="0"/>
    <n v="2"/>
    <b v="0"/>
    <s v="food/food trucks"/>
    <n v="0"/>
    <n v="22.5"/>
    <x v="4"/>
    <s v="food trucks"/>
    <x v="2436"/>
    <x v="2434"/>
    <x v="4"/>
  </r>
  <r>
    <n v="2437"/>
    <s v="Cuppa Gumbos"/>
    <s v="Homemade Gumbo, Stews and Curry to be served hot and fresh everyday at any festival or concert we can attend."/>
    <x v="6"/>
    <n v="0"/>
    <x v="1"/>
    <s v="US"/>
    <s v="USD"/>
    <n v="1426615200"/>
    <x v="2437"/>
    <b v="0"/>
    <n v="0"/>
    <b v="0"/>
    <s v="food/food trucks"/>
    <n v="0"/>
    <n v="0"/>
    <x v="4"/>
    <s v="food trucks"/>
    <x v="2437"/>
    <x v="2435"/>
    <x v="28"/>
  </r>
  <r>
    <n v="2438"/>
    <s v="FOOD|Art"/>
    <s v="I'm starting a catering and food truck business of southern comfort food. My FOOD is my Art!  _x000a_Thanks for you help!"/>
    <x v="36"/>
    <n v="50"/>
    <x v="1"/>
    <s v="US"/>
    <s v="USD"/>
    <n v="1449529062"/>
    <x v="2438"/>
    <b v="0"/>
    <n v="1"/>
    <b v="0"/>
    <s v="food/food trucks"/>
    <n v="0"/>
    <n v="50"/>
    <x v="4"/>
    <s v="food trucks"/>
    <x v="2438"/>
    <x v="2436"/>
    <x v="26"/>
  </r>
  <r>
    <n v="2439"/>
    <s v="Pillow Puffs Concessions"/>
    <s v="Expand cotton candy concession to include other foods and purchase a trailer to haul._x000a_Purchase unstuffed pets to fill with cotton candy"/>
    <x v="3"/>
    <n v="0"/>
    <x v="1"/>
    <s v="US"/>
    <s v="USD"/>
    <n v="1445197129"/>
    <x v="2439"/>
    <b v="0"/>
    <n v="0"/>
    <b v="0"/>
    <s v="food/food trucks"/>
    <n v="0"/>
    <n v="0"/>
    <x v="4"/>
    <s v="food trucks"/>
    <x v="2439"/>
    <x v="2437"/>
    <x v="33"/>
  </r>
  <r>
    <n v="2440"/>
    <s v="The first green Food Truck in Phnom Penh"/>
    <s v="Starting a entire clean energy food truck and set a new standard for Cambodia"/>
    <x v="10"/>
    <n v="10"/>
    <x v="1"/>
    <s v="BE"/>
    <s v="EUR"/>
    <n v="1455399313"/>
    <x v="2440"/>
    <b v="0"/>
    <n v="2"/>
    <b v="0"/>
    <s v="food/food trucks"/>
    <n v="0"/>
    <n v="5"/>
    <x v="4"/>
    <s v="food trucks"/>
    <x v="2440"/>
    <x v="2438"/>
    <x v="25"/>
  </r>
  <r>
    <n v="2441"/>
    <s v="Bring Alchemy Pops to the People!"/>
    <s v="YOU can help Alchemy Pops POP up on a street near you!"/>
    <x v="50"/>
    <n v="8091"/>
    <x v="0"/>
    <s v="US"/>
    <s v="USD"/>
    <n v="1437627540"/>
    <x v="2441"/>
    <b v="0"/>
    <n v="109"/>
    <b v="1"/>
    <s v="food/small batch"/>
    <n v="108"/>
    <n v="74.23"/>
    <x v="4"/>
    <s v="small batch"/>
    <x v="2441"/>
    <x v="2439"/>
    <x v="17"/>
  </r>
  <r>
    <n v="2442"/>
    <s v="Young Mountain Tea: A New White Tea from India's Himalayas"/>
    <s v="The first tea from a new sustainable tea region in India's young, rising Himalayas."/>
    <x v="97"/>
    <n v="30226"/>
    <x v="0"/>
    <s v="US"/>
    <s v="USD"/>
    <n v="1426777228"/>
    <x v="2442"/>
    <b v="0"/>
    <n v="372"/>
    <b v="1"/>
    <s v="food/small batch"/>
    <n v="126"/>
    <n v="81.25"/>
    <x v="4"/>
    <s v="small batch"/>
    <x v="2442"/>
    <x v="2440"/>
    <x v="8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4"/>
    <s v="small batch"/>
    <x v="2443"/>
    <x v="2441"/>
    <x v="24"/>
  </r>
  <r>
    <n v="2444"/>
    <s v="Trish's Truffles &amp; Sweet Treats."/>
    <s v="Chocolate Truffles &amp; Sweet Treats handcrafted the European traditional way.  One bite and you will always want to eat dessert first!"/>
    <x v="2"/>
    <n v="3258"/>
    <x v="0"/>
    <s v="US"/>
    <s v="USD"/>
    <n v="1464199591"/>
    <x v="2444"/>
    <b v="0"/>
    <n v="61"/>
    <b v="1"/>
    <s v="food/small batch"/>
    <n v="109"/>
    <n v="53.41"/>
    <x v="4"/>
    <s v="small batch"/>
    <x v="2444"/>
    <x v="2442"/>
    <x v="7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4"/>
    <s v="small batch"/>
    <x v="2445"/>
    <x v="2443"/>
    <x v="8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4"/>
    <s v="small batch"/>
    <x v="2446"/>
    <x v="2444"/>
    <x v="155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4"/>
    <s v="small batch"/>
    <x v="2447"/>
    <x v="2445"/>
    <x v="142"/>
  </r>
  <r>
    <n v="2448"/>
    <s v="Ninja Narwhal Coffee Company 13oz. Campfire Coffee Mug"/>
    <s v="New ninja-cool campfire coffee mug from Ninja Narwhal Coffee Company. Perfect for holding 13oz of the best coffee in the universe!"/>
    <x v="15"/>
    <n v="430"/>
    <x v="0"/>
    <s v="US"/>
    <s v="USD"/>
    <n v="1472621760"/>
    <x v="2448"/>
    <b v="0"/>
    <n v="9"/>
    <b v="1"/>
    <s v="food/small batch"/>
    <n v="108"/>
    <n v="47.78"/>
    <x v="4"/>
    <s v="small batch"/>
    <x v="2448"/>
    <x v="2446"/>
    <x v="5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4"/>
    <s v="small batch"/>
    <x v="2449"/>
    <x v="2447"/>
    <x v="106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4"/>
    <s v="small batch"/>
    <x v="2450"/>
    <x v="2448"/>
    <x v="8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4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4"/>
    <s v="small batch"/>
    <x v="2452"/>
    <x v="2450"/>
    <x v="104"/>
  </r>
  <r>
    <n v="2453"/>
    <s v="Bounce Jerky - Natural - Hand-Crafted - Quality"/>
    <s v="Creating naturally smoked Jerky without the use of artificial ingredients or preservatives. A healthier snack that taste great!"/>
    <x v="2"/>
    <n v="4641"/>
    <x v="0"/>
    <s v="US"/>
    <s v="USD"/>
    <n v="1486053409"/>
    <x v="2453"/>
    <b v="0"/>
    <n v="67"/>
    <b v="1"/>
    <s v="food/small batch"/>
    <n v="155"/>
    <n v="69.27"/>
    <x v="4"/>
    <s v="small batch"/>
    <x v="2453"/>
    <x v="2451"/>
    <x v="15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4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4"/>
    <s v="small batch"/>
    <x v="2455"/>
    <x v="2453"/>
    <x v="9"/>
  </r>
  <r>
    <n v="2456"/>
    <s v="Beef Sticks to Chomp On!!"/>
    <s v="These beef sticks will make your taste buds dance with happiness. Plus they are healthier than most available today!"/>
    <x v="48"/>
    <n v="2713"/>
    <x v="0"/>
    <s v="US"/>
    <s v="USD"/>
    <n v="1488063839"/>
    <x v="2456"/>
    <b v="0"/>
    <n v="67"/>
    <b v="1"/>
    <s v="food/small batch"/>
    <n v="181"/>
    <n v="40.49"/>
    <x v="4"/>
    <s v="small batch"/>
    <x v="2456"/>
    <x v="2454"/>
    <x v="121"/>
  </r>
  <r>
    <n v="2457"/>
    <s v="NDWK The North Dakota Wine Kitchen"/>
    <s v="If you love wine, and have ever dreamed of crafting your own. You can in 3 easy steps.  Sample~Sprinkle~Savor."/>
    <x v="272"/>
    <n v="23530"/>
    <x v="0"/>
    <s v="US"/>
    <s v="USD"/>
    <n v="1458826056"/>
    <x v="2457"/>
    <b v="0"/>
    <n v="124"/>
    <b v="1"/>
    <s v="food/small batch"/>
    <n v="102"/>
    <n v="189.76"/>
    <x v="4"/>
    <s v="small batch"/>
    <x v="2457"/>
    <x v="2455"/>
    <x v="99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4"/>
    <s v="small batch"/>
    <x v="2458"/>
    <x v="2456"/>
    <x v="3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4"/>
    <s v="small batch"/>
    <x v="2459"/>
    <x v="2457"/>
    <x v="91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4"/>
    <s v="small batch"/>
    <x v="2460"/>
    <x v="2458"/>
    <x v="81"/>
  </r>
  <r>
    <n v="2461"/>
    <s v="Christian &amp; The Sinners"/>
    <s v="Songs of faith and worship that are so deeply spiritual you could sing them in church, so down to earth you could play them in a bar."/>
    <x v="50"/>
    <n v="7785"/>
    <x v="0"/>
    <s v="US"/>
    <s v="USD"/>
    <n v="1317438000"/>
    <x v="2461"/>
    <b v="0"/>
    <n v="86"/>
    <b v="1"/>
    <s v="music/indie rock"/>
    <n v="104"/>
    <n v="90.52"/>
    <x v="2"/>
    <s v="indie rock"/>
    <x v="2461"/>
    <x v="1837"/>
    <x v="44"/>
  </r>
  <r>
    <n v="2462"/>
    <s v="Help CHURCHES turn this song into an LGBT anthem!"/>
    <s v="CHURCHES, an indie rock band from Oakland, CA, is recording a new single about marriage equality and pressing it to 7&quot; vinyl."/>
    <x v="2"/>
    <n v="3321.25"/>
    <x v="0"/>
    <s v="US"/>
    <s v="USD"/>
    <n v="1342672096"/>
    <x v="2462"/>
    <b v="0"/>
    <n v="115"/>
    <b v="1"/>
    <s v="music/indie rock"/>
    <n v="111"/>
    <n v="28.88"/>
    <x v="2"/>
    <s v="indie rock"/>
    <x v="2462"/>
    <x v="2459"/>
    <x v="14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2"/>
    <s v="indie rock"/>
    <x v="2463"/>
    <x v="2460"/>
    <x v="139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2"/>
    <s v="indie rock"/>
    <x v="2464"/>
    <x v="2461"/>
    <x v="13"/>
  </r>
  <r>
    <n v="2465"/>
    <s v="The Lion Oh My - Our first full length release"/>
    <s v="An indie band from Spokane, WA looking to master and package their first full length album."/>
    <x v="183"/>
    <n v="1261"/>
    <x v="0"/>
    <s v="US"/>
    <s v="USD"/>
    <n v="1348420548"/>
    <x v="2465"/>
    <b v="0"/>
    <n v="48"/>
    <b v="1"/>
    <s v="music/indie rock"/>
    <n v="180"/>
    <n v="26.27"/>
    <x v="2"/>
    <s v="indie rock"/>
    <x v="2465"/>
    <x v="2462"/>
    <x v="11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2"/>
    <s v="indie rock"/>
    <x v="2466"/>
    <x v="2463"/>
    <x v="29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2"/>
    <s v="indie rock"/>
    <x v="2467"/>
    <x v="2464"/>
    <x v="116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2"/>
    <s v="indie rock"/>
    <x v="2468"/>
    <x v="2465"/>
    <x v="166"/>
  </r>
  <r>
    <n v="2469"/>
    <s v="Some Dark, Beautiful Morning - Greg Byers' EP"/>
    <s v="All the music for my EP of cello-fusion originals is complete. All I need now is your help to get it mastered &amp; pressed to CD &amp; vinyl!"/>
    <x v="37"/>
    <n v="1364"/>
    <x v="0"/>
    <s v="US"/>
    <s v="USD"/>
    <n v="1297160329"/>
    <x v="2469"/>
    <b v="0"/>
    <n v="47"/>
    <b v="1"/>
    <s v="music/indie rock"/>
    <n v="114"/>
    <n v="29.02"/>
    <x v="2"/>
    <s v="indie rock"/>
    <x v="2469"/>
    <x v="2466"/>
    <x v="117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2"/>
    <s v="indie rock"/>
    <x v="2470"/>
    <x v="2467"/>
    <x v="116"/>
  </r>
  <r>
    <n v="2471"/>
    <s v="Confused Disciples - &quot;Sleepamation&quot;"/>
    <s v="Confused Disciples' debut album &quot;Sleepamation&quot; is (finally) all recorded and mixed, now all that's left is mastering and duplication."/>
    <x v="9"/>
    <n v="640"/>
    <x v="0"/>
    <s v="US"/>
    <s v="USD"/>
    <n v="1327535392"/>
    <x v="2471"/>
    <b v="0"/>
    <n v="17"/>
    <b v="1"/>
    <s v="music/indie rock"/>
    <n v="128"/>
    <n v="37.65"/>
    <x v="2"/>
    <s v="indie rock"/>
    <x v="2471"/>
    <x v="2468"/>
    <x v="129"/>
  </r>
  <r>
    <n v="2472"/>
    <s v="Help Ben Hardt Release 3 Albums In 9 Months!"/>
    <s v="Help Ben Hardt release 3 albums in a 9 month span, telling the story of two lovers in London during WWII. All with strings, a rock band and more..."/>
    <x v="50"/>
    <n v="10182.02"/>
    <x v="0"/>
    <s v="US"/>
    <s v="USD"/>
    <n v="1283562180"/>
    <x v="2472"/>
    <b v="0"/>
    <n v="104"/>
    <b v="1"/>
    <s v="music/indie rock"/>
    <n v="136"/>
    <n v="97.9"/>
    <x v="2"/>
    <s v="indie rock"/>
    <x v="2472"/>
    <x v="2469"/>
    <x v="14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2"/>
    <s v="indie rock"/>
    <x v="2473"/>
    <x v="2470"/>
    <x v="12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2"/>
    <s v="indie rock"/>
    <x v="2474"/>
    <x v="2471"/>
    <x v="179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2"/>
    <s v="indie rock"/>
    <x v="2475"/>
    <x v="2472"/>
    <x v="167"/>
  </r>
  <r>
    <n v="2476"/>
    <s v="Arts &amp; Crafts"/>
    <s v="Eleven songs, the accumulation of several memorable occurrences in a sleepy town; stories of fiction &amp; fact."/>
    <x v="49"/>
    <n v="3360.72"/>
    <x v="0"/>
    <s v="US"/>
    <s v="USD"/>
    <n v="1415004770"/>
    <x v="2476"/>
    <b v="0"/>
    <n v="55"/>
    <b v="1"/>
    <s v="music/indie rock"/>
    <n v="105"/>
    <n v="61.1"/>
    <x v="2"/>
    <s v="indie rock"/>
    <x v="2476"/>
    <x v="2473"/>
    <x v="143"/>
  </r>
  <r>
    <n v="2477"/>
    <s v="Debut Album"/>
    <s v="Releasing my first album in August, and I need your help in order to get it done!"/>
    <x v="46"/>
    <n v="1285"/>
    <x v="0"/>
    <s v="US"/>
    <s v="USD"/>
    <n v="1344789345"/>
    <x v="2477"/>
    <b v="0"/>
    <n v="41"/>
    <b v="1"/>
    <s v="music/indie rock"/>
    <n v="171"/>
    <n v="31.34"/>
    <x v="2"/>
    <s v="indie rock"/>
    <x v="2477"/>
    <x v="2474"/>
    <x v="1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2"/>
    <s v="indie rock"/>
    <x v="2478"/>
    <x v="2475"/>
    <x v="3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2"/>
    <s v="indie rock"/>
    <x v="2479"/>
    <x v="2476"/>
    <x v="108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2"/>
    <s v="indie rock"/>
    <x v="2480"/>
    <x v="2477"/>
    <x v="2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2"/>
    <s v="indie rock"/>
    <x v="2481"/>
    <x v="2478"/>
    <x v="113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2"/>
    <s v="indie rock"/>
    <x v="2482"/>
    <x v="2479"/>
    <x v="77"/>
  </r>
  <r>
    <n v="2483"/>
    <s v="Intangible Animal's &quot;Oh The Humanity&quot; Tour"/>
    <s v="Send Intangible Animal on our first West Coast Tour!!! The fate of the world rests in your hands."/>
    <x v="191"/>
    <n v="1251"/>
    <x v="0"/>
    <s v="US"/>
    <s v="USD"/>
    <n v="1335891603"/>
    <x v="2483"/>
    <b v="0"/>
    <n v="19"/>
    <b v="1"/>
    <s v="music/indie rock"/>
    <n v="114"/>
    <n v="65.84"/>
    <x v="2"/>
    <s v="indie rock"/>
    <x v="2483"/>
    <x v="2480"/>
    <x v="12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2"/>
    <s v="indie rock"/>
    <x v="2484"/>
    <x v="2481"/>
    <x v="4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2"/>
    <s v="indie rock"/>
    <x v="2485"/>
    <x v="2482"/>
    <x v="5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2"/>
    <s v="indie rock"/>
    <x v="2486"/>
    <x v="2483"/>
    <x v="46"/>
  </r>
  <r>
    <n v="2487"/>
    <s v="Copyrighting 1978 Champs Finished Album"/>
    <s v="Raise enough money to fund the copyright cost for the full length indie rock record we spent the year recording."/>
    <x v="48"/>
    <n v="1500.76"/>
    <x v="0"/>
    <s v="US"/>
    <s v="USD"/>
    <n v="1338083997"/>
    <x v="2487"/>
    <b v="0"/>
    <n v="38"/>
    <b v="1"/>
    <s v="music/indie rock"/>
    <n v="100"/>
    <n v="39.49"/>
    <x v="2"/>
    <s v="indie rock"/>
    <x v="2487"/>
    <x v="2484"/>
    <x v="116"/>
  </r>
  <r>
    <n v="2488"/>
    <s v="Pull Some Strings For Jameson Elder"/>
    <s v="Nashville independent singer/songwriter Jameson Elder making a new album! Check out the video to preview the single &quot;Take Me Back&quot;!"/>
    <x v="2"/>
    <n v="3201"/>
    <x v="0"/>
    <s v="US"/>
    <s v="USD"/>
    <n v="1321459908"/>
    <x v="2488"/>
    <b v="0"/>
    <n v="65"/>
    <b v="1"/>
    <s v="music/indie rock"/>
    <n v="107"/>
    <n v="49.25"/>
    <x v="2"/>
    <s v="indie rock"/>
    <x v="2488"/>
    <x v="2485"/>
    <x v="5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2"/>
    <s v="indie rock"/>
    <x v="2489"/>
    <x v="2486"/>
    <x v="29"/>
  </r>
  <r>
    <n v="2490"/>
    <s v="The Offbeats Summer Tour 2012"/>
    <s v="We are trying to fund our first multi-state tour this summer in an effort to get our music out to as many people as possible."/>
    <x v="9"/>
    <n v="607"/>
    <x v="0"/>
    <s v="US"/>
    <s v="USD"/>
    <n v="1340429276"/>
    <x v="2490"/>
    <b v="0"/>
    <n v="16"/>
    <b v="1"/>
    <s v="music/indie rock"/>
    <n v="121"/>
    <n v="37.94"/>
    <x v="2"/>
    <s v="indie rock"/>
    <x v="2490"/>
    <x v="2487"/>
    <x v="116"/>
  </r>
  <r>
    <n v="2491"/>
    <s v="Nathan Evans - Remove The Illusion EP "/>
    <s v="Nathan Evans, instrumental rock guitarist and official V3fights.com artist, is releasing his first solo EP entitled Remove The Illusion"/>
    <x v="9"/>
    <n v="516"/>
    <x v="0"/>
    <s v="US"/>
    <s v="USD"/>
    <n v="1295142660"/>
    <x v="2491"/>
    <b v="0"/>
    <n v="10"/>
    <b v="1"/>
    <s v="music/indie rock"/>
    <n v="103"/>
    <n v="51.6"/>
    <x v="2"/>
    <s v="indie rock"/>
    <x v="2491"/>
    <x v="2488"/>
    <x v="175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2"/>
    <s v="indie rock"/>
    <x v="2492"/>
    <x v="2489"/>
    <x v="116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2"/>
    <s v="indie rock"/>
    <x v="2493"/>
    <x v="2490"/>
    <x v="139"/>
  </r>
  <r>
    <n v="2494"/>
    <s v="Motive Makes a Man - Heavy Boots Album Production"/>
    <s v="Multi-Instrumentalist Ace Waters' new double album with 2+hours of music needs to be professionally made and replicated."/>
    <x v="48"/>
    <n v="1515.08"/>
    <x v="0"/>
    <s v="US"/>
    <s v="USD"/>
    <n v="1337786944"/>
    <x v="2494"/>
    <b v="0"/>
    <n v="39"/>
    <b v="1"/>
    <s v="music/indie rock"/>
    <n v="101"/>
    <n v="38.85"/>
    <x v="2"/>
    <s v="indie rock"/>
    <x v="2494"/>
    <x v="2491"/>
    <x v="116"/>
  </r>
  <r>
    <n v="2495"/>
    <s v="Vinyl Pressing for &quot;Nine Different Kinds of Gone&quot;"/>
    <s v="World-class musicians pay tribute to Kenny Childers, one of Indiana's best songwriters. MFT is pressing the album on double vinyl."/>
    <x v="48"/>
    <n v="1913.05"/>
    <x v="0"/>
    <s v="US"/>
    <s v="USD"/>
    <n v="1339022575"/>
    <x v="2495"/>
    <b v="0"/>
    <n v="42"/>
    <b v="1"/>
    <s v="music/indie rock"/>
    <n v="128"/>
    <n v="45.55"/>
    <x v="2"/>
    <s v="indie rock"/>
    <x v="2495"/>
    <x v="2492"/>
    <x v="136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2"/>
    <s v="indie rock"/>
    <x v="2496"/>
    <x v="2493"/>
    <x v="2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2"/>
    <s v="indie rock"/>
    <x v="2497"/>
    <x v="2494"/>
    <x v="45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2"/>
    <s v="indie rock"/>
    <x v="2498"/>
    <x v="2495"/>
    <x v="101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2"/>
    <s v="indie rock"/>
    <x v="2499"/>
    <x v="2496"/>
    <x v="6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2"/>
    <s v="indie rock"/>
    <x v="2500"/>
    <x v="2497"/>
    <x v="13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1"/>
    <s v="CA"/>
    <s v="CAD"/>
    <n v="1443379104"/>
    <x v="2501"/>
    <b v="0"/>
    <n v="7"/>
    <b v="0"/>
    <s v="food/restaurants"/>
    <n v="3"/>
    <n v="40.14"/>
    <x v="4"/>
    <s v="restaurants"/>
    <x v="2501"/>
    <x v="2498"/>
    <x v="84"/>
  </r>
  <r>
    <n v="2502"/>
    <s v="Cupcake Chaos"/>
    <s v="A small sweet shop featuring the cupcake variety offered by Cupcake Chaos, candy, cotton candy, shakes and malts, located in Dalhart,TX"/>
    <x v="75"/>
    <n v="86"/>
    <x v="1"/>
    <s v="US"/>
    <s v="USD"/>
    <n v="1411328918"/>
    <x v="2502"/>
    <b v="0"/>
    <n v="5"/>
    <b v="0"/>
    <s v="food/restaurants"/>
    <n v="0"/>
    <n v="17.2"/>
    <x v="4"/>
    <s v="restaurants"/>
    <x v="2502"/>
    <x v="2499"/>
    <x v="96"/>
  </r>
  <r>
    <n v="2503"/>
    <s v="Cardinal Bistro BYOB Start Up"/>
    <s v="Cardinal Bistro will be Contemporary American dinning establishment based in Ventnor, NJ featuring local, seasonal ingredients."/>
    <x v="3"/>
    <n v="0"/>
    <x v="1"/>
    <s v="US"/>
    <s v="USD"/>
    <n v="1465333560"/>
    <x v="2503"/>
    <b v="0"/>
    <n v="0"/>
    <b v="0"/>
    <s v="food/restaurants"/>
    <n v="0"/>
    <n v="0"/>
    <x v="4"/>
    <s v="restaurants"/>
    <x v="2503"/>
    <x v="2500"/>
    <x v="36"/>
  </r>
  <r>
    <n v="2504"/>
    <s v="Halal Restaurant and Internet Cafe"/>
    <s v="Halal Restaurant and Internet Cafe 20 percent of profits will go to building masjids."/>
    <x v="19"/>
    <n v="0"/>
    <x v="1"/>
    <s v="US"/>
    <s v="USD"/>
    <n v="1416014534"/>
    <x v="2504"/>
    <b v="0"/>
    <n v="0"/>
    <b v="0"/>
    <s v="food/restaurants"/>
    <n v="0"/>
    <n v="0"/>
    <x v="4"/>
    <s v="restaurants"/>
    <x v="2504"/>
    <x v="2501"/>
    <x v="22"/>
  </r>
  <r>
    <n v="2505"/>
    <s v="PASTATUTION"/>
    <s v="PASTATUTION- The act or practice of engaging in Pasta Making for money.  _x000a__x000a_Help us get the Arcobaleno Pasta Extruder!"/>
    <x v="38"/>
    <n v="0"/>
    <x v="1"/>
    <s v="US"/>
    <s v="USD"/>
    <n v="1426292416"/>
    <x v="2505"/>
    <b v="0"/>
    <n v="0"/>
    <b v="0"/>
    <s v="food/restaurants"/>
    <n v="0"/>
    <n v="0"/>
    <x v="4"/>
    <s v="restaurants"/>
    <x v="2505"/>
    <x v="2502"/>
    <x v="86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2506"/>
    <b v="1"/>
    <n v="74"/>
    <b v="1"/>
    <s v="theater/plays"/>
    <n v="105"/>
    <n v="28.41"/>
    <x v="3"/>
    <s v="plays"/>
    <x v="2506"/>
    <x v="2503"/>
    <x v="80"/>
  </r>
  <r>
    <n v="2507"/>
    <s v="Help Cafe Talavera get a New Kitchen!"/>
    <s v="Unique dishes for a unique city!."/>
    <x v="349"/>
    <n v="0"/>
    <x v="1"/>
    <s v="US"/>
    <s v="USD"/>
    <n v="1431308704"/>
    <x v="2507"/>
    <b v="0"/>
    <n v="0"/>
    <b v="0"/>
    <s v="food/restaurants"/>
    <n v="0"/>
    <n v="0"/>
    <x v="4"/>
    <s v="restaurants"/>
    <x v="2507"/>
    <x v="2504"/>
    <x v="19"/>
  </r>
  <r>
    <n v="2508"/>
    <s v="Silver Linning Gourmet Fudge"/>
    <s v="I make Amazing homemade fudge available in 18 flavors. I want to open my own business to be able to let my area eat my incredible fudge"/>
    <x v="22"/>
    <n v="0"/>
    <x v="1"/>
    <s v="US"/>
    <s v="USD"/>
    <n v="1408056634"/>
    <x v="2508"/>
    <b v="0"/>
    <n v="0"/>
    <b v="0"/>
    <s v="food/restaurants"/>
    <n v="0"/>
    <n v="0"/>
    <x v="4"/>
    <s v="restaurants"/>
    <x v="2508"/>
    <x v="2505"/>
    <x v="3"/>
  </r>
  <r>
    <n v="3171"/>
    <s v="The Fall - an epic theatrical adaptation"/>
    <s v="The theatrical adaptation of the epic film â€˜THE FALLâ€™ for the stage, combining theatre, live music, animation and expansive projection."/>
    <x v="38"/>
    <n v="7617"/>
    <x v="0"/>
    <s v="GB"/>
    <s v="GBP"/>
    <n v="1462545358"/>
    <x v="2509"/>
    <b v="1"/>
    <n v="117"/>
    <b v="1"/>
    <s v="theater/plays"/>
    <n v="109"/>
    <n v="65.099999999999994"/>
    <x v="3"/>
    <s v="plays"/>
    <x v="2509"/>
    <x v="2506"/>
    <x v="8"/>
  </r>
  <r>
    <n v="2510"/>
    <s v="Dugout Dogs, Americas love of hot dogs and baseball!"/>
    <s v="Dugout Dogs will be specializing in the many hot dog and sausage styles sold at baseball parks around Major League Baseball (MLB)."/>
    <x v="64"/>
    <n v="75"/>
    <x v="1"/>
    <s v="US"/>
    <s v="USD"/>
    <n v="1431647772"/>
    <x v="2510"/>
    <b v="0"/>
    <n v="2"/>
    <b v="0"/>
    <s v="food/restaurants"/>
    <n v="0"/>
    <n v="37.5"/>
    <x v="4"/>
    <s v="restaurants"/>
    <x v="2510"/>
    <x v="2507"/>
    <x v="27"/>
  </r>
  <r>
    <n v="3178"/>
    <s v="Cutting Off Kate Bush"/>
    <s v="Cutting Off Kate Bush is a one-woman show written &amp; performed by Lucy Benson-Brown, premiering at the Edinburgh Fringe Festival 2014"/>
    <x v="48"/>
    <n v="2576"/>
    <x v="0"/>
    <s v="GB"/>
    <s v="GBP"/>
    <n v="1405521075"/>
    <x v="2511"/>
    <b v="1"/>
    <n v="78"/>
    <b v="1"/>
    <s v="theater/plays"/>
    <n v="172"/>
    <n v="33.03"/>
    <x v="3"/>
    <s v="plays"/>
    <x v="2511"/>
    <x v="2508"/>
    <x v="12"/>
  </r>
  <r>
    <n v="2512"/>
    <s v="Somethin' Tasty"/>
    <s v="Somethin' Tasty is a unique coffee, pastry &amp; retail store. We consign from all local sources: pottery, glass &amp; art."/>
    <x v="149"/>
    <n v="0"/>
    <x v="1"/>
    <s v="US"/>
    <s v="USD"/>
    <n v="1418504561"/>
    <x v="2512"/>
    <b v="0"/>
    <n v="0"/>
    <b v="0"/>
    <s v="food/restaurants"/>
    <n v="0"/>
    <n v="0"/>
    <x v="4"/>
    <s v="restaurants"/>
    <x v="2512"/>
    <x v="2509"/>
    <x v="32"/>
  </r>
  <r>
    <n v="2513"/>
    <s v="Yahu Restaurants"/>
    <s v="Wir wollen einen Ort erschaffen an dem man sich wohlfÃ¼hlen kann, ein Ort an dem die Gedanken frei sind und man das Essen genieÃŸen kann."/>
    <x v="245"/>
    <n v="0"/>
    <x v="1"/>
    <s v="DE"/>
    <s v="EUR"/>
    <n v="1488067789"/>
    <x v="2513"/>
    <b v="0"/>
    <n v="0"/>
    <b v="0"/>
    <s v="food/restaurants"/>
    <n v="0"/>
    <n v="0"/>
    <x v="4"/>
    <s v="restaurants"/>
    <x v="2513"/>
    <x v="2510"/>
    <x v="62"/>
  </r>
  <r>
    <n v="2514"/>
    <s v="Lunch For Tots"/>
    <s v="My little cafe has been challenged to provide healthy, fun lunches to kids at a Montessori School. Local/organic as much as possible."/>
    <x v="14"/>
    <n v="210"/>
    <x v="1"/>
    <s v="US"/>
    <s v="USD"/>
    <n v="1408526477"/>
    <x v="2514"/>
    <b v="0"/>
    <n v="4"/>
    <b v="0"/>
    <s v="food/restaurants"/>
    <n v="2"/>
    <n v="52.5"/>
    <x v="4"/>
    <s v="restaurants"/>
    <x v="2514"/>
    <x v="2511"/>
    <x v="96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1"/>
    <s v="US"/>
    <s v="USD"/>
    <n v="1424635753"/>
    <x v="2515"/>
    <b v="0"/>
    <n v="12"/>
    <b v="0"/>
    <s v="food/restaurants"/>
    <n v="19"/>
    <n v="77.5"/>
    <x v="4"/>
    <s v="restaurants"/>
    <x v="2515"/>
    <x v="2512"/>
    <x v="28"/>
  </r>
  <r>
    <n v="2516"/>
    <s v="Morning Glory"/>
    <s v="Hi, everyone my name is Alex, and i want to create not just a cafe spot, but a place that gives everyone a nice warm homey feeling."/>
    <x v="29"/>
    <n v="0"/>
    <x v="1"/>
    <s v="US"/>
    <s v="USD"/>
    <n v="1417279252"/>
    <x v="2516"/>
    <b v="0"/>
    <n v="0"/>
    <b v="0"/>
    <s v="food/restaurants"/>
    <n v="0"/>
    <n v="0"/>
    <x v="4"/>
    <s v="restaurants"/>
    <x v="2516"/>
    <x v="2513"/>
    <x v="22"/>
  </r>
  <r>
    <n v="2517"/>
    <s v="The Canteen"/>
    <s v="KICK START US! Chef-driven dining experience offering a multi-course tasteful and playful menu that hems in familiar seasonal comfort."/>
    <x v="104"/>
    <n v="1767"/>
    <x v="1"/>
    <s v="CA"/>
    <s v="CAD"/>
    <n v="1426788930"/>
    <x v="2517"/>
    <b v="0"/>
    <n v="33"/>
    <b v="0"/>
    <s v="food/restaurants"/>
    <n v="10"/>
    <n v="53.55"/>
    <x v="4"/>
    <s v="restaurants"/>
    <x v="2517"/>
    <x v="2514"/>
    <x v="85"/>
  </r>
  <r>
    <n v="2518"/>
    <s v="Southern California's Backroad Eateries"/>
    <s v="I am traveling the backroads of Southern California, to discover the best out-of-the-way eateries the area has to offer"/>
    <x v="10"/>
    <n v="0"/>
    <x v="1"/>
    <s v="US"/>
    <s v="USD"/>
    <n v="1415899228"/>
    <x v="2518"/>
    <b v="0"/>
    <n v="0"/>
    <b v="0"/>
    <s v="food/restaurants"/>
    <n v="0"/>
    <n v="0"/>
    <x v="4"/>
    <s v="restaurants"/>
    <x v="2518"/>
    <x v="2515"/>
    <x v="143"/>
  </r>
  <r>
    <n v="2519"/>
    <s v="Kelli's Kitchen"/>
    <s v="Better than your mom's, better than Cracker Barrel, only at Kelli's Kitchen (all from scratch)."/>
    <x v="61"/>
    <n v="65"/>
    <x v="1"/>
    <s v="US"/>
    <s v="USD"/>
    <n v="1405741404"/>
    <x v="2519"/>
    <b v="0"/>
    <n v="4"/>
    <b v="0"/>
    <s v="food/restaurants"/>
    <n v="0"/>
    <n v="16.25"/>
    <x v="4"/>
    <s v="restaurants"/>
    <x v="2519"/>
    <x v="2516"/>
    <x v="12"/>
  </r>
  <r>
    <n v="2520"/>
    <s v="The Aurora Outpost Restaurant/NightClub"/>
    <s v="Aurora restaurant/night club, a Star Wars/Star Trek Science fiction community gathering place and club in the Tulsa/Oklahoma city area."/>
    <x v="59"/>
    <n v="0"/>
    <x v="1"/>
    <s v="US"/>
    <s v="USD"/>
    <n v="1476559260"/>
    <x v="2520"/>
    <b v="0"/>
    <n v="0"/>
    <b v="0"/>
    <s v="food/restaurants"/>
    <n v="0"/>
    <n v="0"/>
    <x v="4"/>
    <s v="restaurants"/>
    <x v="2520"/>
    <x v="2517"/>
    <x v="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6"/>
    <n v="13685.99"/>
    <x v="0"/>
    <s v="US"/>
    <s v="USD"/>
    <n v="1444778021"/>
    <x v="2521"/>
    <b v="0"/>
    <n v="132"/>
    <b v="1"/>
    <s v="music/classical music"/>
    <n v="109"/>
    <n v="103.68"/>
    <x v="2"/>
    <s v="classical music"/>
    <x v="2521"/>
    <x v="2518"/>
    <x v="33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2"/>
    <s v="classical music"/>
    <x v="2522"/>
    <x v="2519"/>
    <x v="8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2"/>
    <s v="classical music"/>
    <x v="2523"/>
    <x v="2520"/>
    <x v="22"/>
  </r>
  <r>
    <n v="2524"/>
    <s v="Les Bostonades' First CD"/>
    <s v="We're bringing some of our favorite music from the past 10 years to disc for the first time ever."/>
    <x v="50"/>
    <n v="7620"/>
    <x v="0"/>
    <s v="US"/>
    <s v="USD"/>
    <n v="1419136200"/>
    <x v="2524"/>
    <b v="0"/>
    <n v="43"/>
    <b v="1"/>
    <s v="music/classical music"/>
    <n v="102"/>
    <n v="177.21"/>
    <x v="2"/>
    <s v="classical music"/>
    <x v="2524"/>
    <x v="2521"/>
    <x v="32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2"/>
    <s v="classical music"/>
    <x v="2525"/>
    <x v="2522"/>
    <x v="13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2"/>
    <s v="classical music"/>
    <x v="2526"/>
    <x v="2523"/>
    <x v="10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2"/>
    <s v="classical music"/>
    <x v="2527"/>
    <x v="2524"/>
    <x v="30"/>
  </r>
  <r>
    <n v="3180"/>
    <s v="Glass Mountain: An Original Fairytale"/>
    <s v="A new tale of witches, fairies, cat-hunters and and bone-boilers from London theatre company Broken Glass."/>
    <x v="37"/>
    <n v="1437"/>
    <x v="0"/>
    <s v="GB"/>
    <s v="GBP"/>
    <n v="1403258049"/>
    <x v="2528"/>
    <b v="1"/>
    <n v="45"/>
    <b v="1"/>
    <s v="theater/plays"/>
    <n v="120"/>
    <n v="31.93"/>
    <x v="3"/>
    <s v="plays"/>
    <x v="2528"/>
    <x v="2525"/>
    <x v="1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2"/>
    <s v="classical music"/>
    <x v="2529"/>
    <x v="2526"/>
    <x v="137"/>
  </r>
  <r>
    <n v="2530"/>
    <s v="OK Mozart Festival premiere by The Tulsa Youth Symphony"/>
    <s v="With your help the Tulsa Youth Symphony will have its premiere appearance at the opening of the OK Mozart Festival, June 6th"/>
    <x v="47"/>
    <n v="6500"/>
    <x v="0"/>
    <s v="US"/>
    <s v="USD"/>
    <n v="1429505400"/>
    <x v="2530"/>
    <b v="0"/>
    <n v="48"/>
    <b v="1"/>
    <s v="music/classical music"/>
    <n v="100"/>
    <n v="135.41999999999999"/>
    <x v="2"/>
    <s v="classical music"/>
    <x v="2530"/>
    <x v="2527"/>
    <x v="37"/>
  </r>
  <r>
    <n v="2531"/>
    <s v="Modern Chamber Music"/>
    <s v="The first CD of chamber music composed by John Leupold to be released on PARMA records. The album features solo, duets, and a quartet."/>
    <x v="53"/>
    <n v="4518"/>
    <x v="0"/>
    <s v="US"/>
    <s v="USD"/>
    <n v="1439611140"/>
    <x v="2531"/>
    <b v="0"/>
    <n v="61"/>
    <b v="1"/>
    <s v="music/classical music"/>
    <n v="100"/>
    <n v="74.069999999999993"/>
    <x v="2"/>
    <s v="classical music"/>
    <x v="2531"/>
    <x v="2528"/>
    <x v="1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2"/>
    <s v="classical music"/>
    <x v="2532"/>
    <x v="2529"/>
    <x v="108"/>
  </r>
  <r>
    <n v="2533"/>
    <s v="HOLOGRAPHIC - 2013 Concert and Commission Campaign"/>
    <s v="HOLOGRAPHIC is raising money for our 2013 live, four-concert new music project and to commission composer Jonathan Sokol!"/>
    <x v="50"/>
    <n v="8300"/>
    <x v="0"/>
    <s v="US"/>
    <s v="USD"/>
    <n v="1362160868"/>
    <x v="2533"/>
    <b v="0"/>
    <n v="136"/>
    <b v="1"/>
    <s v="music/classical music"/>
    <n v="111"/>
    <n v="61.03"/>
    <x v="2"/>
    <s v="classical music"/>
    <x v="2533"/>
    <x v="2530"/>
    <x v="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2"/>
    <s v="classical music"/>
    <x v="2534"/>
    <x v="2531"/>
    <x v="141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2"/>
    <s v="classical music"/>
    <x v="2535"/>
    <x v="2532"/>
    <x v="106"/>
  </r>
  <r>
    <n v="2536"/>
    <s v="Become the subject of my next composition!"/>
    <s v="I create my solo piano Vignettes by encrypting someone's name in the melody. Next up is the fourth Vignette, and I need a subject!"/>
    <x v="256"/>
    <n v="29"/>
    <x v="0"/>
    <s v="US"/>
    <s v="USD"/>
    <n v="1375151566"/>
    <x v="2536"/>
    <b v="0"/>
    <n v="4"/>
    <b v="1"/>
    <s v="music/classical music"/>
    <n v="116"/>
    <n v="7.25"/>
    <x v="2"/>
    <s v="classical music"/>
    <x v="2536"/>
    <x v="2533"/>
    <x v="15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2"/>
    <s v="classical music"/>
    <x v="2537"/>
    <x v="2534"/>
    <x v="60"/>
  </r>
  <r>
    <n v="2538"/>
    <s v="Me, Myself and Albinoni"/>
    <s v="I will record 2 of Tomaso Albinoni's concertos for 2 oboes playing both parts myself."/>
    <x v="104"/>
    <n v="20343.169999999998"/>
    <x v="0"/>
    <s v="US"/>
    <s v="USD"/>
    <n v="1361681940"/>
    <x v="2538"/>
    <b v="0"/>
    <n v="185"/>
    <b v="1"/>
    <s v="music/classical music"/>
    <n v="113"/>
    <n v="109.96"/>
    <x v="2"/>
    <s v="classical music"/>
    <x v="2538"/>
    <x v="2535"/>
    <x v="162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2"/>
    <s v="classical music"/>
    <x v="2539"/>
    <x v="2536"/>
    <x v="98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2"/>
    <s v="classical music"/>
    <x v="2540"/>
    <x v="2537"/>
    <x v="44"/>
  </r>
  <r>
    <n v="3181"/>
    <s v="ENDURING SONG"/>
    <s v="ENDURING SONG by award-winning Bear Trap Theatre, is a sweeping historical epic about love, loss and family set in the First Crusade."/>
    <x v="9"/>
    <n v="545"/>
    <x v="0"/>
    <s v="GB"/>
    <s v="GBP"/>
    <n v="1402848000"/>
    <x v="2541"/>
    <b v="1"/>
    <n v="15"/>
    <b v="1"/>
    <s v="theater/plays"/>
    <n v="109"/>
    <n v="36.33"/>
    <x v="3"/>
    <s v="plays"/>
    <x v="2541"/>
    <x v="2538"/>
    <x v="10"/>
  </r>
  <r>
    <n v="2542"/>
    <s v="Classical Music by Marquita"/>
    <s v="Marquita Renee Ntim records her first Classical Album, complete with her playing the viola, cello and singing opera."/>
    <x v="183"/>
    <n v="725"/>
    <x v="0"/>
    <s v="US"/>
    <s v="USD"/>
    <n v="1380599940"/>
    <x v="2542"/>
    <b v="0"/>
    <n v="13"/>
    <b v="1"/>
    <s v="music/classical music"/>
    <n v="104"/>
    <n v="55.77"/>
    <x v="2"/>
    <s v="classical music"/>
    <x v="2542"/>
    <x v="2539"/>
    <x v="130"/>
  </r>
  <r>
    <n v="2543"/>
    <s v="AM 1610 :: The Station &gt;&gt; Live Studio Project &gt; Phase 1"/>
    <s v="The Station in Hamtramck is supplementing our studio to accommodate live in-studio performances and recordings.   You can help. "/>
    <x v="159"/>
    <n v="391"/>
    <x v="0"/>
    <s v="US"/>
    <s v="USD"/>
    <n v="1293937200"/>
    <x v="2543"/>
    <b v="0"/>
    <n v="13"/>
    <b v="1"/>
    <s v="music/classical music"/>
    <n v="156"/>
    <n v="30.08"/>
    <x v="2"/>
    <s v="classical music"/>
    <x v="2543"/>
    <x v="2540"/>
    <x v="132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2"/>
    <s v="classical music"/>
    <x v="2544"/>
    <x v="2541"/>
    <x v="43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2"/>
    <s v="classical music"/>
    <x v="2545"/>
    <x v="2542"/>
    <x v="28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2"/>
    <s v="classical music"/>
    <x v="2546"/>
    <x v="2543"/>
    <x v="133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x v="2547"/>
    <b v="0"/>
    <n v="134"/>
    <b v="1"/>
    <s v="music/classical music"/>
    <n v="120"/>
    <n v="49.19"/>
    <x v="2"/>
    <s v="classical music"/>
    <x v="2547"/>
    <x v="2544"/>
    <x v="1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2"/>
    <s v="classical music"/>
    <x v="2548"/>
    <x v="2545"/>
    <x v="78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2549"/>
    <b v="1"/>
    <n v="24"/>
    <b v="1"/>
    <s v="theater/plays"/>
    <n v="100"/>
    <n v="41.67"/>
    <x v="3"/>
    <s v="plays"/>
    <x v="2549"/>
    <x v="25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x v="47"/>
    <n v="6555"/>
    <x v="0"/>
    <s v="US"/>
    <s v="USD"/>
    <n v="1444276740"/>
    <x v="2550"/>
    <b v="0"/>
    <n v="150"/>
    <b v="1"/>
    <s v="music/classical music"/>
    <n v="101"/>
    <n v="43.7"/>
    <x v="2"/>
    <s v="classical music"/>
    <x v="2550"/>
    <x v="2547"/>
    <x v="20"/>
  </r>
  <r>
    <n v="2551"/>
    <s v="Mozart Requiem with Bach Cantata 106 &amp; Brahms NÃ¤nie"/>
    <s v="KCS seeks your support to off-set the cost of assembling a professional 25 piece orchestra for two choral performances."/>
    <x v="350"/>
    <n v="3775.5"/>
    <x v="0"/>
    <s v="US"/>
    <s v="USD"/>
    <n v="1332362880"/>
    <x v="2551"/>
    <b v="0"/>
    <n v="56"/>
    <b v="1"/>
    <s v="music/classical music"/>
    <n v="103"/>
    <n v="67.42"/>
    <x v="2"/>
    <s v="classical music"/>
    <x v="2551"/>
    <x v="2548"/>
    <x v="125"/>
  </r>
  <r>
    <n v="2552"/>
    <s v="DAVID, The Oratorio"/>
    <s v="World Premiere of a new oratorio with chorus, soloists, and orchestra, based on the Old Testament king and prophet, DAVID"/>
    <x v="2"/>
    <n v="3195"/>
    <x v="0"/>
    <s v="US"/>
    <s v="USD"/>
    <n v="1488741981"/>
    <x v="2552"/>
    <b v="0"/>
    <n v="18"/>
    <b v="1"/>
    <s v="music/classical music"/>
    <n v="107"/>
    <n v="177.5"/>
    <x v="2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48"/>
    <n v="2333"/>
    <x v="0"/>
    <s v="US"/>
    <s v="USD"/>
    <n v="1348202807"/>
    <x v="2553"/>
    <b v="0"/>
    <n v="60"/>
    <b v="1"/>
    <s v="music/classical music"/>
    <n v="156"/>
    <n v="38.880000000000003"/>
    <x v="2"/>
    <s v="classical music"/>
    <x v="2553"/>
    <x v="2550"/>
    <x v="108"/>
  </r>
  <r>
    <n v="2554"/>
    <s v="Patagonia Winds: Wind Quintet Commission Project"/>
    <s v="Join forces with the Patagonia Winds to commission a new wind quintet to premiere at the 2015 National Flute Association Convention!"/>
    <x v="2"/>
    <n v="3684"/>
    <x v="0"/>
    <s v="US"/>
    <s v="USD"/>
    <n v="1433131140"/>
    <x v="2554"/>
    <b v="0"/>
    <n v="67"/>
    <b v="1"/>
    <s v="music/classical music"/>
    <n v="123"/>
    <n v="54.99"/>
    <x v="2"/>
    <s v="classical music"/>
    <x v="2554"/>
    <x v="2551"/>
    <x v="57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2"/>
    <s v="classical music"/>
    <x v="2555"/>
    <x v="2552"/>
    <x v="116"/>
  </r>
  <r>
    <n v="2556"/>
    <s v="Grind Violin: Analog DIYalog: Composers Vinyl Compilation"/>
    <s v="This is a &quot;call for scores&quot; for unaccompanied violin, recordings of the works, and a prize of at least 20 records for each composer."/>
    <x v="351"/>
    <n v="786"/>
    <x v="0"/>
    <s v="US"/>
    <s v="USD"/>
    <n v="1356392857"/>
    <x v="2556"/>
    <b v="0"/>
    <n v="34"/>
    <b v="1"/>
    <s v="music/classical music"/>
    <n v="106"/>
    <n v="23.12"/>
    <x v="2"/>
    <s v="classical music"/>
    <x v="2556"/>
    <x v="2553"/>
    <x v="64"/>
  </r>
  <r>
    <n v="3186"/>
    <s v="Honest"/>
    <s v="Honest is an exciting and dark new play by Bristol based writer Alice Nicholas, touring the South of England and London this October."/>
    <x v="49"/>
    <n v="3270"/>
    <x v="0"/>
    <s v="GB"/>
    <s v="GBP"/>
    <n v="1410901200"/>
    <x v="2557"/>
    <b v="1"/>
    <n v="70"/>
    <b v="1"/>
    <s v="theater/plays"/>
    <n v="102"/>
    <n v="46.71"/>
    <x v="3"/>
    <s v="plays"/>
    <x v="2557"/>
    <x v="2554"/>
    <x v="1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2"/>
    <s v="classical music"/>
    <x v="2558"/>
    <x v="2555"/>
    <x v="37"/>
  </r>
  <r>
    <n v="2559"/>
    <s v="India Meets String Quartet"/>
    <s v="A concert of new music by four composers who have lived in India and been inspired by its music, with the Momenta String Quartet"/>
    <x v="77"/>
    <n v="890"/>
    <x v="0"/>
    <s v="US"/>
    <s v="USD"/>
    <n v="1321385820"/>
    <x v="2559"/>
    <b v="0"/>
    <n v="25"/>
    <b v="1"/>
    <s v="music/classical music"/>
    <n v="111"/>
    <n v="35.6"/>
    <x v="2"/>
    <s v="classical music"/>
    <x v="2559"/>
    <x v="2556"/>
    <x v="138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2560"/>
    <b v="1"/>
    <n v="47"/>
    <b v="1"/>
    <s v="theater/plays"/>
    <n v="100"/>
    <n v="127.81"/>
    <x v="3"/>
    <s v="plays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9"/>
    <n v="0"/>
    <x v="2"/>
    <s v="CA"/>
    <s v="CAD"/>
    <n v="1444740089"/>
    <x v="2561"/>
    <b v="0"/>
    <n v="0"/>
    <b v="0"/>
    <s v="food/food trucks"/>
    <n v="0"/>
    <n v="0"/>
    <x v="4"/>
    <s v="food trucks"/>
    <x v="2561"/>
    <x v="2558"/>
    <x v="13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2"/>
    <s v="DE"/>
    <s v="EUR"/>
    <n v="1476189339"/>
    <x v="2562"/>
    <b v="0"/>
    <n v="3"/>
    <b v="0"/>
    <s v="food/food trucks"/>
    <n v="1"/>
    <n v="25"/>
    <x v="4"/>
    <s v="food trucks"/>
    <x v="2562"/>
    <x v="2559"/>
    <x v="79"/>
  </r>
  <r>
    <n v="2563"/>
    <s v="Phoenix Pearl Boba Tea Truck (Canceled)"/>
    <s v="Michigan based bubble tea and specialty ice cream food truck"/>
    <x v="22"/>
    <n v="0"/>
    <x v="2"/>
    <s v="US"/>
    <s v="USD"/>
    <n v="1438226451"/>
    <x v="2563"/>
    <b v="0"/>
    <n v="0"/>
    <b v="0"/>
    <s v="food/food trucks"/>
    <n v="0"/>
    <n v="0"/>
    <x v="4"/>
    <s v="food trucks"/>
    <x v="2563"/>
    <x v="2560"/>
    <x v="68"/>
  </r>
  <r>
    <n v="2564"/>
    <s v="Seaside Eddy's - Wheels on the Ground! (Canceled)"/>
    <s v="We want to bring the wonderful flavors of the Jersey Shore, my home, to my new home in Winnipeg, the center of Canada."/>
    <x v="79"/>
    <n v="0"/>
    <x v="2"/>
    <s v="CA"/>
    <s v="CAD"/>
    <n v="1406854699"/>
    <x v="2564"/>
    <b v="0"/>
    <n v="0"/>
    <b v="0"/>
    <s v="food/food trucks"/>
    <n v="0"/>
    <n v="0"/>
    <x v="4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2"/>
    <s v="US"/>
    <s v="USD"/>
    <n v="1462827000"/>
    <x v="2565"/>
    <b v="0"/>
    <n v="1"/>
    <b v="0"/>
    <s v="food/food trucks"/>
    <n v="1"/>
    <n v="100"/>
    <x v="4"/>
    <s v="food trucks"/>
    <x v="2565"/>
    <x v="2562"/>
    <x v="103"/>
  </r>
  <r>
    <n v="2566"/>
    <s v="Mamma B's Pizza Get's Rolling (Canceled)"/>
    <s v="You can skip the hotdog cart and enjoy fresh, hot, delicious, handmade pizza when Mamma B's takes her show on the road!"/>
    <x v="19"/>
    <n v="0"/>
    <x v="2"/>
    <s v="US"/>
    <s v="USD"/>
    <n v="1408663948"/>
    <x v="2566"/>
    <b v="0"/>
    <n v="0"/>
    <b v="0"/>
    <s v="food/food trucks"/>
    <n v="0"/>
    <n v="0"/>
    <x v="4"/>
    <s v="food trucks"/>
    <x v="2566"/>
    <x v="2563"/>
    <x v="24"/>
  </r>
  <r>
    <n v="2567"/>
    <s v="Burgers and Babes Food Truck (Canceled)"/>
    <s v="You're leaving a Bar/Nightclub what else would you want more than to have a Juicy Burger and to see Beautiful Girls making it."/>
    <x v="103"/>
    <n v="120"/>
    <x v="2"/>
    <s v="US"/>
    <s v="USD"/>
    <n v="1429823138"/>
    <x v="2567"/>
    <b v="0"/>
    <n v="2"/>
    <b v="0"/>
    <s v="food/food trucks"/>
    <n v="0"/>
    <n v="60"/>
    <x v="4"/>
    <s v="food trucks"/>
    <x v="2567"/>
    <x v="2564"/>
    <x v="37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2568"/>
    <b v="1"/>
    <n v="115"/>
    <b v="1"/>
    <s v="theater/plays"/>
    <n v="102"/>
    <n v="106.57"/>
    <x v="3"/>
    <s v="plays"/>
    <x v="2568"/>
    <x v="2565"/>
    <x v="4"/>
  </r>
  <r>
    <n v="2569"/>
    <s v="Rochester Needs a Dessert Food Truck (Canceled)"/>
    <s v="With your help, I would be able to get a truck and start the process of getting it ready for the 2016 season."/>
    <x v="47"/>
    <n v="145"/>
    <x v="2"/>
    <s v="US"/>
    <s v="USD"/>
    <n v="1442457112"/>
    <x v="2569"/>
    <b v="0"/>
    <n v="2"/>
    <b v="0"/>
    <s v="food/food trucks"/>
    <n v="2"/>
    <n v="72.5"/>
    <x v="4"/>
    <s v="food trucks"/>
    <x v="2569"/>
    <x v="2566"/>
    <x v="84"/>
  </r>
  <r>
    <n v="2570"/>
    <s v="Mathias Pizzeria - A Mobile Wood Fired Pizza Oven (Canceled)"/>
    <s v="A family run mobile wood fired pizza oven serving up unique artisan pizzas created by award winning Chef Brandon Mathias!"/>
    <x v="38"/>
    <n v="59"/>
    <x v="2"/>
    <s v="US"/>
    <s v="USD"/>
    <n v="1486590035"/>
    <x v="2570"/>
    <b v="0"/>
    <n v="2"/>
    <b v="0"/>
    <s v="food/food trucks"/>
    <n v="1"/>
    <n v="29.5"/>
    <x v="4"/>
    <s v="food trucks"/>
    <x v="2570"/>
    <x v="2567"/>
    <x v="154"/>
  </r>
  <r>
    <n v="2571"/>
    <s v="Coco Bowls (Canceled)"/>
    <s v="Perth locals who dream of opening a health food van, and serving treats that not only taste amazing but also benefit your body."/>
    <x v="59"/>
    <n v="250"/>
    <x v="2"/>
    <s v="AU"/>
    <s v="AUD"/>
    <n v="1463645521"/>
    <x v="2571"/>
    <b v="0"/>
    <n v="4"/>
    <b v="0"/>
    <s v="food/food trucks"/>
    <n v="0"/>
    <n v="62.5"/>
    <x v="4"/>
    <s v="food trucks"/>
    <x v="2571"/>
    <x v="2568"/>
    <x v="9"/>
  </r>
  <r>
    <n v="2572"/>
    <s v="A Dream of Naughty Nachos (Canceled)"/>
    <s v="Mesquite smoked brisket nachos, food truck style, with homemade salsa to make your taste buds dance."/>
    <x v="11"/>
    <n v="0"/>
    <x v="2"/>
    <s v="US"/>
    <s v="USD"/>
    <n v="1428893517"/>
    <x v="2572"/>
    <b v="0"/>
    <n v="0"/>
    <b v="0"/>
    <s v="food/food trucks"/>
    <n v="0"/>
    <n v="0"/>
    <x v="4"/>
    <s v="food trucks"/>
    <x v="2572"/>
    <x v="2569"/>
    <x v="27"/>
  </r>
  <r>
    <n v="2573"/>
    <s v="Southern Flair Pork-Ka-Bobs (Canceled)"/>
    <s v="I have perfected my porkkabob recipe.I'm ready to start my own business!I need funds for the bbq pit and trailer and start up supplies."/>
    <x v="6"/>
    <n v="0"/>
    <x v="2"/>
    <s v="US"/>
    <s v="USD"/>
    <n v="1408803149"/>
    <x v="2573"/>
    <b v="0"/>
    <n v="0"/>
    <b v="0"/>
    <s v="food/food trucks"/>
    <n v="0"/>
    <n v="0"/>
    <x v="4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2"/>
    <s v="US"/>
    <s v="USD"/>
    <n v="1463600945"/>
    <x v="2574"/>
    <b v="0"/>
    <n v="0"/>
    <b v="0"/>
    <s v="food/food trucks"/>
    <n v="0"/>
    <n v="0"/>
    <x v="4"/>
    <s v="food trucks"/>
    <x v="2574"/>
    <x v="2571"/>
    <x v="70"/>
  </r>
  <r>
    <n v="2575"/>
    <s v="Vdub dogs (Canceled)"/>
    <s v="Hello everyone, Iv'e decided to put my love for old Volkswagen buses and my love for cooking together! Support vdub dogs hot dog bus!"/>
    <x v="96"/>
    <n v="0"/>
    <x v="2"/>
    <s v="US"/>
    <s v="USD"/>
    <n v="1421030194"/>
    <x v="2575"/>
    <b v="0"/>
    <n v="0"/>
    <b v="0"/>
    <s v="food/food trucks"/>
    <n v="0"/>
    <n v="0"/>
    <x v="4"/>
    <s v="food trucks"/>
    <x v="2575"/>
    <x v="2572"/>
    <x v="98"/>
  </r>
  <r>
    <n v="2576"/>
    <s v="2 Go Fast Food (Canceled)"/>
    <s v="A New Twist with an American and Philippine fast food Mobile Trailer."/>
    <x v="3"/>
    <n v="0"/>
    <x v="2"/>
    <s v="US"/>
    <s v="USD"/>
    <n v="1428707647"/>
    <x v="2576"/>
    <b v="0"/>
    <n v="0"/>
    <b v="0"/>
    <s v="food/food trucks"/>
    <n v="0"/>
    <n v="0"/>
    <x v="4"/>
    <s v="food trucks"/>
    <x v="2576"/>
    <x v="2573"/>
    <x v="85"/>
  </r>
  <r>
    <n v="2577"/>
    <s v="Fruity Cakes (Canceled)"/>
    <s v="This is not your average cake, it's fruit with yogurt fruit dip icing and fruit toppings! Great for events, parties, weddings and more!"/>
    <x v="36"/>
    <n v="0"/>
    <x v="2"/>
    <s v="US"/>
    <s v="USD"/>
    <n v="1407181297"/>
    <x v="2577"/>
    <b v="0"/>
    <n v="0"/>
    <b v="0"/>
    <s v="food/food trucks"/>
    <n v="0"/>
    <n v="0"/>
    <x v="4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2"/>
    <s v="US"/>
    <s v="USD"/>
    <n v="1444410000"/>
    <x v="2578"/>
    <b v="0"/>
    <n v="0"/>
    <b v="0"/>
    <s v="food/food trucks"/>
    <n v="0"/>
    <n v="0"/>
    <x v="4"/>
    <s v="food trucks"/>
    <x v="2578"/>
    <x v="2575"/>
    <x v="84"/>
  </r>
  <r>
    <n v="2579"/>
    <s v="Liz's Bakery &amp; Barista on the Go.. (Canceled)"/>
    <s v="For those who know me, I love to bake &amp; I'm pretty good at it. My dream is to own a food truck that is a bakery &amp; Coffee shop."/>
    <x v="62"/>
    <n v="277"/>
    <x v="2"/>
    <s v="US"/>
    <s v="USD"/>
    <n v="1410810903"/>
    <x v="2579"/>
    <b v="0"/>
    <n v="12"/>
    <b v="0"/>
    <s v="food/food trucks"/>
    <n v="0"/>
    <n v="23.08"/>
    <x v="4"/>
    <s v="food trucks"/>
    <x v="2579"/>
    <x v="2576"/>
    <x v="24"/>
  </r>
  <r>
    <n v="2580"/>
    <s v="Build Phatboyz Food Truck (Canceled)"/>
    <s v="Planning to build this truck into a full rolling fold out cook shack,providing clean cold drinking water to all festival goers"/>
    <x v="0"/>
    <n v="51"/>
    <x v="2"/>
    <s v="US"/>
    <s v="USD"/>
    <n v="1431745200"/>
    <x v="2580"/>
    <b v="0"/>
    <n v="2"/>
    <b v="0"/>
    <s v="food/food trucks"/>
    <n v="1"/>
    <n v="25.5"/>
    <x v="4"/>
    <s v="food trucks"/>
    <x v="2580"/>
    <x v="2577"/>
    <x v="19"/>
  </r>
  <r>
    <n v="2581"/>
    <s v="A Flying Sausage Food Truck"/>
    <s v="Creating a Food Truck to bring gourmet sausage sliders to Jacksonville, FL for breakfast, lunch, and special events."/>
    <x v="10"/>
    <n v="530"/>
    <x v="1"/>
    <s v="US"/>
    <s v="USD"/>
    <n v="1447689898"/>
    <x v="2581"/>
    <b v="0"/>
    <n v="11"/>
    <b v="0"/>
    <s v="food/food trucks"/>
    <n v="11"/>
    <n v="48.18"/>
    <x v="4"/>
    <s v="food trucks"/>
    <x v="2581"/>
    <x v="2578"/>
    <x v="94"/>
  </r>
  <r>
    <n v="2582"/>
    <s v="Drunken Wings"/>
    <s v="The place where chicken meets liquor for the first time!"/>
    <x v="168"/>
    <n v="1"/>
    <x v="1"/>
    <s v="US"/>
    <s v="USD"/>
    <n v="1477784634"/>
    <x v="2582"/>
    <b v="0"/>
    <n v="1"/>
    <b v="0"/>
    <s v="food/food trucks"/>
    <n v="0"/>
    <n v="1"/>
    <x v="4"/>
    <s v="food trucks"/>
    <x v="2582"/>
    <x v="2579"/>
    <x v="83"/>
  </r>
  <r>
    <n v="2583"/>
    <s v="Crazy Daisy Food Truck"/>
    <s v="Crazy Daisy will become the newest member of the food truck distributors in Kansas City, Missouri."/>
    <x v="28"/>
    <n v="5"/>
    <x v="1"/>
    <s v="US"/>
    <s v="USD"/>
    <n v="1426526880"/>
    <x v="2583"/>
    <b v="0"/>
    <n v="5"/>
    <b v="0"/>
    <s v="food/food trucks"/>
    <n v="1"/>
    <n v="1"/>
    <x v="4"/>
    <s v="food trucks"/>
    <x v="2583"/>
    <x v="2580"/>
    <x v="28"/>
  </r>
  <r>
    <n v="2584"/>
    <s v="Culinary Arts Food Truck Style"/>
    <s v="Bringing quality food to the masses using local premium ingredients, but at a food truck price!"/>
    <x v="3"/>
    <n v="0"/>
    <x v="1"/>
    <s v="US"/>
    <s v="USD"/>
    <n v="1434341369"/>
    <x v="2584"/>
    <b v="0"/>
    <n v="0"/>
    <b v="0"/>
    <s v="food/food trucks"/>
    <n v="0"/>
    <n v="0"/>
    <x v="4"/>
    <s v="food trucks"/>
    <x v="2584"/>
    <x v="2581"/>
    <x v="82"/>
  </r>
  <r>
    <n v="2585"/>
    <s v="Evie's Eats and Natural Treats Food Truck"/>
    <s v="Evie's Eats uses local ingredients to create sweet treats, healthy snacks and on the go meals, all with the family budget in mind!"/>
    <x v="11"/>
    <n v="50"/>
    <x v="1"/>
    <s v="US"/>
    <s v="USD"/>
    <n v="1404601632"/>
    <x v="2585"/>
    <b v="0"/>
    <n v="1"/>
    <b v="0"/>
    <s v="food/food trucks"/>
    <n v="0"/>
    <n v="50"/>
    <x v="4"/>
    <s v="food trucks"/>
    <x v="2585"/>
    <x v="2582"/>
    <x v="6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2586"/>
    <b v="1"/>
    <n v="35"/>
    <b v="1"/>
    <s v="theater/plays"/>
    <n v="100"/>
    <n v="57.17"/>
    <x v="3"/>
    <s v="plays"/>
    <x v="2586"/>
    <x v="2583"/>
    <x v="90"/>
  </r>
  <r>
    <n v="2587"/>
    <s v="Yummy Hugs-The Original Co-op, Pop-up Food Truck"/>
    <s v="Providing creative, healthy signature dishes for active, conscientious lifestylers through a community of culinary artists."/>
    <x v="64"/>
    <n v="1217"/>
    <x v="1"/>
    <s v="US"/>
    <s v="USD"/>
    <n v="1451491953"/>
    <x v="2587"/>
    <b v="0"/>
    <n v="6"/>
    <b v="0"/>
    <s v="food/food trucks"/>
    <n v="2"/>
    <n v="202.83"/>
    <x v="4"/>
    <s v="food trucks"/>
    <x v="2587"/>
    <x v="2584"/>
    <x v="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1"/>
    <s v="US"/>
    <s v="USD"/>
    <n v="1427807640"/>
    <x v="2588"/>
    <b v="0"/>
    <n v="8"/>
    <b v="0"/>
    <s v="food/food trucks"/>
    <n v="4"/>
    <n v="29.13"/>
    <x v="4"/>
    <s v="food trucks"/>
    <x v="2588"/>
    <x v="2585"/>
    <x v="86"/>
  </r>
  <r>
    <n v="2589"/>
    <s v="TapiÃ³ca - Brazilian Street Food Truck"/>
    <s v="A Brazilian-inspired food truck in one of the busiest spots in Copenhagen, delicious pancakes made by the healthy tapiÃ³ca flour"/>
    <x v="64"/>
    <n v="5"/>
    <x v="1"/>
    <s v="DK"/>
    <s v="DKK"/>
    <n v="1458733927"/>
    <x v="2589"/>
    <b v="0"/>
    <n v="1"/>
    <b v="0"/>
    <s v="food/food trucks"/>
    <n v="0"/>
    <n v="5"/>
    <x v="4"/>
    <s v="food trucks"/>
    <x v="2589"/>
    <x v="2586"/>
    <x v="99"/>
  </r>
  <r>
    <n v="2590"/>
    <s v="Magic Kick Coffee - coffee that makes your day"/>
    <s v="First in Perth self-contained eco-friendly coffee car based on Ford Fiesta. In the end of the projrct I need your help to make it real!"/>
    <x v="2"/>
    <n v="0"/>
    <x v="1"/>
    <s v="AU"/>
    <s v="AUD"/>
    <n v="1453817297"/>
    <x v="2590"/>
    <b v="0"/>
    <n v="0"/>
    <b v="0"/>
    <s v="food/food trucks"/>
    <n v="0"/>
    <n v="0"/>
    <x v="4"/>
    <s v="food trucks"/>
    <x v="2590"/>
    <x v="2587"/>
    <x v="89"/>
  </r>
  <r>
    <n v="2591"/>
    <s v="patent pending"/>
    <s v="Hi everyone I am a 26 year old single mom trying to start her own food business! I need to first afford the patent to reveal more!"/>
    <x v="48"/>
    <n v="26"/>
    <x v="1"/>
    <s v="US"/>
    <s v="USD"/>
    <n v="1457901924"/>
    <x v="2591"/>
    <b v="0"/>
    <n v="2"/>
    <b v="0"/>
    <s v="food/food trucks"/>
    <n v="2"/>
    <n v="13"/>
    <x v="4"/>
    <s v="food trucks"/>
    <x v="2591"/>
    <x v="2588"/>
    <x v="25"/>
  </r>
  <r>
    <n v="2592"/>
    <s v="El Carte 303"/>
    <s v="El Carte is revolutionizing the food truck industry. Meet the new food trike. #oneandonly  we going to spread the awesomeness all over!"/>
    <x v="11"/>
    <n v="50"/>
    <x v="1"/>
    <s v="US"/>
    <s v="USD"/>
    <n v="1412536421"/>
    <x v="2592"/>
    <b v="0"/>
    <n v="1"/>
    <b v="0"/>
    <s v="food/food trucks"/>
    <n v="0"/>
    <n v="50"/>
    <x v="4"/>
    <s v="food trucks"/>
    <x v="2592"/>
    <x v="2589"/>
    <x v="31"/>
  </r>
  <r>
    <n v="2593"/>
    <s v="L.J. Silvers' Ice Cream and Taco Van"/>
    <s v="What could be better than satisfying your hunger with ice cream or a taco (or both) from a 1970's mural van blastin disco music!"/>
    <x v="3"/>
    <n v="0"/>
    <x v="1"/>
    <s v="US"/>
    <s v="USD"/>
    <n v="1429993026"/>
    <x v="2593"/>
    <b v="0"/>
    <n v="0"/>
    <b v="0"/>
    <s v="food/food trucks"/>
    <n v="0"/>
    <n v="0"/>
    <x v="4"/>
    <s v="food trucks"/>
    <x v="2593"/>
    <x v="2590"/>
    <x v="37"/>
  </r>
  <r>
    <n v="2594"/>
    <s v="The Shirley Delicious Treats Food Truck Project"/>
    <s v="New, small home business, looking to take some Granny's old recipes along with some of my own creations to the streets!"/>
    <x v="39"/>
    <n v="1"/>
    <x v="1"/>
    <s v="US"/>
    <s v="USD"/>
    <n v="1407453228"/>
    <x v="2594"/>
    <b v="0"/>
    <n v="1"/>
    <b v="0"/>
    <s v="food/food trucks"/>
    <n v="0"/>
    <n v="1"/>
    <x v="4"/>
    <s v="food trucks"/>
    <x v="2594"/>
    <x v="2591"/>
    <x v="3"/>
  </r>
  <r>
    <n v="2595"/>
    <s v="Food Truck for Little Fox Bakery"/>
    <s v="Looking to put the best baked goods in Bowling Green on wheels"/>
    <x v="36"/>
    <n v="1825"/>
    <x v="1"/>
    <s v="US"/>
    <s v="USD"/>
    <n v="1487915500"/>
    <x v="2595"/>
    <b v="0"/>
    <n v="19"/>
    <b v="0"/>
    <s v="food/food trucks"/>
    <n v="12"/>
    <n v="96.05"/>
    <x v="4"/>
    <s v="food trucks"/>
    <x v="2595"/>
    <x v="2592"/>
    <x v="121"/>
  </r>
  <r>
    <n v="2596"/>
    <s v="The Chef Express Food Truck"/>
    <s v="I'm bringing passion, talent, and most importantly some amazing gourmet food to the streets of Lethbridge and southern Alberta."/>
    <x v="19"/>
    <n v="8256"/>
    <x v="1"/>
    <s v="CA"/>
    <s v="CAD"/>
    <n v="1407427009"/>
    <x v="2596"/>
    <b v="0"/>
    <n v="27"/>
    <b v="0"/>
    <s v="food/food trucks"/>
    <n v="24"/>
    <n v="305.77999999999997"/>
    <x v="4"/>
    <s v="food trucks"/>
    <x v="2596"/>
    <x v="2593"/>
    <x v="3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2597"/>
    <b v="1"/>
    <n v="184"/>
    <b v="1"/>
    <s v="theater/plays"/>
    <n v="102"/>
    <n v="66.59"/>
    <x v="3"/>
    <s v="plays"/>
    <x v="2597"/>
    <x v="2594"/>
    <x v="32"/>
  </r>
  <r>
    <n v="2598"/>
    <s v="Rovin' Okie's Fried Pies gourmet southern fried pies."/>
    <s v="I'm ready to make Tulsa happy and aware that love and kindness go hand in hand with good food!"/>
    <x v="2"/>
    <n v="1170"/>
    <x v="1"/>
    <s v="US"/>
    <s v="USD"/>
    <n v="1443039001"/>
    <x v="2598"/>
    <b v="0"/>
    <n v="14"/>
    <b v="0"/>
    <s v="food/food trucks"/>
    <n v="39"/>
    <n v="83.57"/>
    <x v="4"/>
    <s v="food trucks"/>
    <x v="2598"/>
    <x v="2595"/>
    <x v="84"/>
  </r>
  <r>
    <n v="2599"/>
    <s v="Empty Ramekins Catering Group"/>
    <s v="The Empty Ramekins Catering Group is looking for your help to start up in Miami Florida!!!!"/>
    <x v="352"/>
    <n v="90"/>
    <x v="1"/>
    <s v="US"/>
    <s v="USD"/>
    <n v="1407089147"/>
    <x v="2599"/>
    <b v="0"/>
    <n v="5"/>
    <b v="0"/>
    <s v="food/food trucks"/>
    <n v="1"/>
    <n v="18"/>
    <x v="4"/>
    <s v="food trucks"/>
    <x v="2599"/>
    <x v="2596"/>
    <x v="12"/>
  </r>
  <r>
    <n v="2600"/>
    <s v="Help Buttz Return From the Ashes"/>
    <s v="On Sunday November 8, 2015 our food truck burned to the ground. Please help us get rebuilt."/>
    <x v="64"/>
    <n v="3466"/>
    <x v="1"/>
    <s v="US"/>
    <s v="USD"/>
    <n v="1458938200"/>
    <x v="2600"/>
    <b v="0"/>
    <n v="30"/>
    <b v="0"/>
    <s v="food/food trucks"/>
    <n v="7"/>
    <n v="115.53"/>
    <x v="4"/>
    <s v="food trucks"/>
    <x v="2600"/>
    <x v="2597"/>
    <x v="89"/>
  </r>
  <r>
    <n v="2601"/>
    <s v="Launch a TARDIS into SPACE!"/>
    <s v="I'll be launching a small model TARDIS into (near) SPACE and filming the ascension and descension as a mini-documentary for YouTube."/>
    <x v="9"/>
    <n v="3307"/>
    <x v="0"/>
    <s v="US"/>
    <s v="USD"/>
    <n v="1347508740"/>
    <x v="2601"/>
    <b v="1"/>
    <n v="151"/>
    <b v="1"/>
    <s v="technology/space exploration"/>
    <n v="661"/>
    <n v="21.9"/>
    <x v="5"/>
    <s v="space exploration"/>
    <x v="2601"/>
    <x v="2598"/>
    <x v="11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5"/>
    <s v="space exploration"/>
    <x v="2602"/>
    <x v="2599"/>
    <x v="143"/>
  </r>
  <r>
    <n v="2603"/>
    <s v="Manned Mock Mars Mission"/>
    <s v="I will be building a mock space station and simulate living on Mars for two weeks."/>
    <x v="263"/>
    <n v="1776"/>
    <x v="0"/>
    <s v="US"/>
    <s v="USD"/>
    <n v="1387835654"/>
    <x v="2603"/>
    <b v="1"/>
    <n v="50"/>
    <b v="1"/>
    <s v="technology/space exploration"/>
    <n v="101"/>
    <n v="35.520000000000003"/>
    <x v="5"/>
    <s v="space exploration"/>
    <x v="2603"/>
    <x v="2600"/>
    <x v="4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5"/>
    <s v="space exploration"/>
    <x v="2604"/>
    <x v="2601"/>
    <x v="46"/>
  </r>
  <r>
    <n v="2605"/>
    <s v="The most mysterious star in the Galaxy"/>
    <s v="Help astronomers get the data they need to unravel one of the biggest mysteries of all time, KIC 8462852 --- Whereâ€™s the Flux?"/>
    <x v="59"/>
    <n v="107421.57"/>
    <x v="0"/>
    <s v="US"/>
    <s v="USD"/>
    <n v="1466168390"/>
    <x v="2605"/>
    <b v="1"/>
    <n v="1762"/>
    <b v="1"/>
    <s v="technology/space exploration"/>
    <n v="107"/>
    <n v="60.97"/>
    <x v="5"/>
    <s v="space exploration"/>
    <x v="2605"/>
    <x v="2602"/>
    <x v="7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5"/>
    <s v="space exploration"/>
    <x v="2606"/>
    <x v="2603"/>
    <x v="35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5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5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5"/>
    <s v="space exploration"/>
    <x v="2609"/>
    <x v="2606"/>
    <x v="43"/>
  </r>
  <r>
    <n v="2610"/>
    <s v="Restore the Pluto Discovery Telescope"/>
    <s v="Preserve the telescope that Clyde Tombaugh used to discover Pluto for generations to come!"/>
    <x v="353"/>
    <n v="32172.66"/>
    <x v="0"/>
    <s v="US"/>
    <s v="USD"/>
    <n v="1471849140"/>
    <x v="2610"/>
    <b v="1"/>
    <n v="577"/>
    <b v="1"/>
    <s v="technology/space exploration"/>
    <n v="141"/>
    <n v="55.76"/>
    <x v="5"/>
    <s v="space exploration"/>
    <x v="2610"/>
    <x v="2607"/>
    <x v="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5"/>
    <s v="space exploration"/>
    <x v="2611"/>
    <x v="2608"/>
    <x v="8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5"/>
    <s v="space exploration"/>
    <x v="2612"/>
    <x v="2609"/>
    <x v="98"/>
  </r>
  <r>
    <n v="2613"/>
    <s v="Earth 360"/>
    <s v="Re-inventing the way we look at our planet by sending 5 cameras to near space to create the first 360 panoramic view of the earth."/>
    <x v="50"/>
    <n v="7576"/>
    <x v="0"/>
    <s v="US"/>
    <s v="USD"/>
    <n v="1348256294"/>
    <x v="2613"/>
    <b v="1"/>
    <n v="28"/>
    <b v="1"/>
    <s v="technology/space exploration"/>
    <n v="101"/>
    <n v="270.57"/>
    <x v="5"/>
    <s v="space exploration"/>
    <x v="2613"/>
    <x v="2610"/>
    <x v="118"/>
  </r>
  <r>
    <n v="2614"/>
    <s v="Kansas City SSEP Mission 5 Rocket . . .3,2,1 . . Blast Off!"/>
    <s v="Middle-schoolers designed a microgravity experiment that's going to the ISS! Help us send them to the launch in Wallops Island, VA."/>
    <x v="126"/>
    <n v="10710"/>
    <x v="0"/>
    <s v="US"/>
    <s v="USD"/>
    <n v="1398834000"/>
    <x v="2614"/>
    <b v="1"/>
    <n v="100"/>
    <b v="1"/>
    <s v="technology/space exploration"/>
    <n v="102"/>
    <n v="107.1"/>
    <x v="5"/>
    <s v="space exploration"/>
    <x v="2614"/>
    <x v="2611"/>
    <x v="9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2615"/>
    <b v="1"/>
    <n v="113"/>
    <b v="1"/>
    <s v="theater/plays"/>
    <n v="103"/>
    <n v="36.61"/>
    <x v="3"/>
    <s v="plays"/>
    <x v="2615"/>
    <x v="2612"/>
    <x v="68"/>
  </r>
  <r>
    <n v="2616"/>
    <s v="James Webb Deployable Model"/>
    <s v="Production of variously-sized deployable models of NASA's James Webb Space Telescope to promote hands-on learning."/>
    <x v="58"/>
    <n v="28633.5"/>
    <x v="0"/>
    <s v="US"/>
    <s v="USD"/>
    <n v="1440546729"/>
    <x v="2616"/>
    <b v="1"/>
    <n v="238"/>
    <b v="1"/>
    <s v="technology/space exploration"/>
    <n v="115"/>
    <n v="120.31"/>
    <x v="5"/>
    <s v="space exploration"/>
    <x v="2616"/>
    <x v="2613"/>
    <x v="100"/>
  </r>
  <r>
    <n v="2617"/>
    <s v="Equatorial Sundial - Learn about planetary motion!"/>
    <s v="A simple way to learn and teach complex astronomical concepts. Awesome educational experiment, class demo or desktop display."/>
    <x v="9"/>
    <n v="4388"/>
    <x v="0"/>
    <s v="US"/>
    <s v="USD"/>
    <n v="1413838751"/>
    <x v="2617"/>
    <b v="1"/>
    <n v="159"/>
    <b v="1"/>
    <s v="technology/space exploration"/>
    <n v="878"/>
    <n v="27.6"/>
    <x v="5"/>
    <s v="space exploration"/>
    <x v="2617"/>
    <x v="2614"/>
    <x v="80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5"/>
    <s v="space exploration"/>
    <x v="2618"/>
    <x v="2615"/>
    <x v="2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5"/>
    <s v="space exploration"/>
    <x v="2619"/>
    <x v="2616"/>
    <x v="33"/>
  </r>
  <r>
    <n v="2620"/>
    <s v="#TeamMopra - Save the Mopra Telescope &amp; Map the Milky Way"/>
    <s v="Come and join us on a voyage of interstellar exploration as we chart the least known part of the Milky Way â€“ its Delta Quadrant."/>
    <x v="100"/>
    <n v="93374"/>
    <x v="0"/>
    <s v="AU"/>
    <s v="AUD"/>
    <n v="1444525200"/>
    <x v="2620"/>
    <b v="1"/>
    <n v="1251"/>
    <b v="1"/>
    <s v="technology/space exploration"/>
    <n v="144"/>
    <n v="74.64"/>
    <x v="5"/>
    <s v="space exploration"/>
    <x v="2620"/>
    <x v="2617"/>
    <x v="13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5"/>
    <s v="space exploration"/>
    <x v="2621"/>
    <x v="2618"/>
    <x v="57"/>
  </r>
  <r>
    <n v="2622"/>
    <s v="U-PHOS: Upgraded Pulsating Heatpipe Only for Space"/>
    <s v="University team from Pisa in collaboration with ESA, creating an innovative heat transfer device that will be tested into space."/>
    <x v="48"/>
    <n v="1967.76"/>
    <x v="0"/>
    <s v="IT"/>
    <s v="EUR"/>
    <n v="1483120216"/>
    <x v="2622"/>
    <b v="0"/>
    <n v="74"/>
    <b v="1"/>
    <s v="technology/space exploration"/>
    <n v="131"/>
    <n v="26.59"/>
    <x v="5"/>
    <s v="space exploration"/>
    <x v="2622"/>
    <x v="2619"/>
    <x v="87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5"/>
    <s v="space exploration"/>
    <x v="2623"/>
    <x v="2620"/>
    <x v="8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5"/>
    <s v="space exploration"/>
    <x v="2624"/>
    <x v="2621"/>
    <x v="118"/>
  </r>
  <r>
    <n v="2625"/>
    <s v="Caelum - Photos from stratosphere"/>
    <s v="We are two upper sixth-form students specialized in physics who wanna take some majestic pictures from stratosphere - about 35km high"/>
    <x v="324"/>
    <n v="1434"/>
    <x v="0"/>
    <s v="DE"/>
    <s v="EUR"/>
    <n v="1478723208"/>
    <x v="2625"/>
    <b v="0"/>
    <n v="52"/>
    <b v="1"/>
    <s v="technology/space exploration"/>
    <n v="956"/>
    <n v="27.58"/>
    <x v="5"/>
    <s v="space exploration"/>
    <x v="2625"/>
    <x v="2622"/>
    <x v="15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5"/>
    <s v="space exploration"/>
    <x v="2626"/>
    <x v="2623"/>
    <x v="82"/>
  </r>
  <r>
    <n v="2627"/>
    <s v="Students building a near-space balloon with live video"/>
    <s v="A group of high school students are building a near-space balloon, that will capture stunning HD video of the earth from near-space."/>
    <x v="324"/>
    <n v="970"/>
    <x v="0"/>
    <s v="US"/>
    <s v="USD"/>
    <n v="1448571261"/>
    <x v="2627"/>
    <b v="0"/>
    <n v="45"/>
    <b v="1"/>
    <s v="technology/space exploration"/>
    <n v="647"/>
    <n v="21.56"/>
    <x v="5"/>
    <s v="space exploration"/>
    <x v="2627"/>
    <x v="2624"/>
    <x v="94"/>
  </r>
  <r>
    <n v="2628"/>
    <s v="Pie In Space!"/>
    <s v="A high school freshman is sending pie into space and you can be a part of it.  GO SCIENCE!!!"/>
    <x v="354"/>
    <n v="926"/>
    <x v="0"/>
    <s v="US"/>
    <s v="USD"/>
    <n v="1417389067"/>
    <x v="2628"/>
    <b v="0"/>
    <n v="21"/>
    <b v="1"/>
    <s v="technology/space exploration"/>
    <n v="110"/>
    <n v="44.1"/>
    <x v="5"/>
    <s v="space exploration"/>
    <x v="2628"/>
    <x v="2625"/>
    <x v="106"/>
  </r>
  <r>
    <n v="3226"/>
    <s v="Get Trip The Light Theatre's show to its 2nd London Stage!"/>
    <s v="Trip The Light Theatre needs YOUR help to fund it's second run of its debut production 'The Sun Shining On her Hands' in London."/>
    <x v="37"/>
    <n v="1250"/>
    <x v="0"/>
    <s v="GB"/>
    <s v="GBP"/>
    <n v="1446213612"/>
    <x v="2629"/>
    <b v="1"/>
    <n v="21"/>
    <b v="1"/>
    <s v="theater/plays"/>
    <n v="104"/>
    <n v="59.52"/>
    <x v="3"/>
    <s v="plays"/>
    <x v="2629"/>
    <x v="2626"/>
    <x v="33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5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5"/>
    <s v="space exploration"/>
    <x v="2631"/>
    <x v="2628"/>
    <x v="20"/>
  </r>
  <r>
    <n v="2632"/>
    <s v="University Rocket Science"/>
    <s v="Students from 3 universities are designing a dual stage rocket to test experimental rocket technology."/>
    <x v="355"/>
    <n v="1466"/>
    <x v="0"/>
    <s v="US"/>
    <s v="USD"/>
    <n v="1464485339"/>
    <x v="2632"/>
    <b v="0"/>
    <n v="42"/>
    <b v="1"/>
    <s v="technology/space exploration"/>
    <n v="137"/>
    <n v="34.9"/>
    <x v="5"/>
    <s v="space exploration"/>
    <x v="2632"/>
    <x v="2629"/>
    <x v="3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5"/>
    <s v="space exploration"/>
    <x v="2633"/>
    <x v="2630"/>
    <x v="102"/>
  </r>
  <r>
    <n v="2634"/>
    <s v="Project Stardust Part 2"/>
    <s v="After a unsuccessful recovery last time we are trying again to successfully launch and recover a weather balloon from space."/>
    <x v="356"/>
    <n v="986"/>
    <x v="0"/>
    <s v="US"/>
    <s v="USD"/>
    <n v="1475163921"/>
    <x v="2634"/>
    <b v="0"/>
    <n v="25"/>
    <b v="1"/>
    <s v="technology/space exploration"/>
    <n v="106"/>
    <n v="39.44"/>
    <x v="5"/>
    <s v="space exploration"/>
    <x v="2634"/>
    <x v="2631"/>
    <x v="52"/>
  </r>
  <r>
    <n v="2635"/>
    <s v="Help UTS Students reach the International Space Station!"/>
    <s v="Help UTS Ontario students raise money to get their experiments on the ISS. Promote space science in Canada! We can't do it without you!"/>
    <x v="244"/>
    <n v="11500"/>
    <x v="0"/>
    <s v="CA"/>
    <s v="CAD"/>
    <n v="1425937761"/>
    <x v="2635"/>
    <b v="0"/>
    <n v="84"/>
    <b v="1"/>
    <s v="technology/space exploration"/>
    <n v="100"/>
    <n v="136.9"/>
    <x v="5"/>
    <s v="space exploration"/>
    <x v="2635"/>
    <x v="2632"/>
    <x v="8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5"/>
    <s v="space exploration"/>
    <x v="2636"/>
    <x v="2633"/>
    <x v="83"/>
  </r>
  <r>
    <n v="2637"/>
    <s v="SPEED OF LIGHT: Biggest Mystery of the Universe"/>
    <s v="Help us collect the data to solve the mystery of the century: Is light slowing down?"/>
    <x v="9"/>
    <n v="831"/>
    <x v="0"/>
    <s v="US"/>
    <s v="USD"/>
    <n v="1476277875"/>
    <x v="2637"/>
    <b v="0"/>
    <n v="26"/>
    <b v="1"/>
    <s v="technology/space exploration"/>
    <n v="166"/>
    <n v="31.96"/>
    <x v="5"/>
    <s v="space exploration"/>
    <x v="2637"/>
    <x v="2634"/>
    <x v="83"/>
  </r>
  <r>
    <n v="2638"/>
    <s v="Pie In Space! (Round 2)"/>
    <s v="The second round of funding for the most amazing project ever where a high school freshman is sending pie into SPACE!!!"/>
    <x v="357"/>
    <n v="353"/>
    <x v="0"/>
    <s v="US"/>
    <s v="USD"/>
    <n v="1421358895"/>
    <x v="2638"/>
    <b v="0"/>
    <n v="14"/>
    <b v="1"/>
    <s v="technology/space exploration"/>
    <n v="102"/>
    <n v="25.21"/>
    <x v="5"/>
    <s v="space exploration"/>
    <x v="2638"/>
    <x v="2635"/>
    <x v="18"/>
  </r>
  <r>
    <n v="3227"/>
    <s v="a colder water than here - VAULT 2017"/>
    <s v="a colder water than here is a new play by Matt Jones and directed by Lily McLeish that will be perfomed at VAULT Festival from 1-5 Feb"/>
    <x v="37"/>
    <n v="1500"/>
    <x v="0"/>
    <s v="GB"/>
    <s v="GBP"/>
    <n v="1484687436"/>
    <x v="2639"/>
    <b v="0"/>
    <n v="30"/>
    <b v="1"/>
    <s v="theater/plays"/>
    <n v="125"/>
    <n v="50"/>
    <x v="3"/>
    <s v="plays"/>
    <x v="2639"/>
    <x v="2636"/>
    <x v="62"/>
  </r>
  <r>
    <n v="2640"/>
    <s v="Save the Astronomy Van"/>
    <s v="Hi,_x000a_My Name is David Frey and I Provide Free Public Astronomy programs in San Francisco, Mt. Tamalpias, Yosemite and Novato CA."/>
    <x v="2"/>
    <n v="3170"/>
    <x v="0"/>
    <s v="US"/>
    <s v="USD"/>
    <n v="1433735474"/>
    <x v="2640"/>
    <b v="0"/>
    <n v="69"/>
    <b v="1"/>
    <s v="technology/space exploration"/>
    <n v="106"/>
    <n v="45.94"/>
    <x v="5"/>
    <s v="space exploration"/>
    <x v="2640"/>
    <x v="2637"/>
    <x v="19"/>
  </r>
  <r>
    <n v="2641"/>
    <s v="Build Flying Saucer Artificial Intelligent from sea shell"/>
    <s v="Building a Flying saucer that has Artificial Intelligent made from sea shell."/>
    <x v="48"/>
    <n v="15"/>
    <x v="1"/>
    <s v="US"/>
    <s v="USD"/>
    <n v="1410811740"/>
    <x v="2641"/>
    <b v="0"/>
    <n v="1"/>
    <b v="0"/>
    <s v="technology/space exploration"/>
    <n v="1"/>
    <n v="15"/>
    <x v="5"/>
    <s v="space exploration"/>
    <x v="2641"/>
    <x v="2638"/>
    <x v="16"/>
  </r>
  <r>
    <n v="2642"/>
    <s v="Maschinenbau in ein neues Zeitalter"/>
    <s v="Innovatives MAschinenbau projekt mit verarbeitende Metalle vom Mars_x000a_Stehe mit Mars one einer hollÃ¤ndischen space company in cooperatio"/>
    <x v="70"/>
    <n v="0"/>
    <x v="1"/>
    <s v="DE"/>
    <s v="EUR"/>
    <n v="1468565820"/>
    <x v="2642"/>
    <b v="0"/>
    <n v="0"/>
    <b v="0"/>
    <s v="technology/space exploration"/>
    <n v="0"/>
    <n v="0"/>
    <x v="5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2"/>
    <s v="US"/>
    <s v="USD"/>
    <n v="1482307140"/>
    <x v="2643"/>
    <b v="1"/>
    <n v="1501"/>
    <b v="0"/>
    <s v="technology/space exploration"/>
    <n v="34"/>
    <n v="223.58"/>
    <x v="5"/>
    <s v="space exploration"/>
    <x v="2643"/>
    <x v="323"/>
    <x v="87"/>
  </r>
  <r>
    <n v="2644"/>
    <s v="Helios - Near Space Launch To Capture The 2017 Solar Eclipse (Canceled)"/>
    <s v="A historic manned launch into near space by 3 brave pilots to capture the 2017 total solar eclipse in virtual reality."/>
    <x v="59"/>
    <n v="2053"/>
    <x v="2"/>
    <s v="US"/>
    <s v="USD"/>
    <n v="1489172435"/>
    <x v="2644"/>
    <b v="1"/>
    <n v="52"/>
    <b v="0"/>
    <s v="technology/space exploration"/>
    <n v="2"/>
    <n v="39.479999999999997"/>
    <x v="5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2"/>
    <s v="AU"/>
    <s v="AUD"/>
    <n v="1415481203"/>
    <x v="2645"/>
    <b v="1"/>
    <n v="23"/>
    <b v="0"/>
    <s v="technology/space exploration"/>
    <n v="11"/>
    <n v="91.3"/>
    <x v="5"/>
    <s v="space exploration"/>
    <x v="2645"/>
    <x v="2641"/>
    <x v="143"/>
  </r>
  <r>
    <n v="2646"/>
    <s v="SpaceVR: Your Ticket to Space (Canceled)"/>
    <s v="We're a small group with a big mission: making it possible for everyone to explore space using the power of virtual reality."/>
    <x v="70"/>
    <n v="42086.42"/>
    <x v="2"/>
    <s v="US"/>
    <s v="USD"/>
    <n v="1441783869"/>
    <x v="2646"/>
    <b v="1"/>
    <n v="535"/>
    <b v="0"/>
    <s v="technology/space exploration"/>
    <n v="8"/>
    <n v="78.67"/>
    <x v="5"/>
    <s v="space exploration"/>
    <x v="2646"/>
    <x v="2642"/>
    <x v="2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2"/>
    <s v="CA"/>
    <s v="CAD"/>
    <n v="1439533019"/>
    <x v="2647"/>
    <b v="0"/>
    <n v="3"/>
    <b v="0"/>
    <s v="technology/space exploration"/>
    <n v="1"/>
    <n v="12"/>
    <x v="5"/>
    <s v="space exploration"/>
    <x v="2647"/>
    <x v="2643"/>
    <x v="1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2"/>
    <s v="US"/>
    <s v="USD"/>
    <n v="1457543360"/>
    <x v="2648"/>
    <b v="0"/>
    <n v="6"/>
    <b v="0"/>
    <s v="technology/space exploration"/>
    <n v="1"/>
    <n v="17.670000000000002"/>
    <x v="5"/>
    <s v="space exploration"/>
    <x v="2648"/>
    <x v="2644"/>
    <x v="91"/>
  </r>
  <r>
    <n v="2649"/>
    <s v="The Mission - Please Check Back Soon (Canceled)"/>
    <s v="They have launched a Kickstarter."/>
    <x v="228"/>
    <n v="124"/>
    <x v="2"/>
    <s v="US"/>
    <s v="USD"/>
    <n v="1454370941"/>
    <x v="2649"/>
    <b v="0"/>
    <n v="3"/>
    <b v="0"/>
    <s v="technology/space exploration"/>
    <n v="0"/>
    <n v="41.33"/>
    <x v="5"/>
    <s v="space exploration"/>
    <x v="2649"/>
    <x v="2645"/>
    <x v="104"/>
  </r>
  <r>
    <n v="2650"/>
    <s v="The Observer Project 2016 (Canceled)"/>
    <s v="A fully stabilized, mobile, research grade telescope/media platform, used to bring outreach astronomy to those who don't have access."/>
    <x v="129"/>
    <n v="358"/>
    <x v="2"/>
    <s v="US"/>
    <s v="USD"/>
    <n v="1482332343"/>
    <x v="2650"/>
    <b v="0"/>
    <n v="5"/>
    <b v="0"/>
    <s v="technology/space exploration"/>
    <n v="1"/>
    <n v="71.599999999999994"/>
    <x v="5"/>
    <s v="space exploration"/>
    <x v="2650"/>
    <x v="2646"/>
    <x v="87"/>
  </r>
  <r>
    <n v="2651"/>
    <s v="FireSat: Near Real-Time Global Wildfire/Oil Spill Detection"/>
    <s v="Conceived at NASA JPL, FireSat is a satellite-installed sensor constellation for the near real-time detection of global thermal events."/>
    <x v="358"/>
    <n v="5233"/>
    <x v="2"/>
    <s v="US"/>
    <s v="USD"/>
    <n v="1450380009"/>
    <x v="2651"/>
    <b v="0"/>
    <n v="17"/>
    <b v="0"/>
    <s v="technology/space exploration"/>
    <n v="2"/>
    <n v="307.82"/>
    <x v="5"/>
    <s v="space exploration"/>
    <x v="2651"/>
    <x v="2647"/>
    <x v="4"/>
  </r>
  <r>
    <n v="2652"/>
    <s v="Million Dollar Rocket - New Project (Canceled)"/>
    <s v="We're looking to set an Australian Amateur Rocketry record of 100 000 ft. You are invited on this 4500km per hour ride into history"/>
    <x v="59"/>
    <n v="885"/>
    <x v="2"/>
    <s v="AU"/>
    <s v="AUD"/>
    <n v="1418183325"/>
    <x v="2652"/>
    <b v="0"/>
    <n v="11"/>
    <b v="0"/>
    <s v="technology/space exploration"/>
    <n v="1"/>
    <n v="80.45"/>
    <x v="5"/>
    <s v="space exploration"/>
    <x v="2652"/>
    <x v="2648"/>
    <x v="106"/>
  </r>
  <r>
    <n v="2653"/>
    <s v="Dream Rocket Project (Canceled)"/>
    <s v="DREAM BIG. Explore the universe through STEAM education. (Science, Technology, Engineering, Art, Mathematics)"/>
    <x v="359"/>
    <n v="5876"/>
    <x v="2"/>
    <s v="US"/>
    <s v="USD"/>
    <n v="1402632000"/>
    <x v="2653"/>
    <b v="0"/>
    <n v="70"/>
    <b v="0"/>
    <s v="technology/space exploration"/>
    <n v="12"/>
    <n v="83.94"/>
    <x v="5"/>
    <s v="space exploration"/>
    <x v="2653"/>
    <x v="2649"/>
    <x v="14"/>
  </r>
  <r>
    <n v="2654"/>
    <s v="Moon Rocket Projo - Finally know the TRUTH about E.T."/>
    <s v="I want to launch a rocket to the moon, I plan on having this lunar rocket carry a small payload of solar internet connected cameras"/>
    <x v="59"/>
    <n v="51"/>
    <x v="2"/>
    <s v="US"/>
    <s v="USD"/>
    <n v="1429622726"/>
    <x v="2654"/>
    <b v="0"/>
    <n v="6"/>
    <b v="0"/>
    <s v="technology/space exploration"/>
    <n v="0"/>
    <n v="8.5"/>
    <x v="5"/>
    <s v="space exploration"/>
    <x v="2654"/>
    <x v="2650"/>
    <x v="85"/>
  </r>
  <r>
    <n v="2655"/>
    <s v="Balloons (Canceled)"/>
    <s v="Thank you for your support!"/>
    <x v="36"/>
    <n v="3155"/>
    <x v="2"/>
    <s v="US"/>
    <s v="USD"/>
    <n v="1455048000"/>
    <x v="2655"/>
    <b v="0"/>
    <n v="43"/>
    <b v="0"/>
    <s v="technology/space exploration"/>
    <n v="21"/>
    <n v="73.37"/>
    <x v="5"/>
    <s v="space exploration"/>
    <x v="2655"/>
    <x v="2651"/>
    <x v="25"/>
  </r>
  <r>
    <n v="2656"/>
    <s v="MoonWatcher: A 24/7 Live Video of the Moon for Everyone (Canceled)"/>
    <s v="MoonWatcher will be bringing the Moon closer to all of us."/>
    <x v="61"/>
    <n v="17155"/>
    <x v="2"/>
    <s v="US"/>
    <s v="USD"/>
    <n v="1489345200"/>
    <x v="2656"/>
    <b v="0"/>
    <n v="152"/>
    <b v="0"/>
    <s v="technology/space exploration"/>
    <n v="11"/>
    <n v="112.86"/>
    <x v="5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2"/>
    <s v="US"/>
    <s v="USD"/>
    <n v="1470187800"/>
    <x v="2657"/>
    <b v="0"/>
    <n v="59"/>
    <b v="0"/>
    <s v="technology/space exploration"/>
    <n v="19"/>
    <n v="95.28"/>
    <x v="5"/>
    <s v="space exploration"/>
    <x v="2657"/>
    <x v="2653"/>
    <x v="5"/>
  </r>
  <r>
    <n v="2658"/>
    <s v="STEM MARS Lander experience: https://youtu.be/n6avxUAKee0"/>
    <s v="Funding will allow free participation for 20 schools, grades 4-12, (thousands of students) anywhere in the nation."/>
    <x v="318"/>
    <n v="91"/>
    <x v="2"/>
    <s v="US"/>
    <s v="USD"/>
    <n v="1469913194"/>
    <x v="2658"/>
    <b v="0"/>
    <n v="4"/>
    <b v="0"/>
    <s v="technology/space exploration"/>
    <n v="0"/>
    <n v="22.75"/>
    <x v="5"/>
    <s v="space exploration"/>
    <x v="2658"/>
    <x v="2654"/>
    <x v="5"/>
  </r>
  <r>
    <n v="2659"/>
    <s v="test (Canceled)"/>
    <s v="test"/>
    <x v="204"/>
    <n v="1333"/>
    <x v="2"/>
    <s v="US"/>
    <s v="USD"/>
    <n v="1429321210"/>
    <x v="2659"/>
    <b v="0"/>
    <n v="10"/>
    <b v="0"/>
    <s v="technology/space exploration"/>
    <n v="3"/>
    <n v="133.30000000000001"/>
    <x v="5"/>
    <s v="space exploration"/>
    <x v="2659"/>
    <x v="2655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2"/>
    <s v="US"/>
    <s v="USD"/>
    <n v="1448388418"/>
    <x v="2660"/>
    <b v="0"/>
    <n v="5"/>
    <b v="0"/>
    <s v="technology/space exploration"/>
    <n v="0"/>
    <n v="3.8"/>
    <x v="5"/>
    <s v="space exploration"/>
    <x v="2660"/>
    <x v="2656"/>
    <x v="33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5"/>
    <s v="makerspaces"/>
    <x v="2661"/>
    <x v="2657"/>
    <x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5"/>
    <s v="makerspaces"/>
    <x v="2662"/>
    <x v="2658"/>
    <x v="10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5"/>
    <s v="makerspaces"/>
    <x v="2663"/>
    <x v="2659"/>
    <x v="20"/>
  </r>
  <r>
    <n v="2664"/>
    <s v="HackSchool: Students, Technology, and Empowerment"/>
    <s v="We believe that the true purpose of education is to enable people to create real things that make the world better. Join us!"/>
    <x v="185"/>
    <n v="18100"/>
    <x v="0"/>
    <s v="US"/>
    <s v="USD"/>
    <n v="1449644340"/>
    <x v="2664"/>
    <b v="0"/>
    <n v="104"/>
    <b v="1"/>
    <s v="technology/makerspaces"/>
    <n v="103"/>
    <n v="174.04"/>
    <x v="5"/>
    <s v="makerspaces"/>
    <x v="2664"/>
    <x v="2660"/>
    <x v="21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5"/>
    <s v="makerspaces"/>
    <x v="2665"/>
    <x v="2661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5"/>
    <s v="makerspaces"/>
    <x v="2666"/>
    <x v="2662"/>
    <x v="84"/>
  </r>
  <r>
    <n v="2667"/>
    <s v="Websmith Studio : Think, Build, Break, Play."/>
    <s v="Websmith Studio is a makerspace where the people most impacted by broken systems are empowered to think, build, and own the solution."/>
    <x v="48"/>
    <n v="1660"/>
    <x v="0"/>
    <s v="US"/>
    <s v="USD"/>
    <n v="1455142416"/>
    <x v="2667"/>
    <b v="0"/>
    <n v="18"/>
    <b v="1"/>
    <s v="technology/makerspaces"/>
    <n v="111"/>
    <n v="92.22"/>
    <x v="5"/>
    <s v="makerspaces"/>
    <x v="2667"/>
    <x v="2663"/>
    <x v="25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5"/>
    <s v="makerspaces"/>
    <x v="2668"/>
    <x v="2664"/>
    <x v="33"/>
  </r>
  <r>
    <n v="2669"/>
    <s v="Oceana High School MAKER club requesting a 3D Printer"/>
    <s v="The brand new Makers Club wants something to draw the students into science and engineering and also be very inclusive."/>
    <x v="77"/>
    <n v="1001"/>
    <x v="0"/>
    <s v="US"/>
    <s v="USD"/>
    <n v="1452387096"/>
    <x v="2669"/>
    <b v="0"/>
    <n v="11"/>
    <b v="1"/>
    <s v="technology/makerspaces"/>
    <n v="125"/>
    <n v="91"/>
    <x v="5"/>
    <s v="makerspaces"/>
    <x v="2669"/>
    <x v="2665"/>
    <x v="21"/>
  </r>
  <r>
    <n v="2670"/>
    <s v="G-Pod ... the future of sustainable housing"/>
    <s v="A revolution in the rapidly growing container housing space. Transportable, expandable, green and versatile. A global game-changer."/>
    <x v="360"/>
    <n v="2495"/>
    <x v="1"/>
    <s v="AU"/>
    <s v="AUD"/>
    <n v="1406593780"/>
    <x v="2670"/>
    <b v="1"/>
    <n v="60"/>
    <b v="0"/>
    <s v="technology/makerspaces"/>
    <n v="6"/>
    <n v="41.58"/>
    <x v="5"/>
    <s v="makerspaces"/>
    <x v="2670"/>
    <x v="2666"/>
    <x v="12"/>
  </r>
  <r>
    <n v="2671"/>
    <s v="Tunnel Lab - Tech startup accelerator hubs in the favelas"/>
    <s v="We will build hubs so that teens can use tech to develop business solutions to their communities greatest challenges. Help us!"/>
    <x v="58"/>
    <n v="2836"/>
    <x v="1"/>
    <s v="US"/>
    <s v="USD"/>
    <n v="1419017880"/>
    <x v="2671"/>
    <b v="1"/>
    <n v="84"/>
    <b v="0"/>
    <s v="technology/makerspaces"/>
    <n v="11"/>
    <n v="33.76"/>
    <x v="5"/>
    <s v="makerspaces"/>
    <x v="2671"/>
    <x v="2667"/>
    <x v="32"/>
  </r>
  <r>
    <n v="2672"/>
    <s v="Open Tools for Science and Science Education"/>
    <s v="Manylabs aims to help support 20 new residents working on open, low-cost, accessible tools for science and science education."/>
    <x v="3"/>
    <n v="3319"/>
    <x v="1"/>
    <s v="US"/>
    <s v="USD"/>
    <n v="1451282400"/>
    <x v="2672"/>
    <b v="1"/>
    <n v="47"/>
    <b v="0"/>
    <s v="technology/makerspaces"/>
    <n v="33"/>
    <n v="70.62"/>
    <x v="5"/>
    <s v="makerspaces"/>
    <x v="2672"/>
    <x v="2668"/>
    <x v="104"/>
  </r>
  <r>
    <n v="2673"/>
    <s v="Help us open a Makerspace for Kids"/>
    <s v="We're opening up a Pixel Academy in Manhattan and we need your help to fill it with technology and tools for New York City's kids!"/>
    <x v="79"/>
    <n v="11032"/>
    <x v="1"/>
    <s v="US"/>
    <s v="USD"/>
    <n v="1414622700"/>
    <x v="2673"/>
    <b v="1"/>
    <n v="66"/>
    <b v="0"/>
    <s v="technology/makerspaces"/>
    <n v="28"/>
    <n v="167.15"/>
    <x v="5"/>
    <s v="makerspaces"/>
    <x v="2673"/>
    <x v="2669"/>
    <x v="8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1"/>
    <s v="US"/>
    <s v="USD"/>
    <n v="1467694740"/>
    <x v="2674"/>
    <b v="1"/>
    <n v="171"/>
    <b v="0"/>
    <s v="technology/makerspaces"/>
    <n v="63"/>
    <n v="128.62"/>
    <x v="5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58"/>
    <n v="1897"/>
    <x v="1"/>
    <s v="US"/>
    <s v="USD"/>
    <n v="1415655289"/>
    <x v="2675"/>
    <b v="1"/>
    <n v="29"/>
    <b v="0"/>
    <s v="technology/makerspaces"/>
    <n v="8"/>
    <n v="65.41"/>
    <x v="5"/>
    <s v="makerspaces"/>
    <x v="2675"/>
    <x v="2671"/>
    <x v="143"/>
  </r>
  <r>
    <n v="2676"/>
    <s v="Toronto VR Co-Op"/>
    <s v="Our aim is to provide high-end equipment and space for Toronto coders, filmmakers, and artists to develop cutting-edge VR content."/>
    <x v="197"/>
    <n v="1058"/>
    <x v="1"/>
    <s v="CA"/>
    <s v="CAD"/>
    <n v="1463929174"/>
    <x v="2676"/>
    <b v="0"/>
    <n v="9"/>
    <b v="0"/>
    <s v="technology/makerspaces"/>
    <n v="50"/>
    <n v="117.56"/>
    <x v="5"/>
    <s v="makerspaces"/>
    <x v="2676"/>
    <x v="2672"/>
    <x v="70"/>
  </r>
  <r>
    <n v="2677"/>
    <s v="Tinkr Tech - mobile makerspace"/>
    <s v="A mobile tech lab with cutting edge maker tools that travels to schools to offer free creative workshops for school age kids."/>
    <x v="329"/>
    <n v="3415"/>
    <x v="1"/>
    <s v="US"/>
    <s v="USD"/>
    <n v="1404348143"/>
    <x v="2677"/>
    <b v="0"/>
    <n v="27"/>
    <b v="0"/>
    <s v="technology/makerspaces"/>
    <n v="18"/>
    <n v="126.48"/>
    <x v="5"/>
    <s v="makerspaces"/>
    <x v="2677"/>
    <x v="2673"/>
    <x v="6"/>
  </r>
  <r>
    <n v="2678"/>
    <s v="Wavegarden in Marbella (MÃ¡laga)"/>
    <s v="Wavegarden is the worldâ€™s longest man-made wave that creates ideal conditions for surfing. Help us and let's open one in Malaga!!"/>
    <x v="361"/>
    <n v="1100"/>
    <x v="1"/>
    <s v="ES"/>
    <s v="EUR"/>
    <n v="1443121765"/>
    <x v="2678"/>
    <b v="0"/>
    <n v="2"/>
    <b v="0"/>
    <s v="technology/makerspaces"/>
    <n v="0"/>
    <n v="550"/>
    <x v="5"/>
    <s v="makerspaces"/>
    <x v="2678"/>
    <x v="2674"/>
    <x v="84"/>
  </r>
  <r>
    <n v="2679"/>
    <s v="DIY Garage"/>
    <s v="A do-it-yourself auto garage in Des Moines, Iowa where people can learn how to work on cars &amp; those who know can share their knowledge."/>
    <x v="79"/>
    <n v="132"/>
    <x v="1"/>
    <s v="US"/>
    <s v="USD"/>
    <n v="1425081694"/>
    <x v="2679"/>
    <b v="0"/>
    <n v="3"/>
    <b v="0"/>
    <s v="technology/makerspaces"/>
    <n v="0"/>
    <n v="44"/>
    <x v="5"/>
    <s v="makerspaces"/>
    <x v="2679"/>
    <x v="2675"/>
    <x v="28"/>
  </r>
  <r>
    <n v="2680"/>
    <s v="iHeart Pillow"/>
    <s v="iHeartPillow, Connecting loved ones"/>
    <x v="267"/>
    <n v="276"/>
    <x v="1"/>
    <s v="ES"/>
    <s v="EUR"/>
    <n v="1459915491"/>
    <x v="2680"/>
    <b v="0"/>
    <n v="4"/>
    <b v="0"/>
    <s v="technology/makerspaces"/>
    <n v="1"/>
    <n v="69"/>
    <x v="5"/>
    <s v="makerspaces"/>
    <x v="2680"/>
    <x v="2676"/>
    <x v="103"/>
  </r>
  <r>
    <n v="2681"/>
    <s v="Jolly's Hot Dogs An All-Beef Coney Dog"/>
    <s v="Jolly's Hot Dogs: A beef hot dog topped with deliciously seasoned ground beef, mustard and minced onions."/>
    <x v="6"/>
    <n v="55"/>
    <x v="1"/>
    <s v="US"/>
    <s v="USD"/>
    <n v="1405027750"/>
    <x v="2681"/>
    <b v="0"/>
    <n v="2"/>
    <b v="0"/>
    <s v="food/food trucks"/>
    <n v="1"/>
    <n v="27.5"/>
    <x v="4"/>
    <s v="food trucks"/>
    <x v="2681"/>
    <x v="2677"/>
    <x v="6"/>
  </r>
  <r>
    <n v="2682"/>
    <s v="Toastie's Gourmet Toast"/>
    <s v="Gourmet Toast is the culinary combination, neigh, perfection of America's most under-utilized snack: Toast."/>
    <x v="12"/>
    <n v="1698"/>
    <x v="1"/>
    <s v="US"/>
    <s v="USD"/>
    <n v="1416635940"/>
    <x v="2682"/>
    <b v="0"/>
    <n v="20"/>
    <b v="0"/>
    <s v="food/food trucks"/>
    <n v="28"/>
    <n v="84.9"/>
    <x v="4"/>
    <s v="food trucks"/>
    <x v="2682"/>
    <x v="2678"/>
    <x v="22"/>
  </r>
  <r>
    <n v="2683"/>
    <s v="Just Cereal - Mobile Cereal Bar"/>
    <s v="Cereal isn't only for breakfast! Help me bring cereal to the 92% of Americans who eat cereal everyday. Out of the home and to you!"/>
    <x v="36"/>
    <n v="36"/>
    <x v="1"/>
    <s v="US"/>
    <s v="USD"/>
    <n v="1425233240"/>
    <x v="2683"/>
    <b v="0"/>
    <n v="3"/>
    <b v="0"/>
    <s v="food/food trucks"/>
    <n v="0"/>
    <n v="12"/>
    <x v="4"/>
    <s v="food trucks"/>
    <x v="2683"/>
    <x v="2679"/>
    <x v="86"/>
  </r>
  <r>
    <n v="2684"/>
    <s v="Ain't No Thang..."/>
    <s v="Not all wings are created equal. We believe ours take flight above the rest. Come judge for yourself. To us it Ain't No Thang..."/>
    <x v="55"/>
    <n v="800"/>
    <x v="1"/>
    <s v="US"/>
    <s v="USD"/>
    <n v="1407621425"/>
    <x v="2684"/>
    <b v="0"/>
    <n v="4"/>
    <b v="0"/>
    <s v="food/food trucks"/>
    <n v="1"/>
    <n v="200"/>
    <x v="4"/>
    <s v="food trucks"/>
    <x v="2684"/>
    <x v="2680"/>
    <x v="12"/>
  </r>
  <r>
    <n v="2685"/>
    <s v="Nana's Home Cooking on Wheels"/>
    <s v="Home cooked meals made by Nana. Indiana's famous tenderloin sandwiches, Nana's homemade cole slaw and so much more."/>
    <x v="64"/>
    <n v="10"/>
    <x v="1"/>
    <s v="US"/>
    <s v="USD"/>
    <n v="1430149330"/>
    <x v="2685"/>
    <b v="0"/>
    <n v="1"/>
    <b v="0"/>
    <s v="food/food trucks"/>
    <n v="0"/>
    <n v="10"/>
    <x v="4"/>
    <s v="food trucks"/>
    <x v="2685"/>
    <x v="2681"/>
    <x v="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1"/>
    <s v="US"/>
    <s v="USD"/>
    <n v="1412119423"/>
    <x v="2686"/>
    <b v="0"/>
    <n v="0"/>
    <b v="0"/>
    <s v="food/food trucks"/>
    <n v="0"/>
    <n v="0"/>
    <x v="4"/>
    <s v="food trucks"/>
    <x v="2686"/>
    <x v="2682"/>
    <x v="31"/>
  </r>
  <r>
    <n v="2687"/>
    <s v="Munch Wagon"/>
    <s v="Your American Pizzas, Wings, Stuffed Gouda Burger, Sweet &amp; Russet Potato Fries served on a food Truck!!"/>
    <x v="36"/>
    <n v="0"/>
    <x v="1"/>
    <s v="US"/>
    <s v="USD"/>
    <n v="1435591318"/>
    <x v="2687"/>
    <b v="0"/>
    <n v="0"/>
    <b v="0"/>
    <s v="food/food trucks"/>
    <n v="0"/>
    <n v="0"/>
    <x v="4"/>
    <s v="food trucks"/>
    <x v="2687"/>
    <x v="2683"/>
    <x v="68"/>
  </r>
  <r>
    <n v="2688"/>
    <s v="Mac N Cheez Food Truck"/>
    <s v="The amazing gourmet Mac N Cheez Food Truck Campaigne!"/>
    <x v="64"/>
    <n v="74"/>
    <x v="1"/>
    <s v="US"/>
    <s v="USD"/>
    <n v="1424746800"/>
    <x v="2688"/>
    <b v="0"/>
    <n v="14"/>
    <b v="0"/>
    <s v="food/food trucks"/>
    <n v="0"/>
    <n v="5.29"/>
    <x v="4"/>
    <s v="food trucks"/>
    <x v="2688"/>
    <x v="2684"/>
    <x v="28"/>
  </r>
  <r>
    <n v="2689"/>
    <s v="Mouth Watering Mobile Restaurant"/>
    <s v="I am creating a high quality, local product only, concession trailer for local and remote events. Dearborn Brand, Winter's Brand, more."/>
    <x v="19"/>
    <n v="1"/>
    <x v="1"/>
    <s v="US"/>
    <s v="USD"/>
    <n v="1469919890"/>
    <x v="2689"/>
    <b v="0"/>
    <n v="1"/>
    <b v="0"/>
    <s v="food/food trucks"/>
    <n v="0"/>
    <n v="1"/>
    <x v="4"/>
    <s v="food trucks"/>
    <x v="2689"/>
    <x v="2685"/>
    <x v="5"/>
  </r>
  <r>
    <n v="2690"/>
    <s v="Help 2 Fat 2 Fly, with our Restaurant!"/>
    <s v="The stuffed chicken wing originators need YOUR help starting a restaurant so our AMAZING wings will be available to you 7 days a week!"/>
    <x v="39"/>
    <n v="8586"/>
    <x v="1"/>
    <s v="US"/>
    <s v="USD"/>
    <n v="1433298676"/>
    <x v="2690"/>
    <b v="0"/>
    <n v="118"/>
    <b v="0"/>
    <s v="food/food trucks"/>
    <n v="11"/>
    <n v="72.760000000000005"/>
    <x v="4"/>
    <s v="food trucks"/>
    <x v="2690"/>
    <x v="2686"/>
    <x v="57"/>
  </r>
  <r>
    <n v="2691"/>
    <s v="Cook"/>
    <s v="A Great New local Food Truck serving up ethnic fusion inspired eats in Ottawa."/>
    <x v="100"/>
    <n v="35"/>
    <x v="1"/>
    <s v="CA"/>
    <s v="CAD"/>
    <n v="1431278557"/>
    <x v="2691"/>
    <b v="0"/>
    <n v="2"/>
    <b v="0"/>
    <s v="food/food trucks"/>
    <n v="0"/>
    <n v="17.5"/>
    <x v="4"/>
    <s v="food trucks"/>
    <x v="2691"/>
    <x v="2687"/>
    <x v="37"/>
  </r>
  <r>
    <n v="2692"/>
    <s v="&quot;Sami j's Food Truck&quot;"/>
    <s v="Our food truck will bring you -_x000a_                       Fast, Fresh, Food -_x000a_                            Throughout the Omaha area"/>
    <x v="8"/>
    <n v="25"/>
    <x v="1"/>
    <s v="US"/>
    <s v="USD"/>
    <n v="1427266860"/>
    <x v="2692"/>
    <b v="0"/>
    <n v="1"/>
    <b v="0"/>
    <s v="food/food trucks"/>
    <n v="1"/>
    <n v="25"/>
    <x v="4"/>
    <s v="food trucks"/>
    <x v="2692"/>
    <x v="2688"/>
    <x v="85"/>
  </r>
  <r>
    <n v="2693"/>
    <s v="Chili dog"/>
    <s v="I want to start a food truck that specializes in chili cheese dogs, using new kinds of meats, cheeses and toppings you wouldn't imagine"/>
    <x v="10"/>
    <n v="40"/>
    <x v="1"/>
    <s v="US"/>
    <s v="USD"/>
    <n v="1407899966"/>
    <x v="2693"/>
    <b v="0"/>
    <n v="3"/>
    <b v="0"/>
    <s v="food/food trucks"/>
    <n v="1"/>
    <n v="13.33"/>
    <x v="4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1"/>
    <s v="US"/>
    <s v="USD"/>
    <n v="1411701739"/>
    <x v="2694"/>
    <b v="0"/>
    <n v="1"/>
    <b v="0"/>
    <s v="food/food trucks"/>
    <n v="0"/>
    <n v="1"/>
    <x v="4"/>
    <s v="food trucks"/>
    <x v="2694"/>
    <x v="2690"/>
    <x v="16"/>
  </r>
  <r>
    <n v="2695"/>
    <s v="Fat daddy mac food truck"/>
    <s v="I am creating food magic on the go! Amazing food isn't just for sitdown restaraunts anymore!"/>
    <x v="36"/>
    <n v="71"/>
    <x v="1"/>
    <s v="US"/>
    <s v="USD"/>
    <n v="1428981718"/>
    <x v="2695"/>
    <b v="0"/>
    <n v="3"/>
    <b v="0"/>
    <s v="food/food trucks"/>
    <n v="0"/>
    <n v="23.67"/>
    <x v="4"/>
    <s v="food trucks"/>
    <x v="2695"/>
    <x v="2691"/>
    <x v="86"/>
  </r>
  <r>
    <n v="2696"/>
    <s v="The Military Moms Food Truck"/>
    <s v="The dream to own a food truck, rolling wherever the army sends me, hiring other military spouses and veterans alike! Giving back!"/>
    <x v="129"/>
    <n v="3390"/>
    <x v="1"/>
    <s v="US"/>
    <s v="USD"/>
    <n v="1419538560"/>
    <x v="2696"/>
    <b v="0"/>
    <n v="38"/>
    <b v="0"/>
    <s v="food/food trucks"/>
    <n v="6"/>
    <n v="89.21"/>
    <x v="4"/>
    <s v="food trucks"/>
    <x v="2696"/>
    <x v="2692"/>
    <x v="32"/>
  </r>
  <r>
    <n v="2697"/>
    <s v="Dough Heads Food Truck: waffles stuffed with sweet + savory"/>
    <s v="Stuffed waffles made from Dough. Sweet, savory, salty and then stuffed with meats, fruits, and sauces!"/>
    <x v="272"/>
    <n v="6061"/>
    <x v="1"/>
    <s v="US"/>
    <s v="USD"/>
    <n v="1438552800"/>
    <x v="2697"/>
    <b v="0"/>
    <n v="52"/>
    <b v="0"/>
    <s v="food/food trucks"/>
    <n v="26"/>
    <n v="116.56"/>
    <x v="4"/>
    <s v="food trucks"/>
    <x v="2697"/>
    <x v="2693"/>
    <x v="1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1"/>
    <s v="US"/>
    <s v="USD"/>
    <n v="1403904808"/>
    <x v="2698"/>
    <b v="0"/>
    <n v="2"/>
    <b v="0"/>
    <s v="food/food trucks"/>
    <n v="0"/>
    <n v="13.01"/>
    <x v="4"/>
    <s v="food trucks"/>
    <x v="2698"/>
    <x v="2694"/>
    <x v="10"/>
  </r>
  <r>
    <n v="2699"/>
    <s v="my bakery truck"/>
    <s v="Hi, I want make my first bakery. Food truck was great, but I not have a car licence. So, help me to be my dream!"/>
    <x v="362"/>
    <n v="0"/>
    <x v="1"/>
    <s v="CA"/>
    <s v="CAD"/>
    <n v="1407533463"/>
    <x v="2699"/>
    <b v="0"/>
    <n v="0"/>
    <b v="0"/>
    <s v="food/food trucks"/>
    <n v="0"/>
    <n v="0"/>
    <x v="4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11"/>
    <n v="70"/>
    <x v="1"/>
    <s v="US"/>
    <s v="USD"/>
    <n v="1411073972"/>
    <x v="2700"/>
    <b v="0"/>
    <n v="4"/>
    <b v="0"/>
    <s v="food/food trucks"/>
    <n v="1"/>
    <n v="17.5"/>
    <x v="4"/>
    <s v="food trucks"/>
    <x v="2700"/>
    <x v="2696"/>
    <x v="16"/>
  </r>
  <r>
    <n v="2701"/>
    <s v="Support Circus Factory's new training space in Cork"/>
    <s v="We have been working extra hard to get our new training space ready and with a little extra help we hope to dream big for the future!"/>
    <x v="106"/>
    <n v="1570"/>
    <x v="3"/>
    <s v="IE"/>
    <s v="EUR"/>
    <n v="1491586534"/>
    <x v="2701"/>
    <b v="0"/>
    <n v="46"/>
    <b v="0"/>
    <s v="theater/spaces"/>
    <n v="46"/>
    <n v="34.130000000000003"/>
    <x v="3"/>
    <s v="spaces"/>
    <x v="2701"/>
    <x v="2697"/>
    <x v="15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3"/>
    <s v="spaces"/>
    <x v="2702"/>
    <x v="2698"/>
    <x v="15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3"/>
    <s v="spaces"/>
    <x v="2703"/>
    <x v="2699"/>
    <x v="121"/>
  </r>
  <r>
    <n v="2704"/>
    <s v="Little Red Brick House"/>
    <s v="We plan to rescue, relocate, and repurpose, a historic Little Red Brick House, to be incorporated into a riverfront amphitheater."/>
    <x v="158"/>
    <n v="1145"/>
    <x v="3"/>
    <s v="US"/>
    <s v="USD"/>
    <n v="1491421314"/>
    <x v="2704"/>
    <b v="0"/>
    <n v="7"/>
    <b v="0"/>
    <s v="theater/spaces"/>
    <n v="6"/>
    <n v="163.57"/>
    <x v="3"/>
    <s v="spaces"/>
    <x v="2704"/>
    <x v="2700"/>
    <x v="160"/>
  </r>
  <r>
    <n v="2705"/>
    <s v="Fischer Theatre Marquee"/>
    <s v="Help light the lights at the historic Fischer Theatre in Danville, IL."/>
    <x v="287"/>
    <n v="1739"/>
    <x v="3"/>
    <s v="US"/>
    <s v="USD"/>
    <n v="1490389158"/>
    <x v="2705"/>
    <b v="0"/>
    <n v="8"/>
    <b v="0"/>
    <s v="theater/spaces"/>
    <n v="11"/>
    <n v="217.38"/>
    <x v="3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3"/>
    <s v="spaces"/>
    <x v="2706"/>
    <x v="2702"/>
    <x v="8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3"/>
    <s v="spaces"/>
    <x v="2707"/>
    <x v="2703"/>
    <x v="5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2708"/>
    <b v="0"/>
    <n v="115"/>
    <b v="1"/>
    <s v="theater/plays"/>
    <n v="100"/>
    <n v="34.92"/>
    <x v="3"/>
    <s v="plays"/>
    <x v="2708"/>
    <x v="2704"/>
    <x v="154"/>
  </r>
  <r>
    <n v="2709"/>
    <s v="Circadium: School of Contemporary Circus - Start Up"/>
    <s v="Give contemporary circus an artistic home in America.  Help us launch the nationâ€™s first higher education program for circus."/>
    <x v="64"/>
    <n v="50803"/>
    <x v="0"/>
    <s v="US"/>
    <s v="USD"/>
    <n v="1475553540"/>
    <x v="2709"/>
    <b v="1"/>
    <n v="308"/>
    <b v="1"/>
    <s v="theater/spaces"/>
    <n v="102"/>
    <n v="164.94"/>
    <x v="3"/>
    <s v="spaces"/>
    <x v="2709"/>
    <x v="2705"/>
    <x v="52"/>
  </r>
  <r>
    <n v="2710"/>
    <s v="House of Yes"/>
    <s v="Building Brooklyn's own creative venue for circus, theater and events of all types."/>
    <x v="129"/>
    <n v="92340.21"/>
    <x v="0"/>
    <s v="US"/>
    <s v="USD"/>
    <n v="1407549600"/>
    <x v="2710"/>
    <b v="1"/>
    <n v="1088"/>
    <b v="1"/>
    <s v="theater/spaces"/>
    <n v="154"/>
    <n v="84.87"/>
    <x v="3"/>
    <s v="spaces"/>
    <x v="2710"/>
    <x v="2706"/>
    <x v="3"/>
  </r>
  <r>
    <n v="3238"/>
    <s v="All Bare Theatre bring THE MAIDS to Edinburgh 2015"/>
    <s v="A bit of role-play never hurt anyone, right? Two maids play a game of murder. Genet's THE MAIDS in a visceral production by ALL BARE."/>
    <x v="71"/>
    <n v="3145"/>
    <x v="0"/>
    <s v="GB"/>
    <s v="GBP"/>
    <n v="1435752898"/>
    <x v="2711"/>
    <b v="1"/>
    <n v="79"/>
    <b v="1"/>
    <s v="theater/plays"/>
    <n v="112"/>
    <n v="39.81"/>
    <x v="3"/>
    <s v="plays"/>
    <x v="2711"/>
    <x v="2707"/>
    <x v="90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x v="2712"/>
    <b v="1"/>
    <n v="143"/>
    <b v="1"/>
    <s v="theater/spaces"/>
    <n v="131"/>
    <n v="50.53"/>
    <x v="3"/>
    <s v="spaces"/>
    <x v="2712"/>
    <x v="2708"/>
    <x v="41"/>
  </r>
  <r>
    <n v="2713"/>
    <s v="The Acro Cats Mobile Foster and Kitty Tour Bus"/>
    <s v="Help support the Acro-Cats kitten and cat rescue and adoption effort! They need a bus to continue finding felines homes across the US."/>
    <x v="61"/>
    <n v="153362"/>
    <x v="0"/>
    <s v="US"/>
    <s v="USD"/>
    <n v="1450971684"/>
    <x v="2713"/>
    <b v="1"/>
    <n v="1420"/>
    <b v="1"/>
    <s v="theater/spaces"/>
    <n v="102"/>
    <n v="108"/>
    <x v="3"/>
    <s v="spaces"/>
    <x v="2713"/>
    <x v="2709"/>
    <x v="21"/>
  </r>
  <r>
    <n v="2714"/>
    <s v="The Crane Theater"/>
    <s v="The Crane will be the new home for independent theater in Northeast Minneapolis"/>
    <x v="58"/>
    <n v="29089"/>
    <x v="0"/>
    <s v="US"/>
    <s v="USD"/>
    <n v="1476486000"/>
    <x v="2714"/>
    <b v="1"/>
    <n v="305"/>
    <b v="1"/>
    <s v="theater/spaces"/>
    <n v="116"/>
    <n v="95.37"/>
    <x v="3"/>
    <s v="spaces"/>
    <x v="2714"/>
    <x v="2710"/>
    <x v="83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3"/>
    <s v="spaces"/>
    <x v="2715"/>
    <x v="2711"/>
    <x v="8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3"/>
    <s v="spaces"/>
    <x v="2716"/>
    <x v="2712"/>
    <x v="13"/>
  </r>
  <r>
    <n v="2717"/>
    <s v="A Home for Comedy in Vermont!"/>
    <s v="ONLY HOURS LEFT ON THE CAMPAIGN! Our stretch goal is $35k; let's build a home for standup/improv shows &amp; classes in VT!"/>
    <x v="58"/>
    <n v="30026"/>
    <x v="0"/>
    <s v="US"/>
    <s v="USD"/>
    <n v="1417906649"/>
    <x v="2717"/>
    <b v="1"/>
    <n v="325"/>
    <b v="1"/>
    <s v="theater/spaces"/>
    <n v="120"/>
    <n v="92.39"/>
    <x v="3"/>
    <s v="spaces"/>
    <x v="2717"/>
    <x v="2713"/>
    <x v="22"/>
  </r>
  <r>
    <n v="2718"/>
    <s v="Bard Beyond the Big Top"/>
    <s v="The Bard has burst beyond the big top and we're reaching out to our Beloved Benefactors to help build our festival's future."/>
    <x v="104"/>
    <n v="18645"/>
    <x v="0"/>
    <s v="US"/>
    <s v="USD"/>
    <n v="1462316400"/>
    <x v="2718"/>
    <b v="1"/>
    <n v="148"/>
    <b v="1"/>
    <s v="theater/spaces"/>
    <n v="104"/>
    <n v="125.98"/>
    <x v="3"/>
    <s v="spaces"/>
    <x v="2718"/>
    <x v="2714"/>
    <x v="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3"/>
    <s v="spaces"/>
    <x v="2719"/>
    <x v="2715"/>
    <x v="99"/>
  </r>
  <r>
    <n v="2720"/>
    <s v="The Comedy Project"/>
    <s v="An improv, sketch and experimental comedy and cocktail venue in downtown Grand Rapids, Michigan"/>
    <x v="58"/>
    <n v="29531"/>
    <x v="0"/>
    <s v="US"/>
    <s v="USD"/>
    <n v="1478866253"/>
    <x v="2720"/>
    <b v="0"/>
    <n v="173"/>
    <b v="1"/>
    <s v="theater/spaces"/>
    <n v="118"/>
    <n v="170.7"/>
    <x v="3"/>
    <s v="spaces"/>
    <x v="2720"/>
    <x v="2716"/>
    <x v="142"/>
  </r>
  <r>
    <n v="3239"/>
    <s v="The Book's the Thing - Welcome to Hamlet's Library"/>
    <s v="The first regional library-touring show from new UK company Librarian Theatre - transforming local libraries into magical theatres"/>
    <x v="363"/>
    <n v="6208.98"/>
    <x v="0"/>
    <s v="GB"/>
    <s v="GBP"/>
    <n v="1445817540"/>
    <x v="2721"/>
    <b v="1"/>
    <n v="104"/>
    <b v="1"/>
    <s v="theater/plays"/>
    <n v="106"/>
    <n v="59.7"/>
    <x v="3"/>
    <s v="plays"/>
    <x v="2721"/>
    <x v="2717"/>
    <x v="2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5"/>
    <s v="hardware"/>
    <x v="2722"/>
    <x v="2718"/>
    <x v="8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5"/>
    <s v="hardware"/>
    <x v="2723"/>
    <x v="2719"/>
    <x v="106"/>
  </r>
  <r>
    <n v="3240"/>
    <s v="Princess Suffragette: a new play for VAULT Festival 2017"/>
    <s v="An inventive (re)telling of Princess Sophia Duleep Singhâ€™s journey, from an aristocratic upbringing to a life of political activism."/>
    <x v="2"/>
    <n v="3017"/>
    <x v="0"/>
    <s v="GB"/>
    <s v="GBP"/>
    <n v="1487286000"/>
    <x v="2724"/>
    <b v="0"/>
    <n v="34"/>
    <b v="1"/>
    <s v="theater/plays"/>
    <n v="101"/>
    <n v="88.74"/>
    <x v="3"/>
    <s v="plays"/>
    <x v="2724"/>
    <x v="2720"/>
    <x v="121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5"/>
    <s v="hardware"/>
    <x v="2725"/>
    <x v="2721"/>
    <x v="154"/>
  </r>
  <r>
    <n v="2726"/>
    <s v="Krimston TWO - Dual SIM case for iPhone"/>
    <s v="Krimston TWO: iPhone Dual SIM Case"/>
    <x v="59"/>
    <n v="105745"/>
    <x v="0"/>
    <s v="US"/>
    <s v="USD"/>
    <n v="1461333311"/>
    <x v="2726"/>
    <b v="0"/>
    <n v="404"/>
    <b v="1"/>
    <s v="technology/hardware"/>
    <n v="106"/>
    <n v="261.75"/>
    <x v="5"/>
    <s v="hardware"/>
    <x v="2726"/>
    <x v="2722"/>
    <x v="9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5"/>
    <s v="hardware"/>
    <x v="2727"/>
    <x v="2723"/>
    <x v="1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5"/>
    <s v="hardware"/>
    <x v="2728"/>
    <x v="2724"/>
    <x v="4"/>
  </r>
  <r>
    <n v="2729"/>
    <s v="McChi Luggage: It's a Luggage, USB Charger and a Table Top"/>
    <s v="A luggage that is more than a luggage! It is what you want it to be."/>
    <x v="50"/>
    <n v="7833"/>
    <x v="0"/>
    <s v="US"/>
    <s v="USD"/>
    <n v="1430459197"/>
    <x v="2729"/>
    <b v="0"/>
    <n v="23"/>
    <b v="1"/>
    <s v="technology/hardware"/>
    <n v="104"/>
    <n v="340.57"/>
    <x v="5"/>
    <s v="hardware"/>
    <x v="2729"/>
    <x v="2725"/>
    <x v="19"/>
  </r>
  <r>
    <n v="2730"/>
    <s v="Yaba - Portable Speaker &amp; Guitar Amp"/>
    <s v="The world's most powerful portable speaker and guitar amplifier. Turns any surface into a speaker."/>
    <x v="101"/>
    <n v="45979.01"/>
    <x v="0"/>
    <s v="US"/>
    <s v="USD"/>
    <n v="1366635575"/>
    <x v="2730"/>
    <b v="0"/>
    <n v="682"/>
    <b v="1"/>
    <s v="technology/hardware"/>
    <n v="170"/>
    <n v="67.42"/>
    <x v="5"/>
    <s v="hardware"/>
    <x v="2730"/>
    <x v="2726"/>
    <x v="5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5"/>
    <s v="hardware"/>
    <x v="2731"/>
    <x v="2727"/>
    <x v="16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5"/>
    <s v="hardware"/>
    <x v="2732"/>
    <x v="2728"/>
    <x v="53"/>
  </r>
  <r>
    <n v="2733"/>
    <s v="ONetSwitch: Open Source Hardware for Networking"/>
    <s v="Students, makers, and engineers can write Linux software applications to achieve any network functions, such as NAS, VPN and Firewall."/>
    <x v="64"/>
    <n v="53769"/>
    <x v="0"/>
    <s v="US"/>
    <s v="USD"/>
    <n v="1428643974"/>
    <x v="2733"/>
    <b v="0"/>
    <n v="119"/>
    <b v="1"/>
    <s v="technology/hardware"/>
    <n v="108"/>
    <n v="451.84"/>
    <x v="5"/>
    <s v="hardware"/>
    <x v="2733"/>
    <x v="2729"/>
    <x v="86"/>
  </r>
  <r>
    <n v="2734"/>
    <s v="THE 'mi8' RISES | The Best Wireless Duo Stereo Sound System"/>
    <s v="Award-Winning Audio Design Experts Voix are back with their latest product. The amazing mi8| Retro Duo Wireless Stereo Sound System."/>
    <x v="331"/>
    <n v="22603"/>
    <x v="0"/>
    <s v="US"/>
    <s v="USD"/>
    <n v="1476395940"/>
    <x v="2734"/>
    <b v="0"/>
    <n v="163"/>
    <b v="1"/>
    <s v="technology/hardware"/>
    <n v="2260300"/>
    <n v="138.66999999999999"/>
    <x v="5"/>
    <s v="hardware"/>
    <x v="2734"/>
    <x v="2730"/>
    <x v="78"/>
  </r>
  <r>
    <n v="3244"/>
    <s v="'Time Please'"/>
    <s v="'Time Please' is a black comedy set in a failing public house in a run-down part of town, where things are about to get messy."/>
    <x v="190"/>
    <n v="1647"/>
    <x v="0"/>
    <s v="GB"/>
    <s v="GBP"/>
    <n v="1480613982"/>
    <x v="2735"/>
    <b v="0"/>
    <n v="69"/>
    <b v="1"/>
    <s v="theater/plays"/>
    <n v="103"/>
    <n v="23.87"/>
    <x v="3"/>
    <s v="plays"/>
    <x v="2735"/>
    <x v="2731"/>
    <x v="10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5"/>
    <s v="hardware"/>
    <x v="2736"/>
    <x v="2732"/>
    <x v="35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5"/>
    <s v="hardware"/>
    <x v="2737"/>
    <x v="2733"/>
    <x v="4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5"/>
    <s v="hardware"/>
    <x v="2738"/>
    <x v="2734"/>
    <x v="7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2739"/>
    <b v="1"/>
    <n v="57"/>
    <b v="1"/>
    <s v="theater/plays"/>
    <n v="106"/>
    <n v="46.43"/>
    <x v="3"/>
    <s v="plays"/>
    <x v="2739"/>
    <x v="2735"/>
    <x v="9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5"/>
    <s v="hardware"/>
    <x v="2740"/>
    <x v="2736"/>
    <x v="86"/>
  </r>
  <r>
    <n v="2741"/>
    <s v="Mrs. Brown and Her Lost Puppy."/>
    <s v="Help me publish my 1st children's book as an aspiring author!"/>
    <x v="6"/>
    <n v="35"/>
    <x v="1"/>
    <s v="US"/>
    <s v="USD"/>
    <n v="1413770820"/>
    <x v="2741"/>
    <b v="0"/>
    <n v="4"/>
    <b v="0"/>
    <s v="publishing/children's books"/>
    <n v="0"/>
    <n v="8.75"/>
    <x v="1"/>
    <s v="children's books"/>
    <x v="2741"/>
    <x v="2737"/>
    <x v="80"/>
  </r>
  <r>
    <n v="2742"/>
    <s v="What a Zoo!"/>
    <s v="The pachyderms at the Denver Zoo are moving. Follow along on the convoluted journey to their new home."/>
    <x v="30"/>
    <n v="731"/>
    <x v="1"/>
    <s v="US"/>
    <s v="USD"/>
    <n v="1337102187"/>
    <x v="2742"/>
    <b v="0"/>
    <n v="18"/>
    <b v="0"/>
    <s v="publishing/children's books"/>
    <n v="29"/>
    <n v="40.61"/>
    <x v="1"/>
    <s v="children's books"/>
    <x v="2742"/>
    <x v="2738"/>
    <x v="136"/>
  </r>
  <r>
    <n v="2743"/>
    <s v="St. Nick Jr"/>
    <s v="One Christmas every child was naughty, and Santa's son _x000a_St. Nick Jr sacrifices all his gifts over his whole life, for the children"/>
    <x v="364"/>
    <n v="0"/>
    <x v="1"/>
    <s v="US"/>
    <s v="USD"/>
    <n v="1476863607"/>
    <x v="2743"/>
    <b v="0"/>
    <n v="0"/>
    <b v="0"/>
    <s v="publishing/children's books"/>
    <n v="0"/>
    <n v="0"/>
    <x v="1"/>
    <s v="children's books"/>
    <x v="2743"/>
    <x v="2739"/>
    <x v="83"/>
  </r>
  <r>
    <n v="2744"/>
    <s v="Honey Bees Children's Book: How to Save Our Food"/>
    <s v="A fun &amp; exciting story to educate kids and their parents about the importance of honeybees &amp; the easy &amp; fun ways we can help the world."/>
    <x v="201"/>
    <n v="835"/>
    <x v="1"/>
    <s v="US"/>
    <s v="USD"/>
    <n v="1330478998"/>
    <x v="2744"/>
    <b v="0"/>
    <n v="22"/>
    <b v="0"/>
    <s v="publishing/children's books"/>
    <n v="5"/>
    <n v="37.950000000000003"/>
    <x v="1"/>
    <s v="children's books"/>
    <x v="2744"/>
    <x v="2740"/>
    <x v="63"/>
  </r>
  <r>
    <n v="2745"/>
    <s v="SERENDIPITY'S Pumpkin Pie Surprise"/>
    <s v="A spunky little girl, driven by a love of pumpkin pie, overcomes her fears and serendipitiously discovers what she'll be for Halloween"/>
    <x v="6"/>
    <n v="1751"/>
    <x v="1"/>
    <s v="US"/>
    <s v="USD"/>
    <n v="1342309368"/>
    <x v="2745"/>
    <b v="0"/>
    <n v="49"/>
    <b v="0"/>
    <s v="publishing/children's books"/>
    <n v="22"/>
    <n v="35.729999999999997"/>
    <x v="1"/>
    <s v="children's books"/>
    <x v="2745"/>
    <x v="2741"/>
    <x v="136"/>
  </r>
  <r>
    <n v="2746"/>
    <s v="How many marbles do YOU have?"/>
    <s v="An easy fun way for children to understand the physical limitations of someone with CFIDS and Fibromyalgia using marbles and a jar."/>
    <x v="2"/>
    <n v="801"/>
    <x v="1"/>
    <s v="US"/>
    <s v="USD"/>
    <n v="1409337911"/>
    <x v="2746"/>
    <b v="0"/>
    <n v="19"/>
    <b v="0"/>
    <s v="publishing/children's books"/>
    <n v="27"/>
    <n v="42.16"/>
    <x v="1"/>
    <s v="children's books"/>
    <x v="2746"/>
    <x v="2742"/>
    <x v="24"/>
  </r>
  <r>
    <n v="2747"/>
    <s v="Magic, Giggles and Love  A collection of children's poetry"/>
    <s v="A collection of childrens poems written to educate, inspire and create quality time with parents. Beautifully illustrated, 44 pp."/>
    <x v="9"/>
    <n v="140"/>
    <x v="1"/>
    <s v="US"/>
    <s v="USD"/>
    <n v="1339816200"/>
    <x v="2747"/>
    <b v="0"/>
    <n v="4"/>
    <b v="0"/>
    <s v="publishing/children's books"/>
    <n v="28"/>
    <n v="35"/>
    <x v="1"/>
    <s v="children's books"/>
    <x v="2747"/>
    <x v="2743"/>
    <x v="136"/>
  </r>
  <r>
    <n v="2748"/>
    <s v="Native American Language Book for Children"/>
    <s v="Interactive Book with Audio to learn the Ojibwe Language for Children.  Website, Ebook and more!"/>
    <x v="10"/>
    <n v="53"/>
    <x v="1"/>
    <s v="US"/>
    <s v="USD"/>
    <n v="1472835802"/>
    <x v="2748"/>
    <b v="0"/>
    <n v="4"/>
    <b v="0"/>
    <s v="publishing/children's books"/>
    <n v="1"/>
    <n v="13.25"/>
    <x v="1"/>
    <s v="children's books"/>
    <x v="2748"/>
    <x v="2744"/>
    <x v="79"/>
  </r>
  <r>
    <n v="2749"/>
    <s v="A Tree is a Tree, no matter what you see.  CHILDREN'S BOOK"/>
    <s v="Self-publishing my children's book."/>
    <x v="3"/>
    <n v="110"/>
    <x v="1"/>
    <s v="US"/>
    <s v="USD"/>
    <n v="1428171037"/>
    <x v="2749"/>
    <b v="0"/>
    <n v="2"/>
    <b v="0"/>
    <s v="publishing/children's books"/>
    <n v="1"/>
    <n v="55"/>
    <x v="1"/>
    <s v="children's books"/>
    <x v="2749"/>
    <x v="2745"/>
    <x v="27"/>
  </r>
  <r>
    <n v="2750"/>
    <s v="My Child, My Blessing"/>
    <s v="This is a journal where parents daily write something positive about their child.  Places for pictures, too."/>
    <x v="365"/>
    <n v="0"/>
    <x v="1"/>
    <s v="US"/>
    <s v="USD"/>
    <n v="1341086400"/>
    <x v="2750"/>
    <b v="0"/>
    <n v="0"/>
    <b v="0"/>
    <s v="publishing/children's books"/>
    <n v="0"/>
    <n v="0"/>
    <x v="1"/>
    <s v="children's books"/>
    <x v="2750"/>
    <x v="2746"/>
    <x v="1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6"/>
    <n v="0"/>
    <x v="1"/>
    <s v="US"/>
    <s v="USD"/>
    <n v="1403039842"/>
    <x v="2751"/>
    <b v="0"/>
    <n v="0"/>
    <b v="0"/>
    <s v="publishing/children's books"/>
    <n v="0"/>
    <n v="0"/>
    <x v="1"/>
    <s v="children's books"/>
    <x v="2751"/>
    <x v="2747"/>
    <x v="93"/>
  </r>
  <r>
    <n v="2752"/>
    <s v="An Ordinary Toad's Extraordinary Night!"/>
    <s v="Andrew wonders if his life would be more exciting if he'd been hatched a frog. Shiny and green just seems more exciting to him. Until.."/>
    <x v="231"/>
    <n v="550"/>
    <x v="1"/>
    <s v="US"/>
    <s v="USD"/>
    <n v="1324232504"/>
    <x v="2752"/>
    <b v="0"/>
    <n v="14"/>
    <b v="0"/>
    <s v="publishing/children's books"/>
    <n v="11"/>
    <n v="39.29"/>
    <x v="1"/>
    <s v="children's books"/>
    <x v="2752"/>
    <x v="2748"/>
    <x v="73"/>
  </r>
  <r>
    <n v="2753"/>
    <s v="Dust Bunnies &amp; the Carpet Rat publishing push"/>
    <s v="Written by my daughter and myself, illustrated by Jack Wiens. Everything is complete except for publishing."/>
    <x v="13"/>
    <n v="380"/>
    <x v="1"/>
    <s v="US"/>
    <s v="USD"/>
    <n v="1346017023"/>
    <x v="2753"/>
    <b v="0"/>
    <n v="8"/>
    <b v="0"/>
    <s v="publishing/children's books"/>
    <n v="19"/>
    <n v="47.5"/>
    <x v="1"/>
    <s v="children's books"/>
    <x v="2753"/>
    <x v="2749"/>
    <x v="108"/>
  </r>
  <r>
    <n v="2754"/>
    <s v="From here...to there!"/>
    <s v="I have been a writer all my life. But until recently never a parent. I want to write a children book for my children, and yours!"/>
    <x v="3"/>
    <n v="0"/>
    <x v="1"/>
    <s v="US"/>
    <s v="USD"/>
    <n v="1410448551"/>
    <x v="2754"/>
    <b v="0"/>
    <n v="0"/>
    <b v="0"/>
    <s v="publishing/children's books"/>
    <n v="0"/>
    <n v="0"/>
    <x v="1"/>
    <s v="children's books"/>
    <x v="2754"/>
    <x v="2750"/>
    <x v="96"/>
  </r>
  <r>
    <n v="2755"/>
    <s v="Children's book app: &quot;The story of Setanta&quot;"/>
    <s v="Colourful and imaginative book app for children, will be relished especially by those with Irish roots."/>
    <x v="9"/>
    <n v="260"/>
    <x v="1"/>
    <s v="IE"/>
    <s v="EUR"/>
    <n v="1428519527"/>
    <x v="2755"/>
    <b v="0"/>
    <n v="15"/>
    <b v="0"/>
    <s v="publishing/children's books"/>
    <n v="52"/>
    <n v="17.329999999999998"/>
    <x v="1"/>
    <s v="children's books"/>
    <x v="2755"/>
    <x v="2751"/>
    <x v="27"/>
  </r>
  <r>
    <n v="2756"/>
    <s v="The Most Basic of Truths"/>
    <s v="We all pray to the same God no matter what name we might refer to Him as.  Our children deserve to know this basic truth."/>
    <x v="3"/>
    <n v="1048"/>
    <x v="1"/>
    <s v="US"/>
    <s v="USD"/>
    <n v="1389476201"/>
    <x v="2756"/>
    <b v="0"/>
    <n v="33"/>
    <b v="0"/>
    <s v="publishing/children's books"/>
    <n v="10"/>
    <n v="31.76"/>
    <x v="1"/>
    <s v="children's books"/>
    <x v="2756"/>
    <x v="2752"/>
    <x v="40"/>
  </r>
  <r>
    <n v="2757"/>
    <s v="C is for Crooked"/>
    <s v="A children's letter book that Lampoons Hillary Clinton"/>
    <x v="48"/>
    <n v="10"/>
    <x v="1"/>
    <s v="US"/>
    <s v="USD"/>
    <n v="1470498332"/>
    <x v="2757"/>
    <b v="0"/>
    <n v="2"/>
    <b v="0"/>
    <s v="publishing/children's books"/>
    <n v="1"/>
    <n v="5"/>
    <x v="1"/>
    <s v="children's books"/>
    <x v="2757"/>
    <x v="2753"/>
    <x v="11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1"/>
    <s v="AU"/>
    <s v="AUD"/>
    <n v="1476095783"/>
    <x v="2758"/>
    <b v="0"/>
    <n v="6"/>
    <b v="0"/>
    <s v="publishing/children's books"/>
    <n v="12"/>
    <n v="39"/>
    <x v="1"/>
    <s v="children's books"/>
    <x v="2758"/>
    <x v="2754"/>
    <x v="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1"/>
    <s v="AU"/>
    <s v="AUD"/>
    <n v="1468658866"/>
    <x v="2759"/>
    <b v="0"/>
    <n v="2"/>
    <b v="0"/>
    <s v="publishing/children's books"/>
    <n v="11"/>
    <n v="52.5"/>
    <x v="1"/>
    <s v="children's books"/>
    <x v="2759"/>
    <x v="2755"/>
    <x v="2"/>
  </r>
  <r>
    <n v="3252"/>
    <s v="Modern Love"/>
    <s v="How do we navigate the boundaries between friendship, sexual intimacy and obsessive desire?"/>
    <x v="274"/>
    <n v="2876"/>
    <x v="0"/>
    <s v="GB"/>
    <s v="GBP"/>
    <n v="1473247240"/>
    <x v="2760"/>
    <b v="1"/>
    <n v="50"/>
    <b v="1"/>
    <s v="theater/plays"/>
    <n v="128"/>
    <n v="57.52"/>
    <x v="3"/>
    <s v="plays"/>
    <x v="2760"/>
    <x v="2756"/>
    <x v="79"/>
  </r>
  <r>
    <n v="2761"/>
    <s v="Learn U.S. Geography: Dreaming my way across The U.S."/>
    <s v="Help me give away 500 copies of my picture book so more kids will know US geography!"/>
    <x v="10"/>
    <n v="36"/>
    <x v="1"/>
    <s v="US"/>
    <s v="USD"/>
    <n v="1357176693"/>
    <x v="2761"/>
    <b v="0"/>
    <n v="4"/>
    <b v="0"/>
    <s v="publishing/children's books"/>
    <n v="1"/>
    <n v="9"/>
    <x v="1"/>
    <s v="children's books"/>
    <x v="2761"/>
    <x v="2757"/>
    <x v="38"/>
  </r>
  <r>
    <n v="2762"/>
    <s v="How to Create Your Own Magic World. Toy-making guide."/>
    <s v="How-to book of toys and games constructed from materials found in nature, recyclable and easily available."/>
    <x v="54"/>
    <n v="25"/>
    <x v="1"/>
    <s v="US"/>
    <s v="USD"/>
    <n v="1332114795"/>
    <x v="2762"/>
    <b v="0"/>
    <n v="1"/>
    <b v="0"/>
    <s v="publishing/children's books"/>
    <n v="1"/>
    <n v="25"/>
    <x v="1"/>
    <s v="children's books"/>
    <x v="2762"/>
    <x v="2758"/>
    <x v="63"/>
  </r>
  <r>
    <n v="2763"/>
    <s v="My Christmas Star"/>
    <s v="How Santa finds childrens homes without getting lost by following certain stars."/>
    <x v="367"/>
    <n v="90"/>
    <x v="1"/>
    <s v="US"/>
    <s v="USD"/>
    <n v="1369403684"/>
    <x v="2763"/>
    <b v="0"/>
    <n v="3"/>
    <b v="0"/>
    <s v="publishing/children's books"/>
    <n v="0"/>
    <n v="30"/>
    <x v="1"/>
    <s v="children's books"/>
    <x v="2763"/>
    <x v="2759"/>
    <x v="29"/>
  </r>
  <r>
    <n v="2764"/>
    <s v="A Growing Adventure"/>
    <s v="My Budding Bears are four teddy bears living in an enchanted garden sharing friendship, tea parties and delightful adventures."/>
    <x v="23"/>
    <n v="45"/>
    <x v="1"/>
    <s v="US"/>
    <s v="USD"/>
    <n v="1338404400"/>
    <x v="2764"/>
    <b v="0"/>
    <n v="4"/>
    <b v="0"/>
    <s v="publishing/children's books"/>
    <n v="1"/>
    <n v="11.25"/>
    <x v="1"/>
    <s v="children's books"/>
    <x v="2764"/>
    <x v="2760"/>
    <x v="136"/>
  </r>
  <r>
    <n v="2765"/>
    <s v="A Story Book For Kids: Technology and Everyday Life"/>
    <s v="I am writing an illustrated book for children ages 3 to 7 that meshes technology in everyday life stories."/>
    <x v="23"/>
    <n v="0"/>
    <x v="1"/>
    <s v="US"/>
    <s v="USD"/>
    <n v="1351432428"/>
    <x v="2765"/>
    <b v="0"/>
    <n v="0"/>
    <b v="0"/>
    <s v="publishing/children's books"/>
    <n v="0"/>
    <n v="0"/>
    <x v="1"/>
    <s v="children's books"/>
    <x v="2765"/>
    <x v="2761"/>
    <x v="124"/>
  </r>
  <r>
    <n v="2766"/>
    <s v="Jambie"/>
    <s v="Jambie is a children's book geared towards kids ages 4-9 years of age. This book teaches young children about making wise decisions."/>
    <x v="10"/>
    <n v="100"/>
    <x v="1"/>
    <s v="US"/>
    <s v="USD"/>
    <n v="1313078518"/>
    <x v="2766"/>
    <b v="0"/>
    <n v="4"/>
    <b v="0"/>
    <s v="publishing/children's books"/>
    <n v="2"/>
    <n v="25"/>
    <x v="1"/>
    <s v="children's books"/>
    <x v="2766"/>
    <x v="2762"/>
    <x v="45"/>
  </r>
  <r>
    <n v="2767"/>
    <s v="the Giant Turnip"/>
    <s v="An animated bedtime story with Dedka, Babka and the rest of the family working together on a BIG problem"/>
    <x v="23"/>
    <n v="34"/>
    <x v="1"/>
    <s v="CA"/>
    <s v="CAD"/>
    <n v="1439766050"/>
    <x v="2767"/>
    <b v="0"/>
    <n v="3"/>
    <b v="0"/>
    <s v="publishing/children's books"/>
    <n v="1"/>
    <n v="11.33"/>
    <x v="1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8"/>
    <n v="1002"/>
    <x v="1"/>
    <s v="US"/>
    <s v="USD"/>
    <n v="1333028723"/>
    <x v="2768"/>
    <b v="0"/>
    <n v="34"/>
    <b v="0"/>
    <s v="publishing/children's books"/>
    <n v="14"/>
    <n v="29.47"/>
    <x v="1"/>
    <s v="children's books"/>
    <x v="2768"/>
    <x v="2764"/>
    <x v="125"/>
  </r>
  <r>
    <n v="3254"/>
    <s v="Send The Bad Arm to Edinburgh. Meet the Dodgy Irish Dancer!"/>
    <s v="Please help me bring 'The Bad Arm', which has toured America for 6 years, to the biggest &amp; best arts festival in the world: Edinburgh!"/>
    <x v="95"/>
    <n v="13163.5"/>
    <x v="0"/>
    <s v="GB"/>
    <s v="GBP"/>
    <n v="1427331809"/>
    <x v="2769"/>
    <b v="1"/>
    <n v="186"/>
    <b v="1"/>
    <s v="theater/plays"/>
    <n v="101"/>
    <n v="70.77"/>
    <x v="3"/>
    <s v="plays"/>
    <x v="2769"/>
    <x v="2765"/>
    <x v="85"/>
  </r>
  <r>
    <n v="2770"/>
    <s v="The Story Of Circle And Square"/>
    <s v="A story about two friends who part ways because they are different, then reunite after learning they both are made of atoms."/>
    <x v="22"/>
    <n v="2082.25"/>
    <x v="1"/>
    <s v="US"/>
    <s v="USD"/>
    <n v="1395158130"/>
    <x v="2770"/>
    <b v="0"/>
    <n v="33"/>
    <b v="0"/>
    <s v="publishing/children's books"/>
    <n v="10"/>
    <n v="63.1"/>
    <x v="1"/>
    <s v="children's books"/>
    <x v="2770"/>
    <x v="2766"/>
    <x v="161"/>
  </r>
  <r>
    <n v="2771"/>
    <s v="Hello Vermont (4 Seasons Children's Books)"/>
    <s v="Hello Vermont are books that demonstrate the 4 seasons. Subtitles: Soggy Spring, Sizzling Summer, Fabulous Fall &amp; Winter Wonderland."/>
    <x v="368"/>
    <n v="0"/>
    <x v="1"/>
    <s v="US"/>
    <s v="USD"/>
    <n v="1359738000"/>
    <x v="2771"/>
    <b v="0"/>
    <n v="0"/>
    <b v="0"/>
    <s v="publishing/children's books"/>
    <n v="0"/>
    <n v="0"/>
    <x v="1"/>
    <s v="children's books"/>
    <x v="2771"/>
    <x v="2767"/>
    <x v="38"/>
  </r>
  <r>
    <n v="2772"/>
    <s v="Why Won't This Kid Go To Sleep?!? Goodnight, Kaiden!"/>
    <s v="See the little boy in the photo? Doesn't he look angelic? Wouldn't you like to read his story? Take a look at this......."/>
    <x v="6"/>
    <n v="0"/>
    <x v="1"/>
    <s v="US"/>
    <s v="USD"/>
    <n v="1381006294"/>
    <x v="2772"/>
    <b v="0"/>
    <n v="0"/>
    <b v="0"/>
    <s v="publishing/children's books"/>
    <n v="0"/>
    <n v="0"/>
    <x v="1"/>
    <s v="children's books"/>
    <x v="2772"/>
    <x v="2768"/>
    <x v="30"/>
  </r>
  <r>
    <n v="2773"/>
    <s v="The Boat That Couldn't Float"/>
    <s v="Parents know the pain of rereading bad bedtime stories. I want to write stories that all ages will enjoy"/>
    <x v="369"/>
    <n v="1"/>
    <x v="1"/>
    <s v="CA"/>
    <s v="CAD"/>
    <n v="1461530721"/>
    <x v="2773"/>
    <b v="0"/>
    <n v="1"/>
    <b v="0"/>
    <s v="publishing/children's books"/>
    <n v="0"/>
    <n v="1"/>
    <x v="1"/>
    <s v="children's books"/>
    <x v="2773"/>
    <x v="2769"/>
    <x v="8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1"/>
    <s v="US"/>
    <s v="USD"/>
    <n v="1362711728"/>
    <x v="2774"/>
    <b v="0"/>
    <n v="13"/>
    <b v="0"/>
    <s v="publishing/children's books"/>
    <n v="14"/>
    <n v="43.85"/>
    <x v="1"/>
    <s v="children's books"/>
    <x v="2774"/>
    <x v="2770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1"/>
    <s v="US"/>
    <s v="USD"/>
    <n v="1323994754"/>
    <x v="2775"/>
    <b v="0"/>
    <n v="2"/>
    <b v="0"/>
    <s v="publishing/children's books"/>
    <n v="3"/>
    <n v="75"/>
    <x v="1"/>
    <s v="children's books"/>
    <x v="2775"/>
    <x v="2771"/>
    <x v="111"/>
  </r>
  <r>
    <n v="2776"/>
    <s v="Superheroes That Make Differences"/>
    <s v="A young girlâ€™s journey into a world of superheroesâ€”exploring love, compassion and acceptance with mystical creatures from far away."/>
    <x v="230"/>
    <n v="1655"/>
    <x v="1"/>
    <s v="US"/>
    <s v="USD"/>
    <n v="1434092876"/>
    <x v="2776"/>
    <b v="0"/>
    <n v="36"/>
    <b v="0"/>
    <s v="publishing/children's books"/>
    <n v="8"/>
    <n v="45.97"/>
    <x v="1"/>
    <s v="children's books"/>
    <x v="2776"/>
    <x v="2772"/>
    <x v="82"/>
  </r>
  <r>
    <n v="2777"/>
    <s v="Mystical Woods    Micheal learns a lesson.     (Thank-you)"/>
    <s v="Thisis a children's story.It teaches family values and about other animals in the forest.It teaches the value of friendship also.Thanks"/>
    <x v="2"/>
    <n v="10"/>
    <x v="1"/>
    <s v="US"/>
    <s v="USD"/>
    <n v="1437149004"/>
    <x v="2777"/>
    <b v="0"/>
    <n v="1"/>
    <b v="0"/>
    <s v="publishing/children's books"/>
    <n v="0"/>
    <n v="10"/>
    <x v="1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1"/>
    <s v="US"/>
    <s v="USD"/>
    <n v="1409009306"/>
    <x v="2778"/>
    <b v="0"/>
    <n v="15"/>
    <b v="0"/>
    <s v="publishing/children's books"/>
    <n v="26"/>
    <n v="93.67"/>
    <x v="1"/>
    <s v="children's books"/>
    <x v="2778"/>
    <x v="2774"/>
    <x v="24"/>
  </r>
  <r>
    <n v="2779"/>
    <s v="Our Moon... A book on life for both parents and children."/>
    <s v="Our Moon is a simple book based on a nightly tradition my mother and youngest son started while I was working away."/>
    <x v="30"/>
    <n v="53"/>
    <x v="1"/>
    <s v="US"/>
    <s v="USD"/>
    <n v="1448204621"/>
    <x v="2779"/>
    <b v="0"/>
    <n v="1"/>
    <b v="0"/>
    <s v="publishing/children's books"/>
    <n v="2"/>
    <n v="53"/>
    <x v="1"/>
    <s v="children's books"/>
    <x v="2779"/>
    <x v="2775"/>
    <x v="94"/>
  </r>
  <r>
    <n v="2780"/>
    <s v="Travel with baby"/>
    <s v="Turn the World with my kids, and then write a book with the advice for traveling with baby"/>
    <x v="59"/>
    <n v="0"/>
    <x v="1"/>
    <s v="IT"/>
    <s v="EUR"/>
    <n v="1489142688"/>
    <x v="2780"/>
    <b v="0"/>
    <n v="0"/>
    <b v="0"/>
    <s v="publishing/children's books"/>
    <n v="0"/>
    <n v="0"/>
    <x v="1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3"/>
    <s v="plays"/>
    <x v="2781"/>
    <x v="2777"/>
    <x v="10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3"/>
    <s v="plays"/>
    <x v="2782"/>
    <x v="2778"/>
    <x v="28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2783"/>
    <b v="1"/>
    <n v="18"/>
    <b v="1"/>
    <s v="theater/plays"/>
    <n v="175"/>
    <n v="29.17"/>
    <x v="3"/>
    <s v="plays"/>
    <x v="2783"/>
    <x v="2779"/>
    <x v="3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3"/>
    <s v="plays"/>
    <x v="2784"/>
    <x v="2780"/>
    <x v="14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3"/>
    <s v="plays"/>
    <x v="2785"/>
    <x v="2781"/>
    <x v="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2786"/>
    <b v="0"/>
    <n v="41"/>
    <b v="1"/>
    <s v="theater/plays"/>
    <n v="106"/>
    <n v="51.85"/>
    <x v="3"/>
    <s v="plays"/>
    <x v="2786"/>
    <x v="2782"/>
    <x v="12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3"/>
    <s v="plays"/>
    <x v="2787"/>
    <x v="2783"/>
    <x v="1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3"/>
    <s v="plays"/>
    <x v="2788"/>
    <x v="2784"/>
    <x v="42"/>
  </r>
  <r>
    <n v="2789"/>
    <s v="The Adventurers Club"/>
    <s v="BNT's Biggest Adventure So Far: Our 2015 full length production!"/>
    <x v="2"/>
    <n v="3035"/>
    <x v="0"/>
    <s v="US"/>
    <s v="USD"/>
    <n v="1426132800"/>
    <x v="2789"/>
    <b v="0"/>
    <n v="24"/>
    <b v="1"/>
    <s v="theater/plays"/>
    <n v="101"/>
    <n v="126.46"/>
    <x v="3"/>
    <s v="plays"/>
    <x v="2789"/>
    <x v="2785"/>
    <x v="85"/>
  </r>
  <r>
    <n v="2790"/>
    <s v="Help us get &quot;Old Friends&quot; to the El Portal!!!"/>
    <s v="We want to perform the one act play &quot;Old Friends&quot; at the El Portal Theatre in North Hollywood, CA.!!  Help us to get on the stage!!"/>
    <x v="2"/>
    <n v="3160"/>
    <x v="0"/>
    <s v="US"/>
    <s v="USD"/>
    <n v="1423693903"/>
    <x v="2790"/>
    <b v="0"/>
    <n v="66"/>
    <b v="1"/>
    <s v="theater/plays"/>
    <n v="105"/>
    <n v="47.88"/>
    <x v="3"/>
    <s v="plays"/>
    <x v="2790"/>
    <x v="2786"/>
    <x v="10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3"/>
    <s v="plays"/>
    <x v="2791"/>
    <x v="2787"/>
    <x v="79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3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3"/>
    <s v="plays"/>
    <x v="2793"/>
    <x v="2789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2794"/>
    <b v="1"/>
    <n v="70"/>
    <b v="1"/>
    <s v="theater/plays"/>
    <n v="102"/>
    <n v="116"/>
    <x v="3"/>
    <s v="plays"/>
    <x v="2794"/>
    <x v="2790"/>
    <x v="82"/>
  </r>
  <r>
    <n v="2795"/>
    <s v="Good Men Wanted at ANT Fest"/>
    <s v="A new play about five bad bitches who fought in the Civil War disguised as men, premiering at Ars Nova's ANT Fest."/>
    <x v="183"/>
    <n v="730"/>
    <x v="0"/>
    <s v="US"/>
    <s v="USD"/>
    <n v="1402095600"/>
    <x v="2795"/>
    <b v="0"/>
    <n v="20"/>
    <b v="1"/>
    <s v="theater/plays"/>
    <n v="104"/>
    <n v="36.5"/>
    <x v="3"/>
    <s v="plays"/>
    <x v="2795"/>
    <x v="2791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2796"/>
    <b v="1"/>
    <n v="30"/>
    <b v="1"/>
    <s v="theater/plays"/>
    <n v="102"/>
    <n v="61"/>
    <x v="3"/>
    <s v="plays"/>
    <x v="2796"/>
    <x v="2792"/>
    <x v="90"/>
  </r>
  <r>
    <n v="3271"/>
    <s v="Saxon Court at Southwark Playhouse"/>
    <s v="A razor sharp satire to darken your Christmas."/>
    <x v="48"/>
    <n v="1950"/>
    <x v="0"/>
    <s v="GB"/>
    <s v="GBP"/>
    <n v="1414927775"/>
    <x v="2797"/>
    <b v="1"/>
    <n v="51"/>
    <b v="1"/>
    <s v="theater/plays"/>
    <n v="130"/>
    <n v="38.24"/>
    <x v="3"/>
    <s v="plays"/>
    <x v="2797"/>
    <x v="2793"/>
    <x v="143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2798"/>
    <b v="1"/>
    <n v="100"/>
    <b v="1"/>
    <s v="theater/plays"/>
    <n v="109"/>
    <n v="54.3"/>
    <x v="3"/>
    <s v="plays"/>
    <x v="2798"/>
    <x v="2794"/>
    <x v="22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2799"/>
    <b v="1"/>
    <n v="34"/>
    <b v="1"/>
    <s v="theater/plays"/>
    <n v="103"/>
    <n v="76.03"/>
    <x v="3"/>
    <s v="plays"/>
    <x v="2799"/>
    <x v="2795"/>
    <x v="57"/>
  </r>
  <r>
    <n v="3283"/>
    <s v="'Gretel and Hansel' - A Children's Theatre Production"/>
    <s v="'Gretel and Hansel' by Sam Leeves - an inclusive, multi-sensory theatre production for children aged seven to eleven and their families"/>
    <x v="77"/>
    <n v="838"/>
    <x v="0"/>
    <s v="GB"/>
    <s v="GBP"/>
    <n v="1455138000"/>
    <x v="2800"/>
    <b v="0"/>
    <n v="47"/>
    <b v="1"/>
    <s v="theater/plays"/>
    <n v="105"/>
    <n v="17.829999999999998"/>
    <x v="3"/>
    <s v="plays"/>
    <x v="2800"/>
    <x v="2796"/>
    <x v="25"/>
  </r>
  <r>
    <n v="2801"/>
    <s v="A Dream Play"/>
    <s v="Arise Theatre Company's production of August Strindberg's expressionist masterpiece 'A Dream Play'."/>
    <x v="9"/>
    <n v="666"/>
    <x v="0"/>
    <s v="AU"/>
    <s v="AUD"/>
    <n v="1412938800"/>
    <x v="2801"/>
    <b v="0"/>
    <n v="13"/>
    <b v="1"/>
    <s v="theater/plays"/>
    <n v="133"/>
    <n v="51.23"/>
    <x v="3"/>
    <s v="plays"/>
    <x v="2801"/>
    <x v="2797"/>
    <x v="8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2802"/>
    <b v="0"/>
    <n v="207"/>
    <b v="1"/>
    <s v="theater/plays"/>
    <n v="100"/>
    <n v="48.44"/>
    <x v="3"/>
    <s v="plays"/>
    <x v="2802"/>
    <x v="2798"/>
    <x v="3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3"/>
    <s v="plays"/>
    <x v="2803"/>
    <x v="2799"/>
    <x v="90"/>
  </r>
  <r>
    <n v="3289"/>
    <s v="Help take 'Conversations With Rats' to Edinburgh Fringe 2017"/>
    <s v="Ampersand Theatre's debut appearance at Edinburgh is in 2017 as Conversations With Rats opens at theSpace on the Mile, please help!"/>
    <x v="9"/>
    <n v="665.21"/>
    <x v="0"/>
    <s v="GB"/>
    <s v="GBP"/>
    <n v="1487580602"/>
    <x v="2804"/>
    <b v="0"/>
    <n v="25"/>
    <b v="1"/>
    <s v="theater/plays"/>
    <n v="133"/>
    <n v="26.61"/>
    <x v="3"/>
    <s v="plays"/>
    <x v="2804"/>
    <x v="2800"/>
    <x v="12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2805"/>
    <b v="0"/>
    <n v="72"/>
    <b v="1"/>
    <s v="theater/plays"/>
    <n v="121"/>
    <n v="33.67"/>
    <x v="3"/>
    <s v="plays"/>
    <x v="2805"/>
    <x v="2801"/>
    <x v="1"/>
  </r>
  <r>
    <n v="3292"/>
    <s v="Dick Whittington - our 2016 community pantomime!"/>
    <s v="Iver Heath Drama Club is a not-for-profit community group and this year we are performing DICK WHITTINGTON."/>
    <x v="370"/>
    <n v="289"/>
    <x v="0"/>
    <s v="GB"/>
    <s v="GBP"/>
    <n v="1449257348"/>
    <x v="2806"/>
    <b v="0"/>
    <n v="15"/>
    <b v="1"/>
    <s v="theater/plays"/>
    <n v="286"/>
    <n v="19.27"/>
    <x v="3"/>
    <s v="plays"/>
    <x v="2806"/>
    <x v="2802"/>
    <x v="26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3"/>
    <s v="plays"/>
    <x v="2807"/>
    <x v="2803"/>
    <x v="68"/>
  </r>
  <r>
    <n v="2808"/>
    <s v="PICNIC, by William Inge: An Inaugural Production"/>
    <s v="Seat of the Pants mounts our first show in a black box space that could become permanent; can you help us excel and seal the deal?"/>
    <x v="53"/>
    <n v="4511"/>
    <x v="0"/>
    <s v="US"/>
    <s v="USD"/>
    <n v="1440274735"/>
    <x v="2808"/>
    <b v="0"/>
    <n v="69"/>
    <b v="1"/>
    <s v="theater/plays"/>
    <n v="100"/>
    <n v="65.38"/>
    <x v="3"/>
    <s v="plays"/>
    <x v="2808"/>
    <x v="2804"/>
    <x v="10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3"/>
    <s v="plays"/>
    <x v="2809"/>
    <x v="2805"/>
    <x v="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3"/>
    <s v="plays"/>
    <x v="2810"/>
    <x v="2806"/>
    <x v="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2811"/>
    <b v="0"/>
    <n v="24"/>
    <b v="1"/>
    <s v="theater/plays"/>
    <n v="118"/>
    <n v="29.58"/>
    <x v="3"/>
    <s v="plays"/>
    <x v="2811"/>
    <x v="2807"/>
    <x v="68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3"/>
    <s v="plays"/>
    <x v="2812"/>
    <x v="2808"/>
    <x v="85"/>
  </r>
  <r>
    <n v="2813"/>
    <s v="Hi, Are You Single? by Ryan J. Haddad"/>
    <s v="Ryan has a higher sex drive than you. He also has cerebral palsy. Join him for his hilarious and poignant new solo show!"/>
    <x v="71"/>
    <n v="3572.12"/>
    <x v="0"/>
    <s v="US"/>
    <s v="USD"/>
    <n v="1481737761"/>
    <x v="2813"/>
    <b v="0"/>
    <n v="96"/>
    <b v="1"/>
    <s v="theater/plays"/>
    <n v="128"/>
    <n v="37.21"/>
    <x v="3"/>
    <s v="plays"/>
    <x v="2813"/>
    <x v="2809"/>
    <x v="87"/>
  </r>
  <r>
    <n v="3295"/>
    <s v="The Divine Comedy Show"/>
    <s v="A comedic drama about The Devil and his quest to take a bride and to Hell with the consequences, no matter what they may be."/>
    <x v="183"/>
    <n v="720.01"/>
    <x v="0"/>
    <s v="GB"/>
    <s v="GBP"/>
    <n v="1474886229"/>
    <x v="2814"/>
    <b v="0"/>
    <n v="27"/>
    <b v="1"/>
    <s v="theater/plays"/>
    <n v="103"/>
    <n v="26.67"/>
    <x v="3"/>
    <s v="plays"/>
    <x v="2814"/>
    <x v="2810"/>
    <x v="52"/>
  </r>
  <r>
    <n v="2815"/>
    <s v="Widow's Wedding Dress"/>
    <s v="Set in 1950s Northern Ireland, this play tells the story of two sisters in a community of Travellers, or Irish Gypsies."/>
    <x v="159"/>
    <n v="605"/>
    <x v="0"/>
    <s v="CA"/>
    <s v="CAD"/>
    <n v="1470595109"/>
    <x v="2815"/>
    <b v="0"/>
    <n v="14"/>
    <b v="1"/>
    <s v="theater/plays"/>
    <n v="242"/>
    <n v="43.21"/>
    <x v="3"/>
    <s v="plays"/>
    <x v="2815"/>
    <x v="2811"/>
    <x v="5"/>
  </r>
  <r>
    <n v="3296"/>
    <s v="Alix in Wundergarten"/>
    <s v="A dark theatrical comedy about four actors recording a warped radio version of Lewis Carroll's 'Alice's Adventures in Wonderland'."/>
    <x v="48"/>
    <n v="2161"/>
    <x v="0"/>
    <s v="GB"/>
    <s v="GBP"/>
    <n v="1448229600"/>
    <x v="2816"/>
    <b v="0"/>
    <n v="47"/>
    <b v="1"/>
    <s v="theater/plays"/>
    <n v="144"/>
    <n v="45.98"/>
    <x v="3"/>
    <s v="plays"/>
    <x v="2816"/>
    <x v="2812"/>
    <x v="21"/>
  </r>
  <r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x v="2817"/>
    <b v="0"/>
    <n v="44"/>
    <b v="1"/>
    <s v="theater/plays"/>
    <n v="100"/>
    <n v="125.09"/>
    <x v="3"/>
    <s v="plays"/>
    <x v="2817"/>
    <x v="2813"/>
    <x v="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3"/>
    <s v="plays"/>
    <x v="2818"/>
    <x v="2814"/>
    <x v="13"/>
  </r>
  <r>
    <n v="3309"/>
    <s v="Collision Course"/>
    <s v="Two unlikely friends, a garage, tinned beans &amp; the end of the world."/>
    <x v="18"/>
    <n v="558"/>
    <x v="0"/>
    <s v="GB"/>
    <s v="GBP"/>
    <n v="1476632178"/>
    <x v="2819"/>
    <b v="0"/>
    <n v="31"/>
    <b v="1"/>
    <s v="theater/plays"/>
    <n v="159"/>
    <n v="18"/>
    <x v="3"/>
    <s v="plays"/>
    <x v="2819"/>
    <x v="2815"/>
    <x v="83"/>
  </r>
  <r>
    <n v="3314"/>
    <s v="The White Bike"/>
    <s v="I want to add a new perspective to the cycling safety debate by taking my play THE WHITE BIKE to the Edinburgh Festival of Cycling"/>
    <x v="77"/>
    <n v="1686"/>
    <x v="0"/>
    <s v="GB"/>
    <s v="GBP"/>
    <n v="1431115500"/>
    <x v="2820"/>
    <b v="0"/>
    <n v="58"/>
    <b v="1"/>
    <s v="theater/plays"/>
    <n v="211"/>
    <n v="29.07"/>
    <x v="3"/>
    <s v="plays"/>
    <x v="2820"/>
    <x v="2816"/>
    <x v="19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2821"/>
    <b v="0"/>
    <n v="89"/>
    <b v="1"/>
    <s v="theater/plays"/>
    <n v="110"/>
    <n v="49.44"/>
    <x v="3"/>
    <s v="plays"/>
    <x v="2821"/>
    <x v="2817"/>
    <x v="8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3"/>
    <s v="plays"/>
    <x v="2822"/>
    <x v="2818"/>
    <x v="85"/>
  </r>
  <r>
    <n v="3319"/>
    <s v="Down the Rabbit Hole"/>
    <s v="Down the Rabbit Hole is an exciting new play by Not Just Theatre Productions. To be performed at Matthew's Yard Theatre in Feb 2015"/>
    <x v="9"/>
    <n v="540"/>
    <x v="0"/>
    <s v="GB"/>
    <s v="GBP"/>
    <n v="1422712986"/>
    <x v="2823"/>
    <b v="0"/>
    <n v="16"/>
    <b v="1"/>
    <s v="theater/plays"/>
    <n v="108"/>
    <n v="33.75"/>
    <x v="3"/>
    <s v="plays"/>
    <x v="2823"/>
    <x v="2819"/>
    <x v="18"/>
  </r>
  <r>
    <n v="2824"/>
    <s v="The Rooftop"/>
    <s v="I wrote a One Act play called The Rooftop for a Female Playwright's festival. Every little bit helps!"/>
    <x v="82"/>
    <n v="760"/>
    <x v="0"/>
    <s v="US"/>
    <s v="USD"/>
    <n v="1434159780"/>
    <x v="2824"/>
    <b v="0"/>
    <n v="15"/>
    <b v="1"/>
    <s v="theater/plays"/>
    <n v="117"/>
    <n v="50.67"/>
    <x v="3"/>
    <s v="plays"/>
    <x v="2824"/>
    <x v="2820"/>
    <x v="8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2825"/>
    <b v="0"/>
    <n v="49"/>
    <b v="1"/>
    <s v="theater/plays"/>
    <n v="126"/>
    <n v="25.69"/>
    <x v="3"/>
    <s v="plays"/>
    <x v="2825"/>
    <x v="2821"/>
    <x v="52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3"/>
    <s v="plays"/>
    <x v="2826"/>
    <x v="2822"/>
    <x v="9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3"/>
    <s v="plays"/>
    <x v="2827"/>
    <x v="2823"/>
    <x v="36"/>
  </r>
  <r>
    <n v="3325"/>
    <s v="Infectious, love at the end of the 21st century!"/>
    <s v="Innovative Theatre Company Needs You To Reach Funding Requirements. We Are So Close We Can Smell It! Thank You In Advance."/>
    <x v="15"/>
    <n v="450"/>
    <x v="0"/>
    <s v="GB"/>
    <s v="GBP"/>
    <n v="1428256277"/>
    <x v="2828"/>
    <b v="0"/>
    <n v="15"/>
    <b v="1"/>
    <s v="theater/plays"/>
    <n v="113"/>
    <n v="30"/>
    <x v="3"/>
    <s v="plays"/>
    <x v="2828"/>
    <x v="2824"/>
    <x v="85"/>
  </r>
  <r>
    <n v="3327"/>
    <s v="Itch + Scratch at Hackney Showroom"/>
    <s v="After 3 successful nights last year, Itch+Scratch are back. New writing, live music and party fun. Best New Theatre, Great Night Out."/>
    <x v="77"/>
    <n v="810"/>
    <x v="0"/>
    <s v="GB"/>
    <s v="GBP"/>
    <n v="1462697966"/>
    <x v="2829"/>
    <b v="0"/>
    <n v="33"/>
    <b v="1"/>
    <s v="theater/plays"/>
    <n v="101"/>
    <n v="24.55"/>
    <x v="3"/>
    <s v="plays"/>
    <x v="2829"/>
    <x v="2825"/>
    <x v="8"/>
  </r>
  <r>
    <n v="2830"/>
    <s v="Nakhtik and Avalon"/>
    <s v="Avalon is a new South African Township play and Nakhtik is a  danced political lecture."/>
    <x v="2"/>
    <n v="3000"/>
    <x v="0"/>
    <s v="US"/>
    <s v="USD"/>
    <n v="1399867140"/>
    <x v="2830"/>
    <b v="0"/>
    <n v="11"/>
    <b v="1"/>
    <s v="theater/plays"/>
    <n v="100"/>
    <n v="272.73"/>
    <x v="3"/>
    <s v="plays"/>
    <x v="2830"/>
    <x v="2826"/>
    <x v="93"/>
  </r>
  <r>
    <n v="2831"/>
    <s v="Tackett &amp; Pyke put on a Play"/>
    <s v="We each wrote a play and would like to produce them for you for nothing more than art's sake!"/>
    <x v="2"/>
    <n v="3320"/>
    <x v="0"/>
    <s v="US"/>
    <s v="USD"/>
    <n v="1437076070"/>
    <x v="2831"/>
    <b v="0"/>
    <n v="52"/>
    <b v="1"/>
    <s v="theater/plays"/>
    <n v="111"/>
    <n v="63.85"/>
    <x v="3"/>
    <s v="plays"/>
    <x v="2831"/>
    <x v="2827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2832"/>
    <b v="0"/>
    <n v="26"/>
    <b v="1"/>
    <s v="theater/plays"/>
    <n v="117"/>
    <n v="44.92"/>
    <x v="3"/>
    <s v="plays"/>
    <x v="2832"/>
    <x v="2828"/>
    <x v="24"/>
  </r>
  <r>
    <n v="2833"/>
    <s v="Star Man Rocket Man"/>
    <s v="A new play about exploring outer space"/>
    <x v="207"/>
    <n v="2923"/>
    <x v="0"/>
    <s v="US"/>
    <s v="USD"/>
    <n v="1444528800"/>
    <x v="2833"/>
    <b v="0"/>
    <n v="35"/>
    <b v="1"/>
    <s v="theater/plays"/>
    <n v="108"/>
    <n v="83.51"/>
    <x v="3"/>
    <s v="plays"/>
    <x v="2833"/>
    <x v="2829"/>
    <x v="33"/>
  </r>
  <r>
    <n v="3330"/>
    <s v="Tissue by Louise Page. A play about Breast Cancer."/>
    <s v="&quot;Tissue&quot; is a play about Breast Cancer. Produced by MonkeyBond theatre co.ltd to raise awareness for Breast cancer."/>
    <x v="48"/>
    <n v="1594"/>
    <x v="0"/>
    <s v="GB"/>
    <s v="GBP"/>
    <n v="1427919468"/>
    <x v="2834"/>
    <b v="0"/>
    <n v="69"/>
    <b v="1"/>
    <s v="theater/plays"/>
    <n v="106"/>
    <n v="23.1"/>
    <x v="3"/>
    <s v="plays"/>
    <x v="2834"/>
    <x v="2830"/>
    <x v="27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2835"/>
    <b v="0"/>
    <n v="63"/>
    <b v="1"/>
    <s v="theater/plays"/>
    <n v="100"/>
    <n v="79.62"/>
    <x v="3"/>
    <s v="plays"/>
    <x v="2835"/>
    <x v="2831"/>
    <x v="3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3"/>
    <s v="plays"/>
    <x v="2836"/>
    <x v="2832"/>
    <x v="15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3"/>
    <s v="plays"/>
    <x v="2837"/>
    <x v="2833"/>
    <x v="9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3"/>
    <s v="plays"/>
    <x v="2838"/>
    <x v="2834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3"/>
    <s v="plays"/>
    <x v="2839"/>
    <x v="2835"/>
    <x v="96"/>
  </r>
  <r>
    <n v="3336"/>
    <s v="WILDE TALES"/>
    <s v="A theatrical adaptation of Oscar Wilde's short stories, presented by Suitcase Civilians at The Space, April 5-10 2016."/>
    <x v="159"/>
    <n v="250"/>
    <x v="0"/>
    <s v="GB"/>
    <s v="GBP"/>
    <n v="1459845246"/>
    <x v="2840"/>
    <b v="0"/>
    <n v="9"/>
    <b v="1"/>
    <s v="theater/plays"/>
    <n v="100"/>
    <n v="27.78"/>
    <x v="3"/>
    <s v="plays"/>
    <x v="2840"/>
    <x v="2836"/>
    <x v="103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2841"/>
    <b v="0"/>
    <n v="34"/>
    <b v="1"/>
    <s v="theater/plays"/>
    <n v="110"/>
    <n v="81.03"/>
    <x v="3"/>
    <s v="plays"/>
    <x v="2841"/>
    <x v="2837"/>
    <x v="80"/>
  </r>
  <r>
    <n v="3341"/>
    <s v="Today I Live"/>
    <s v="A London flat, two stories play simultaneously. Irish mapmaker 1821, Iranian artist present day. Each senses the other. Worlds collide."/>
    <x v="300"/>
    <n v="3350"/>
    <x v="0"/>
    <s v="GB"/>
    <s v="GBP"/>
    <n v="1465750800"/>
    <x v="2842"/>
    <b v="0"/>
    <n v="28"/>
    <b v="1"/>
    <s v="theater/plays"/>
    <n v="100"/>
    <n v="119.64"/>
    <x v="3"/>
    <s v="plays"/>
    <x v="2842"/>
    <x v="2838"/>
    <x v="7"/>
  </r>
  <r>
    <n v="2843"/>
    <s v="Summer Adaptation of Fallen Angels"/>
    <s v="We're high school students directing a film adaptation of the play, Fallen Angels, written by NoÃ«l Coward and set in the 1920's."/>
    <x v="37"/>
    <n v="0"/>
    <x v="1"/>
    <s v="US"/>
    <s v="USD"/>
    <n v="1465790400"/>
    <x v="2843"/>
    <b v="0"/>
    <n v="0"/>
    <b v="0"/>
    <s v="theater/plays"/>
    <n v="0"/>
    <n v="0"/>
    <x v="3"/>
    <s v="plays"/>
    <x v="2843"/>
    <x v="2839"/>
    <x v="36"/>
  </r>
  <r>
    <n v="2844"/>
    <s v="KabarettstÃ¼ck &quot;Dicht in da Nochtschicht&quot;"/>
    <s v="Zwei ausgebildete Schauspieler, ein Musiker - gemeinsam bringt man ein waschechtes KabarettstÃ¼ck auf die BÃ¼hne."/>
    <x v="33"/>
    <n v="30"/>
    <x v="1"/>
    <s v="AT"/>
    <s v="EUR"/>
    <n v="1483535180"/>
    <x v="2844"/>
    <b v="0"/>
    <n v="1"/>
    <b v="0"/>
    <s v="theater/plays"/>
    <n v="5"/>
    <n v="30"/>
    <x v="3"/>
    <s v="plays"/>
    <x v="2844"/>
    <x v="2840"/>
    <x v="81"/>
  </r>
  <r>
    <n v="2845"/>
    <s v="Haberdasher Theatre Inc. : Richard Greenbergâ€™s, The Maderati"/>
    <s v="The Maderati: A bitingly witty absurdest comedy, which pokes wickedly perceptive fun at NY artist lifestyle."/>
    <x v="50"/>
    <n v="2366"/>
    <x v="1"/>
    <s v="US"/>
    <s v="USD"/>
    <n v="1433723033"/>
    <x v="2845"/>
    <b v="0"/>
    <n v="39"/>
    <b v="0"/>
    <s v="theater/plays"/>
    <n v="32"/>
    <n v="60.67"/>
    <x v="3"/>
    <s v="plays"/>
    <x v="2845"/>
    <x v="2841"/>
    <x v="19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1"/>
    <s v="US"/>
    <s v="USD"/>
    <n v="1432917394"/>
    <x v="2846"/>
    <b v="0"/>
    <n v="0"/>
    <b v="0"/>
    <s v="theater/plays"/>
    <n v="0"/>
    <n v="0"/>
    <x v="3"/>
    <s v="plays"/>
    <x v="2846"/>
    <x v="2842"/>
    <x v="19"/>
  </r>
  <r>
    <n v="2847"/>
    <s v="COLOR ME"/>
    <s v="Dark secrets come to light when Mariah meets Stella. They find a way to face the south's largest elephant in the room: RACISM."/>
    <x v="13"/>
    <n v="0"/>
    <x v="1"/>
    <s v="US"/>
    <s v="USD"/>
    <n v="1464031265"/>
    <x v="2847"/>
    <b v="0"/>
    <n v="0"/>
    <b v="0"/>
    <s v="theater/plays"/>
    <n v="0"/>
    <n v="0"/>
    <x v="3"/>
    <s v="plays"/>
    <x v="2847"/>
    <x v="2843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1"/>
    <s v="US"/>
    <s v="USD"/>
    <n v="1432913659"/>
    <x v="2848"/>
    <b v="0"/>
    <n v="3"/>
    <b v="0"/>
    <s v="theater/plays"/>
    <n v="0"/>
    <n v="23.33"/>
    <x v="3"/>
    <s v="plays"/>
    <x v="2848"/>
    <x v="2844"/>
    <x v="57"/>
  </r>
  <r>
    <n v="3343"/>
    <s v="The Girl Who Touched the Stars"/>
    <s v="Two sisters make a set of paper dolls which take them on a journey across lands, creating memories along the way."/>
    <x v="183"/>
    <n v="1200"/>
    <x v="0"/>
    <s v="GB"/>
    <s v="GBP"/>
    <n v="1460553480"/>
    <x v="2849"/>
    <b v="0"/>
    <n v="23"/>
    <b v="1"/>
    <s v="theater/plays"/>
    <n v="171"/>
    <n v="52.17"/>
    <x v="3"/>
    <s v="plays"/>
    <x v="2849"/>
    <x v="2845"/>
    <x v="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1"/>
    <s v="US"/>
    <s v="USD"/>
    <n v="1409962211"/>
    <x v="2850"/>
    <b v="0"/>
    <n v="13"/>
    <b v="0"/>
    <s v="theater/plays"/>
    <n v="4"/>
    <n v="23.92"/>
    <x v="3"/>
    <s v="plays"/>
    <x v="2850"/>
    <x v="2846"/>
    <x v="96"/>
  </r>
  <r>
    <n v="2851"/>
    <s v="The Divideâ€ A Great New Controversial Play."/>
    <s v="Set in Southern America â€œThe Divideâ€ is a stage play that touches on the issues that are forefront in America and the world."/>
    <x v="53"/>
    <n v="0"/>
    <x v="1"/>
    <s v="IE"/>
    <s v="EUR"/>
    <n v="1454109420"/>
    <x v="2851"/>
    <b v="0"/>
    <n v="0"/>
    <b v="0"/>
    <s v="theater/plays"/>
    <n v="0"/>
    <n v="0"/>
    <x v="3"/>
    <s v="plays"/>
    <x v="2851"/>
    <x v="2847"/>
    <x v="89"/>
  </r>
  <r>
    <n v="2852"/>
    <s v="Freedom Train"/>
    <s v="Just one time back to the past on the Freedom Train will open your eyes and your lives will never ever be the same!"/>
    <x v="10"/>
    <n v="95"/>
    <x v="1"/>
    <s v="US"/>
    <s v="USD"/>
    <n v="1403312703"/>
    <x v="2852"/>
    <b v="0"/>
    <n v="6"/>
    <b v="0"/>
    <s v="theater/plays"/>
    <n v="2"/>
    <n v="15.83"/>
    <x v="3"/>
    <s v="plays"/>
    <x v="2852"/>
    <x v="2848"/>
    <x v="10"/>
  </r>
  <r>
    <n v="2853"/>
    <s v="Eighteen Months- A Love Story Interrupted"/>
    <s v="Much has been written by women on breast cancer. Yet, there is little that has been written for the theatre on this by men. I have!"/>
    <x v="203"/>
    <n v="0"/>
    <x v="1"/>
    <s v="CA"/>
    <s v="CAD"/>
    <n v="1410669297"/>
    <x v="2853"/>
    <b v="0"/>
    <n v="0"/>
    <b v="0"/>
    <s v="theater/plays"/>
    <n v="0"/>
    <n v="0"/>
    <x v="3"/>
    <s v="plays"/>
    <x v="2853"/>
    <x v="2849"/>
    <x v="3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2854"/>
    <b v="0"/>
    <n v="22"/>
    <b v="1"/>
    <s v="theater/plays"/>
    <n v="119"/>
    <n v="108.59"/>
    <x v="3"/>
    <s v="plays"/>
    <x v="2854"/>
    <x v="2850"/>
    <x v="70"/>
  </r>
  <r>
    <n v="2855"/>
    <s v="STAGE READING for TETCNY"/>
    <s v="Raising funds to have a private stage reading for an upcoming play from THE ENSEMBLE THEATRE COMPANY OF NEW YORK (www.tetcny.org)"/>
    <x v="20"/>
    <n v="300"/>
    <x v="1"/>
    <s v="US"/>
    <s v="USD"/>
    <n v="1454110440"/>
    <x v="2855"/>
    <b v="0"/>
    <n v="5"/>
    <b v="0"/>
    <s v="theater/plays"/>
    <n v="50"/>
    <n v="60"/>
    <x v="3"/>
    <s v="plays"/>
    <x v="2855"/>
    <x v="2851"/>
    <x v="25"/>
  </r>
  <r>
    <n v="2856"/>
    <s v="The JOkeress Going Live"/>
    <s v="This will be the fifth play of The Jokeress, based on the ebook/paperback novelette series. It is scifi, suspense, terror, and noir."/>
    <x v="2"/>
    <n v="146"/>
    <x v="1"/>
    <s v="US"/>
    <s v="USD"/>
    <n v="1439069640"/>
    <x v="2856"/>
    <b v="0"/>
    <n v="6"/>
    <b v="0"/>
    <s v="theater/plays"/>
    <n v="5"/>
    <n v="24.33"/>
    <x v="3"/>
    <s v="plays"/>
    <x v="2856"/>
    <x v="2852"/>
    <x v="90"/>
  </r>
  <r>
    <n v="2857"/>
    <s v="Los Tradicionales"/>
    <s v="Somos una compaÃ±Ã­a de teatro independiente. Y en el 2017 queremos arrancar con el montaje de 3 obras._x000a_3 elencos, 3 espacios."/>
    <x v="117"/>
    <n v="7500"/>
    <x v="1"/>
    <s v="MX"/>
    <s v="MXN"/>
    <n v="1487613600"/>
    <x v="2857"/>
    <b v="0"/>
    <n v="15"/>
    <b v="0"/>
    <s v="theater/plays"/>
    <n v="20"/>
    <n v="500"/>
    <x v="3"/>
    <s v="plays"/>
    <x v="2857"/>
    <x v="2853"/>
    <x v="62"/>
  </r>
  <r>
    <n v="2858"/>
    <s v="Gay Party Superposh 'Winter Wonderland'"/>
    <s v="Een Gay Party in het centrum van Amersfoort. _x000a_Een geweldige avond uit, met een show, optredens en DJ's."/>
    <x v="28"/>
    <n v="0"/>
    <x v="1"/>
    <s v="NL"/>
    <s v="EUR"/>
    <n v="1417778880"/>
    <x v="2858"/>
    <b v="0"/>
    <n v="0"/>
    <b v="0"/>
    <s v="theater/plays"/>
    <n v="0"/>
    <n v="0"/>
    <x v="3"/>
    <s v="plays"/>
    <x v="2858"/>
    <x v="2854"/>
    <x v="106"/>
  </r>
  <r>
    <n v="2859"/>
    <s v="Grover Theatre Company (GTC)"/>
    <s v="A theatre company that will create works to inspire young people and get everyone involved."/>
    <x v="13"/>
    <n v="35"/>
    <x v="1"/>
    <s v="AU"/>
    <s v="AUD"/>
    <n v="1444984904"/>
    <x v="2859"/>
    <b v="0"/>
    <n v="1"/>
    <b v="0"/>
    <s v="theater/plays"/>
    <n v="2"/>
    <n v="35"/>
    <x v="3"/>
    <s v="plays"/>
    <x v="2859"/>
    <x v="2855"/>
    <x v="84"/>
  </r>
  <r>
    <n v="2860"/>
    <s v="Macbeth For President 2016"/>
    <s v="The Bard's classic tale set in the 2016 Presidential Campaign. Power, corruption, greed, and conspiracy. How far are you willing to go?"/>
    <x v="23"/>
    <n v="266"/>
    <x v="1"/>
    <s v="US"/>
    <s v="USD"/>
    <n v="1466363576"/>
    <x v="2860"/>
    <b v="0"/>
    <n v="9"/>
    <b v="0"/>
    <s v="theater/plays"/>
    <n v="7"/>
    <n v="29.56"/>
    <x v="3"/>
    <s v="plays"/>
    <x v="2860"/>
    <x v="2856"/>
    <x v="70"/>
  </r>
  <r>
    <n v="2861"/>
    <s v="Julius Caesar"/>
    <s v="The University of Queensland Drama Production Course is putting on an adaptation of William Shakespeares Julius Caesar"/>
    <x v="159"/>
    <n v="80"/>
    <x v="1"/>
    <s v="AU"/>
    <s v="AUD"/>
    <n v="1443103848"/>
    <x v="2861"/>
    <b v="0"/>
    <n v="3"/>
    <b v="0"/>
    <s v="theater/plays"/>
    <n v="32"/>
    <n v="26.67"/>
    <x v="3"/>
    <s v="plays"/>
    <x v="2861"/>
    <x v="2857"/>
    <x v="13"/>
  </r>
  <r>
    <n v="2862"/>
    <s v="Get Your Life Back"/>
    <s v="&quot;Get Your Life Back&quot; is a dynamic stage play that deals with true issues of life that reign in the lives of many people everyday."/>
    <x v="84"/>
    <n v="55"/>
    <x v="1"/>
    <s v="US"/>
    <s v="USD"/>
    <n v="1403636229"/>
    <x v="2862"/>
    <b v="0"/>
    <n v="3"/>
    <b v="0"/>
    <s v="theater/plays"/>
    <n v="0"/>
    <n v="18.329999999999998"/>
    <x v="3"/>
    <s v="plays"/>
    <x v="2862"/>
    <x v="2858"/>
    <x v="10"/>
  </r>
  <r>
    <n v="2863"/>
    <s v="Equality Theatre"/>
    <s v="I would like to start a Acting Company that supports and includes LGBTQ youth and young adults in very conservative North Texas"/>
    <x v="64"/>
    <n v="20"/>
    <x v="1"/>
    <s v="US"/>
    <s v="USD"/>
    <n v="1410279123"/>
    <x v="2863"/>
    <b v="0"/>
    <n v="1"/>
    <b v="0"/>
    <s v="theater/plays"/>
    <n v="0"/>
    <n v="20"/>
    <x v="3"/>
    <s v="plays"/>
    <x v="2863"/>
    <x v="2859"/>
    <x v="3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2864"/>
    <b v="0"/>
    <n v="54"/>
    <b v="1"/>
    <s v="theater/plays"/>
    <n v="101"/>
    <n v="93.61"/>
    <x v="3"/>
    <s v="plays"/>
    <x v="2864"/>
    <x v="2860"/>
    <x v="12"/>
  </r>
  <r>
    <n v="2865"/>
    <s v="FRINGE 2015 by YER Productions"/>
    <s v="Prepare to be Swept Away. Three short plays from three master playwrights; LANDFALL, SNIPER and DANGERS of TOBACCO!"/>
    <x v="371"/>
    <n v="0"/>
    <x v="1"/>
    <s v="US"/>
    <s v="USD"/>
    <n v="1420512259"/>
    <x v="2865"/>
    <b v="0"/>
    <n v="0"/>
    <b v="0"/>
    <s v="theater/plays"/>
    <n v="0"/>
    <n v="0"/>
    <x v="3"/>
    <s v="plays"/>
    <x v="2865"/>
    <x v="2861"/>
    <x v="106"/>
  </r>
  <r>
    <n v="2866"/>
    <s v="Church Folk Can Be Dangerous People"/>
    <s v="The reality is dark, sinister. The milieu is not as friendly as it claims. What is this place? Where is it? Is it your local church?"/>
    <x v="10"/>
    <n v="45"/>
    <x v="1"/>
    <s v="US"/>
    <s v="USD"/>
    <n v="1476482400"/>
    <x v="2866"/>
    <b v="0"/>
    <n v="2"/>
    <b v="0"/>
    <s v="theater/plays"/>
    <n v="1"/>
    <n v="22.5"/>
    <x v="3"/>
    <s v="plays"/>
    <x v="2866"/>
    <x v="2862"/>
    <x v="83"/>
  </r>
  <r>
    <n v="2867"/>
    <s v="A Midsummer Night's Dream"/>
    <s v="This production is being put together by Wilson's newest professional theater company, the Wyldepine Players in conjunction w/ Taiplab"/>
    <x v="30"/>
    <n v="504"/>
    <x v="1"/>
    <s v="US"/>
    <s v="USD"/>
    <n v="1467604800"/>
    <x v="2867"/>
    <b v="0"/>
    <n v="10"/>
    <b v="0"/>
    <s v="theater/plays"/>
    <n v="20"/>
    <n v="50.4"/>
    <x v="3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1"/>
    <s v="US"/>
    <s v="USD"/>
    <n v="1475697054"/>
    <x v="2868"/>
    <b v="0"/>
    <n v="60"/>
    <b v="0"/>
    <s v="theater/plays"/>
    <n v="42"/>
    <n v="105.03"/>
    <x v="3"/>
    <s v="plays"/>
    <x v="2868"/>
    <x v="2864"/>
    <x v="7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1"/>
    <s v="US"/>
    <s v="USD"/>
    <n v="1468937681"/>
    <x v="2869"/>
    <b v="0"/>
    <n v="5"/>
    <b v="0"/>
    <s v="theater/plays"/>
    <n v="1"/>
    <n v="35.4"/>
    <x v="3"/>
    <s v="plays"/>
    <x v="2869"/>
    <x v="2865"/>
    <x v="4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1"/>
    <s v="US"/>
    <s v="USD"/>
    <n v="1400301165"/>
    <x v="2870"/>
    <b v="0"/>
    <n v="9"/>
    <b v="0"/>
    <s v="theater/plays"/>
    <n v="15"/>
    <n v="83.33"/>
    <x v="3"/>
    <s v="plays"/>
    <x v="2870"/>
    <x v="2866"/>
    <x v="93"/>
  </r>
  <r>
    <n v="2871"/>
    <s v="The Bill Cosby Assault, a play"/>
    <s v="America's dad or serial rapist? Or both? The stories of the Bill Cosby accusers and the society so skeptical of them."/>
    <x v="3"/>
    <n v="467"/>
    <x v="1"/>
    <s v="US"/>
    <s v="USD"/>
    <n v="1419183813"/>
    <x v="2871"/>
    <b v="0"/>
    <n v="13"/>
    <b v="0"/>
    <s v="theater/plays"/>
    <n v="5"/>
    <n v="35.92"/>
    <x v="3"/>
    <s v="plays"/>
    <x v="2871"/>
    <x v="2867"/>
    <x v="98"/>
  </r>
  <r>
    <n v="2872"/>
    <s v="Loud Arts"/>
    <s v="Local Theatre group in Loudoun County, Virginia. Looking for funds to start producing shows!"/>
    <x v="2"/>
    <n v="0"/>
    <x v="1"/>
    <s v="US"/>
    <s v="USD"/>
    <n v="1434768438"/>
    <x v="2872"/>
    <b v="0"/>
    <n v="0"/>
    <b v="0"/>
    <s v="theater/plays"/>
    <n v="0"/>
    <n v="0"/>
    <x v="3"/>
    <s v="plays"/>
    <x v="2872"/>
    <x v="2868"/>
    <x v="57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1"/>
    <s v="US"/>
    <s v="USD"/>
    <n v="1422473831"/>
    <x v="2873"/>
    <b v="0"/>
    <n v="8"/>
    <b v="0"/>
    <s v="theater/plays"/>
    <n v="38"/>
    <n v="119.13"/>
    <x v="3"/>
    <s v="plays"/>
    <x v="2873"/>
    <x v="2869"/>
    <x v="18"/>
  </r>
  <r>
    <n v="2874"/>
    <s v="Lead Players Theatre Company"/>
    <s v="We present Classics made for the 21st Century and we need a space! Please help us rent a space for The Importance of Being Earnest!"/>
    <x v="10"/>
    <n v="271"/>
    <x v="1"/>
    <s v="US"/>
    <s v="USD"/>
    <n v="1484684186"/>
    <x v="2874"/>
    <b v="0"/>
    <n v="3"/>
    <b v="0"/>
    <s v="theater/plays"/>
    <n v="5"/>
    <n v="90.33"/>
    <x v="3"/>
    <s v="plays"/>
    <x v="2874"/>
    <x v="2870"/>
    <x v="62"/>
  </r>
  <r>
    <n v="2875"/>
    <s v="Right Tracey!"/>
    <s v="Play about Tracey a gay man trapped in his room by his Bible thumping mother. He finds love but the room can not keep the love alive."/>
    <x v="22"/>
    <n v="7"/>
    <x v="1"/>
    <s v="US"/>
    <s v="USD"/>
    <n v="1462417493"/>
    <x v="2875"/>
    <b v="0"/>
    <n v="3"/>
    <b v="0"/>
    <s v="theater/plays"/>
    <n v="0"/>
    <n v="2.33"/>
    <x v="3"/>
    <s v="plays"/>
    <x v="2875"/>
    <x v="2871"/>
    <x v="8"/>
  </r>
  <r>
    <n v="2876"/>
    <s v="The Sins of Bad People  Urban Stage Play"/>
    <s v="Charlotte NC playwright looking to showcase a series of three stage plays.  Plays are funny, completed and ready to run!"/>
    <x v="61"/>
    <n v="0"/>
    <x v="1"/>
    <s v="US"/>
    <s v="USD"/>
    <n v="1437069079"/>
    <x v="2876"/>
    <b v="0"/>
    <n v="0"/>
    <b v="0"/>
    <s v="theater/plays"/>
    <n v="0"/>
    <n v="0"/>
    <x v="3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1"/>
    <s v="US"/>
    <s v="USD"/>
    <n v="1480525200"/>
    <x v="2877"/>
    <b v="0"/>
    <n v="6"/>
    <b v="0"/>
    <s v="theater/plays"/>
    <n v="11"/>
    <n v="108.33"/>
    <x v="3"/>
    <s v="plays"/>
    <x v="2877"/>
    <x v="2873"/>
    <x v="15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2878"/>
    <b v="0"/>
    <n v="70"/>
    <b v="1"/>
    <s v="theater/plays"/>
    <n v="108"/>
    <n v="76.8"/>
    <x v="3"/>
    <s v="plays"/>
    <x v="2878"/>
    <x v="2874"/>
    <x v="36"/>
  </r>
  <r>
    <n v="2879"/>
    <s v="Girls, Ladies and Women - A Gospel Drama"/>
    <s v="She that fines a husband? Wait, is that right? Girl... you better check yourself, before you wreck yourself!"/>
    <x v="372"/>
    <n v="29"/>
    <x v="1"/>
    <s v="US"/>
    <s v="USD"/>
    <n v="1453310661"/>
    <x v="2879"/>
    <b v="0"/>
    <n v="1"/>
    <b v="0"/>
    <s v="theater/plays"/>
    <n v="0"/>
    <n v="29"/>
    <x v="3"/>
    <s v="plays"/>
    <x v="2879"/>
    <x v="2875"/>
    <x v="49"/>
  </r>
  <r>
    <n v="2880"/>
    <s v="BELIEF on the Isle of Skye"/>
    <s v="BELIEF leaves res &amp; crosses nations, swims the Atlantic, landing on Isle where Salish meets Gaelic, where humanity transcends barriers"/>
    <x v="14"/>
    <n v="2800"/>
    <x v="1"/>
    <s v="US"/>
    <s v="USD"/>
    <n v="1440090300"/>
    <x v="2880"/>
    <b v="0"/>
    <n v="29"/>
    <b v="0"/>
    <s v="theater/plays"/>
    <n v="23"/>
    <n v="96.55"/>
    <x v="3"/>
    <s v="plays"/>
    <x v="2880"/>
    <x v="2876"/>
    <x v="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1"/>
    <s v="US"/>
    <s v="USD"/>
    <n v="1417620036"/>
    <x v="2881"/>
    <b v="0"/>
    <n v="0"/>
    <b v="0"/>
    <s v="theater/plays"/>
    <n v="0"/>
    <n v="0"/>
    <x v="3"/>
    <s v="plays"/>
    <x v="2881"/>
    <x v="2877"/>
    <x v="143"/>
  </r>
  <r>
    <n v="2882"/>
    <s v="Images: Remembrances of the Holocaust-The Eva Schloss Story"/>
    <s v="A one-woman show about the life of Eva Schloss, her time in Auschwitz, and the positive impact she has had on thousands of lives."/>
    <x v="46"/>
    <n v="252"/>
    <x v="1"/>
    <s v="US"/>
    <s v="USD"/>
    <n v="1462112318"/>
    <x v="2882"/>
    <b v="0"/>
    <n v="4"/>
    <b v="0"/>
    <s v="theater/plays"/>
    <n v="34"/>
    <n v="63"/>
    <x v="3"/>
    <s v="plays"/>
    <x v="2882"/>
    <x v="2878"/>
    <x v="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1"/>
    <s v="US"/>
    <s v="USD"/>
    <n v="1454734740"/>
    <x v="2883"/>
    <b v="0"/>
    <n v="5"/>
    <b v="0"/>
    <s v="theater/plays"/>
    <n v="19"/>
    <n v="381.6"/>
    <x v="3"/>
    <s v="plays"/>
    <x v="2883"/>
    <x v="2879"/>
    <x v="25"/>
  </r>
  <r>
    <n v="2884"/>
    <s v="The Lizard King, a play by Jay Jeff Jones"/>
    <s v="Come explore the dream world of Jim Morrison, rock singer, mystic, poet, shaman."/>
    <x v="103"/>
    <n v="185"/>
    <x v="1"/>
    <s v="US"/>
    <s v="USD"/>
    <n v="1417800435"/>
    <x v="2884"/>
    <b v="0"/>
    <n v="4"/>
    <b v="0"/>
    <s v="theater/plays"/>
    <n v="0"/>
    <n v="46.25"/>
    <x v="3"/>
    <s v="plays"/>
    <x v="2884"/>
    <x v="2880"/>
    <x v="106"/>
  </r>
  <r>
    <n v="2885"/>
    <s v="The Wedding"/>
    <s v="An historic and proud work of Polish nationalistic literature performed on stage."/>
    <x v="15"/>
    <n v="130"/>
    <x v="1"/>
    <s v="US"/>
    <s v="USD"/>
    <n v="1426294201"/>
    <x v="2885"/>
    <b v="0"/>
    <n v="5"/>
    <b v="0"/>
    <s v="theater/plays"/>
    <n v="33"/>
    <n v="26"/>
    <x v="3"/>
    <s v="plays"/>
    <x v="2885"/>
    <x v="2881"/>
    <x v="86"/>
  </r>
  <r>
    <n v="2886"/>
    <s v="Artists' tickets to VARIATIONS ON FAMILY"/>
    <s v="Help us provide half-price tickets to the 11th annual Variations Project, allowing our fellow artists to see this wonderful production."/>
    <x v="89"/>
    <n v="10"/>
    <x v="1"/>
    <s v="US"/>
    <s v="USD"/>
    <n v="1442635140"/>
    <x v="2886"/>
    <b v="0"/>
    <n v="1"/>
    <b v="0"/>
    <s v="theater/plays"/>
    <n v="5"/>
    <n v="10"/>
    <x v="3"/>
    <s v="plays"/>
    <x v="2886"/>
    <x v="2882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"/>
    <n v="5"/>
    <x v="1"/>
    <s v="US"/>
    <s v="USD"/>
    <n v="1420971324"/>
    <x v="2887"/>
    <b v="0"/>
    <n v="1"/>
    <b v="0"/>
    <s v="theater/plays"/>
    <n v="0"/>
    <n v="5"/>
    <x v="3"/>
    <s v="plays"/>
    <x v="2887"/>
    <x v="2883"/>
    <x v="98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1"/>
    <s v="US"/>
    <s v="USD"/>
    <n v="1413608340"/>
    <x v="2888"/>
    <b v="0"/>
    <n v="0"/>
    <b v="0"/>
    <s v="theater/plays"/>
    <n v="0"/>
    <n v="0"/>
    <x v="3"/>
    <s v="plays"/>
    <x v="2888"/>
    <x v="2884"/>
    <x v="143"/>
  </r>
  <r>
    <n v="2889"/>
    <s v="Halfway, Nebraska"/>
    <s v="Halfway, Nebraska explores the limits of hope and what it means to love someone who may be too far damaged to save."/>
    <x v="2"/>
    <n v="1142"/>
    <x v="1"/>
    <s v="US"/>
    <s v="USD"/>
    <n v="1409344985"/>
    <x v="2889"/>
    <b v="0"/>
    <n v="14"/>
    <b v="0"/>
    <s v="theater/plays"/>
    <n v="38"/>
    <n v="81.569999999999993"/>
    <x v="3"/>
    <s v="plays"/>
    <x v="2889"/>
    <x v="2885"/>
    <x v="24"/>
  </r>
  <r>
    <n v="2890"/>
    <s v="the Savannah Disputation"/>
    <s v="This Theological Comedy tells a story of when seemingly similar beliefs are discovered to be worlds apart; Damnation-Southern Style."/>
    <x v="13"/>
    <n v="21"/>
    <x v="1"/>
    <s v="US"/>
    <s v="USD"/>
    <n v="1407553200"/>
    <x v="2890"/>
    <b v="0"/>
    <n v="3"/>
    <b v="0"/>
    <s v="theater/plays"/>
    <n v="1"/>
    <n v="7"/>
    <x v="3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1"/>
    <s v="US"/>
    <s v="USD"/>
    <n v="1460751128"/>
    <x v="2891"/>
    <b v="0"/>
    <n v="10"/>
    <b v="0"/>
    <s v="theater/plays"/>
    <n v="3"/>
    <n v="27.3"/>
    <x v="3"/>
    <s v="plays"/>
    <x v="2891"/>
    <x v="2887"/>
    <x v="99"/>
  </r>
  <r>
    <n v="2892"/>
    <s v="Something Precious"/>
    <s v="Something Precious is the world's first musical to alert folks to the harmful effects of technology on the human spirit."/>
    <x v="63"/>
    <n v="500"/>
    <x v="1"/>
    <s v="US"/>
    <s v="USD"/>
    <n v="1409000400"/>
    <x v="2892"/>
    <b v="0"/>
    <n v="17"/>
    <b v="0"/>
    <s v="theater/plays"/>
    <n v="9"/>
    <n v="29.41"/>
    <x v="3"/>
    <s v="plays"/>
    <x v="2892"/>
    <x v="2888"/>
    <x v="16"/>
  </r>
  <r>
    <n v="2893"/>
    <s v="REDISCOVERING KIA THE PLAY"/>
    <s v="Fundraising for REDISCOVERING KIA THE PLAY"/>
    <x v="10"/>
    <n v="25"/>
    <x v="1"/>
    <s v="US"/>
    <s v="USD"/>
    <n v="1420768800"/>
    <x v="2893"/>
    <b v="0"/>
    <n v="2"/>
    <b v="0"/>
    <s v="theater/plays"/>
    <n v="1"/>
    <n v="12.5"/>
    <x v="3"/>
    <s v="plays"/>
    <x v="2893"/>
    <x v="2889"/>
    <x v="106"/>
  </r>
  <r>
    <n v="2894"/>
    <s v="How Could You Do This To Me (The Stage Play)"/>
    <s v="This Is A Story About A Woman A Man And A Woman"/>
    <x v="64"/>
    <n v="0"/>
    <x v="1"/>
    <s v="US"/>
    <s v="USD"/>
    <n v="1428100815"/>
    <x v="2894"/>
    <b v="0"/>
    <n v="0"/>
    <b v="0"/>
    <s v="theater/plays"/>
    <n v="0"/>
    <n v="0"/>
    <x v="3"/>
    <s v="plays"/>
    <x v="2894"/>
    <x v="2890"/>
    <x v="86"/>
  </r>
  <r>
    <n v="2895"/>
    <s v="Alice In Wonderland (Polish) ALICJA W KRAINIE CZARÃ“W"/>
    <s v="Alice on stage with a magical twist to brighten your smile and warm your heart. Project is in Polish with semi-pro actors and children."/>
    <x v="9"/>
    <n v="23"/>
    <x v="1"/>
    <s v="US"/>
    <s v="USD"/>
    <n v="1403470800"/>
    <x v="2895"/>
    <b v="0"/>
    <n v="4"/>
    <b v="0"/>
    <s v="theater/plays"/>
    <n v="5"/>
    <n v="5.75"/>
    <x v="3"/>
    <s v="plays"/>
    <x v="2895"/>
    <x v="2891"/>
    <x v="12"/>
  </r>
  <r>
    <n v="2896"/>
    <s v="&quot;Miracle on 34th Street&quot; - We believe. Do you believe in us?"/>
    <s v="&quot;Miracle on 34th Street&quot; is about faith and believing in others. _x000a_We believe. Do you?"/>
    <x v="2"/>
    <n v="625"/>
    <x v="1"/>
    <s v="US"/>
    <s v="USD"/>
    <n v="1481522400"/>
    <x v="2896"/>
    <b v="0"/>
    <n v="12"/>
    <b v="0"/>
    <s v="theater/plays"/>
    <n v="21"/>
    <n v="52.08"/>
    <x v="3"/>
    <s v="plays"/>
    <x v="2896"/>
    <x v="2892"/>
    <x v="87"/>
  </r>
  <r>
    <n v="2897"/>
    <s v="CAYCE"/>
    <s v="A unique stage play about the epic struggle of psychic Edgar Cayce to deal with his extraordinary abilities and find his place in life."/>
    <x v="14"/>
    <n v="550"/>
    <x v="1"/>
    <s v="US"/>
    <s v="USD"/>
    <n v="1444577345"/>
    <x v="2897"/>
    <b v="0"/>
    <n v="3"/>
    <b v="0"/>
    <s v="theater/plays"/>
    <n v="5"/>
    <n v="183.33"/>
    <x v="3"/>
    <s v="plays"/>
    <x v="2897"/>
    <x v="2893"/>
    <x v="13"/>
  </r>
  <r>
    <n v="2898"/>
    <s v="Galaxy Express - The Play"/>
    <s v="This is an action packed Sci-Fi stage play, using foam latex creature puppets, projected video footage, and audience participation."/>
    <x v="50"/>
    <n v="316"/>
    <x v="1"/>
    <s v="US"/>
    <s v="USD"/>
    <n v="1446307053"/>
    <x v="2898"/>
    <b v="0"/>
    <n v="12"/>
    <b v="0"/>
    <s v="theater/plays"/>
    <n v="4"/>
    <n v="26.33"/>
    <x v="3"/>
    <s v="plays"/>
    <x v="2898"/>
    <x v="2894"/>
    <x v="26"/>
  </r>
  <r>
    <n v="2899"/>
    <s v="The Esoteric Camgirl"/>
    <s v="Sex, intrigue, lust, &amp; love; follow the lives of two individuals as their romance turns from innocent online flirting to something more"/>
    <x v="3"/>
    <n v="0"/>
    <x v="1"/>
    <s v="US"/>
    <s v="USD"/>
    <n v="1469325158"/>
    <x v="2899"/>
    <b v="0"/>
    <n v="0"/>
    <b v="0"/>
    <s v="theater/plays"/>
    <n v="0"/>
    <n v="0"/>
    <x v="3"/>
    <s v="plays"/>
    <x v="2899"/>
    <x v="2895"/>
    <x v="7"/>
  </r>
  <r>
    <n v="2900"/>
    <s v="Bring Oedipus Revenant to Life!"/>
    <s v="In October, we plan to premiere Oedipus Revenant, a historically grounded horror adaptation of Sophoclesâ€™ classic, Oedipus the Tyrant."/>
    <x v="63"/>
    <n v="3405"/>
    <x v="1"/>
    <s v="US"/>
    <s v="USD"/>
    <n v="1407562632"/>
    <x v="2900"/>
    <b v="0"/>
    <n v="7"/>
    <b v="0"/>
    <s v="theater/plays"/>
    <n v="62"/>
    <n v="486.43"/>
    <x v="3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6"/>
    <n v="6"/>
    <x v="1"/>
    <s v="US"/>
    <s v="USD"/>
    <n v="1423345339"/>
    <x v="2901"/>
    <b v="0"/>
    <n v="2"/>
    <b v="0"/>
    <s v="theater/plays"/>
    <n v="1"/>
    <n v="3"/>
    <x v="3"/>
    <s v="plays"/>
    <x v="2901"/>
    <x v="2897"/>
    <x v="98"/>
  </r>
  <r>
    <n v="2902"/>
    <s v="Bring the iconic story of Leontyne Price to the stage."/>
    <s v="Help me honor and bring &quot;The American Soprano&quot; Leontyne Price back to the stage one more time."/>
    <x v="61"/>
    <n v="25"/>
    <x v="1"/>
    <s v="US"/>
    <s v="USD"/>
    <n v="1440412396"/>
    <x v="2902"/>
    <b v="0"/>
    <n v="1"/>
    <b v="0"/>
    <s v="theater/plays"/>
    <n v="0"/>
    <n v="25"/>
    <x v="3"/>
    <s v="plays"/>
    <x v="2902"/>
    <x v="2898"/>
    <x v="10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1"/>
    <s v="US"/>
    <s v="USD"/>
    <n v="1441771218"/>
    <x v="2903"/>
    <b v="0"/>
    <n v="4"/>
    <b v="0"/>
    <s v="theater/plays"/>
    <n v="1"/>
    <n v="9.75"/>
    <x v="3"/>
    <s v="plays"/>
    <x v="2903"/>
    <x v="2899"/>
    <x v="17"/>
  </r>
  <r>
    <n v="3353"/>
    <s v="Nude: A play by Paul Hewitt"/>
    <s v="A new spoken word play, written by Paul Hewitt, in 3 parts about love and fate, inspired by the Ruba'iyat of Omar Khayyam."/>
    <x v="9"/>
    <n v="1575"/>
    <x v="0"/>
    <s v="GB"/>
    <s v="GBP"/>
    <n v="1462230000"/>
    <x v="2904"/>
    <b v="0"/>
    <n v="44"/>
    <b v="1"/>
    <s v="theater/plays"/>
    <n v="315"/>
    <n v="35.799999999999997"/>
    <x v="3"/>
    <s v="plays"/>
    <x v="2904"/>
    <x v="2900"/>
    <x v="70"/>
  </r>
  <r>
    <n v="2905"/>
    <s v="DIANA's &quot;Late: A Cowboy Song&quot; by Sarah Ruhl"/>
    <s v="Philly-based feminist theatre's inaugural production about a woman's friendship with an awesome lady cowboy."/>
    <x v="8"/>
    <n v="622"/>
    <x v="1"/>
    <s v="US"/>
    <s v="USD"/>
    <n v="1473211313"/>
    <x v="2905"/>
    <b v="0"/>
    <n v="17"/>
    <b v="0"/>
    <s v="theater/plays"/>
    <n v="18"/>
    <n v="36.590000000000003"/>
    <x v="3"/>
    <s v="plays"/>
    <x v="2905"/>
    <x v="2901"/>
    <x v="52"/>
  </r>
  <r>
    <n v="2906"/>
    <s v="NO HOMO at Atwater Village Theatre"/>
    <s v="The smash hit, award-winning comedy sashays onto the Los Angeles Theater Scene in a fabulous new production at Atwater Village Theatre."/>
    <x v="12"/>
    <n v="565"/>
    <x v="1"/>
    <s v="US"/>
    <s v="USD"/>
    <n v="1438390800"/>
    <x v="2906"/>
    <b v="0"/>
    <n v="7"/>
    <b v="0"/>
    <s v="theater/plays"/>
    <n v="9"/>
    <n v="80.709999999999994"/>
    <x v="3"/>
    <s v="plays"/>
    <x v="2906"/>
    <x v="2902"/>
    <x v="17"/>
  </r>
  <r>
    <n v="2907"/>
    <s v="Little Nell's - a play"/>
    <s v="Spend an evening in the afterlife with some of the greatest women who ever lived. LITTLE NELL's,by Jill Hughes, Los Angeles- June, 2016"/>
    <x v="30"/>
    <n v="2"/>
    <x v="1"/>
    <s v="US"/>
    <s v="USD"/>
    <n v="1463259837"/>
    <x v="2907"/>
    <b v="0"/>
    <n v="2"/>
    <b v="0"/>
    <s v="theater/plays"/>
    <n v="0"/>
    <n v="1"/>
    <x v="3"/>
    <s v="plays"/>
    <x v="2907"/>
    <x v="2903"/>
    <x v="103"/>
  </r>
  <r>
    <n v="2908"/>
    <s v="&quot;THIS THING OF OURS&quot;"/>
    <s v="A dinner theatre/show about a day in the life of a Vegas &quot;Mob Boss&quot;_x000a_circa 1965- ish. It is all at once realistic,tragic, farce/comical"/>
    <x v="373"/>
    <n v="264"/>
    <x v="1"/>
    <s v="US"/>
    <s v="USD"/>
    <n v="1465407219"/>
    <x v="2908"/>
    <b v="0"/>
    <n v="5"/>
    <b v="0"/>
    <s v="theater/plays"/>
    <n v="3"/>
    <n v="52.8"/>
    <x v="3"/>
    <s v="plays"/>
    <x v="2908"/>
    <x v="2904"/>
    <x v="36"/>
  </r>
  <r>
    <n v="2909"/>
    <s v="CONVERSATIONS WITH AN AVERAGE JOE"/>
    <s v="CONVERSATIONS WITH AN AVERAGE JOE tells our stories exposing those in charge of our lives and tells how to take control of country back"/>
    <x v="245"/>
    <n v="20"/>
    <x v="1"/>
    <s v="US"/>
    <s v="USD"/>
    <n v="1416944760"/>
    <x v="2909"/>
    <b v="0"/>
    <n v="1"/>
    <b v="0"/>
    <s v="theater/plays"/>
    <n v="0"/>
    <n v="20"/>
    <x v="3"/>
    <s v="plays"/>
    <x v="2909"/>
    <x v="2905"/>
    <x v="22"/>
  </r>
  <r>
    <n v="3355"/>
    <s v="Jelly Beans at Theatre503"/>
    <s v="Help get Jelly Beans to the Theatre503 stage. An important piece of new writing by Dan Pick, produced by Kuleshov Theatre"/>
    <x v="263"/>
    <n v="2210"/>
    <x v="0"/>
    <s v="GB"/>
    <s v="GBP"/>
    <n v="1462879020"/>
    <x v="2910"/>
    <b v="0"/>
    <n v="15"/>
    <b v="1"/>
    <s v="theater/plays"/>
    <n v="126"/>
    <n v="147.33000000000001"/>
    <x v="3"/>
    <s v="plays"/>
    <x v="2910"/>
    <x v="2906"/>
    <x v="7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1"/>
    <s v="US"/>
    <s v="USD"/>
    <n v="1435429626"/>
    <x v="2911"/>
    <b v="0"/>
    <n v="14"/>
    <b v="0"/>
    <s v="theater/plays"/>
    <n v="37"/>
    <n v="46.93"/>
    <x v="3"/>
    <s v="plays"/>
    <x v="2911"/>
    <x v="2907"/>
    <x v="68"/>
  </r>
  <r>
    <n v="2912"/>
    <s v="Fair Play"/>
    <s v="Set in Iceland, Fair Play is a a dark comedy- a play within a play. An extravaganza, fueled by Absinthe, and touched by the Surreal."/>
    <x v="374"/>
    <n v="2030"/>
    <x v="1"/>
    <s v="US"/>
    <s v="USD"/>
    <n v="1452827374"/>
    <x v="2912"/>
    <b v="0"/>
    <n v="26"/>
    <b v="0"/>
    <s v="theater/plays"/>
    <n v="14"/>
    <n v="78.08"/>
    <x v="3"/>
    <s v="plays"/>
    <x v="2912"/>
    <x v="2908"/>
    <x v="49"/>
  </r>
  <r>
    <n v="2913"/>
    <s v="The Salem Haunted Magic Show"/>
    <s v="A LIVE history infused, frightening magic and mind reading show in the heart of the Halloween capital of the world, Salem, MA!!"/>
    <x v="3"/>
    <n v="2"/>
    <x v="1"/>
    <s v="US"/>
    <s v="USD"/>
    <n v="1410041339"/>
    <x v="2913"/>
    <b v="0"/>
    <n v="2"/>
    <b v="0"/>
    <s v="theater/plays"/>
    <n v="0"/>
    <n v="1"/>
    <x v="3"/>
    <s v="plays"/>
    <x v="2913"/>
    <x v="2909"/>
    <x v="3"/>
  </r>
  <r>
    <n v="3356"/>
    <s v="BIRDS (debut play with Hightide) - Response Workshops"/>
    <s v="30 days to raise Â£1500 - to run drama workshops about the plays themes with girls (aged 13-18) who are in need! GIRL POWER!"/>
    <x v="48"/>
    <n v="1521"/>
    <x v="0"/>
    <s v="GB"/>
    <s v="GBP"/>
    <n v="1468611272"/>
    <x v="2914"/>
    <b v="0"/>
    <n v="27"/>
    <b v="1"/>
    <s v="theater/plays"/>
    <n v="101"/>
    <n v="56.33"/>
    <x v="3"/>
    <s v="plays"/>
    <x v="2914"/>
    <x v="2910"/>
    <x v="4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2915"/>
    <b v="0"/>
    <n v="21"/>
    <b v="1"/>
    <s v="theater/plays"/>
    <n v="101"/>
    <n v="96.19"/>
    <x v="3"/>
    <s v="plays"/>
    <x v="2915"/>
    <x v="2911"/>
    <x v="3"/>
  </r>
  <r>
    <n v="3364"/>
    <s v="Cancel The Sunshine"/>
    <s v="Cancel The SunshineÂ is a new play that explores living with a mental health condition in an honest, witty and articulate way."/>
    <x v="2"/>
    <n v="3178"/>
    <x v="0"/>
    <s v="GB"/>
    <s v="GBP"/>
    <n v="1458075600"/>
    <x v="2916"/>
    <b v="0"/>
    <n v="72"/>
    <b v="1"/>
    <s v="theater/plays"/>
    <n v="106"/>
    <n v="44.14"/>
    <x v="3"/>
    <s v="plays"/>
    <x v="2916"/>
    <x v="2912"/>
    <x v="99"/>
  </r>
  <r>
    <n v="2917"/>
    <s v="Elevation Twelfth Night"/>
    <s v="Cross dressing, cross gartering, crossed swords. Cross a bridge and come see this fantastically fun rendition of Twelfth Night"/>
    <x v="13"/>
    <n v="437"/>
    <x v="1"/>
    <s v="US"/>
    <s v="USD"/>
    <n v="1442381847"/>
    <x v="2917"/>
    <b v="0"/>
    <n v="9"/>
    <b v="0"/>
    <s v="theater/plays"/>
    <n v="22"/>
    <n v="48.56"/>
    <x v="3"/>
    <s v="plays"/>
    <x v="2917"/>
    <x v="2913"/>
    <x v="84"/>
  </r>
  <r>
    <n v="2918"/>
    <s v="When Johnny Comes Marching Home"/>
    <s v="A meta-theatrical retelling of Chekhov's Three Sisters, framed with Civil War Hymns, Dance, and wild theatricality."/>
    <x v="10"/>
    <n v="1362"/>
    <x v="1"/>
    <s v="US"/>
    <s v="USD"/>
    <n v="1446131207"/>
    <x v="2918"/>
    <b v="0"/>
    <n v="20"/>
    <b v="0"/>
    <s v="theater/plays"/>
    <n v="27"/>
    <n v="68.099999999999994"/>
    <x v="3"/>
    <s v="plays"/>
    <x v="2918"/>
    <x v="2914"/>
    <x v="26"/>
  </r>
  <r>
    <n v="2919"/>
    <s v="While the Stars Fall"/>
    <s v="A full staged reading of a new play about a boy who learns how to be happy from the most unexpected person."/>
    <x v="20"/>
    <n v="51"/>
    <x v="1"/>
    <s v="US"/>
    <s v="USD"/>
    <n v="1407250329"/>
    <x v="2919"/>
    <b v="0"/>
    <n v="6"/>
    <b v="0"/>
    <s v="theater/plays"/>
    <n v="9"/>
    <n v="8.5"/>
    <x v="3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1"/>
    <s v="CA"/>
    <s v="CAD"/>
    <n v="1427306470"/>
    <x v="2920"/>
    <b v="0"/>
    <n v="13"/>
    <b v="0"/>
    <s v="theater/plays"/>
    <n v="27"/>
    <n v="51.62"/>
    <x v="3"/>
    <s v="plays"/>
    <x v="2920"/>
    <x v="2916"/>
    <x v="85"/>
  </r>
  <r>
    <n v="2921"/>
    <s v="Fools Rush In: A Cabaret Benefiting BC/EFA Kickstarter"/>
    <s v="I'm creating a cabaret in which all donations go directly to Broadway Cares/Equity Fights AIDS."/>
    <x v="219"/>
    <n v="129"/>
    <x v="0"/>
    <s v="US"/>
    <s v="USD"/>
    <n v="1411679804"/>
    <x v="2921"/>
    <b v="0"/>
    <n v="3"/>
    <b v="1"/>
    <s v="theater/musical"/>
    <n v="129"/>
    <n v="43"/>
    <x v="3"/>
    <s v="musical"/>
    <x v="2921"/>
    <x v="2917"/>
    <x v="16"/>
  </r>
  <r>
    <n v="3367"/>
    <s v="Only Forever at The Hope Theatre"/>
    <s v="An intense new play exploring how far you would go to protect your family.  Employing new graduates to give their careers a kickstart."/>
    <x v="46"/>
    <n v="890"/>
    <x v="0"/>
    <s v="GB"/>
    <s v="GBP"/>
    <n v="1438467894"/>
    <x v="2922"/>
    <b v="0"/>
    <n v="30"/>
    <b v="1"/>
    <s v="theater/plays"/>
    <n v="119"/>
    <n v="29.67"/>
    <x v="3"/>
    <s v="plays"/>
    <x v="2922"/>
    <x v="2918"/>
    <x v="1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3"/>
    <s v="musical"/>
    <x v="2923"/>
    <x v="2919"/>
    <x v="101"/>
  </r>
  <r>
    <n v="2924"/>
    <s v="There's No Place Like Home!"/>
    <s v="Theatre is home and there's no place like home!  So, click your heels three times, and come home to the magic we create for you!"/>
    <x v="58"/>
    <n v="25800"/>
    <x v="0"/>
    <s v="US"/>
    <s v="USD"/>
    <n v="1431143940"/>
    <x v="2924"/>
    <b v="0"/>
    <n v="147"/>
    <b v="1"/>
    <s v="theater/musical"/>
    <n v="103"/>
    <n v="175.51"/>
    <x v="3"/>
    <s v="musical"/>
    <x v="2924"/>
    <x v="2920"/>
    <x v="19"/>
  </r>
  <r>
    <n v="2925"/>
    <s v="Bring &quot;Snow White and the Seven Bottoms&quot; to NYC!"/>
    <s v="Help the Gold Dust Orphans bring their new musical 'SNOW WHITE AND THE SEVEN BOTTOMS' to New York City this fall!"/>
    <x v="103"/>
    <n v="46100.69"/>
    <x v="0"/>
    <s v="US"/>
    <s v="USD"/>
    <n v="1410444068"/>
    <x v="2925"/>
    <b v="0"/>
    <n v="199"/>
    <b v="1"/>
    <s v="theater/musical"/>
    <n v="102"/>
    <n v="231.66"/>
    <x v="3"/>
    <s v="musical"/>
    <x v="2925"/>
    <x v="2921"/>
    <x v="96"/>
  </r>
  <r>
    <n v="2926"/>
    <s v="Mirror Image - An Original Musical"/>
    <s v="A musical, by Louis Lagalante and Patty Hamilton, that explores loss and the different ways we can choose to move on from it."/>
    <x v="2"/>
    <n v="3750"/>
    <x v="0"/>
    <s v="US"/>
    <s v="USD"/>
    <n v="1424715779"/>
    <x v="2926"/>
    <b v="0"/>
    <n v="50"/>
    <b v="1"/>
    <s v="theater/musical"/>
    <n v="125"/>
    <n v="75"/>
    <x v="3"/>
    <s v="musical"/>
    <x v="2926"/>
    <x v="2922"/>
    <x v="8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3"/>
    <s v="musical"/>
    <x v="2927"/>
    <x v="2923"/>
    <x v="12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3"/>
    <s v="musical"/>
    <x v="2928"/>
    <x v="2924"/>
    <x v="9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3"/>
    <s v="musical"/>
    <x v="2929"/>
    <x v="2925"/>
    <x v="9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2930"/>
    <b v="0"/>
    <n v="30"/>
    <b v="1"/>
    <s v="theater/plays"/>
    <n v="100"/>
    <n v="66.83"/>
    <x v="3"/>
    <s v="plays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6"/>
    <n v="795"/>
    <x v="0"/>
    <s v="CA"/>
    <s v="CAD"/>
    <n v="1410761280"/>
    <x v="2931"/>
    <b v="0"/>
    <n v="9"/>
    <b v="1"/>
    <s v="theater/musical"/>
    <n v="106"/>
    <n v="88.33"/>
    <x v="3"/>
    <s v="musical"/>
    <x v="2931"/>
    <x v="2927"/>
    <x v="16"/>
  </r>
  <r>
    <n v="2932"/>
    <s v="Magpie- A Melbourne Written Dramatic Musical"/>
    <s v="When a rich girl fakes destitution so she can audition for a homeless talent show, she bridges our wealth gap with a tragic love."/>
    <x v="375"/>
    <n v="3258"/>
    <x v="0"/>
    <s v="AU"/>
    <s v="AUD"/>
    <n v="1424516400"/>
    <x v="2932"/>
    <b v="0"/>
    <n v="38"/>
    <b v="1"/>
    <s v="theater/musical"/>
    <n v="105"/>
    <n v="85.74"/>
    <x v="3"/>
    <s v="musical"/>
    <x v="2932"/>
    <x v="2928"/>
    <x v="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3"/>
    <s v="musical"/>
    <x v="2933"/>
    <x v="2929"/>
    <x v="36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3"/>
    <s v="musical"/>
    <x v="2934"/>
    <x v="2930"/>
    <x v="1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3"/>
    <s v="musical"/>
    <x v="2935"/>
    <x v="2931"/>
    <x v="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3"/>
    <s v="musical"/>
    <x v="2936"/>
    <x v="2932"/>
    <x v="143"/>
  </r>
  <r>
    <n v="3375"/>
    <s v="The Frida Kahlo of Penge West"/>
    <s v="Production of wickedly funny new play for two women, written by iconic songwriter and ex-London's Burning man, Chris Larner"/>
    <x v="2"/>
    <n v="3000"/>
    <x v="0"/>
    <s v="GB"/>
    <s v="GBP"/>
    <n v="1400423973"/>
    <x v="2937"/>
    <b v="0"/>
    <n v="17"/>
    <b v="1"/>
    <s v="theater/plays"/>
    <n v="100"/>
    <n v="176.47"/>
    <x v="3"/>
    <s v="plays"/>
    <x v="2937"/>
    <x v="2933"/>
    <x v="14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3"/>
    <s v="musical"/>
    <x v="2938"/>
    <x v="2934"/>
    <x v="10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3"/>
    <s v="musical"/>
    <x v="2939"/>
    <x v="2935"/>
    <x v="2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3"/>
    <s v="musical"/>
    <x v="2940"/>
    <x v="2936"/>
    <x v="98"/>
  </r>
  <r>
    <n v="2941"/>
    <s v="Help Us Help Artists"/>
    <s v="Ovations wants to buy property to open a variety club to become the 1st minority owned club in Cincy, focusing on artists on the rise."/>
    <x v="58"/>
    <n v="1"/>
    <x v="1"/>
    <s v="US"/>
    <s v="USD"/>
    <n v="1425250955"/>
    <x v="2941"/>
    <b v="0"/>
    <n v="1"/>
    <b v="0"/>
    <s v="theater/spaces"/>
    <n v="0"/>
    <n v="1"/>
    <x v="3"/>
    <s v="spaces"/>
    <x v="2941"/>
    <x v="2937"/>
    <x v="86"/>
  </r>
  <r>
    <n v="2942"/>
    <s v="Penmar Community Arts Society"/>
    <s v="YOUR community theatre:  provide a facility that is usable for presentation of movies, live music, live theatre and community events"/>
    <x v="62"/>
    <n v="40850"/>
    <x v="1"/>
    <s v="CA"/>
    <s v="CAD"/>
    <n v="1450297080"/>
    <x v="2942"/>
    <b v="0"/>
    <n v="202"/>
    <b v="0"/>
    <s v="theater/spaces"/>
    <n v="20"/>
    <n v="202.23"/>
    <x v="3"/>
    <s v="spaces"/>
    <x v="2942"/>
    <x v="2938"/>
    <x v="4"/>
  </r>
  <r>
    <n v="2943"/>
    <s v="BlackSpace: Urban Performance Arts Collective"/>
    <s v="Building a Resource Network and Funding Capacity to support, empower and promote Afrocentric Arts in Metro Columbus"/>
    <x v="2"/>
    <n v="0"/>
    <x v="1"/>
    <s v="US"/>
    <s v="USD"/>
    <n v="1428894380"/>
    <x v="2943"/>
    <b v="0"/>
    <n v="0"/>
    <b v="0"/>
    <s v="theater/spaces"/>
    <n v="0"/>
    <n v="0"/>
    <x v="3"/>
    <s v="spaces"/>
    <x v="2943"/>
    <x v="2939"/>
    <x v="27"/>
  </r>
  <r>
    <n v="2944"/>
    <s v="Guardian Theatre, Arts in Education Theatre"/>
    <s v="Our vision: build and operate a Theater Arts Center for south-central Washington state in Goldendale."/>
    <x v="3"/>
    <n v="100"/>
    <x v="1"/>
    <s v="US"/>
    <s v="USD"/>
    <n v="1433714198"/>
    <x v="2944"/>
    <b v="0"/>
    <n v="1"/>
    <b v="0"/>
    <s v="theater/spaces"/>
    <n v="1"/>
    <n v="100"/>
    <x v="3"/>
    <s v="spaces"/>
    <x v="2944"/>
    <x v="2940"/>
    <x v="82"/>
  </r>
  <r>
    <n v="2945"/>
    <s v="A Midsummer Night's Pub"/>
    <s v="Where people that enjoy theater, or just something new can go to have fun and experience varying types of theater in Albuquerque."/>
    <x v="64"/>
    <n v="0"/>
    <x v="1"/>
    <s v="US"/>
    <s v="USD"/>
    <n v="1432437660"/>
    <x v="2945"/>
    <b v="0"/>
    <n v="0"/>
    <b v="0"/>
    <s v="theater/spaces"/>
    <n v="0"/>
    <n v="0"/>
    <x v="3"/>
    <s v="spaces"/>
    <x v="2945"/>
    <x v="2941"/>
    <x v="57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2946"/>
    <b v="0"/>
    <n v="77"/>
    <b v="1"/>
    <s v="theater/plays"/>
    <n v="101"/>
    <n v="104.99"/>
    <x v="3"/>
    <s v="plays"/>
    <x v="2946"/>
    <x v="2942"/>
    <x v="85"/>
  </r>
  <r>
    <n v="2947"/>
    <s v="'The Float Lodge' - Duluth's First Premiere Float Center"/>
    <s v="Bringing Health, Wellness and Creative Empowerment to an active community in a whole new way... are you ready to 'FLOAT', Duluth?"/>
    <x v="58"/>
    <n v="1072"/>
    <x v="1"/>
    <s v="US"/>
    <s v="USD"/>
    <n v="1480007460"/>
    <x v="2947"/>
    <b v="0"/>
    <n v="13"/>
    <b v="0"/>
    <s v="theater/spaces"/>
    <n v="4"/>
    <n v="82.46"/>
    <x v="3"/>
    <s v="spaces"/>
    <x v="2947"/>
    <x v="2943"/>
    <x v="142"/>
  </r>
  <r>
    <n v="2948"/>
    <s v="Xenu's Space Opera"/>
    <s v="The Space Opera is an action packed reenactment of Xenu's story, a sacred teaching thats considered a secret of the Scientology church"/>
    <x v="70"/>
    <n v="24"/>
    <x v="1"/>
    <s v="US"/>
    <s v="USD"/>
    <n v="1433259293"/>
    <x v="2948"/>
    <b v="0"/>
    <n v="9"/>
    <b v="0"/>
    <s v="theater/spaces"/>
    <n v="0"/>
    <n v="2.67"/>
    <x v="3"/>
    <s v="spaces"/>
    <x v="2948"/>
    <x v="2944"/>
    <x v="1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1"/>
    <s v="US"/>
    <s v="USD"/>
    <n v="1447965917"/>
    <x v="2949"/>
    <b v="0"/>
    <n v="2"/>
    <b v="0"/>
    <s v="theater/spaces"/>
    <n v="3"/>
    <n v="12.5"/>
    <x v="3"/>
    <s v="spaces"/>
    <x v="2949"/>
    <x v="2945"/>
    <x v="94"/>
  </r>
  <r>
    <n v="2950"/>
    <s v="Tahoe Children's Museum with Exploratorium Inside"/>
    <s v="Help www.KidZoneMuseum.org grow to serve children 1-18 with science, engineering, arts and PLAY especially low-income families."/>
    <x v="376"/>
    <n v="0"/>
    <x v="1"/>
    <s v="US"/>
    <s v="USD"/>
    <n v="1453538752"/>
    <x v="2950"/>
    <b v="0"/>
    <n v="0"/>
    <b v="0"/>
    <s v="theater/spaces"/>
    <n v="0"/>
    <n v="0"/>
    <x v="3"/>
    <s v="spaces"/>
    <x v="2950"/>
    <x v="2946"/>
    <x v="49"/>
  </r>
  <r>
    <n v="2951"/>
    <s v="Brentwood Theater Company needs a Rehearsal Space."/>
    <s v="A building w/office, rehearsal space and classrooms centered on performing arts._x000a_Brentwood Theater Company is a non-profit 501(c)(3)"/>
    <x v="64"/>
    <n v="1096"/>
    <x v="2"/>
    <s v="US"/>
    <s v="USD"/>
    <n v="1412536573"/>
    <x v="2951"/>
    <b v="0"/>
    <n v="58"/>
    <b v="0"/>
    <s v="theater/spaces"/>
    <n v="2"/>
    <n v="18.899999999999999"/>
    <x v="3"/>
    <s v="spaces"/>
    <x v="2951"/>
    <x v="2947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2"/>
    <s v="US"/>
    <s v="USD"/>
    <n v="1476676800"/>
    <x v="2952"/>
    <b v="0"/>
    <n v="8"/>
    <b v="0"/>
    <s v="theater/spaces"/>
    <n v="8"/>
    <n v="200.63"/>
    <x v="3"/>
    <s v="spaces"/>
    <x v="2952"/>
    <x v="2948"/>
    <x v="83"/>
  </r>
  <r>
    <n v="2953"/>
    <s v="Pueblo Underground Theater (Canceled)"/>
    <s v="I want to purchase the former Bread Of Life Church and convert it into a multipurpose theater space for local talent."/>
    <x v="311"/>
    <n v="605"/>
    <x v="2"/>
    <s v="US"/>
    <s v="USD"/>
    <n v="1444330821"/>
    <x v="2953"/>
    <b v="0"/>
    <n v="3"/>
    <b v="0"/>
    <s v="theater/spaces"/>
    <n v="0"/>
    <n v="201.67"/>
    <x v="3"/>
    <s v="spaces"/>
    <x v="2953"/>
    <x v="2949"/>
    <x v="1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2"/>
    <s v="US"/>
    <s v="USD"/>
    <n v="1489669203"/>
    <x v="2954"/>
    <b v="0"/>
    <n v="0"/>
    <b v="0"/>
    <s v="theater/spaces"/>
    <n v="0"/>
    <n v="0"/>
    <x v="3"/>
    <s v="spaces"/>
    <x v="2954"/>
    <x v="2950"/>
    <x v="160"/>
  </r>
  <r>
    <n v="2955"/>
    <s v="A Stage for Stage Door Theater Company (Canceled)"/>
    <s v="Stage Door Theater needs a stage for its current and future productions. Can you help?"/>
    <x v="37"/>
    <n v="715"/>
    <x v="2"/>
    <s v="US"/>
    <s v="USD"/>
    <n v="1434476849"/>
    <x v="2955"/>
    <b v="0"/>
    <n v="11"/>
    <b v="0"/>
    <s v="theater/spaces"/>
    <n v="60"/>
    <n v="65"/>
    <x v="3"/>
    <s v="spaces"/>
    <x v="2955"/>
    <x v="2951"/>
    <x v="68"/>
  </r>
  <r>
    <n v="2956"/>
    <s v="A Happy Home for Hagan's House of Horrors (Canceled)"/>
    <s v="Family-owned and community-operated haunted Halloween attraction in Bladensburg, OH, needs your help to grow bigger!"/>
    <x v="284"/>
    <n v="1322"/>
    <x v="2"/>
    <s v="US"/>
    <s v="USD"/>
    <n v="1462402850"/>
    <x v="2956"/>
    <b v="0"/>
    <n v="20"/>
    <b v="0"/>
    <s v="theater/spaces"/>
    <n v="17"/>
    <n v="66.099999999999994"/>
    <x v="3"/>
    <s v="spaces"/>
    <x v="2956"/>
    <x v="2952"/>
    <x v="8"/>
  </r>
  <r>
    <n v="2957"/>
    <s v="BAMA Theatre Headset Campaign (Canceled)"/>
    <s v="Theatre in Tuscaloosa, AL built in the 1930s.  The headsets seem about that old. They are almost unusable."/>
    <x v="36"/>
    <n v="280"/>
    <x v="2"/>
    <s v="US"/>
    <s v="USD"/>
    <n v="1427498172"/>
    <x v="2957"/>
    <b v="0"/>
    <n v="3"/>
    <b v="0"/>
    <s v="theater/spaces"/>
    <n v="2"/>
    <n v="93.33"/>
    <x v="3"/>
    <s v="spaces"/>
    <x v="2957"/>
    <x v="2953"/>
    <x v="28"/>
  </r>
  <r>
    <n v="2958"/>
    <s v="Uprising Theater (Canceled)"/>
    <s v="Chicago Based Theater Company and Venue Dedicated to Social Justice and Mainstreaming the Palestinian Narrative"/>
    <x v="39"/>
    <n v="0"/>
    <x v="2"/>
    <s v="US"/>
    <s v="USD"/>
    <n v="1462729317"/>
    <x v="2958"/>
    <b v="0"/>
    <n v="0"/>
    <b v="0"/>
    <s v="theater/spaces"/>
    <n v="0"/>
    <n v="0"/>
    <x v="3"/>
    <s v="spaces"/>
    <x v="2958"/>
    <x v="2954"/>
    <x v="103"/>
  </r>
  <r>
    <n v="3378"/>
    <s v="Rose of June"/>
    <s v="'Can you ever find acceptance in death?' _x000a_Rose of June is a piece of theatre exploring the stages of grief. Unity Theatre - September"/>
    <x v="33"/>
    <n v="592"/>
    <x v="0"/>
    <s v="GB"/>
    <s v="GBP"/>
    <n v="1409490480"/>
    <x v="2959"/>
    <b v="0"/>
    <n v="21"/>
    <b v="1"/>
    <s v="theater/plays"/>
    <n v="108"/>
    <n v="28.19"/>
    <x v="3"/>
    <s v="plays"/>
    <x v="2959"/>
    <x v="2955"/>
    <x v="96"/>
  </r>
  <r>
    <n v="2960"/>
    <s v="Lynnewood Hall Restoration (Canceled)"/>
    <s v="Built in the late 1800's, this 70K sq. feet estate has fallen into disrepair.  Seeking to buy and convert to useful space"/>
    <x v="377"/>
    <n v="0"/>
    <x v="2"/>
    <s v="US"/>
    <s v="USD"/>
    <n v="1410459023"/>
    <x v="2960"/>
    <b v="0"/>
    <n v="0"/>
    <b v="0"/>
    <s v="theater/spaces"/>
    <n v="0"/>
    <n v="0"/>
    <x v="3"/>
    <s v="spaces"/>
    <x v="2960"/>
    <x v="2956"/>
    <x v="9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3"/>
    <s v="plays"/>
    <x v="2961"/>
    <x v="2957"/>
    <x v="8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3"/>
    <s v="plays"/>
    <x v="2962"/>
    <x v="2958"/>
    <x v="8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3"/>
    <s v="plays"/>
    <x v="2963"/>
    <x v="2959"/>
    <x v="9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3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48"/>
    <n v="1635"/>
    <x v="0"/>
    <s v="US"/>
    <s v="USD"/>
    <n v="1436290233"/>
    <x v="2965"/>
    <b v="0"/>
    <n v="39"/>
    <b v="1"/>
    <s v="theater/plays"/>
    <n v="109"/>
    <n v="41.92"/>
    <x v="3"/>
    <s v="plays"/>
    <x v="2965"/>
    <x v="2961"/>
    <x v="9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3"/>
    <s v="plays"/>
    <x v="2966"/>
    <x v="2962"/>
    <x v="84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3"/>
    <s v="plays"/>
    <x v="2967"/>
    <x v="2963"/>
    <x v="86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3"/>
    <s v="plays"/>
    <x v="2968"/>
    <x v="2964"/>
    <x v="7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3"/>
    <s v="plays"/>
    <x v="2969"/>
    <x v="2965"/>
    <x v="1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3"/>
    <s v="plays"/>
    <x v="2970"/>
    <x v="2966"/>
    <x v="12"/>
  </r>
  <r>
    <n v="2971"/>
    <s v="World Premiere of &quot;The Piano&quot;"/>
    <s v="An Asian-Jewish-American family collides with music, food, and identity crises in this world premiere New York theater production."/>
    <x v="49"/>
    <n v="3205"/>
    <x v="0"/>
    <s v="US"/>
    <s v="USD"/>
    <n v="1409500078"/>
    <x v="2971"/>
    <b v="0"/>
    <n v="43"/>
    <b v="1"/>
    <s v="theater/plays"/>
    <n v="100"/>
    <n v="74.53"/>
    <x v="3"/>
    <s v="plays"/>
    <x v="2971"/>
    <x v="2967"/>
    <x v="96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3"/>
    <s v="plays"/>
    <x v="2972"/>
    <x v="2968"/>
    <x v="8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3"/>
    <s v="plays"/>
    <x v="2973"/>
    <x v="2969"/>
    <x v="104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3"/>
    <s v="plays"/>
    <x v="2974"/>
    <x v="2970"/>
    <x v="1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3"/>
    <s v="plays"/>
    <x v="2975"/>
    <x v="2971"/>
    <x v="22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2976"/>
    <b v="0"/>
    <n v="38"/>
    <b v="1"/>
    <s v="theater/plays"/>
    <n v="104"/>
    <n v="54.55"/>
    <x v="3"/>
    <s v="plays"/>
    <x v="2976"/>
    <x v="2972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2"/>
    <n v="3407"/>
    <x v="0"/>
    <s v="US"/>
    <s v="USD"/>
    <n v="1427076840"/>
    <x v="2977"/>
    <b v="0"/>
    <n v="30"/>
    <b v="1"/>
    <s v="theater/plays"/>
    <n v="114"/>
    <n v="113.57"/>
    <x v="3"/>
    <s v="plays"/>
    <x v="2977"/>
    <x v="2973"/>
    <x v="28"/>
  </r>
  <r>
    <n v="2978"/>
    <s v="The Fall of Wallace Winter at the Plaza Theatre"/>
    <s v="The Border Theatre presents The Fall of Wallace Winter, an exploration of American obsessions, this Nov. 7th-9th at the Plaza Theatre"/>
    <x v="46"/>
    <n v="971"/>
    <x v="0"/>
    <s v="US"/>
    <s v="USD"/>
    <n v="1413784740"/>
    <x v="2978"/>
    <b v="0"/>
    <n v="16"/>
    <b v="1"/>
    <s v="theater/plays"/>
    <n v="129"/>
    <n v="60.69"/>
    <x v="3"/>
    <s v="plays"/>
    <x v="2978"/>
    <x v="2974"/>
    <x v="14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3"/>
    <s v="plays"/>
    <x v="2979"/>
    <x v="2975"/>
    <x v="18"/>
  </r>
  <r>
    <n v="2980"/>
    <s v="INDEPENDENCE NYC"/>
    <s v="1 director, 4 actors, and a whole lotta determination. Help us bring this brilliant story to the heart of NYC!"/>
    <x v="2"/>
    <n v="3275"/>
    <x v="0"/>
    <s v="US"/>
    <s v="USD"/>
    <n v="1440381600"/>
    <x v="2980"/>
    <b v="0"/>
    <n v="24"/>
    <b v="1"/>
    <s v="theater/plays"/>
    <n v="109"/>
    <n v="136.46"/>
    <x v="3"/>
    <s v="plays"/>
    <x v="2980"/>
    <x v="2976"/>
    <x v="2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3"/>
    <s v="spaces"/>
    <x v="2981"/>
    <x v="2977"/>
    <x v="2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2982"/>
    <b v="0"/>
    <n v="46"/>
    <b v="1"/>
    <s v="theater/plays"/>
    <n v="101"/>
    <n v="76.650000000000006"/>
    <x v="3"/>
    <s v="plays"/>
    <x v="2982"/>
    <x v="2978"/>
    <x v="5"/>
  </r>
  <r>
    <n v="2983"/>
    <s v="Build the House of Dad's!"/>
    <s v="Dad's Garage Theatre Company needs your help buying our new, forever home by hitting our $150,000 STRETCH GOAL!"/>
    <x v="378"/>
    <n v="169985.91"/>
    <x v="0"/>
    <s v="US"/>
    <s v="USD"/>
    <n v="1415722236"/>
    <x v="2983"/>
    <b v="1"/>
    <n v="1095"/>
    <b v="1"/>
    <s v="theater/spaces"/>
    <n v="147"/>
    <n v="155.24"/>
    <x v="3"/>
    <s v="spaces"/>
    <x v="2983"/>
    <x v="2979"/>
    <x v="31"/>
  </r>
  <r>
    <n v="2984"/>
    <s v="BABA YAGA: A Traveling Performing Arts Wagon"/>
    <s v="A traveling wooden wagon that transforms into a theatrical playing space presenting FREE original performance while building community!"/>
    <x v="58"/>
    <n v="25088"/>
    <x v="0"/>
    <s v="US"/>
    <s v="USD"/>
    <n v="1472020881"/>
    <x v="2984"/>
    <b v="1"/>
    <n v="218"/>
    <b v="1"/>
    <s v="theater/spaces"/>
    <n v="100"/>
    <n v="115.08"/>
    <x v="3"/>
    <s v="spaces"/>
    <x v="2984"/>
    <x v="2980"/>
    <x v="1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3"/>
    <s v="spaces"/>
    <x v="2985"/>
    <x v="2981"/>
    <x v="142"/>
  </r>
  <r>
    <n v="3388"/>
    <s v="ICONS"/>
    <s v="ICONS is a unique new play about the Amazon warrior women from Greek myth and re-imagines them from a contemporary female perspective."/>
    <x v="48"/>
    <n v="1557"/>
    <x v="0"/>
    <s v="GB"/>
    <s v="GBP"/>
    <n v="1434625441"/>
    <x v="2986"/>
    <b v="0"/>
    <n v="45"/>
    <b v="1"/>
    <s v="theater/plays"/>
    <n v="104"/>
    <n v="34.6"/>
    <x v="3"/>
    <s v="plays"/>
    <x v="2986"/>
    <x v="2982"/>
    <x v="68"/>
  </r>
  <r>
    <n v="2987"/>
    <s v="Curious Comedy's Remodel &amp; Technical Equipment Upgrade"/>
    <s v="Help Curious Comedy evolve into an independent comedy theater with a complete professional digital production studio built right in."/>
    <x v="58"/>
    <n v="27600.2"/>
    <x v="0"/>
    <s v="US"/>
    <s v="USD"/>
    <n v="1476316800"/>
    <x v="2987"/>
    <b v="0"/>
    <n v="265"/>
    <b v="1"/>
    <s v="theater/spaces"/>
    <n v="110"/>
    <n v="104.15"/>
    <x v="3"/>
    <s v="spaces"/>
    <x v="2987"/>
    <x v="2983"/>
    <x v="78"/>
  </r>
  <r>
    <n v="3392"/>
    <s v="1 in 3"/>
    <s v="Life is more than the days you have left. 1 in 3 tells of two normal people &amp; their confrontation with mortality and the dice of fate."/>
    <x v="9"/>
    <n v="500"/>
    <x v="0"/>
    <s v="GB"/>
    <s v="GBP"/>
    <n v="1462565855"/>
    <x v="2988"/>
    <b v="0"/>
    <n v="12"/>
    <b v="1"/>
    <s v="theater/plays"/>
    <n v="100"/>
    <n v="41.67"/>
    <x v="3"/>
    <s v="plays"/>
    <x v="2988"/>
    <x v="2984"/>
    <x v="9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3"/>
    <s v="spaces"/>
    <x v="2989"/>
    <x v="2985"/>
    <x v="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3"/>
    <s v="spaces"/>
    <x v="2990"/>
    <x v="2986"/>
    <x v="104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3"/>
    <s v="spaces"/>
    <x v="2991"/>
    <x v="2987"/>
    <x v="154"/>
  </r>
  <r>
    <n v="2992"/>
    <s v="Th'underGrounds"/>
    <s v="Creating a non-profit CAFE &amp; VILLAGE COMMONS in SE Portland, in service to Neighbors, Kids, Artists &amp; the Underserved"/>
    <x v="2"/>
    <n v="3135"/>
    <x v="0"/>
    <s v="US"/>
    <s v="USD"/>
    <n v="1476037510"/>
    <x v="2992"/>
    <b v="0"/>
    <n v="64"/>
    <b v="1"/>
    <s v="theater/spaces"/>
    <n v="105"/>
    <n v="48.98"/>
    <x v="3"/>
    <s v="spaces"/>
    <x v="2992"/>
    <x v="2988"/>
    <x v="78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3"/>
    <s v="spaces"/>
    <x v="2993"/>
    <x v="2989"/>
    <x v="89"/>
  </r>
  <r>
    <n v="3394"/>
    <s v="Buffer: Edinburgh Fringe 2014"/>
    <s v="Ambitious, Edinburgh-based company, Thrive Theatre, are bringing their brand new comedy BUFFER to the 2014 Edinburgh Fringe!"/>
    <x v="33"/>
    <n v="783"/>
    <x v="0"/>
    <s v="GB"/>
    <s v="GBP"/>
    <n v="1406470645"/>
    <x v="2994"/>
    <b v="0"/>
    <n v="27"/>
    <b v="1"/>
    <s v="theater/plays"/>
    <n v="142"/>
    <n v="29"/>
    <x v="3"/>
    <s v="plays"/>
    <x v="2994"/>
    <x v="2990"/>
    <x v="1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3"/>
    <s v="spaces"/>
    <x v="2995"/>
    <x v="2991"/>
    <x v="6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3"/>
    <s v="spaces"/>
    <x v="2996"/>
    <x v="2992"/>
    <x v="37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3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4"/>
    <n v="51514.5"/>
    <x v="0"/>
    <s v="US"/>
    <s v="USD"/>
    <n v="1402892700"/>
    <x v="2998"/>
    <b v="0"/>
    <n v="433"/>
    <b v="1"/>
    <s v="theater/spaces"/>
    <n v="103"/>
    <n v="118.97"/>
    <x v="3"/>
    <s v="spaces"/>
    <x v="2998"/>
    <x v="2994"/>
    <x v="10"/>
  </r>
  <r>
    <n v="2999"/>
    <s v="RAT Fund-Riser"/>
    <s v="Restless Artists' Theatre is building risers and installing better lighting for our patrons.  We need to purchase raw materials."/>
    <x v="379"/>
    <n v="1605"/>
    <x v="0"/>
    <s v="US"/>
    <s v="USD"/>
    <n v="1488333600"/>
    <x v="2999"/>
    <b v="0"/>
    <n v="20"/>
    <b v="1"/>
    <s v="theater/spaces"/>
    <n v="119"/>
    <n v="80.25"/>
    <x v="3"/>
    <s v="spaces"/>
    <x v="2999"/>
    <x v="807"/>
    <x v="160"/>
  </r>
  <r>
    <n v="3000"/>
    <s v="Voices From The Future"/>
    <s v="A benefit show featuring musicians, dancers &amp; poets all under age 30 to raise money in support of LGBTQ rights and programs."/>
    <x v="9"/>
    <n v="500"/>
    <x v="0"/>
    <s v="US"/>
    <s v="USD"/>
    <n v="1485885600"/>
    <x v="3000"/>
    <b v="0"/>
    <n v="8"/>
    <b v="1"/>
    <s v="theater/spaces"/>
    <n v="100"/>
    <n v="62.5"/>
    <x v="3"/>
    <s v="spaces"/>
    <x v="3000"/>
    <x v="2995"/>
    <x v="121"/>
  </r>
  <r>
    <n v="3001"/>
    <s v="New Comedy Venue and Training Facility"/>
    <s v="Get Scene Studios and Highwire Comedy Co. creating an amazing training facility and theater for Atlanta comedy and film talent!"/>
    <x v="380"/>
    <n v="22991.01"/>
    <x v="0"/>
    <s v="US"/>
    <s v="USD"/>
    <n v="1468445382"/>
    <x v="3001"/>
    <b v="0"/>
    <n v="175"/>
    <b v="1"/>
    <s v="theater/spaces"/>
    <n v="319"/>
    <n v="131.38"/>
    <x v="3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x v="38"/>
    <n v="7595.43"/>
    <x v="0"/>
    <s v="US"/>
    <s v="USD"/>
    <n v="1356552252"/>
    <x v="3002"/>
    <b v="0"/>
    <n v="104"/>
    <b v="1"/>
    <s v="theater/spaces"/>
    <n v="109"/>
    <n v="73.03"/>
    <x v="3"/>
    <s v="spaces"/>
    <x v="3002"/>
    <x v="2997"/>
    <x v="163"/>
  </r>
  <r>
    <n v="3003"/>
    <s v="Outskirts Theatre Co. Finds a Home!"/>
    <s v="We finally found a place to call home! Help us move in to (and collaborate with) the NEW Fischer Creative Arts Center in Waukesha, WI!"/>
    <x v="2"/>
    <n v="3035"/>
    <x v="0"/>
    <s v="US"/>
    <s v="USD"/>
    <n v="1456811940"/>
    <x v="3003"/>
    <b v="0"/>
    <n v="17"/>
    <b v="1"/>
    <s v="theater/spaces"/>
    <n v="101"/>
    <n v="178.53"/>
    <x v="3"/>
    <s v="spaces"/>
    <x v="3003"/>
    <x v="2998"/>
    <x v="89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3"/>
    <s v="spaces"/>
    <x v="3004"/>
    <x v="2999"/>
    <x v="22"/>
  </r>
  <r>
    <n v="3005"/>
    <s v="Pangea House Revitalization Project"/>
    <s v="Pangea House is a collectively run, all ages music venue and community space in desperate need of some renovation and updates."/>
    <x v="381"/>
    <n v="12772.6"/>
    <x v="0"/>
    <s v="US"/>
    <s v="USD"/>
    <n v="1412611905"/>
    <x v="3005"/>
    <b v="0"/>
    <n v="118"/>
    <b v="1"/>
    <s v="theater/spaces"/>
    <n v="120"/>
    <n v="108.24"/>
    <x v="3"/>
    <s v="spaces"/>
    <x v="3005"/>
    <x v="3000"/>
    <x v="31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3"/>
    <s v="spaces"/>
    <x v="3006"/>
    <x v="3001"/>
    <x v="106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3"/>
    <s v="spaces"/>
    <x v="3007"/>
    <x v="3002"/>
    <x v="19"/>
  </r>
  <r>
    <n v="3008"/>
    <s v="Baby It's Cold Outside: Silver Spring Stage HVAC Fund!"/>
    <s v="Help fund Silver Spring Stage's HVAC costs for the upcoming year! Don't leave us out in the cold (pun intended)!"/>
    <x v="2"/>
    <n v="3035"/>
    <x v="0"/>
    <s v="US"/>
    <s v="USD"/>
    <n v="1453352719"/>
    <x v="3008"/>
    <b v="0"/>
    <n v="26"/>
    <b v="1"/>
    <s v="theater/spaces"/>
    <n v="101"/>
    <n v="116.73"/>
    <x v="3"/>
    <s v="spaces"/>
    <x v="3008"/>
    <x v="3003"/>
    <x v="49"/>
  </r>
  <r>
    <n v="3009"/>
    <s v="Montauk Surf Museum"/>
    <s v="The Montauk Surf Museum will present ocean science, as well as the art and history of surfing to visitors and schools in creative ways."/>
    <x v="58"/>
    <n v="29939"/>
    <x v="0"/>
    <s v="US"/>
    <s v="USD"/>
    <n v="1417012840"/>
    <x v="3009"/>
    <b v="0"/>
    <n v="128"/>
    <b v="1"/>
    <s v="theater/spaces"/>
    <n v="120"/>
    <n v="233.9"/>
    <x v="3"/>
    <s v="spaces"/>
    <x v="3009"/>
    <x v="3004"/>
    <x v="22"/>
  </r>
  <r>
    <n v="3010"/>
    <s v="Put Your Money Where Your Ear Is!"/>
    <s v="STC &amp; the Sheboygan Area School District are working tirelessly to renovate our 30-year-old sound system. Help us sound better for you!"/>
    <x v="48"/>
    <n v="2370"/>
    <x v="0"/>
    <s v="US"/>
    <s v="USD"/>
    <n v="1424548719"/>
    <x v="3010"/>
    <b v="0"/>
    <n v="15"/>
    <b v="1"/>
    <s v="theater/spaces"/>
    <n v="158"/>
    <n v="158"/>
    <x v="3"/>
    <s v="spaces"/>
    <x v="3010"/>
    <x v="3005"/>
    <x v="18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3"/>
    <s v="spaces"/>
    <x v="3011"/>
    <x v="3006"/>
    <x v="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3"/>
    <s v="spaces"/>
    <x v="3012"/>
    <x v="3007"/>
    <x v="2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3"/>
    <s v="spaces"/>
    <x v="3013"/>
    <x v="3008"/>
    <x v="68"/>
  </r>
  <r>
    <n v="3014"/>
    <s v="The North Pole at the Fair - A Christmas Paradise for kids."/>
    <s v="Help build an immersion experience for kids to have fun with Santa and make their Christmas season shine just a little bit brighter."/>
    <x v="58"/>
    <n v="28276"/>
    <x v="0"/>
    <s v="US"/>
    <s v="USD"/>
    <n v="1415163600"/>
    <x v="3014"/>
    <b v="0"/>
    <n v="557"/>
    <b v="1"/>
    <s v="theater/spaces"/>
    <n v="113"/>
    <n v="50.76"/>
    <x v="3"/>
    <s v="spaces"/>
    <x v="3014"/>
    <x v="3009"/>
    <x v="143"/>
  </r>
  <r>
    <n v="3015"/>
    <s v="A Sign for 34 West"/>
    <s v="We're turning an old yogurt shop into a live theater in downtown Charleston.   Please help us hang our sign!"/>
    <x v="106"/>
    <n v="3508"/>
    <x v="0"/>
    <s v="US"/>
    <s v="USD"/>
    <n v="1402459200"/>
    <x v="3015"/>
    <b v="0"/>
    <n v="40"/>
    <b v="1"/>
    <s v="theater/spaces"/>
    <n v="103"/>
    <n v="87.7"/>
    <x v="3"/>
    <s v="spaces"/>
    <x v="3015"/>
    <x v="3010"/>
    <x v="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3"/>
    <s v="spaces"/>
    <x v="3016"/>
    <x v="3011"/>
    <x v="1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3"/>
    <s v="spaces"/>
    <x v="3017"/>
    <x v="3012"/>
    <x v="24"/>
  </r>
  <r>
    <n v="3018"/>
    <s v="Why Theatre"/>
    <s v="Le projet vise la crÃ©ation dâ€™un lieu de rÃ©sidence, recherche et formation dÃ©diÃ© Ã  l'art vivant, l'image et la narration."/>
    <x v="280"/>
    <n v="4230"/>
    <x v="0"/>
    <s v="FR"/>
    <s v="EUR"/>
    <n v="1437429600"/>
    <x v="3018"/>
    <b v="0"/>
    <n v="41"/>
    <b v="1"/>
    <s v="theater/spaces"/>
    <n v="101"/>
    <n v="103.17"/>
    <x v="3"/>
    <s v="spaces"/>
    <x v="3018"/>
    <x v="3013"/>
    <x v="9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3"/>
    <s v="spaces"/>
    <x v="3019"/>
    <x v="3014"/>
    <x v="93"/>
  </r>
  <r>
    <n v="3020"/>
    <s v="Prime Stage Theater Studio Upgrades!"/>
    <s v="Any donation--big or small--will help us upgrade our studio/rehearsal space into a black box theater and offer even more programs."/>
    <x v="38"/>
    <n v="7040"/>
    <x v="0"/>
    <s v="US"/>
    <s v="USD"/>
    <n v="1439583533"/>
    <x v="3020"/>
    <b v="0"/>
    <n v="30"/>
    <b v="1"/>
    <s v="theater/spaces"/>
    <n v="101"/>
    <n v="234.67"/>
    <x v="3"/>
    <s v="spaces"/>
    <x v="3020"/>
    <x v="3015"/>
    <x v="90"/>
  </r>
  <r>
    <n v="3021"/>
    <s v="BEEP! BEEP! 2ND STORY IS ON THE MOVE!"/>
    <s v="At the end of October 2016, 2nd Story will be moving from its current office space to a storefront space in Albany Park, Chicago, IL."/>
    <x v="53"/>
    <n v="5221"/>
    <x v="0"/>
    <s v="US"/>
    <s v="USD"/>
    <n v="1479794340"/>
    <x v="3021"/>
    <b v="0"/>
    <n v="103"/>
    <b v="1"/>
    <s v="theater/spaces"/>
    <n v="116"/>
    <n v="50.69"/>
    <x v="3"/>
    <s v="spaces"/>
    <x v="3021"/>
    <x v="3016"/>
    <x v="155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3"/>
    <s v="spaces"/>
    <x v="3022"/>
    <x v="3017"/>
    <x v="5"/>
  </r>
  <r>
    <n v="3395"/>
    <s v="MIRAMAR"/>
    <s v="Miramar is a a darkly funny play exploring what it is we call â€˜homeâ€™."/>
    <x v="9"/>
    <n v="920"/>
    <x v="0"/>
    <s v="GB"/>
    <s v="GBP"/>
    <n v="1433009400"/>
    <x v="3023"/>
    <b v="0"/>
    <n v="38"/>
    <b v="1"/>
    <s v="theater/plays"/>
    <n v="184"/>
    <n v="24.21"/>
    <x v="3"/>
    <s v="plays"/>
    <x v="3023"/>
    <x v="3018"/>
    <x v="82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3"/>
    <s v="spaces"/>
    <x v="3024"/>
    <x v="3019"/>
    <x v="126"/>
  </r>
  <r>
    <n v="3397"/>
    <s v="Waiting for Godot - Blue Sky Theatre &amp; Arts"/>
    <s v="Help a group of recovering alcoholics bring Samuel Beckett's classic to a seaside town!"/>
    <x v="159"/>
    <n v="280"/>
    <x v="0"/>
    <s v="GB"/>
    <s v="GBP"/>
    <n v="1455832800"/>
    <x v="3025"/>
    <b v="0"/>
    <n v="24"/>
    <b v="1"/>
    <s v="theater/plays"/>
    <n v="112"/>
    <n v="11.67"/>
    <x v="3"/>
    <s v="plays"/>
    <x v="3025"/>
    <x v="3020"/>
    <x v="25"/>
  </r>
  <r>
    <n v="3399"/>
    <s v="Spinning Wheel Youth Takeover"/>
    <s v="13 young people have taken over Spinning Wheel Theatre to choose, produce and create their own show from scratch."/>
    <x v="37"/>
    <n v="1245"/>
    <x v="0"/>
    <s v="GB"/>
    <s v="GBP"/>
    <n v="1424556325"/>
    <x v="3026"/>
    <b v="0"/>
    <n v="46"/>
    <b v="1"/>
    <s v="theater/plays"/>
    <n v="104"/>
    <n v="27.07"/>
    <x v="3"/>
    <s v="plays"/>
    <x v="3026"/>
    <x v="3021"/>
    <x v="28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3"/>
    <s v="spaces"/>
    <x v="3027"/>
    <x v="3022"/>
    <x v="85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3"/>
    <s v="spaces"/>
    <x v="3028"/>
    <x v="3023"/>
    <x v="1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3"/>
    <s v="spaces"/>
    <x v="3029"/>
    <x v="3024"/>
    <x v="22"/>
  </r>
  <r>
    <n v="3030"/>
    <s v="Guilford Center Stage Lights Up"/>
    <s v="Guilford Center Stage is a new project bringing theater to our 1896 Grange; we need to purchase simple theater lighting for our stage."/>
    <x v="263"/>
    <n v="1867"/>
    <x v="0"/>
    <s v="US"/>
    <s v="USD"/>
    <n v="1442426171"/>
    <x v="3030"/>
    <b v="0"/>
    <n v="41"/>
    <b v="1"/>
    <s v="theater/spaces"/>
    <n v="107"/>
    <n v="45.54"/>
    <x v="3"/>
    <s v="spaces"/>
    <x v="3030"/>
    <x v="3025"/>
    <x v="84"/>
  </r>
  <r>
    <n v="3031"/>
    <s v="Blue Thyme Nights"/>
    <s v="Blue Thyme Nights is the production of Am I Blue by Beth Henley &amp; Thymus Vulgaris by Lanford  Wilson._x000a__x000a_Artwork by Charlotte Ager"/>
    <x v="48"/>
    <n v="1500"/>
    <x v="0"/>
    <s v="US"/>
    <s v="USD"/>
    <n v="1476479447"/>
    <x v="3031"/>
    <b v="0"/>
    <n v="29"/>
    <b v="1"/>
    <s v="theater/spaces"/>
    <n v="100"/>
    <n v="51.72"/>
    <x v="3"/>
    <s v="spaces"/>
    <x v="3031"/>
    <x v="3026"/>
    <x v="5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3"/>
    <s v="spaces"/>
    <x v="3032"/>
    <x v="3027"/>
    <x v="20"/>
  </r>
  <r>
    <n v="3033"/>
    <s v="Stagelights Studio by Pam Kinter, Greensboro"/>
    <s v="Finally Stagelights will have a space of our very own!  Be a part of this exciting new adventure in Greensboro!!"/>
    <x v="2"/>
    <n v="4396"/>
    <x v="0"/>
    <s v="US"/>
    <s v="USD"/>
    <n v="1471487925"/>
    <x v="3033"/>
    <b v="0"/>
    <n v="23"/>
    <b v="1"/>
    <s v="theater/spaces"/>
    <n v="147"/>
    <n v="191.13"/>
    <x v="3"/>
    <s v="spaces"/>
    <x v="3033"/>
    <x v="3028"/>
    <x v="11"/>
  </r>
  <r>
    <n v="3034"/>
    <s v="Save Our Butts The Seat-quel"/>
    <s v="Pretty please with popcorn on top!Help!!_x000a__x000a_Our family owned &amp; operated Theatre in Fairfax VA is looking to get help upgrading our seats."/>
    <x v="59"/>
    <n v="112536"/>
    <x v="0"/>
    <s v="US"/>
    <s v="USD"/>
    <n v="1477972740"/>
    <x v="3034"/>
    <b v="0"/>
    <n v="1260"/>
    <b v="1"/>
    <s v="theater/spaces"/>
    <n v="113"/>
    <n v="89.31"/>
    <x v="3"/>
    <s v="spaces"/>
    <x v="3034"/>
    <x v="3029"/>
    <x v="142"/>
  </r>
  <r>
    <n v="3035"/>
    <s v="The Coalition Theater"/>
    <s v="Help create a permanent home for live comedy shows and classes in Downtown RVA."/>
    <x v="58"/>
    <n v="27196.71"/>
    <x v="0"/>
    <s v="US"/>
    <s v="USD"/>
    <n v="1367674009"/>
    <x v="3035"/>
    <b v="0"/>
    <n v="307"/>
    <b v="1"/>
    <s v="theater/spaces"/>
    <n v="109"/>
    <n v="88.59"/>
    <x v="3"/>
    <s v="spaces"/>
    <x v="3035"/>
    <x v="3030"/>
    <x v="29"/>
  </r>
  <r>
    <n v="3036"/>
    <s v="Save the Studio!"/>
    <s v="Help Synetic Theater create a new Studio to produce amazing  shows in the 2013/14 season and train awesome artists of all ages!"/>
    <x v="58"/>
    <n v="31683"/>
    <x v="0"/>
    <s v="US"/>
    <s v="USD"/>
    <n v="1376654340"/>
    <x v="3036"/>
    <b v="0"/>
    <n v="329"/>
    <b v="1"/>
    <s v="theater/spaces"/>
    <n v="127"/>
    <n v="96.3"/>
    <x v="3"/>
    <s v="spaces"/>
    <x v="3036"/>
    <x v="3031"/>
    <x v="1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9"/>
    <n v="1066"/>
    <x v="0"/>
    <s v="US"/>
    <s v="USD"/>
    <n v="1285995540"/>
    <x v="3037"/>
    <b v="0"/>
    <n v="32"/>
    <b v="1"/>
    <s v="theater/spaces"/>
    <n v="213"/>
    <n v="33.31"/>
    <x v="3"/>
    <s v="spaces"/>
    <x v="3037"/>
    <x v="3032"/>
    <x v="148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3"/>
    <s v="spaces"/>
    <x v="3038"/>
    <x v="3033"/>
    <x v="25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3"/>
    <s v="spaces"/>
    <x v="3039"/>
    <x v="3034"/>
    <x v="40"/>
  </r>
  <r>
    <n v="3040"/>
    <s v="Jayhawk Makeover"/>
    <s v="48 hours of deck screws, dry wall, hard hats and needed renovation to help the Jayhawk rise from the ashes."/>
    <x v="2"/>
    <n v="3225"/>
    <x v="0"/>
    <s v="US"/>
    <s v="USD"/>
    <n v="1435359600"/>
    <x v="3040"/>
    <b v="0"/>
    <n v="42"/>
    <b v="1"/>
    <s v="theater/spaces"/>
    <n v="108"/>
    <n v="76.790000000000006"/>
    <x v="3"/>
    <s v="spaces"/>
    <x v="3040"/>
    <x v="3035"/>
    <x v="0"/>
  </r>
  <r>
    <n v="3041"/>
    <s v="Lend a Hand in Our Home"/>
    <s v="Privet! Hello! Bon Jour! We are the Arlekin Players Theatre and we need a home."/>
    <x v="382"/>
    <n v="9170"/>
    <x v="0"/>
    <s v="US"/>
    <s v="USD"/>
    <n v="1453323048"/>
    <x v="3041"/>
    <b v="0"/>
    <n v="95"/>
    <b v="1"/>
    <s v="theater/spaces"/>
    <n v="110"/>
    <n v="96.53"/>
    <x v="3"/>
    <s v="spaces"/>
    <x v="3041"/>
    <x v="3036"/>
    <x v="49"/>
  </r>
  <r>
    <n v="3401"/>
    <s v="This is why we Live ... (Astonishment)"/>
    <s v="Support a daring new theatre creation               _x000a_Supportez une audacieuse compagnie internationale et aidez-les Ã  crÃ©er leur piÃ¨ce"/>
    <x v="200"/>
    <n v="2954"/>
    <x v="0"/>
    <s v="GB"/>
    <s v="GBP"/>
    <n v="1438968146"/>
    <x v="3042"/>
    <b v="0"/>
    <n v="66"/>
    <b v="1"/>
    <s v="theater/plays"/>
    <n v="102"/>
    <n v="44.76"/>
    <x v="3"/>
    <s v="plays"/>
    <x v="3042"/>
    <x v="3037"/>
    <x v="1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3"/>
    <s v="spaces"/>
    <x v="3043"/>
    <x v="3038"/>
    <x v="37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3"/>
    <s v="spaces"/>
    <x v="3044"/>
    <x v="3039"/>
    <x v="8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3"/>
    <s v="spaces"/>
    <x v="3045"/>
    <x v="3040"/>
    <x v="24"/>
  </r>
  <r>
    <n v="3046"/>
    <s v="improvMANIA Improv Comedy Theater - Chandler, Arizona"/>
    <s v="Your opportunity to help improvMANIA open Chandler, Arizona's new home for family-friendly improv comedy in Historic Downtown Chandler!"/>
    <x v="284"/>
    <n v="15077"/>
    <x v="0"/>
    <s v="US"/>
    <s v="USD"/>
    <n v="1410324720"/>
    <x v="3046"/>
    <b v="0"/>
    <n v="58"/>
    <b v="1"/>
    <s v="theater/spaces"/>
    <n v="191"/>
    <n v="259.95"/>
    <x v="3"/>
    <s v="spaces"/>
    <x v="3046"/>
    <x v="3041"/>
    <x v="96"/>
  </r>
  <r>
    <n v="3047"/>
    <s v="Acting V Senior Showcase"/>
    <s v="Hi! We're the Graduating Seniors Acting V Seniors at Temple University! Welcome to our Kick starter Page!"/>
    <x v="9"/>
    <n v="745"/>
    <x v="0"/>
    <s v="US"/>
    <s v="USD"/>
    <n v="1461762960"/>
    <x v="3047"/>
    <b v="0"/>
    <n v="20"/>
    <b v="1"/>
    <s v="theater/spaces"/>
    <n v="149"/>
    <n v="37.25"/>
    <x v="3"/>
    <s v="spaces"/>
    <x v="3047"/>
    <x v="3042"/>
    <x v="103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3"/>
    <s v="spaces"/>
    <x v="3048"/>
    <x v="3043"/>
    <x v="98"/>
  </r>
  <r>
    <n v="3049"/>
    <s v="Pickerington Community Theatre's Set Capabilities Expansion"/>
    <s v="Pickerington Community Theatre is seeking donations to purchase a Pipe &amp; Drape system to increase staging possibilities for the company"/>
    <x v="199"/>
    <n v="4000"/>
    <x v="0"/>
    <s v="US"/>
    <s v="USD"/>
    <n v="1434241255"/>
    <x v="3049"/>
    <b v="0"/>
    <n v="54"/>
    <b v="1"/>
    <s v="theater/spaces"/>
    <n v="107"/>
    <n v="74.069999999999993"/>
    <x v="3"/>
    <s v="spaces"/>
    <x v="3049"/>
    <x v="3044"/>
    <x v="82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3"/>
    <s v="spaces"/>
    <x v="3050"/>
    <x v="3045"/>
    <x v="8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051"/>
    <b v="0"/>
    <n v="17"/>
    <b v="1"/>
    <s v="theater/plays"/>
    <n v="100"/>
    <n v="117.65"/>
    <x v="3"/>
    <s v="plays"/>
    <x v="3051"/>
    <x v="3046"/>
    <x v="68"/>
  </r>
  <r>
    <n v="3052"/>
    <s v="Funding for a new theater facility in Walker Minnesota"/>
    <s v="To let the arts continue in Walker Minnesota We need a performing arts space and art gallery"/>
    <x v="64"/>
    <n v="75"/>
    <x v="1"/>
    <s v="US"/>
    <s v="USD"/>
    <n v="1432828740"/>
    <x v="3052"/>
    <b v="0"/>
    <n v="2"/>
    <b v="0"/>
    <s v="theater/spaces"/>
    <n v="0"/>
    <n v="37.5"/>
    <x v="3"/>
    <s v="spaces"/>
    <x v="3052"/>
    <x v="3047"/>
    <x v="57"/>
  </r>
  <r>
    <n v="3053"/>
    <s v="Showroom"/>
    <s v="Showroom is a multi-disciplinary space providing unorthodox concerts, events &amp; a platform creatives can express their creative vision"/>
    <x v="3"/>
    <n v="40"/>
    <x v="1"/>
    <s v="US"/>
    <s v="USD"/>
    <n v="1412222340"/>
    <x v="3053"/>
    <b v="0"/>
    <n v="3"/>
    <b v="0"/>
    <s v="theater/spaces"/>
    <n v="0"/>
    <n v="13.33"/>
    <x v="3"/>
    <s v="spaces"/>
    <x v="3053"/>
    <x v="3048"/>
    <x v="96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1"/>
    <s v="US"/>
    <s v="USD"/>
    <n v="1425258240"/>
    <x v="3054"/>
    <b v="0"/>
    <n v="0"/>
    <b v="0"/>
    <s v="theater/spaces"/>
    <n v="0"/>
    <n v="0"/>
    <x v="3"/>
    <s v="spaces"/>
    <x v="3054"/>
    <x v="3049"/>
    <x v="28"/>
  </r>
  <r>
    <n v="3055"/>
    <s v="Bungers surfing Museum"/>
    <s v="I have been in the Surfing business since 1962 have a collection of surfing memorabilia I would like to open a surfing museum"/>
    <x v="22"/>
    <n v="1"/>
    <x v="1"/>
    <s v="US"/>
    <s v="USD"/>
    <n v="1420844390"/>
    <x v="3055"/>
    <b v="0"/>
    <n v="1"/>
    <b v="0"/>
    <s v="theater/spaces"/>
    <n v="0"/>
    <n v="1"/>
    <x v="3"/>
    <s v="spaces"/>
    <x v="3055"/>
    <x v="3050"/>
    <x v="106"/>
  </r>
  <r>
    <n v="3056"/>
    <s v="Palace Flophouse Theater"/>
    <s v="Looking to establish a communal space for art shows, bands, farmer's markets, environmental education, and traditional skills."/>
    <x v="58"/>
    <n v="0"/>
    <x v="1"/>
    <s v="US"/>
    <s v="USD"/>
    <n v="1412003784"/>
    <x v="3056"/>
    <b v="0"/>
    <n v="0"/>
    <b v="0"/>
    <s v="theater/spaces"/>
    <n v="0"/>
    <n v="0"/>
    <x v="3"/>
    <s v="spaces"/>
    <x v="3056"/>
    <x v="3051"/>
    <x v="2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057"/>
    <b v="0"/>
    <n v="17"/>
    <b v="1"/>
    <s v="theater/plays"/>
    <n v="138"/>
    <n v="28.32"/>
    <x v="3"/>
    <s v="plays"/>
    <x v="3057"/>
    <x v="3052"/>
    <x v="91"/>
  </r>
  <r>
    <n v="3058"/>
    <s v="OPEN THE OLD &quot;RIGON&quot; THEATER"/>
    <s v="Restoration of a theatre to make an educational center for youngs and a place to socialize for everybody through the power of art."/>
    <x v="104"/>
    <n v="3"/>
    <x v="1"/>
    <s v="IT"/>
    <s v="EUR"/>
    <n v="1463734740"/>
    <x v="3058"/>
    <b v="0"/>
    <n v="3"/>
    <b v="0"/>
    <s v="theater/spaces"/>
    <n v="0"/>
    <n v="1"/>
    <x v="3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1"/>
    <s v="US"/>
    <s v="USD"/>
    <n v="1407536846"/>
    <x v="3059"/>
    <b v="0"/>
    <n v="11"/>
    <b v="0"/>
    <s v="theater/spaces"/>
    <n v="3"/>
    <n v="41"/>
    <x v="3"/>
    <s v="spaces"/>
    <x v="3059"/>
    <x v="3054"/>
    <x v="3"/>
  </r>
  <r>
    <n v="3060"/>
    <s v="Save the Roxy Theatre in Bremerton WA"/>
    <s v="Save the historic Roxy theatre in Bremerton WA from being repurposed as office space."/>
    <x v="137"/>
    <n v="335"/>
    <x v="1"/>
    <s v="US"/>
    <s v="USD"/>
    <n v="1443422134"/>
    <x v="3060"/>
    <b v="0"/>
    <n v="6"/>
    <b v="0"/>
    <s v="theater/spaces"/>
    <n v="0"/>
    <n v="55.83"/>
    <x v="3"/>
    <s v="spaces"/>
    <x v="3060"/>
    <x v="3055"/>
    <x v="84"/>
  </r>
  <r>
    <n v="3061"/>
    <s v="Help Save Parkway Cinemas!"/>
    <s v="Save a historic Local theater."/>
    <x v="80"/>
    <n v="0"/>
    <x v="1"/>
    <s v="US"/>
    <s v="USD"/>
    <n v="1407955748"/>
    <x v="3061"/>
    <b v="0"/>
    <n v="0"/>
    <b v="0"/>
    <s v="theater/spaces"/>
    <n v="0"/>
    <n v="0"/>
    <x v="3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1"/>
    <s v="US"/>
    <s v="USD"/>
    <n v="1443636000"/>
    <x v="3062"/>
    <b v="0"/>
    <n v="67"/>
    <b v="0"/>
    <s v="theater/spaces"/>
    <n v="67"/>
    <n v="99.76"/>
    <x v="3"/>
    <s v="spaces"/>
    <x v="3062"/>
    <x v="3057"/>
    <x v="13"/>
  </r>
  <r>
    <n v="3063"/>
    <s v="Spec Haus"/>
    <s v="Members of the local Miami music scene are putting together a venue/creative space in Kendall!"/>
    <x v="2"/>
    <n v="587"/>
    <x v="1"/>
    <s v="US"/>
    <s v="USD"/>
    <n v="1477174138"/>
    <x v="3063"/>
    <b v="0"/>
    <n v="23"/>
    <b v="0"/>
    <s v="theater/spaces"/>
    <n v="20"/>
    <n v="25.52"/>
    <x v="3"/>
    <s v="spaces"/>
    <x v="3063"/>
    <x v="3058"/>
    <x v="83"/>
  </r>
  <r>
    <n v="3064"/>
    <s v="Kickstart the Crossroads Community"/>
    <s v="An epicenter for connection, creation and expression of the community."/>
    <x v="98"/>
    <n v="8471"/>
    <x v="1"/>
    <s v="US"/>
    <s v="USD"/>
    <n v="1448175540"/>
    <x v="3064"/>
    <b v="0"/>
    <n v="72"/>
    <b v="0"/>
    <s v="theater/spaces"/>
    <n v="11"/>
    <n v="117.65"/>
    <x v="3"/>
    <s v="spaces"/>
    <x v="3064"/>
    <x v="3059"/>
    <x v="94"/>
  </r>
  <r>
    <n v="3065"/>
    <s v="The Castle Project"/>
    <s v="A castle themed events center with large and small spaces to support a variety of arts i.e. performing, visual, music, theater, dance"/>
    <x v="58"/>
    <n v="10"/>
    <x v="1"/>
    <s v="US"/>
    <s v="USD"/>
    <n v="1406683172"/>
    <x v="3065"/>
    <b v="0"/>
    <n v="2"/>
    <b v="0"/>
    <s v="theater/spaces"/>
    <n v="0"/>
    <n v="5"/>
    <x v="3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x v="92"/>
    <n v="41950"/>
    <x v="1"/>
    <s v="AU"/>
    <s v="AUD"/>
    <n v="1468128537"/>
    <x v="3066"/>
    <b v="0"/>
    <n v="15"/>
    <b v="0"/>
    <s v="theater/spaces"/>
    <n v="12"/>
    <n v="2796.67"/>
    <x v="3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1"/>
    <s v="NZ"/>
    <s v="NZD"/>
    <n v="1441837879"/>
    <x v="3067"/>
    <b v="0"/>
    <n v="1"/>
    <b v="0"/>
    <s v="theater/spaces"/>
    <n v="3"/>
    <n v="200"/>
    <x v="3"/>
    <s v="spaces"/>
    <x v="3067"/>
    <x v="3062"/>
    <x v="20"/>
  </r>
  <r>
    <n v="3068"/>
    <s v="Theaters in the Loop - Hearing Loop Installation Project"/>
    <s v="Hearing loops will be installed in theaters to give hearing loss sufferers with cochlear implants and hearing aids much needed access."/>
    <x v="66"/>
    <n v="175"/>
    <x v="1"/>
    <s v="US"/>
    <s v="USD"/>
    <n v="1445013352"/>
    <x v="3068"/>
    <b v="0"/>
    <n v="2"/>
    <b v="0"/>
    <s v="theater/spaces"/>
    <n v="0"/>
    <n v="87.5"/>
    <x v="3"/>
    <s v="spaces"/>
    <x v="3068"/>
    <x v="3063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1"/>
    <s v="US"/>
    <s v="USD"/>
    <n v="1418587234"/>
    <x v="3069"/>
    <b v="0"/>
    <n v="7"/>
    <b v="0"/>
    <s v="theater/spaces"/>
    <n v="14"/>
    <n v="20.14"/>
    <x v="3"/>
    <s v="spaces"/>
    <x v="3069"/>
    <x v="3064"/>
    <x v="1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070"/>
    <b v="0"/>
    <n v="67"/>
    <b v="1"/>
    <s v="theater/plays"/>
    <n v="107"/>
    <n v="31.97"/>
    <x v="3"/>
    <s v="plays"/>
    <x v="3070"/>
    <x v="3065"/>
    <x v="6"/>
  </r>
  <r>
    <n v="3071"/>
    <s v="The Echo Theatre 2015"/>
    <s v="Anyone can create. They just need a place and an opportunity. The Echo Theatre (Provo) provides that opportunity."/>
    <x v="14"/>
    <n v="7173"/>
    <x v="1"/>
    <s v="US"/>
    <s v="USD"/>
    <n v="1429595940"/>
    <x v="3071"/>
    <b v="0"/>
    <n v="117"/>
    <b v="0"/>
    <s v="theater/spaces"/>
    <n v="60"/>
    <n v="61.31"/>
    <x v="3"/>
    <s v="spaces"/>
    <x v="3071"/>
    <x v="3066"/>
    <x v="19"/>
  </r>
  <r>
    <n v="3072"/>
    <s v="Crosswalk Theatre - Starting Capital"/>
    <s v="Crosswalk Theatre Company - Network Directory promotes all stage talent. Increasing your odds to connect to the right hiring person."/>
    <x v="14"/>
    <n v="2"/>
    <x v="1"/>
    <s v="US"/>
    <s v="USD"/>
    <n v="1477791960"/>
    <x v="3072"/>
    <b v="0"/>
    <n v="2"/>
    <b v="0"/>
    <s v="theater/spaces"/>
    <n v="0"/>
    <n v="1"/>
    <x v="3"/>
    <s v="spaces"/>
    <x v="3072"/>
    <x v="3067"/>
    <x v="155"/>
  </r>
  <r>
    <n v="3073"/>
    <s v="Performing and Visual Arts Center, Rochester, NY"/>
    <s v="Conversion of a long dormant synagogue into a Performing and Visual Arts Center, revitalizing Rochester's inner city."/>
    <x v="383"/>
    <n v="645"/>
    <x v="1"/>
    <s v="US"/>
    <s v="USD"/>
    <n v="1434309540"/>
    <x v="3073"/>
    <b v="0"/>
    <n v="7"/>
    <b v="0"/>
    <s v="theater/spaces"/>
    <n v="0"/>
    <n v="92.14"/>
    <x v="3"/>
    <s v="spaces"/>
    <x v="3073"/>
    <x v="3068"/>
    <x v="5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8"/>
    <n v="22"/>
    <x v="1"/>
    <s v="FR"/>
    <s v="EUR"/>
    <n v="1457617359"/>
    <x v="3074"/>
    <b v="0"/>
    <n v="3"/>
    <b v="0"/>
    <s v="theater/spaces"/>
    <n v="0"/>
    <n v="7.33"/>
    <x v="3"/>
    <s v="spaces"/>
    <x v="3074"/>
    <x v="3069"/>
    <x v="91"/>
  </r>
  <r>
    <n v="3075"/>
    <s v="The Little MAGIC Theatre"/>
    <s v="Magic Morgan &amp; Liliana are raising funds to expand their famed traveling magic show to a theater of magic."/>
    <x v="36"/>
    <n v="1296"/>
    <x v="1"/>
    <s v="US"/>
    <s v="USD"/>
    <n v="1471573640"/>
    <x v="3075"/>
    <b v="0"/>
    <n v="20"/>
    <b v="0"/>
    <s v="theater/spaces"/>
    <n v="9"/>
    <n v="64.8"/>
    <x v="3"/>
    <s v="spaces"/>
    <x v="3075"/>
    <x v="3070"/>
    <x v="42"/>
  </r>
  <r>
    <n v="3076"/>
    <s v="10,000 Hours"/>
    <s v="Helping female comedians get in their 10,000 Hours of practice!"/>
    <x v="3"/>
    <n v="1506"/>
    <x v="1"/>
    <s v="US"/>
    <s v="USD"/>
    <n v="1444405123"/>
    <x v="3076"/>
    <b v="0"/>
    <n v="50"/>
    <b v="0"/>
    <s v="theater/spaces"/>
    <n v="15"/>
    <n v="30.12"/>
    <x v="3"/>
    <s v="spaces"/>
    <x v="3076"/>
    <x v="3071"/>
    <x v="2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1"/>
    <s v="CA"/>
    <s v="CAD"/>
    <n v="1488495478"/>
    <x v="3077"/>
    <b v="0"/>
    <n v="2"/>
    <b v="0"/>
    <s v="theater/spaces"/>
    <n v="0"/>
    <n v="52.5"/>
    <x v="3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9"/>
    <n v="71"/>
    <x v="1"/>
    <s v="US"/>
    <s v="USD"/>
    <n v="1424920795"/>
    <x v="3078"/>
    <b v="0"/>
    <n v="3"/>
    <b v="0"/>
    <s v="theater/spaces"/>
    <n v="0"/>
    <n v="23.67"/>
    <x v="3"/>
    <s v="spaces"/>
    <x v="3078"/>
    <x v="3073"/>
    <x v="28"/>
  </r>
  <r>
    <n v="3079"/>
    <s v="Join us in creating a new Hell on Earth!"/>
    <s v="We desire to purchase a portion of Hell, in Michigan just outside of Detroit, to create a world-class performance art space.  Join us."/>
    <x v="384"/>
    <n v="11226"/>
    <x v="1"/>
    <s v="US"/>
    <s v="USD"/>
    <n v="1427040435"/>
    <x v="3079"/>
    <b v="0"/>
    <n v="27"/>
    <b v="0"/>
    <s v="theater/spaces"/>
    <n v="1"/>
    <n v="415.78"/>
    <x v="3"/>
    <s v="spaces"/>
    <x v="3079"/>
    <x v="3074"/>
    <x v="85"/>
  </r>
  <r>
    <n v="3080"/>
    <s v="Global Community Theater One."/>
    <s v="Sustainable, fire-proof, carbon-negative, and all-season recreation of the Globe Theater made famous by Shakespeare, with gardens."/>
    <x v="72"/>
    <n v="376"/>
    <x v="1"/>
    <s v="US"/>
    <s v="USD"/>
    <n v="1419644444"/>
    <x v="3080"/>
    <b v="0"/>
    <n v="7"/>
    <b v="0"/>
    <s v="theater/spaces"/>
    <n v="0"/>
    <n v="53.71"/>
    <x v="3"/>
    <s v="spaces"/>
    <x v="3080"/>
    <x v="3075"/>
    <x v="2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1"/>
    <s v="US"/>
    <s v="USD"/>
    <n v="1442722891"/>
    <x v="3081"/>
    <b v="0"/>
    <n v="5"/>
    <b v="0"/>
    <s v="theater/spaces"/>
    <n v="0"/>
    <n v="420.6"/>
    <x v="3"/>
    <s v="spaces"/>
    <x v="3081"/>
    <x v="3076"/>
    <x v="84"/>
  </r>
  <r>
    <n v="3082"/>
    <s v="Magical Workshop, Magic/Hobby Store"/>
    <s v="Help expand the time of everyones favorite magic store!  It currently limited to 3 days a week. If not for you, then the children!"/>
    <x v="7"/>
    <n v="0"/>
    <x v="1"/>
    <s v="US"/>
    <s v="USD"/>
    <n v="1447628946"/>
    <x v="3082"/>
    <b v="0"/>
    <n v="0"/>
    <b v="0"/>
    <s v="theater/spaces"/>
    <n v="0"/>
    <n v="0"/>
    <x v="3"/>
    <s v="spaces"/>
    <x v="3082"/>
    <x v="3077"/>
    <x v="94"/>
  </r>
  <r>
    <n v="3083"/>
    <s v="Crystal City Haunted Undergound"/>
    <s v="Crystal City Underground is a New &amp; Unique_x000a_indoor recreational facility, using an old silica sand mine,_x000a_we are the Haunted Maze"/>
    <x v="22"/>
    <n v="56"/>
    <x v="1"/>
    <s v="US"/>
    <s v="USD"/>
    <n v="1409547600"/>
    <x v="3083"/>
    <b v="0"/>
    <n v="3"/>
    <b v="0"/>
    <s v="theater/spaces"/>
    <n v="0"/>
    <n v="18.670000000000002"/>
    <x v="3"/>
    <s v="spaces"/>
    <x v="3083"/>
    <x v="3078"/>
    <x v="96"/>
  </r>
  <r>
    <n v="3084"/>
    <s v="URGENT: Help Us Replace Our Ramp!"/>
    <s v="18-yr-old handicap-access ramp collapsed, must replace. Help fund &amp; ensure everyone access to our 35-seat non-profit community theater!"/>
    <x v="385"/>
    <n v="470"/>
    <x v="1"/>
    <s v="US"/>
    <s v="USD"/>
    <n v="1430851680"/>
    <x v="3084"/>
    <b v="0"/>
    <n v="6"/>
    <b v="0"/>
    <s v="theater/spaces"/>
    <n v="12"/>
    <n v="78.33"/>
    <x v="3"/>
    <s v="spaces"/>
    <x v="3084"/>
    <x v="3079"/>
    <x v="19"/>
  </r>
  <r>
    <n v="3085"/>
    <s v="Paper Tank Theater Music Madness Party"/>
    <s v="Get behind a new music venue in our city by helping with equipment! We're pre-selling tickets to our party and offering other perks."/>
    <x v="58"/>
    <n v="610"/>
    <x v="1"/>
    <s v="US"/>
    <s v="USD"/>
    <n v="1443561159"/>
    <x v="3085"/>
    <b v="0"/>
    <n v="9"/>
    <b v="0"/>
    <s v="theater/spaces"/>
    <n v="2"/>
    <n v="67.78"/>
    <x v="3"/>
    <s v="spaces"/>
    <x v="3085"/>
    <x v="3080"/>
    <x v="84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1"/>
    <s v="IT"/>
    <s v="EUR"/>
    <n v="1439827559"/>
    <x v="3086"/>
    <b v="0"/>
    <n v="3"/>
    <b v="0"/>
    <s v="theater/spaces"/>
    <n v="0"/>
    <n v="16.670000000000002"/>
    <x v="3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1"/>
    <s v="US"/>
    <s v="USD"/>
    <n v="1482294990"/>
    <x v="3087"/>
    <b v="0"/>
    <n v="2"/>
    <b v="0"/>
    <s v="theater/spaces"/>
    <n v="1"/>
    <n v="62.5"/>
    <x v="3"/>
    <s v="spaces"/>
    <x v="3087"/>
    <x v="3082"/>
    <x v="155"/>
  </r>
  <r>
    <n v="3088"/>
    <s v="Destination Small Town &quot;Visitor Center&quot; To The Midwest"/>
    <s v="We believe it's time to open a visitor's center that highlights the small towns of the upper Midwest."/>
    <x v="100"/>
    <n v="126"/>
    <x v="1"/>
    <s v="US"/>
    <s v="USD"/>
    <n v="1420724460"/>
    <x v="3088"/>
    <b v="0"/>
    <n v="3"/>
    <b v="0"/>
    <s v="theater/spaces"/>
    <n v="0"/>
    <n v="42"/>
    <x v="3"/>
    <s v="spaces"/>
    <x v="3088"/>
    <x v="3083"/>
    <x v="98"/>
  </r>
  <r>
    <n v="3089"/>
    <s v="The ClubHouse: A Community-Focused Sports &amp; Culture Space"/>
    <s v="A community space in Somerville, MA to celebrate the beautiful intersection of sports and creativity."/>
    <x v="58"/>
    <n v="5854"/>
    <x v="1"/>
    <s v="US"/>
    <s v="USD"/>
    <n v="1468029540"/>
    <x v="3089"/>
    <b v="0"/>
    <n v="45"/>
    <b v="0"/>
    <s v="theater/spaces"/>
    <n v="23"/>
    <n v="130.09"/>
    <x v="3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x v="386"/>
    <n v="11432"/>
    <x v="1"/>
    <s v="US"/>
    <s v="USD"/>
    <n v="1430505545"/>
    <x v="3090"/>
    <b v="0"/>
    <n v="9"/>
    <b v="0"/>
    <s v="theater/spaces"/>
    <n v="5"/>
    <n v="1270.22"/>
    <x v="3"/>
    <s v="spaces"/>
    <x v="3090"/>
    <x v="3085"/>
    <x v="27"/>
  </r>
  <r>
    <n v="3091"/>
    <s v="Bustduck Theatre"/>
    <s v="Roanoke, Virginia's first long-form improv theatre company. Producing improv and scripted theatre, with a dynamic training program."/>
    <x v="10"/>
    <n v="796"/>
    <x v="1"/>
    <s v="US"/>
    <s v="USD"/>
    <n v="1471214743"/>
    <x v="3091"/>
    <b v="0"/>
    <n v="9"/>
    <b v="0"/>
    <s v="theater/spaces"/>
    <n v="16"/>
    <n v="88.44"/>
    <x v="3"/>
    <s v="spaces"/>
    <x v="3091"/>
    <x v="3086"/>
    <x v="5"/>
  </r>
  <r>
    <n v="3092"/>
    <s v="A home for the arts on the Upper East Side/Yorkville"/>
    <s v="Our goal is to purchase a theater on the Upper East Side of Manhattan that will act as a home for four theater companies."/>
    <x v="59"/>
    <n v="1183.19"/>
    <x v="1"/>
    <s v="US"/>
    <s v="USD"/>
    <n v="1444946400"/>
    <x v="3092"/>
    <b v="0"/>
    <n v="21"/>
    <b v="0"/>
    <s v="theater/spaces"/>
    <n v="1"/>
    <n v="56.34"/>
    <x v="3"/>
    <s v="spaces"/>
    <x v="3092"/>
    <x v="3087"/>
    <x v="1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1"/>
    <s v="CA"/>
    <s v="CAD"/>
    <n v="1401595140"/>
    <x v="3093"/>
    <b v="0"/>
    <n v="17"/>
    <b v="0"/>
    <s v="theater/spaces"/>
    <n v="23"/>
    <n v="53.53"/>
    <x v="3"/>
    <s v="spaces"/>
    <x v="3093"/>
    <x v="2806"/>
    <x v="14"/>
  </r>
  <r>
    <n v="3094"/>
    <s v="Nothing Up My Sleeves Tour: Summer 2016"/>
    <s v="This is a Kickstarter to help with the start up costs for Illusionist, Chris Lengyel's Summer 2016 Tour!"/>
    <x v="59"/>
    <n v="25"/>
    <x v="1"/>
    <s v="US"/>
    <s v="USD"/>
    <n v="1442775956"/>
    <x v="3094"/>
    <b v="0"/>
    <n v="1"/>
    <b v="0"/>
    <s v="theater/spaces"/>
    <n v="0"/>
    <n v="25"/>
    <x v="3"/>
    <s v="spaces"/>
    <x v="3094"/>
    <x v="3088"/>
    <x v="100"/>
  </r>
  <r>
    <n v="3095"/>
    <s v="The Old Howard Theatre Company"/>
    <s v="We are a small theatre company looking to provide world class theatre to the working class in the Greater New York area."/>
    <x v="387"/>
    <n v="50"/>
    <x v="1"/>
    <s v="US"/>
    <s v="USD"/>
    <n v="1470011780"/>
    <x v="3095"/>
    <b v="0"/>
    <n v="1"/>
    <b v="0"/>
    <s v="theater/spaces"/>
    <n v="0"/>
    <n v="50"/>
    <x v="3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1"/>
    <s v="US"/>
    <s v="USD"/>
    <n v="1432151326"/>
    <x v="3096"/>
    <b v="0"/>
    <n v="14"/>
    <b v="0"/>
    <s v="theater/spaces"/>
    <n v="4"/>
    <n v="56.79"/>
    <x v="3"/>
    <s v="spaces"/>
    <x v="3096"/>
    <x v="3090"/>
    <x v="57"/>
  </r>
  <r>
    <n v="3409"/>
    <s v="Who Said Theatre Presents: The Calm"/>
    <s v="Exciting and visceral new-writing that challenges the way we view the fine line between war and terror..."/>
    <x v="9"/>
    <n v="618"/>
    <x v="0"/>
    <s v="GB"/>
    <s v="GBP"/>
    <n v="1469998680"/>
    <x v="3097"/>
    <b v="0"/>
    <n v="21"/>
    <b v="1"/>
    <s v="theater/plays"/>
    <n v="124"/>
    <n v="29.43"/>
    <x v="3"/>
    <s v="plays"/>
    <x v="3097"/>
    <x v="3091"/>
    <x v="42"/>
  </r>
  <r>
    <n v="3098"/>
    <s v="The Enchanted Cottage"/>
    <s v="A magical space, full of fairytale favorites, designed to make each individual have a unique experience; children's dreams made real."/>
    <x v="388"/>
    <n v="1758"/>
    <x v="1"/>
    <s v="US"/>
    <s v="USD"/>
    <n v="1454890620"/>
    <x v="3098"/>
    <b v="0"/>
    <n v="27"/>
    <b v="0"/>
    <s v="theater/spaces"/>
    <n v="4"/>
    <n v="65.11"/>
    <x v="3"/>
    <s v="spaces"/>
    <x v="3098"/>
    <x v="3092"/>
    <x v="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1"/>
    <s v="US"/>
    <s v="USD"/>
    <n v="1455251591"/>
    <x v="3099"/>
    <b v="0"/>
    <n v="5"/>
    <b v="0"/>
    <s v="theater/spaces"/>
    <n v="14"/>
    <n v="55.6"/>
    <x v="3"/>
    <s v="spaces"/>
    <x v="3099"/>
    <x v="3093"/>
    <x v="25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1"/>
    <s v="US"/>
    <s v="USD"/>
    <n v="1413816975"/>
    <x v="3100"/>
    <b v="0"/>
    <n v="13"/>
    <b v="0"/>
    <s v="theater/spaces"/>
    <n v="15"/>
    <n v="140.54"/>
    <x v="3"/>
    <s v="spaces"/>
    <x v="3100"/>
    <x v="3094"/>
    <x v="80"/>
  </r>
  <r>
    <n v="3101"/>
    <s v="Mots Ã‰crits"/>
    <s v="LabellisÃ© 14-18, Mots Ã‰crits est un projet itinÃ©rant de lectures Ã  voix haute par des amateurs, mises en espace par une comÃ©dienne."/>
    <x v="30"/>
    <n v="300"/>
    <x v="1"/>
    <s v="FR"/>
    <s v="EUR"/>
    <n v="1437033360"/>
    <x v="3101"/>
    <b v="0"/>
    <n v="12"/>
    <b v="0"/>
    <s v="theater/spaces"/>
    <n v="12"/>
    <n v="25"/>
    <x v="3"/>
    <s v="spaces"/>
    <x v="3101"/>
    <x v="3095"/>
    <x v="0"/>
  </r>
  <r>
    <n v="3412"/>
    <s v="Joe Orton's Fred &amp; Madge"/>
    <s v="Rough Haired Pointer present for the first time ever Joe Orton's 'Fred &amp; Madge' at the Hope Theatre, Islington this Sept and Oct"/>
    <x v="2"/>
    <n v="3000"/>
    <x v="0"/>
    <s v="GB"/>
    <s v="GBP"/>
    <n v="1411858862"/>
    <x v="3102"/>
    <b v="0"/>
    <n v="26"/>
    <b v="1"/>
    <s v="theater/plays"/>
    <n v="100"/>
    <n v="115.38"/>
    <x v="3"/>
    <s v="plays"/>
    <x v="3102"/>
    <x v="3096"/>
    <x v="16"/>
  </r>
  <r>
    <n v="3103"/>
    <s v="Professional Venue for local artists!!"/>
    <s v="Creating a place for local artists to perform, at substantially less cost for them"/>
    <x v="389"/>
    <n v="11"/>
    <x v="1"/>
    <s v="US"/>
    <s v="USD"/>
    <n v="1434080706"/>
    <x v="3103"/>
    <b v="0"/>
    <n v="2"/>
    <b v="0"/>
    <s v="theater/spaces"/>
    <n v="0"/>
    <n v="5.5"/>
    <x v="3"/>
    <s v="spaces"/>
    <x v="3103"/>
    <x v="3097"/>
    <x v="19"/>
  </r>
  <r>
    <n v="3104"/>
    <s v="CQ EAP Performing Arts 'THE LOFT'"/>
    <s v="The Loft is CQEAP's latest studio. Located in Rockhampton's CBD we'll be running performing arts workshops for 5yrs to adults."/>
    <x v="23"/>
    <n v="1185"/>
    <x v="1"/>
    <s v="AU"/>
    <s v="AUD"/>
    <n v="1422928800"/>
    <x v="3104"/>
    <b v="0"/>
    <n v="5"/>
    <b v="0"/>
    <s v="theater/spaces"/>
    <n v="30"/>
    <n v="237"/>
    <x v="3"/>
    <s v="spaces"/>
    <x v="3104"/>
    <x v="3098"/>
    <x v="101"/>
  </r>
  <r>
    <n v="3105"/>
    <s v="Paddock School Theater Improvement"/>
    <s v="My hope is to raise $5845 and replace old stained and mismatched border curtains, cyclorama curtain, and backdrop."/>
    <x v="390"/>
    <n v="2476"/>
    <x v="1"/>
    <s v="US"/>
    <s v="USD"/>
    <n v="1413694800"/>
    <x v="3105"/>
    <b v="0"/>
    <n v="31"/>
    <b v="0"/>
    <s v="theater/spaces"/>
    <n v="42"/>
    <n v="79.87"/>
    <x v="3"/>
    <s v="spaces"/>
    <x v="3105"/>
    <x v="3099"/>
    <x v="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106"/>
    <b v="0"/>
    <n v="30"/>
    <b v="1"/>
    <s v="theater/plays"/>
    <n v="120"/>
    <n v="159.47"/>
    <x v="3"/>
    <s v="plays"/>
    <x v="3106"/>
    <x v="3100"/>
    <x v="37"/>
  </r>
  <r>
    <n v="3107"/>
    <s v="Creating Cabaret"/>
    <s v="When opportunity knocks, we answer!  Help expand the ravishingly talented troupe into a new and exciting market and venue!"/>
    <x v="79"/>
    <n v="7905"/>
    <x v="1"/>
    <s v="US"/>
    <s v="USD"/>
    <n v="1431372751"/>
    <x v="3107"/>
    <b v="0"/>
    <n v="29"/>
    <b v="0"/>
    <s v="theater/spaces"/>
    <n v="20"/>
    <n v="272.58999999999997"/>
    <x v="3"/>
    <s v="spaces"/>
    <x v="3107"/>
    <x v="3101"/>
    <x v="82"/>
  </r>
  <r>
    <n v="3108"/>
    <s v="Funding a home for our Children's Theater"/>
    <s v="We need a permanent home for the theater!"/>
    <x v="64"/>
    <n v="26"/>
    <x v="1"/>
    <s v="US"/>
    <s v="USD"/>
    <n v="1430234394"/>
    <x v="3108"/>
    <b v="0"/>
    <n v="2"/>
    <b v="0"/>
    <s v="theater/spaces"/>
    <n v="0"/>
    <n v="13"/>
    <x v="3"/>
    <s v="spaces"/>
    <x v="3108"/>
    <x v="3102"/>
    <x v="85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1"/>
    <s v="US"/>
    <s v="USD"/>
    <n v="1409194810"/>
    <x v="3109"/>
    <b v="0"/>
    <n v="114"/>
    <b v="0"/>
    <s v="theater/spaces"/>
    <n v="25"/>
    <n v="58.18"/>
    <x v="3"/>
    <s v="spaces"/>
    <x v="3109"/>
    <x v="3103"/>
    <x v="24"/>
  </r>
  <r>
    <n v="3110"/>
    <s v="Hip Justice Catmunity Center"/>
    <s v="Cat People Unite! It's time we get a space of our own to relax, socialize and learn! Join the Catmunity!"/>
    <x v="58"/>
    <n v="10"/>
    <x v="1"/>
    <s v="US"/>
    <s v="USD"/>
    <n v="1487465119"/>
    <x v="3110"/>
    <b v="0"/>
    <n v="1"/>
    <b v="0"/>
    <s v="theater/spaces"/>
    <n v="0"/>
    <n v="10"/>
    <x v="3"/>
    <s v="spaces"/>
    <x v="3110"/>
    <x v="3104"/>
    <x v="154"/>
  </r>
  <r>
    <n v="3111"/>
    <s v="All Puppet Players Need a Home"/>
    <s v="Help All Puppet Players perform it's 2015 season in a beautiful 200 seat theater for an entire year."/>
    <x v="22"/>
    <n v="5328"/>
    <x v="1"/>
    <s v="US"/>
    <s v="USD"/>
    <n v="1412432220"/>
    <x v="3111"/>
    <b v="0"/>
    <n v="76"/>
    <b v="0"/>
    <s v="theater/spaces"/>
    <n v="27"/>
    <n v="70.11"/>
    <x v="3"/>
    <s v="spaces"/>
    <x v="3111"/>
    <x v="3105"/>
    <x v="31"/>
  </r>
  <r>
    <n v="3112"/>
    <s v="Kids Zone start up"/>
    <s v="Children only have a short period of time to live care free, play hard, get dirty, I want to help every child in my Town play everyday."/>
    <x v="34"/>
    <n v="521"/>
    <x v="1"/>
    <s v="US"/>
    <s v="USD"/>
    <n v="1477968934"/>
    <x v="3112"/>
    <b v="0"/>
    <n v="9"/>
    <b v="0"/>
    <s v="theater/spaces"/>
    <n v="5"/>
    <n v="57.89"/>
    <x v="3"/>
    <s v="spaces"/>
    <x v="3112"/>
    <x v="3106"/>
    <x v="78"/>
  </r>
  <r>
    <n v="3113"/>
    <s v="The Shamrock Drafthouse Theater"/>
    <s v="An arts and craft beer theater showcasing local talent, locally crafted beer and providing performance and rehearsal space."/>
    <x v="391"/>
    <n v="4635"/>
    <x v="1"/>
    <s v="US"/>
    <s v="USD"/>
    <n v="1429291982"/>
    <x v="3113"/>
    <b v="0"/>
    <n v="37"/>
    <b v="0"/>
    <s v="theater/spaces"/>
    <n v="4"/>
    <n v="125.27"/>
    <x v="3"/>
    <s v="spaces"/>
    <x v="3113"/>
    <x v="3107"/>
    <x v="37"/>
  </r>
  <r>
    <n v="3114"/>
    <s v="Urban Nightmares - A Scary Adventure in Southwest Oklahoma"/>
    <s v="A scary place to bring your friends. Interactive so that the people that were scared before get to scare others later. A diner on site."/>
    <x v="98"/>
    <n v="0"/>
    <x v="1"/>
    <s v="US"/>
    <s v="USD"/>
    <n v="1411312250"/>
    <x v="3114"/>
    <b v="0"/>
    <n v="0"/>
    <b v="0"/>
    <s v="theater/spaces"/>
    <n v="0"/>
    <n v="0"/>
    <x v="3"/>
    <s v="spaces"/>
    <x v="3114"/>
    <x v="3108"/>
    <x v="24"/>
  </r>
  <r>
    <n v="3115"/>
    <s v="spoken word pop-up:"/>
    <s v="We are creating a mobile community devoted to the spreading and sharing of spoken word and other kinds of storytelling."/>
    <x v="3"/>
    <n v="300"/>
    <x v="1"/>
    <s v="SE"/>
    <s v="SEK"/>
    <n v="1465123427"/>
    <x v="3115"/>
    <b v="0"/>
    <n v="1"/>
    <b v="0"/>
    <s v="theater/spaces"/>
    <n v="3"/>
    <n v="300"/>
    <x v="3"/>
    <s v="spaces"/>
    <x v="3115"/>
    <x v="3109"/>
    <x v="36"/>
  </r>
  <r>
    <n v="3116"/>
    <s v="CoreCon Asylum"/>
    <s v="Creating a consuite for CoreCon. A focus on the insanity of asylums and early medical practices from history."/>
    <x v="46"/>
    <n v="430"/>
    <x v="1"/>
    <s v="US"/>
    <s v="USD"/>
    <n v="1427890925"/>
    <x v="3116"/>
    <b v="0"/>
    <n v="10"/>
    <b v="0"/>
    <s v="theater/spaces"/>
    <n v="57"/>
    <n v="43"/>
    <x v="3"/>
    <s v="spaces"/>
    <x v="3116"/>
    <x v="3110"/>
    <x v="37"/>
  </r>
  <r>
    <n v="3420"/>
    <s v="Rounds. Set design campaign."/>
    <s v="A powerful and urgent tale of the first line of defence for the NHS. Based on true stories from junior doctors."/>
    <x v="183"/>
    <n v="966"/>
    <x v="0"/>
    <s v="GB"/>
    <s v="GBP"/>
    <n v="1455408000"/>
    <x v="3117"/>
    <b v="0"/>
    <n v="34"/>
    <b v="1"/>
    <s v="theater/plays"/>
    <n v="138"/>
    <n v="28.41"/>
    <x v="3"/>
    <s v="plays"/>
    <x v="3117"/>
    <x v="3111"/>
    <x v="91"/>
  </r>
  <r>
    <n v="3118"/>
    <s v="Garden Eden, theatre, meeting, culture, music, art"/>
    <s v="a magical place for all kind of people, like a fairytaile in all colours"/>
    <x v="70"/>
    <n v="1550"/>
    <x v="1"/>
    <s v="SE"/>
    <s v="SEK"/>
    <n v="1467473723"/>
    <x v="3118"/>
    <b v="0"/>
    <n v="2"/>
    <b v="0"/>
    <s v="theater/spaces"/>
    <n v="0"/>
    <n v="775"/>
    <x v="3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1"/>
    <s v="US"/>
    <s v="USD"/>
    <n v="1427414732"/>
    <x v="3119"/>
    <b v="0"/>
    <n v="1"/>
    <b v="0"/>
    <s v="theater/spaces"/>
    <n v="0"/>
    <n v="5"/>
    <x v="3"/>
    <s v="spaces"/>
    <x v="3119"/>
    <x v="3113"/>
    <x v="85"/>
  </r>
  <r>
    <n v="3120"/>
    <s v="Subtropisch zwemparadijs Tropicana"/>
    <s v="Wij willen Tropicana het subtropisch zwemparadijs van Rotterdam op een nieuwe locatie gaan bouwen."/>
    <x v="392"/>
    <n v="128"/>
    <x v="1"/>
    <s v="NL"/>
    <s v="EUR"/>
    <n v="1462484196"/>
    <x v="3120"/>
    <b v="0"/>
    <n v="10"/>
    <b v="0"/>
    <s v="theater/spaces"/>
    <n v="0"/>
    <n v="12.8"/>
    <x v="3"/>
    <s v="spaces"/>
    <x v="3120"/>
    <x v="3114"/>
    <x v="103"/>
  </r>
  <r>
    <n v="3121"/>
    <s v="Ant Farm Theatre Project (Canceled)"/>
    <s v="I going to build a theatre for a local ant farm so that Ants can put on their theatre productions."/>
    <x v="48"/>
    <n v="10"/>
    <x v="2"/>
    <s v="CA"/>
    <s v="CAD"/>
    <n v="1411748335"/>
    <x v="3121"/>
    <b v="0"/>
    <n v="1"/>
    <b v="0"/>
    <s v="theater/spaces"/>
    <n v="1"/>
    <n v="10"/>
    <x v="3"/>
    <s v="spaces"/>
    <x v="3121"/>
    <x v="3115"/>
    <x v="24"/>
  </r>
  <r>
    <n v="3122"/>
    <s v="be back soon (Canceled)"/>
    <s v="cancelled until further notice"/>
    <x v="218"/>
    <n v="116"/>
    <x v="2"/>
    <s v="US"/>
    <s v="USD"/>
    <n v="1478733732"/>
    <x v="3122"/>
    <b v="0"/>
    <n v="2"/>
    <b v="0"/>
    <s v="theater/spaces"/>
    <n v="58"/>
    <n v="58"/>
    <x v="3"/>
    <s v="spaces"/>
    <x v="3122"/>
    <x v="3116"/>
    <x v="105"/>
  </r>
  <r>
    <n v="3123"/>
    <s v="Save the Larchmont Playhouse! (Canceled)"/>
    <s v="The Larchmont Playhouse is threatened! Help save the theater by becoming a Preservation Member of The Larchmont Playhouse."/>
    <x v="228"/>
    <n v="85192"/>
    <x v="2"/>
    <s v="US"/>
    <s v="USD"/>
    <n v="1468108198"/>
    <x v="3123"/>
    <b v="0"/>
    <n v="348"/>
    <b v="0"/>
    <s v="theater/spaces"/>
    <n v="68"/>
    <n v="244.8"/>
    <x v="3"/>
    <s v="spaces"/>
    <x v="3123"/>
    <x v="3117"/>
    <x v="2"/>
  </r>
  <r>
    <n v="3124"/>
    <s v="Theater &amp; Arts &amp; Day Care (Canceled)"/>
    <s v="A place where kids/ teens' dreams come true, and one finds there home without sparkly red shoes!"/>
    <x v="393"/>
    <n v="26"/>
    <x v="2"/>
    <s v="US"/>
    <s v="USD"/>
    <n v="1422902601"/>
    <x v="3124"/>
    <b v="0"/>
    <n v="4"/>
    <b v="0"/>
    <s v="theater/spaces"/>
    <n v="0"/>
    <n v="6.5"/>
    <x v="3"/>
    <s v="spaces"/>
    <x v="3124"/>
    <x v="3118"/>
    <x v="98"/>
  </r>
  <r>
    <n v="3125"/>
    <s v="N/A (Canceled)"/>
    <s v="N/A"/>
    <x v="87"/>
    <n v="0"/>
    <x v="2"/>
    <s v="US"/>
    <s v="USD"/>
    <n v="1452142672"/>
    <x v="3125"/>
    <b v="0"/>
    <n v="0"/>
    <b v="0"/>
    <s v="theater/spaces"/>
    <n v="0"/>
    <n v="0"/>
    <x v="3"/>
    <s v="spaces"/>
    <x v="3125"/>
    <x v="3119"/>
    <x v="104"/>
  </r>
  <r>
    <n v="3126"/>
    <s v="Urban Roots SkatePark (Canceled)"/>
    <s v="A big dream, small budget, the drive/passion of so many volunteers...indoor skatepark in Eau Claire, WI._x000a__x000a_This is UR skatepark!"/>
    <x v="58"/>
    <n v="1040"/>
    <x v="2"/>
    <s v="US"/>
    <s v="USD"/>
    <n v="1459121162"/>
    <x v="3126"/>
    <b v="0"/>
    <n v="17"/>
    <b v="0"/>
    <s v="theater/spaces"/>
    <n v="4"/>
    <n v="61.18"/>
    <x v="3"/>
    <s v="spaces"/>
    <x v="3126"/>
    <x v="3120"/>
    <x v="99"/>
  </r>
  <r>
    <n v="3127"/>
    <s v="Help Us Help Artists (Canceled)"/>
    <s v="Our goal - create a venue &amp; stage where comedic &amp; music artists hone their talents &amp; fan base. First minority owned like it in Cincy."/>
    <x v="59"/>
    <n v="0"/>
    <x v="2"/>
    <s v="US"/>
    <s v="USD"/>
    <n v="1425242029"/>
    <x v="3127"/>
    <b v="0"/>
    <n v="0"/>
    <b v="0"/>
    <s v="theater/spaces"/>
    <n v="0"/>
    <n v="0"/>
    <x v="3"/>
    <s v="spaces"/>
    <x v="3127"/>
    <x v="3121"/>
    <x v="86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3"/>
    <s v="plays"/>
    <x v="3128"/>
    <x v="3122"/>
    <x v="16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3"/>
    <s v="plays"/>
    <x v="3129"/>
    <x v="3123"/>
    <x v="158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3"/>
    <s v="plays"/>
    <x v="3130"/>
    <x v="3124"/>
    <x v="158"/>
  </r>
  <r>
    <n v="3131"/>
    <s v="SNAKE EYES"/>
    <s v="A Staged Reading of &quot;Snake Eyes,&quot; a new play by Alex Rafala"/>
    <x v="389"/>
    <n v="645"/>
    <x v="3"/>
    <s v="US"/>
    <s v="USD"/>
    <n v="1491656045"/>
    <x v="3131"/>
    <b v="0"/>
    <n v="12"/>
    <b v="0"/>
    <s v="theater/plays"/>
    <n v="16"/>
    <n v="53.75"/>
    <x v="3"/>
    <s v="plays"/>
    <x v="3131"/>
    <x v="3125"/>
    <x v="158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3"/>
    <s v="plays"/>
    <x v="3132"/>
    <x v="3126"/>
    <x v="160"/>
  </r>
  <r>
    <n v="3422"/>
    <s v="The Secret Lives of Baba Segi's Wives; A Workshop Production"/>
    <s v="Developing and presenting Rotimi Babatunde's stage adaptation of The Secret Lives of Baba Segi's Wives directed by Femi Elufowoju, jr"/>
    <x v="2"/>
    <n v="3273"/>
    <x v="0"/>
    <s v="GB"/>
    <s v="GBP"/>
    <n v="1450051200"/>
    <x v="3133"/>
    <b v="0"/>
    <n v="46"/>
    <b v="1"/>
    <s v="theater/plays"/>
    <n v="109"/>
    <n v="71.150000000000006"/>
    <x v="3"/>
    <s v="plays"/>
    <x v="3133"/>
    <x v="3127"/>
    <x v="4"/>
  </r>
  <r>
    <n v="3427"/>
    <s v="We Were Kings"/>
    <s v="A new play developed in collaboration with graduating theatre makers, premiering at the Edinburgh Fringe Festival 2014."/>
    <x v="48"/>
    <n v="1500"/>
    <x v="0"/>
    <s v="GB"/>
    <s v="GBP"/>
    <n v="1404314952"/>
    <x v="3134"/>
    <b v="0"/>
    <n v="29"/>
    <b v="1"/>
    <s v="theater/plays"/>
    <n v="100"/>
    <n v="51.72"/>
    <x v="3"/>
    <s v="plays"/>
    <x v="3134"/>
    <x v="3128"/>
    <x v="6"/>
  </r>
  <r>
    <n v="3135"/>
    <s v="SEVEN, a Documentary Play: North Carolina Premiere!"/>
    <s v="SEVEN tells the true stories of 7 women who bravely fought for the well-being of women, families, and children around the globe."/>
    <x v="394"/>
    <n v="162"/>
    <x v="3"/>
    <s v="US"/>
    <s v="USD"/>
    <n v="1491277121"/>
    <x v="3135"/>
    <b v="0"/>
    <n v="7"/>
    <b v="0"/>
    <s v="theater/plays"/>
    <n v="21"/>
    <n v="23.14"/>
    <x v="3"/>
    <s v="plays"/>
    <x v="3135"/>
    <x v="3129"/>
    <x v="158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136"/>
    <b v="0"/>
    <n v="51"/>
    <b v="1"/>
    <s v="theater/plays"/>
    <n v="103"/>
    <n v="40.29"/>
    <x v="3"/>
    <s v="plays"/>
    <x v="3136"/>
    <x v="3130"/>
    <x v="86"/>
  </r>
  <r>
    <n v="3137"/>
    <s v="Richard III - Presented by REBATEnsemble/Theatre Off Jackson"/>
    <s v="Set in 1930s Chinatown, evocative of old world South Jackson Street during the Jazz era."/>
    <x v="48"/>
    <n v="50"/>
    <x v="3"/>
    <s v="US"/>
    <s v="USD"/>
    <n v="1493838720"/>
    <x v="3137"/>
    <b v="0"/>
    <n v="1"/>
    <b v="0"/>
    <s v="theater/plays"/>
    <n v="3"/>
    <n v="50"/>
    <x v="3"/>
    <s v="plays"/>
    <x v="3137"/>
    <x v="3131"/>
    <x v="158"/>
  </r>
  <r>
    <n v="3429"/>
    <s v="Virtual Reality - A play about autism, family and The Sims."/>
    <s v="I would like to raise a small budget to put on my first play, Virtual Reality. To be put on at 53two, Manchester - 29th &amp; 30th Nov 16"/>
    <x v="324"/>
    <n v="195"/>
    <x v="0"/>
    <s v="GB"/>
    <s v="GBP"/>
    <n v="1478046661"/>
    <x v="3138"/>
    <b v="0"/>
    <n v="12"/>
    <b v="1"/>
    <s v="theater/plays"/>
    <n v="130"/>
    <n v="16.25"/>
    <x v="3"/>
    <s v="plays"/>
    <x v="3138"/>
    <x v="3132"/>
    <x v="155"/>
  </r>
  <r>
    <n v="3139"/>
    <s v="Casa Calabaza, Premio Nacional de Teatro Penitenciario."/>
    <s v="Conoce y apoya el teatro de calidad que se escribe desde los centros penitenciarios, como es el caso de Casa Calabaza, de Maye Moreno."/>
    <x v="64"/>
    <n v="2700"/>
    <x v="3"/>
    <s v="MX"/>
    <s v="MXN"/>
    <n v="1490416380"/>
    <x v="3139"/>
    <b v="0"/>
    <n v="6"/>
    <b v="0"/>
    <s v="theater/plays"/>
    <n v="5"/>
    <n v="450"/>
    <x v="3"/>
    <s v="plays"/>
    <x v="3139"/>
    <x v="3133"/>
    <x v="1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3"/>
    <s v="plays"/>
    <x v="3140"/>
    <x v="3134"/>
    <x v="158"/>
  </r>
  <r>
    <n v="3141"/>
    <s v="GUTS: Black Comedy"/>
    <s v="We are a theatre society from the Groningen University in the Netherlands. _x000a_We would be more than happy for some help funding the play."/>
    <x v="9"/>
    <n v="258"/>
    <x v="3"/>
    <s v="NL"/>
    <s v="EUR"/>
    <n v="1492372800"/>
    <x v="3141"/>
    <b v="0"/>
    <n v="8"/>
    <b v="0"/>
    <s v="theater/plays"/>
    <n v="52"/>
    <n v="32.25"/>
    <x v="3"/>
    <s v="plays"/>
    <x v="3141"/>
    <x v="3135"/>
    <x v="158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142"/>
    <b v="0"/>
    <n v="72"/>
    <b v="1"/>
    <s v="theater/plays"/>
    <n v="109"/>
    <n v="30.15"/>
    <x v="3"/>
    <s v="plays"/>
    <x v="3142"/>
    <x v="3136"/>
    <x v="12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143"/>
    <b v="0"/>
    <n v="14"/>
    <b v="1"/>
    <s v="theater/plays"/>
    <n v="104"/>
    <n v="186.07"/>
    <x v="3"/>
    <s v="plays"/>
    <x v="3143"/>
    <x v="3137"/>
    <x v="1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3"/>
    <s v="plays"/>
    <x v="3144"/>
    <x v="3138"/>
    <x v="158"/>
  </r>
  <r>
    <n v="3145"/>
    <s v="Arlington's 1st Dinner Theatre"/>
    <s v="Dominion Theatre Company is the first community dinner theatre  to be established in Arlington TX."/>
    <x v="58"/>
    <n v="0"/>
    <x v="3"/>
    <s v="US"/>
    <s v="USD"/>
    <n v="1490659134"/>
    <x v="3145"/>
    <b v="0"/>
    <n v="0"/>
    <b v="0"/>
    <s v="theater/plays"/>
    <n v="0"/>
    <n v="0"/>
    <x v="3"/>
    <s v="plays"/>
    <x v="3145"/>
    <x v="3139"/>
    <x v="121"/>
  </r>
  <r>
    <n v="3146"/>
    <s v="SoÃ±Ã© una ciudad amurallada"/>
    <s v="Somos... Podemos... Amamos... Nuestra muralla, nuestra utopÃ­a. Que el amor sea el lÃ­mite"/>
    <x v="64"/>
    <n v="5250"/>
    <x v="3"/>
    <s v="MX"/>
    <s v="MXN"/>
    <n v="1492356166"/>
    <x v="3146"/>
    <b v="0"/>
    <n v="12"/>
    <b v="0"/>
    <s v="theater/plays"/>
    <n v="11"/>
    <n v="437.5"/>
    <x v="3"/>
    <s v="plays"/>
    <x v="3146"/>
    <x v="3140"/>
    <x v="158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3"/>
    <s v="plays"/>
    <x v="3147"/>
    <x v="3141"/>
    <x v="8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3"/>
    <s v="plays"/>
    <x v="3148"/>
    <x v="3142"/>
    <x v="31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3"/>
    <s v="plays"/>
    <x v="3149"/>
    <x v="3143"/>
    <x v="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3"/>
    <s v="plays"/>
    <x v="3150"/>
    <x v="3144"/>
    <x v="10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3"/>
    <s v="plays"/>
    <x v="3151"/>
    <x v="3145"/>
    <x v="9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152"/>
    <b v="0"/>
    <n v="31"/>
    <b v="1"/>
    <s v="theater/plays"/>
    <n v="100"/>
    <n v="64.52"/>
    <x v="3"/>
    <s v="plays"/>
    <x v="3152"/>
    <x v="3146"/>
    <x v="33"/>
  </r>
  <r>
    <n v="3153"/>
    <s v="Terminator the Second"/>
    <s v="A stage production of Terminator 2: Judgment Day, composed entirely of the words of William Shakespeare"/>
    <x v="2"/>
    <n v="10067.5"/>
    <x v="0"/>
    <s v="US"/>
    <s v="USD"/>
    <n v="1304225940"/>
    <x v="3153"/>
    <b v="1"/>
    <n v="241"/>
    <b v="1"/>
    <s v="theater/plays"/>
    <n v="336"/>
    <n v="41.77"/>
    <x v="3"/>
    <s v="plays"/>
    <x v="3153"/>
    <x v="3147"/>
    <x v="61"/>
  </r>
  <r>
    <n v="3154"/>
    <s v="&quot;Bright Ideas&quot; By Eric Coble"/>
    <s v="Hilarious play about two parents obsessed with getting their kid into the best pre-school and are willing to do ANYTHING to get him in!"/>
    <x v="38"/>
    <n v="7905"/>
    <x v="0"/>
    <s v="US"/>
    <s v="USD"/>
    <n v="1333310458"/>
    <x v="3154"/>
    <b v="1"/>
    <n v="123"/>
    <b v="1"/>
    <s v="theater/plays"/>
    <n v="113"/>
    <n v="64.27"/>
    <x v="3"/>
    <s v="plays"/>
    <x v="3154"/>
    <x v="3148"/>
    <x v="12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155"/>
    <b v="0"/>
    <n v="25"/>
    <b v="1"/>
    <s v="theater/plays"/>
    <n v="108"/>
    <n v="43.28"/>
    <x v="3"/>
    <s v="plays"/>
    <x v="3155"/>
    <x v="3149"/>
    <x v="101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x v="3156"/>
    <b v="1"/>
    <n v="89"/>
    <b v="1"/>
    <s v="theater/plays"/>
    <n v="102"/>
    <n v="62.92"/>
    <x v="3"/>
    <s v="plays"/>
    <x v="3156"/>
    <x v="3150"/>
    <x v="116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3"/>
    <s v="plays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3"/>
    <s v="plays"/>
    <x v="3158"/>
    <x v="3152"/>
    <x v="159"/>
  </r>
  <r>
    <n v="3159"/>
    <s v="Waxwing: A New Play"/>
    <s v="WAXWING is an exciting new world premiere of mythic (perhaps even apocalyptic!) proportions."/>
    <x v="48"/>
    <n v="2002.22"/>
    <x v="0"/>
    <s v="US"/>
    <s v="USD"/>
    <n v="1326927600"/>
    <x v="3159"/>
    <b v="1"/>
    <n v="52"/>
    <b v="1"/>
    <s v="theater/plays"/>
    <n v="133"/>
    <n v="38.5"/>
    <x v="3"/>
    <s v="plays"/>
    <x v="3159"/>
    <x v="3153"/>
    <x v="156"/>
  </r>
  <r>
    <n v="3160"/>
    <s v="We Play Chekhov"/>
    <s v="Two stories by Anton Chekhov adapted for the stage and performed back-to-back in a stunning live theatrical performance."/>
    <x v="53"/>
    <n v="4569"/>
    <x v="0"/>
    <s v="US"/>
    <s v="USD"/>
    <n v="1407905940"/>
    <x v="3160"/>
    <b v="1"/>
    <n v="57"/>
    <b v="1"/>
    <s v="theater/plays"/>
    <n v="102"/>
    <n v="80.16"/>
    <x v="3"/>
    <s v="plays"/>
    <x v="3160"/>
    <x v="3154"/>
    <x v="24"/>
  </r>
  <r>
    <n v="3450"/>
    <s v="The Beautiful House"/>
    <s v="The Beautiful House' is a story of modern mummification and the present day post-humanist crisis in our relationship with death."/>
    <x v="9"/>
    <n v="760"/>
    <x v="0"/>
    <s v="GB"/>
    <s v="GBP"/>
    <n v="1427990071"/>
    <x v="3161"/>
    <b v="0"/>
    <n v="39"/>
    <b v="1"/>
    <s v="theater/plays"/>
    <n v="152"/>
    <n v="19.489999999999998"/>
    <x v="3"/>
    <s v="plays"/>
    <x v="3161"/>
    <x v="3155"/>
    <x v="86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3"/>
    <s v="plays"/>
    <x v="3162"/>
    <x v="3156"/>
    <x v="6"/>
  </r>
  <r>
    <n v="3163"/>
    <s v="Bring &quot;SONNY&quot; To Toronto This Summer!"/>
    <s v="We are a group of actors reviving a play called &quot;Sonny Under the Assumption&quot; to bring to Toronto, Canada this summer..."/>
    <x v="95"/>
    <n v="14450"/>
    <x v="0"/>
    <s v="US"/>
    <s v="USD"/>
    <n v="1402855525"/>
    <x v="3163"/>
    <b v="1"/>
    <n v="72"/>
    <b v="1"/>
    <s v="theater/plays"/>
    <n v="111"/>
    <n v="200.69"/>
    <x v="3"/>
    <s v="plays"/>
    <x v="3163"/>
    <x v="3157"/>
    <x v="1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3"/>
    <s v="plays"/>
    <x v="3164"/>
    <x v="3158"/>
    <x v="14"/>
  </r>
  <r>
    <n v="3165"/>
    <s v="THE MOON PLAY"/>
    <s v="THE MOON PLAY is a new play written by Carolyn Gilliam. The play follows an astronaut on the moon who has lost his reason to explore."/>
    <x v="46"/>
    <n v="1220"/>
    <x v="0"/>
    <s v="US"/>
    <s v="USD"/>
    <n v="1304395140"/>
    <x v="3165"/>
    <b v="1"/>
    <n v="21"/>
    <b v="1"/>
    <s v="theater/plays"/>
    <n v="163"/>
    <n v="58.1"/>
    <x v="3"/>
    <s v="plays"/>
    <x v="3165"/>
    <x v="73"/>
    <x v="58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3"/>
    <s v="plays"/>
    <x v="3166"/>
    <x v="3159"/>
    <x v="22"/>
  </r>
  <r>
    <n v="3167"/>
    <s v="Destiny is Judd Nelson: a new play at FringeNYC"/>
    <s v="What is destiny? Explore it with us this August at FringeNYC."/>
    <x v="2"/>
    <n v="3485"/>
    <x v="0"/>
    <s v="US"/>
    <s v="USD"/>
    <n v="1406952781"/>
    <x v="3167"/>
    <b v="1"/>
    <n v="55"/>
    <b v="1"/>
    <s v="theater/plays"/>
    <n v="116"/>
    <n v="63.36"/>
    <x v="3"/>
    <s v="plays"/>
    <x v="3167"/>
    <x v="3160"/>
    <x v="2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3"/>
    <s v="plays"/>
    <x v="3168"/>
    <x v="3161"/>
    <x v="14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3"/>
    <s v="plays"/>
    <x v="3169"/>
    <x v="3162"/>
    <x v="5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3"/>
    <s v="plays"/>
    <x v="3170"/>
    <x v="3163"/>
    <x v="1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171"/>
    <b v="0"/>
    <n v="14"/>
    <b v="1"/>
    <s v="theater/plays"/>
    <n v="128"/>
    <n v="27.5"/>
    <x v="3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3"/>
    <s v="plays"/>
    <x v="3172"/>
    <x v="3165"/>
    <x v="63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3"/>
    <s v="plays"/>
    <x v="3173"/>
    <x v="3166"/>
    <x v="16"/>
  </r>
  <r>
    <n v="3174"/>
    <s v="A Race Redux"/>
    <s v="This adaptation uses the text of Oâ€™Neill to explore race, and asks the audience if stereotypes impact a characters guilt or innocence."/>
    <x v="2"/>
    <n v="3034"/>
    <x v="0"/>
    <s v="US"/>
    <s v="USD"/>
    <n v="1408999508"/>
    <x v="3174"/>
    <b v="1"/>
    <n v="23"/>
    <b v="1"/>
    <s v="theater/plays"/>
    <n v="101"/>
    <n v="131.91"/>
    <x v="3"/>
    <s v="plays"/>
    <x v="3174"/>
    <x v="3167"/>
    <x v="96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3"/>
    <s v="plays"/>
    <x v="3175"/>
    <x v="3168"/>
    <x v="175"/>
  </r>
  <r>
    <n v="3176"/>
    <s v="Romeo and Juliet at Moody's Pub"/>
    <s v="Romeo and Juliet at Moody's Pub is an adapted, 90-minute version of Shakespeare's classic tragedy, performed for free in a restaurant"/>
    <x v="175"/>
    <n v="2182"/>
    <x v="0"/>
    <s v="US"/>
    <s v="USD"/>
    <n v="1376838000"/>
    <x v="3176"/>
    <b v="1"/>
    <n v="55"/>
    <b v="1"/>
    <s v="theater/plays"/>
    <n v="115"/>
    <n v="39.67"/>
    <x v="3"/>
    <s v="plays"/>
    <x v="3176"/>
    <x v="3169"/>
    <x v="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3"/>
    <s v="plays"/>
    <x v="3177"/>
    <x v="3170"/>
    <x v="10"/>
  </r>
  <r>
    <n v="3454"/>
    <s v="The Not So Curious Incident of the Man in the Green Volvo"/>
    <s v="Knee Slappers new production coming to Camden Fringe 2014! Presenting this off the wall, dark comedy for lovers of the bizzare. Groovy."/>
    <x v="183"/>
    <n v="705"/>
    <x v="0"/>
    <s v="GB"/>
    <s v="GBP"/>
    <n v="1406825159"/>
    <x v="3178"/>
    <b v="0"/>
    <n v="21"/>
    <b v="1"/>
    <s v="theater/plays"/>
    <n v="101"/>
    <n v="33.57"/>
    <x v="3"/>
    <s v="plays"/>
    <x v="3178"/>
    <x v="3171"/>
    <x v="3"/>
  </r>
  <r>
    <n v="3179"/>
    <s v="I Do Wonder"/>
    <s v="A Sci-fi play in several vignettes that will narrate an alternate history in the mid-20th century."/>
    <x v="280"/>
    <n v="4794.82"/>
    <x v="0"/>
    <s v="US"/>
    <s v="USD"/>
    <n v="1367859071"/>
    <x v="3179"/>
    <b v="1"/>
    <n v="62"/>
    <b v="1"/>
    <s v="theater/plays"/>
    <n v="114"/>
    <n v="77.34"/>
    <x v="3"/>
    <s v="plays"/>
    <x v="3179"/>
    <x v="3172"/>
    <x v="29"/>
  </r>
  <r>
    <n v="3459"/>
    <s v="CYRIL THE SQUIRREL a magical children's theatre tour"/>
    <s v="Cyril needs your help to MAKE new puppet friends to accompany him on a magical journey through storytelling, puppetry and clown."/>
    <x v="9"/>
    <n v="631"/>
    <x v="0"/>
    <s v="GB"/>
    <s v="GBP"/>
    <n v="1463743860"/>
    <x v="3180"/>
    <b v="0"/>
    <n v="36"/>
    <b v="1"/>
    <s v="theater/plays"/>
    <n v="126"/>
    <n v="17.53"/>
    <x v="3"/>
    <s v="plays"/>
    <x v="3180"/>
    <x v="3173"/>
    <x v="70"/>
  </r>
  <r>
    <n v="3460"/>
    <s v="Pushers"/>
    <s v="'Pushers' is an exciting new play and the first project for brand new theatre company, Ain't Got No Home Productions."/>
    <x v="9"/>
    <n v="950"/>
    <x v="0"/>
    <s v="GB"/>
    <s v="GBP"/>
    <n v="1408106352"/>
    <x v="3181"/>
    <b v="0"/>
    <n v="19"/>
    <b v="1"/>
    <s v="theater/plays"/>
    <n v="190"/>
    <n v="50"/>
    <x v="3"/>
    <s v="plays"/>
    <x v="3181"/>
    <x v="3174"/>
    <x v="96"/>
  </r>
  <r>
    <n v="3182"/>
    <s v="A Thought in Three Parts"/>
    <s v="FRANK, a newborn company, presents Wallace Shawn's famously unproduced,&quot;A Thought in Three Parts.&quot;_x000a_Be FRANK with us!"/>
    <x v="38"/>
    <n v="7062"/>
    <x v="0"/>
    <s v="US"/>
    <s v="USD"/>
    <n v="1328029200"/>
    <x v="3182"/>
    <b v="1"/>
    <n v="151"/>
    <b v="1"/>
    <s v="theater/plays"/>
    <n v="101"/>
    <n v="46.77"/>
    <x v="3"/>
    <s v="plays"/>
    <x v="3182"/>
    <x v="3175"/>
    <x v="15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3"/>
    <s v="plays"/>
    <x v="3183"/>
    <x v="3176"/>
    <x v="152"/>
  </r>
  <r>
    <n v="3184"/>
    <s v="Equus at Frenetic Theatre"/>
    <s v="Equus is the story of a psychiatrist treating a teenaged boy who blinds six horses with a metal spike."/>
    <x v="276"/>
    <n v="4610"/>
    <x v="0"/>
    <s v="US"/>
    <s v="USD"/>
    <n v="1404258631"/>
    <x v="3184"/>
    <b v="1"/>
    <n v="46"/>
    <b v="1"/>
    <s v="theater/plays"/>
    <n v="107"/>
    <n v="100.22"/>
    <x v="3"/>
    <s v="plays"/>
    <x v="3184"/>
    <x v="3177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185"/>
    <b v="0"/>
    <n v="36"/>
    <b v="1"/>
    <s v="theater/plays"/>
    <n v="103"/>
    <n v="57.22"/>
    <x v="3"/>
    <s v="plays"/>
    <x v="3185"/>
    <x v="3178"/>
    <x v="17"/>
  </r>
  <r>
    <n v="3471"/>
    <s v="Different is Dangerous"/>
    <s v="Fast paced, two hander which uses headphone verbatim technique to give an insight into the everyday lives of Leeds city locals."/>
    <x v="9"/>
    <n v="1073"/>
    <x v="0"/>
    <s v="GB"/>
    <s v="GBP"/>
    <n v="1409515200"/>
    <x v="3186"/>
    <b v="0"/>
    <n v="30"/>
    <b v="1"/>
    <s v="theater/plays"/>
    <n v="215"/>
    <n v="35.770000000000003"/>
    <x v="3"/>
    <s v="plays"/>
    <x v="3186"/>
    <x v="3179"/>
    <x v="2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3"/>
    <s v="plays"/>
    <x v="3187"/>
    <x v="3180"/>
    <x v="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188"/>
    <b v="0"/>
    <n v="39"/>
    <b v="1"/>
    <s v="theater/plays"/>
    <n v="101"/>
    <n v="51.79"/>
    <x v="3"/>
    <s v="plays"/>
    <x v="3188"/>
    <x v="3181"/>
    <x v="42"/>
  </r>
  <r>
    <n v="3189"/>
    <s v="Hednadotter Jubileumskonsert"/>
    <s v="Det Ã¤r tio Ã¥r sedan sist! Musikalen Hednadotter med sÃ¥ngarna frÃ¥n orginaluppsÃ¤ttningen sjunger musikalen i Konsertform."/>
    <x v="57"/>
    <n v="6780"/>
    <x v="1"/>
    <s v="SE"/>
    <s v="SEK"/>
    <n v="1432455532"/>
    <x v="3189"/>
    <b v="0"/>
    <n v="19"/>
    <b v="0"/>
    <s v="theater/musical"/>
    <n v="12"/>
    <n v="356.84"/>
    <x v="3"/>
    <s v="musical"/>
    <x v="3189"/>
    <x v="3182"/>
    <x v="57"/>
  </r>
  <r>
    <n v="3190"/>
    <s v="Call It A Day Productions - THE LIFE"/>
    <s v="Call It A Day Productions is putting on their first full production in December and every little bit helps!"/>
    <x v="23"/>
    <n v="0"/>
    <x v="1"/>
    <s v="CA"/>
    <s v="CAD"/>
    <n v="1481258275"/>
    <x v="3190"/>
    <b v="0"/>
    <n v="0"/>
    <b v="0"/>
    <s v="theater/musical"/>
    <n v="0"/>
    <n v="0"/>
    <x v="3"/>
    <s v="musical"/>
    <x v="3190"/>
    <x v="3183"/>
    <x v="105"/>
  </r>
  <r>
    <n v="3191"/>
    <s v="Decree 770: Europa"/>
    <s v="A brand new musical about the ban of contraception and abortion in Romania and the revolution that ended it all in 1989."/>
    <x v="199"/>
    <n v="151"/>
    <x v="1"/>
    <s v="US"/>
    <s v="USD"/>
    <n v="1471370869"/>
    <x v="3191"/>
    <b v="0"/>
    <n v="4"/>
    <b v="0"/>
    <s v="theater/musical"/>
    <n v="4"/>
    <n v="37.75"/>
    <x v="3"/>
    <s v="musical"/>
    <x v="3191"/>
    <x v="3184"/>
    <x v="4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192"/>
    <b v="0"/>
    <n v="17"/>
    <b v="1"/>
    <s v="theater/plays"/>
    <n v="113"/>
    <n v="20"/>
    <x v="3"/>
    <s v="plays"/>
    <x v="3192"/>
    <x v="3185"/>
    <x v="143"/>
  </r>
  <r>
    <n v="3479"/>
    <s v="Civil Rogues"/>
    <s v="A new comedy about what happened to a band of foolhardy actors when the Puritans closed the theatres in the 1640s."/>
    <x v="48"/>
    <n v="1918"/>
    <x v="0"/>
    <s v="GB"/>
    <s v="GBP"/>
    <n v="1403382680"/>
    <x v="3193"/>
    <b v="0"/>
    <n v="56"/>
    <b v="1"/>
    <s v="theater/plays"/>
    <n v="128"/>
    <n v="34.25"/>
    <x v="3"/>
    <s v="plays"/>
    <x v="3193"/>
    <x v="3186"/>
    <x v="10"/>
  </r>
  <r>
    <n v="3194"/>
    <s v="P.A.C.K (Performing Arts Camp for Kids)"/>
    <s v="P.A.C.K (Performing Arts Camp for Kids) Musical Theater, Instrumental Music, Vocal Music, Dance, Visual Arts, and Physical Education!"/>
    <x v="34"/>
    <n v="0"/>
    <x v="1"/>
    <s v="US"/>
    <s v="USD"/>
    <n v="1437960598"/>
    <x v="3194"/>
    <b v="0"/>
    <n v="0"/>
    <b v="0"/>
    <s v="theater/musical"/>
    <n v="0"/>
    <n v="0"/>
    <x v="3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1"/>
    <s v="US"/>
    <s v="USD"/>
    <n v="1423750542"/>
    <x v="3195"/>
    <b v="0"/>
    <n v="39"/>
    <b v="0"/>
    <s v="theater/musical"/>
    <n v="59"/>
    <n v="53.08"/>
    <x v="3"/>
    <s v="musical"/>
    <x v="3195"/>
    <x v="3188"/>
    <x v="101"/>
  </r>
  <r>
    <n v="3196"/>
    <s v="Our Modern Lives"/>
    <s v="Help five college students as they journey to bring their groundbreaking new musical &quot;Our Modern Lives&quot; to Broadway!"/>
    <x v="395"/>
    <n v="1800"/>
    <x v="1"/>
    <s v="US"/>
    <s v="USD"/>
    <n v="1438437600"/>
    <x v="3196"/>
    <b v="0"/>
    <n v="6"/>
    <b v="0"/>
    <s v="theater/musical"/>
    <n v="0"/>
    <n v="300"/>
    <x v="3"/>
    <s v="musical"/>
    <x v="3196"/>
    <x v="3189"/>
    <x v="90"/>
  </r>
  <r>
    <n v="3197"/>
    <s v="Mirror, mirror on the wall"/>
    <s v="This years most important stage project for young artists in our region. www.ungespor.no"/>
    <x v="3"/>
    <n v="1145"/>
    <x v="1"/>
    <s v="NO"/>
    <s v="NOK"/>
    <n v="1423050618"/>
    <x v="3197"/>
    <b v="0"/>
    <n v="4"/>
    <b v="0"/>
    <s v="theater/musical"/>
    <n v="11"/>
    <n v="286.25"/>
    <x v="3"/>
    <s v="musical"/>
    <x v="3197"/>
    <x v="3190"/>
    <x v="101"/>
  </r>
  <r>
    <n v="3198"/>
    <s v="Terezin's The Fireflies"/>
    <s v="Hadbjerg skole opsÃ¦tter i april musicalen The Fireflies, der blev skrevet og opfÃ¸rt i koncentrationslejren Theresienstadt i 1943 og 45."/>
    <x v="11"/>
    <n v="110"/>
    <x v="1"/>
    <s v="DK"/>
    <s v="DKK"/>
    <n v="1424081477"/>
    <x v="3198"/>
    <b v="0"/>
    <n v="3"/>
    <b v="0"/>
    <s v="theater/musical"/>
    <n v="0"/>
    <n v="36.67"/>
    <x v="3"/>
    <s v="musical"/>
    <x v="3198"/>
    <x v="3191"/>
    <x v="101"/>
  </r>
  <r>
    <n v="3199"/>
    <s v="Help Milburn Stone Fly High With TARZAN The Musical"/>
    <s v="The Milburn Stone Theatre needs your help to bring its high-flying next blockbuster musical, TARZAN, to life!"/>
    <x v="10"/>
    <n v="2608"/>
    <x v="1"/>
    <s v="US"/>
    <s v="USD"/>
    <n v="1410037200"/>
    <x v="3199"/>
    <b v="0"/>
    <n v="53"/>
    <b v="0"/>
    <s v="theater/musical"/>
    <n v="52"/>
    <n v="49.21"/>
    <x v="3"/>
    <s v="musical"/>
    <x v="3199"/>
    <x v="3192"/>
    <x v="96"/>
  </r>
  <r>
    <n v="3200"/>
    <s v="ROAD TO THE KINGDOM"/>
    <s v="An extremely unique musical play with an exciting, fun filled, dramatic twist. You will discover what lies ahead on the Road to Kingdom"/>
    <x v="64"/>
    <n v="1"/>
    <x v="1"/>
    <s v="US"/>
    <s v="USD"/>
    <n v="1461994440"/>
    <x v="3200"/>
    <b v="0"/>
    <n v="1"/>
    <b v="0"/>
    <s v="theater/musical"/>
    <n v="0"/>
    <n v="1"/>
    <x v="3"/>
    <s v="musical"/>
    <x v="3200"/>
    <x v="3193"/>
    <x v="9"/>
  </r>
  <r>
    <n v="3482"/>
    <s v="Old Trunk - Edinburgh 2014"/>
    <s v="Critically-acclaimed new-writing company Old Trunk make their Edinburgh debut alternating their two darkly comic plays."/>
    <x v="2"/>
    <n v="4150"/>
    <x v="0"/>
    <s v="GB"/>
    <s v="GBP"/>
    <n v="1404671466"/>
    <x v="3201"/>
    <b v="0"/>
    <n v="80"/>
    <b v="1"/>
    <s v="theater/plays"/>
    <n v="138"/>
    <n v="51.88"/>
    <x v="3"/>
    <s v="plays"/>
    <x v="3201"/>
    <x v="3194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1"/>
    <s v="US"/>
    <s v="USD"/>
    <n v="1450072740"/>
    <x v="3202"/>
    <b v="0"/>
    <n v="25"/>
    <b v="0"/>
    <s v="theater/musical"/>
    <n v="55"/>
    <n v="109.04"/>
    <x v="3"/>
    <s v="musical"/>
    <x v="3202"/>
    <x v="3195"/>
    <x v="94"/>
  </r>
  <r>
    <n v="3203"/>
    <s v="Escape from Reality's 1st Season &quot;Defying Gravity&quot;"/>
    <s v="Escape from Reality's 1st Season &quot;Defying Gravity&quot; including The Last Five Years, Godspell, and Aida."/>
    <x v="28"/>
    <n v="250"/>
    <x v="1"/>
    <s v="US"/>
    <s v="USD"/>
    <n v="1443224622"/>
    <x v="3203"/>
    <b v="0"/>
    <n v="6"/>
    <b v="0"/>
    <s v="theater/musical"/>
    <n v="25"/>
    <n v="41.67"/>
    <x v="3"/>
    <s v="musical"/>
    <x v="3203"/>
    <x v="3196"/>
    <x v="84"/>
  </r>
  <r>
    <n v="3204"/>
    <s v="FaÃ§ade: The Interactive Musical"/>
    <s v="Based on the hit game, Trip and Grace's marriage is falling apart. It's up to the audience to determine the fate of their relationship."/>
    <x v="9"/>
    <n v="0"/>
    <x v="1"/>
    <s v="US"/>
    <s v="USD"/>
    <n v="1437149640"/>
    <x v="3204"/>
    <b v="0"/>
    <n v="0"/>
    <b v="0"/>
    <s v="theater/musical"/>
    <n v="0"/>
    <n v="0"/>
    <x v="3"/>
    <s v="musical"/>
    <x v="3204"/>
    <x v="3197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205"/>
    <b v="0"/>
    <n v="66"/>
    <b v="1"/>
    <s v="theater/plays"/>
    <n v="128"/>
    <n v="38.71"/>
    <x v="3"/>
    <s v="plays"/>
    <x v="3205"/>
    <x v="3198"/>
    <x v="68"/>
  </r>
  <r>
    <n v="3206"/>
    <s v="Performance Theater for Young Artists (PTYA)"/>
    <s v="PTYA is a non-profit musical theater group for kids ages 7-18 that teaches the importance of self expression through the arts."/>
    <x v="10"/>
    <n v="0"/>
    <x v="1"/>
    <s v="US"/>
    <s v="USD"/>
    <n v="1442644651"/>
    <x v="3206"/>
    <b v="0"/>
    <n v="0"/>
    <b v="0"/>
    <s v="theater/musical"/>
    <n v="0"/>
    <n v="0"/>
    <x v="3"/>
    <s v="musical"/>
    <x v="3206"/>
    <x v="3199"/>
    <x v="84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1"/>
    <s v="US"/>
    <s v="USD"/>
    <n v="1429767607"/>
    <x v="3207"/>
    <b v="0"/>
    <n v="36"/>
    <b v="0"/>
    <s v="theater/musical"/>
    <n v="46"/>
    <n v="70.83"/>
    <x v="3"/>
    <s v="musical"/>
    <x v="3207"/>
    <x v="3200"/>
    <x v="8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3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203"/>
    <n v="11335.7"/>
    <x v="0"/>
    <s v="US"/>
    <s v="USD"/>
    <n v="1403305200"/>
    <x v="3209"/>
    <b v="1"/>
    <n v="226"/>
    <b v="1"/>
    <s v="theater/plays"/>
    <n v="119"/>
    <n v="50.16"/>
    <x v="3"/>
    <s v="plays"/>
    <x v="3209"/>
    <x v="3202"/>
    <x v="10"/>
  </r>
  <r>
    <n v="3210"/>
    <s v="&quot;The Red Herring&quot; World Premiere"/>
    <s v="The Red Herring is a new play full of wickedly fast dialogue, a joke for every sentence, and more puns than you can shake a stick at."/>
    <x v="2"/>
    <n v="3773"/>
    <x v="0"/>
    <s v="US"/>
    <s v="USD"/>
    <n v="1338523140"/>
    <x v="3210"/>
    <b v="1"/>
    <n v="60"/>
    <b v="1"/>
    <s v="theater/plays"/>
    <n v="126"/>
    <n v="62.88"/>
    <x v="3"/>
    <s v="plays"/>
    <x v="3210"/>
    <x v="3203"/>
    <x v="113"/>
  </r>
  <r>
    <n v="3211"/>
    <s v="Titus &amp; Two Conversations. Huzzah!"/>
    <s v="Our fifth season is upon us: A wild new imagining of Titus Andronicus and our signature reading series &quot;Two Plays. One Conversation.&quot;"/>
    <x v="272"/>
    <n v="27541"/>
    <x v="0"/>
    <s v="US"/>
    <s v="USD"/>
    <n v="1408068000"/>
    <x v="3211"/>
    <b v="1"/>
    <n v="322"/>
    <b v="1"/>
    <s v="theater/plays"/>
    <n v="120"/>
    <n v="85.53"/>
    <x v="3"/>
    <s v="plays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3"/>
    <s v="plays"/>
    <x v="3212"/>
    <x v="3205"/>
    <x v="3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213"/>
    <b v="0"/>
    <n v="72"/>
    <b v="1"/>
    <s v="theater/plays"/>
    <n v="113"/>
    <n v="78.260000000000005"/>
    <x v="3"/>
    <s v="plays"/>
    <x v="3213"/>
    <x v="3206"/>
    <x v="93"/>
  </r>
  <r>
    <n v="3501"/>
    <s v="Pig by Alex Oates (London Run)"/>
    <s v="'Pig' by Alex Oates is an urgent and dark comedy with live music that discusses the vital issue of the state of our police force."/>
    <x v="48"/>
    <n v="1510"/>
    <x v="0"/>
    <s v="GB"/>
    <s v="GBP"/>
    <n v="1441995595"/>
    <x v="3214"/>
    <b v="0"/>
    <n v="42"/>
    <b v="1"/>
    <s v="theater/plays"/>
    <n v="101"/>
    <n v="35.950000000000003"/>
    <x v="3"/>
    <s v="plays"/>
    <x v="3214"/>
    <x v="3207"/>
    <x v="8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3"/>
    <s v="plays"/>
    <x v="3215"/>
    <x v="3208"/>
    <x v="2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216"/>
    <b v="0"/>
    <n v="38"/>
    <b v="1"/>
    <s v="theater/plays"/>
    <n v="108"/>
    <n v="70.760000000000005"/>
    <x v="3"/>
    <s v="plays"/>
    <x v="3216"/>
    <x v="3209"/>
    <x v="42"/>
  </r>
  <r>
    <n v="3217"/>
    <s v="Wake Up Call @ IRT Theater"/>
    <s v="Wake Up Call is a comedic play about a group of hotel employees working on Christmas Eve."/>
    <x v="53"/>
    <n v="5221"/>
    <x v="0"/>
    <s v="US"/>
    <s v="USD"/>
    <n v="1478264784"/>
    <x v="3217"/>
    <b v="1"/>
    <n v="104"/>
    <b v="1"/>
    <s v="theater/plays"/>
    <n v="116"/>
    <n v="50.2"/>
    <x v="3"/>
    <s v="plays"/>
    <x v="3217"/>
    <x v="3210"/>
    <x v="142"/>
  </r>
  <r>
    <n v="3508"/>
    <s v="Roll The Dice Theatre Company"/>
    <s v="Roll The Dice Theatre Company revolves around taking risks in the game of life vicariously through beloved childhood games."/>
    <x v="219"/>
    <n v="180"/>
    <x v="0"/>
    <s v="GB"/>
    <s v="GBP"/>
    <n v="1462914000"/>
    <x v="3218"/>
    <b v="0"/>
    <n v="15"/>
    <b v="1"/>
    <s v="theater/plays"/>
    <n v="180"/>
    <n v="12"/>
    <x v="3"/>
    <s v="plays"/>
    <x v="3218"/>
    <x v="3211"/>
    <x v="7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3"/>
    <s v="plays"/>
    <x v="3219"/>
    <x v="3212"/>
    <x v="85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3"/>
    <s v="plays"/>
    <x v="3220"/>
    <x v="3213"/>
    <x v="1"/>
  </r>
  <r>
    <n v="3511"/>
    <s v="Silent Planet"/>
    <s v="The world premiere of the first full-length play by Eve Leigh, at the intimate Finborough Theatre in London."/>
    <x v="48"/>
    <n v="1518"/>
    <x v="0"/>
    <s v="GB"/>
    <s v="GBP"/>
    <n v="1415385000"/>
    <x v="3221"/>
    <b v="0"/>
    <n v="19"/>
    <b v="1"/>
    <s v="theater/plays"/>
    <n v="101"/>
    <n v="79.89"/>
    <x v="3"/>
    <s v="plays"/>
    <x v="3221"/>
    <x v="3214"/>
    <x v="22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3"/>
    <s v="plays"/>
    <x v="3222"/>
    <x v="3215"/>
    <x v="33"/>
  </r>
  <r>
    <n v="3223"/>
    <s v="Good People by David Lindsay-Abaire at Waterfront Playhouse"/>
    <s v="Bringing David Lindsay-Abaire's award-winning story of our times to the East Bay."/>
    <x v="375"/>
    <n v="3395"/>
    <x v="0"/>
    <s v="US"/>
    <s v="USD"/>
    <n v="1440100976"/>
    <x v="3223"/>
    <b v="1"/>
    <n v="74"/>
    <b v="1"/>
    <s v="theater/plays"/>
    <n v="110"/>
    <n v="45.88"/>
    <x v="3"/>
    <s v="plays"/>
    <x v="3223"/>
    <x v="3216"/>
    <x v="10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3"/>
    <s v="plays"/>
    <x v="3224"/>
    <x v="3217"/>
    <x v="8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3"/>
    <s v="plays"/>
    <x v="3225"/>
    <x v="3218"/>
    <x v="3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226"/>
    <b v="0"/>
    <n v="17"/>
    <b v="1"/>
    <s v="theater/plays"/>
    <n v="100"/>
    <n v="58.82"/>
    <x v="3"/>
    <s v="plays"/>
    <x v="3226"/>
    <x v="3219"/>
    <x v="85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227"/>
    <b v="0"/>
    <n v="13"/>
    <b v="1"/>
    <s v="theater/plays"/>
    <n v="100"/>
    <n v="307.69"/>
    <x v="3"/>
    <s v="plays"/>
    <x v="3227"/>
    <x v="3220"/>
    <x v="6"/>
  </r>
  <r>
    <n v="3228"/>
    <s v="Hear Me Roar: A Season of Powerful Women"/>
    <s v="A Season of Powerful Women. A Season of Defiance."/>
    <x v="38"/>
    <n v="7164"/>
    <x v="0"/>
    <s v="US"/>
    <s v="USD"/>
    <n v="1450328340"/>
    <x v="3228"/>
    <b v="1"/>
    <n v="37"/>
    <b v="1"/>
    <s v="theater/plays"/>
    <n v="102"/>
    <n v="193.62"/>
    <x v="3"/>
    <s v="plays"/>
    <x v="3228"/>
    <x v="3221"/>
    <x v="4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3"/>
    <s v="plays"/>
    <x v="3229"/>
    <x v="3222"/>
    <x v="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3"/>
    <s v="plays"/>
    <x v="3230"/>
    <x v="341"/>
    <x v="8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3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3"/>
    <s v="plays"/>
    <x v="3232"/>
    <x v="3224"/>
    <x v="8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3"/>
    <s v="plays"/>
    <x v="3233"/>
    <x v="3225"/>
    <x v="1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234"/>
    <b v="0"/>
    <n v="28"/>
    <b v="1"/>
    <s v="theater/plays"/>
    <n v="101"/>
    <n v="72.39"/>
    <x v="3"/>
    <s v="plays"/>
    <x v="3234"/>
    <x v="3226"/>
    <x v="8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3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3"/>
    <s v="plays"/>
    <x v="3236"/>
    <x v="3228"/>
    <x v="87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3"/>
    <s v="plays"/>
    <x v="3237"/>
    <x v="3229"/>
    <x v="13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238"/>
    <b v="0"/>
    <n v="21"/>
    <b v="1"/>
    <s v="theater/plays"/>
    <n v="101"/>
    <n v="95.95"/>
    <x v="3"/>
    <s v="plays"/>
    <x v="3238"/>
    <x v="3230"/>
    <x v="20"/>
  </r>
  <r>
    <n v="3522"/>
    <s v="'Over the Top: The true-life tale of Dorothy Lawrence'"/>
    <s v="New show with 2 performers and an original score, bringing the true story of this forgotten WW1 heroine to audiences in the southwest."/>
    <x v="396"/>
    <n v="1395"/>
    <x v="0"/>
    <s v="GB"/>
    <s v="GBP"/>
    <n v="1442311560"/>
    <x v="3239"/>
    <b v="0"/>
    <n v="34"/>
    <b v="1"/>
    <s v="theater/plays"/>
    <n v="100"/>
    <n v="41.03"/>
    <x v="3"/>
    <s v="plays"/>
    <x v="3239"/>
    <x v="3231"/>
    <x v="84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240"/>
    <b v="0"/>
    <n v="80"/>
    <b v="1"/>
    <s v="theater/plays"/>
    <n v="114"/>
    <n v="56.83"/>
    <x v="3"/>
    <s v="plays"/>
    <x v="3240"/>
    <x v="3232"/>
    <x v="1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3"/>
    <s v="plays"/>
    <x v="3241"/>
    <x v="3233"/>
    <x v="3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3"/>
    <s v="plays"/>
    <x v="3242"/>
    <x v="3234"/>
    <x v="16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3"/>
    <s v="plays"/>
    <x v="3243"/>
    <x v="3235"/>
    <x v="13"/>
  </r>
  <r>
    <n v="3528"/>
    <s v="World premiere of BIRTHDAY SUIT at the Old Red Lion"/>
    <s v="pluck. productions present their first four-week run - the world premiere of David K. Barnes' BIRTHDAY SUIT at the Old Red Lion."/>
    <x v="397"/>
    <n v="1669"/>
    <x v="0"/>
    <s v="GB"/>
    <s v="GBP"/>
    <n v="1484740918"/>
    <x v="3244"/>
    <b v="0"/>
    <n v="37"/>
    <b v="1"/>
    <s v="theater/plays"/>
    <n v="101"/>
    <n v="45.11"/>
    <x v="3"/>
    <s v="plays"/>
    <x v="3244"/>
    <x v="3236"/>
    <x v="62"/>
  </r>
  <r>
    <n v="3245"/>
    <s v="Roughly Speaking: Voices from The Soup Kitchen"/>
    <s v="Five playwrights volunteer at New York's largest soup kitchen and develop a play around the people they meet."/>
    <x v="230"/>
    <n v="21904"/>
    <x v="0"/>
    <s v="US"/>
    <s v="USD"/>
    <n v="1434074400"/>
    <x v="3245"/>
    <b v="0"/>
    <n v="270"/>
    <b v="1"/>
    <s v="theater/plays"/>
    <n v="104"/>
    <n v="81.13"/>
    <x v="3"/>
    <s v="plays"/>
    <x v="3245"/>
    <x v="3237"/>
    <x v="82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3"/>
    <s v="plays"/>
    <x v="3246"/>
    <x v="3238"/>
    <x v="20"/>
  </r>
  <r>
    <n v="3530"/>
    <s v="Far From Fiction"/>
    <s v="â€œFar From Fictionâ€ is a powerful play, written by Sally Willis, offering insights into a new understanding of  female psychology."/>
    <x v="187"/>
    <n v="2750"/>
    <x v="0"/>
    <s v="GB"/>
    <s v="GBP"/>
    <n v="1460318400"/>
    <x v="3247"/>
    <b v="0"/>
    <n v="22"/>
    <b v="1"/>
    <s v="theater/plays"/>
    <n v="100"/>
    <n v="125"/>
    <x v="3"/>
    <s v="plays"/>
    <x v="3247"/>
    <x v="3239"/>
    <x v="103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3"/>
    <s v="plays"/>
    <x v="3248"/>
    <x v="3240"/>
    <x v="27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x v="3249"/>
    <b v="1"/>
    <n v="88"/>
    <b v="1"/>
    <s v="theater/plays"/>
    <n v="105"/>
    <n v="65.58"/>
    <x v="3"/>
    <s v="plays"/>
    <x v="3249"/>
    <x v="3241"/>
    <x v="68"/>
  </r>
  <r>
    <n v="3250"/>
    <s v="Bring Love's Labour's Lost to Minnesota"/>
    <s v="The birth-child of The Moving Company, Theatre de la Jeune Lune &amp; William Shakespeare:  A wild new production of Love's Labour's Lost."/>
    <x v="58"/>
    <n v="25388"/>
    <x v="0"/>
    <s v="US"/>
    <s v="USD"/>
    <n v="1415213324"/>
    <x v="3250"/>
    <b v="1"/>
    <n v="213"/>
    <b v="1"/>
    <s v="theater/plays"/>
    <n v="102"/>
    <n v="119.19"/>
    <x v="3"/>
    <s v="plays"/>
    <x v="3250"/>
    <x v="3242"/>
    <x v="143"/>
  </r>
  <r>
    <n v="3251"/>
    <s v="The Metronome Society"/>
    <s v="Self-Titled: A Live (Theatrical) Mixtape. An evening of short plays and music inspired by the works of Jimi, Aretha, Sting and Rufus!"/>
    <x v="48"/>
    <n v="1661"/>
    <x v="0"/>
    <s v="US"/>
    <s v="USD"/>
    <n v="1434907966"/>
    <x v="3251"/>
    <b v="1"/>
    <n v="20"/>
    <b v="1"/>
    <s v="theater/plays"/>
    <n v="111"/>
    <n v="83.05"/>
    <x v="3"/>
    <s v="plays"/>
    <x v="3251"/>
    <x v="3243"/>
    <x v="68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252"/>
    <b v="0"/>
    <n v="46"/>
    <b v="1"/>
    <s v="theater/plays"/>
    <n v="103"/>
    <n v="44.85"/>
    <x v="3"/>
    <s v="plays"/>
    <x v="3252"/>
    <x v="1804"/>
    <x v="13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3"/>
    <s v="plays"/>
    <x v="3253"/>
    <x v="3244"/>
    <x v="52"/>
  </r>
  <r>
    <n v="3536"/>
    <s v="Paria Exchange at Dave's Leicester Comedy Festival"/>
    <s v="&quot;Inteligent, Inspired and Inimitable&quot; Nottingham's leading two man improv show is heading to Dave's Leicester Comedy Festival."/>
    <x v="324"/>
    <n v="230"/>
    <x v="0"/>
    <s v="GB"/>
    <s v="GBP"/>
    <n v="1450612740"/>
    <x v="3254"/>
    <b v="0"/>
    <n v="17"/>
    <b v="1"/>
    <s v="theater/plays"/>
    <n v="153"/>
    <n v="13.53"/>
    <x v="3"/>
    <s v="plays"/>
    <x v="3254"/>
    <x v="3245"/>
    <x v="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255"/>
    <b v="0"/>
    <n v="83"/>
    <b v="1"/>
    <s v="theater/plays"/>
    <n v="128"/>
    <n v="30.95"/>
    <x v="3"/>
    <s v="plays"/>
    <x v="3255"/>
    <x v="3246"/>
    <x v="1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3"/>
    <s v="plays"/>
    <x v="3256"/>
    <x v="3247"/>
    <x v="68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257"/>
    <b v="0"/>
    <n v="8"/>
    <b v="1"/>
    <s v="theater/plays"/>
    <n v="123"/>
    <n v="46.13"/>
    <x v="3"/>
    <s v="plays"/>
    <x v="3257"/>
    <x v="3248"/>
    <x v="7"/>
  </r>
  <r>
    <n v="3258"/>
    <s v="Bluebirds by Joe Brondo"/>
    <s v="A guy named Walt steals a book and plans to sell it to get his life on track... until his wife finds out."/>
    <x v="38"/>
    <n v="7365"/>
    <x v="0"/>
    <s v="US"/>
    <s v="USD"/>
    <n v="1420751861"/>
    <x v="3258"/>
    <b v="1"/>
    <n v="75"/>
    <b v="1"/>
    <s v="theater/plays"/>
    <n v="105"/>
    <n v="98.2"/>
    <x v="3"/>
    <s v="plays"/>
    <x v="3258"/>
    <x v="3249"/>
    <x v="98"/>
  </r>
  <r>
    <n v="3259"/>
    <s v="Laughter is Sacred Space 2.0"/>
    <s v="The Human Faces Tour - Every Story Sacred. This tour is about laughter, grief, and identity in the human striving toward wholeness"/>
    <x v="272"/>
    <n v="24418.6"/>
    <x v="0"/>
    <s v="US"/>
    <s v="USD"/>
    <n v="1475294340"/>
    <x v="3259"/>
    <b v="1"/>
    <n v="97"/>
    <b v="1"/>
    <s v="theater/plays"/>
    <n v="106"/>
    <n v="251.74"/>
    <x v="3"/>
    <s v="plays"/>
    <x v="3259"/>
    <x v="3250"/>
    <x v="78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3"/>
    <s v="plays"/>
    <x v="3260"/>
    <x v="3251"/>
    <x v="94"/>
  </r>
  <r>
    <n v="3261"/>
    <s v="Scrappy Shakespeare: A Midsummer Night's Dream"/>
    <s v="Six Spartanburg-based professional actors perform A Midsummer Night's Dream outdoors in downtown Spartanburg."/>
    <x v="128"/>
    <n v="3315"/>
    <x v="0"/>
    <s v="US"/>
    <s v="USD"/>
    <n v="1437067476"/>
    <x v="3261"/>
    <b v="1"/>
    <n v="49"/>
    <b v="1"/>
    <s v="theater/plays"/>
    <n v="100"/>
    <n v="67.650000000000006"/>
    <x v="3"/>
    <s v="plays"/>
    <x v="3261"/>
    <x v="3252"/>
    <x v="0"/>
  </r>
  <r>
    <n v="3262"/>
    <s v="Prison Boxing: A New Play by Leah Joki"/>
    <s v="A one-woman theatrical exploration of the prison system and its inhabitants."/>
    <x v="398"/>
    <n v="12571"/>
    <x v="0"/>
    <s v="US"/>
    <s v="USD"/>
    <n v="1419220800"/>
    <x v="3262"/>
    <b v="1"/>
    <n v="134"/>
    <b v="1"/>
    <s v="theater/plays"/>
    <n v="103"/>
    <n v="93.81"/>
    <x v="3"/>
    <s v="plays"/>
    <x v="3262"/>
    <x v="3253"/>
    <x v="3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3"/>
    <s v="plays"/>
    <x v="3263"/>
    <x v="3254"/>
    <x v="26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3"/>
    <s v="plays"/>
    <x v="3264"/>
    <x v="3255"/>
    <x v="101"/>
  </r>
  <r>
    <n v="3265"/>
    <s v="&quot;Where was I&quot; - an autobiographical play on Dementia"/>
    <s v="A theatrical play on Alzheimerâ€™s and the challenges of loving a person who keeps disappearing."/>
    <x v="207"/>
    <n v="4428"/>
    <x v="0"/>
    <s v="IE"/>
    <s v="EUR"/>
    <n v="1449162000"/>
    <x v="3265"/>
    <b v="1"/>
    <n v="63"/>
    <b v="1"/>
    <s v="theater/plays"/>
    <n v="164"/>
    <n v="70.290000000000006"/>
    <x v="3"/>
    <s v="plays"/>
    <x v="3265"/>
    <x v="3256"/>
    <x v="21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3"/>
    <s v="plays"/>
    <x v="3266"/>
    <x v="3257"/>
    <x v="8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3"/>
    <s v="plays"/>
    <x v="3267"/>
    <x v="3258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3"/>
    <s v="plays"/>
    <x v="3268"/>
    <x v="3259"/>
    <x v="79"/>
  </r>
  <r>
    <n v="3541"/>
    <s v="Twelfth Night or What You Will"/>
    <s v="Yellowbelly Theatre needs your help to bring this incredible play of love, lust and mistaken identity to life in our debut performance!"/>
    <x v="37"/>
    <n v="1260"/>
    <x v="0"/>
    <s v="GB"/>
    <s v="GBP"/>
    <n v="1441042275"/>
    <x v="3269"/>
    <b v="0"/>
    <n v="32"/>
    <b v="1"/>
    <s v="theater/plays"/>
    <n v="105"/>
    <n v="39.380000000000003"/>
    <x v="3"/>
    <s v="plays"/>
    <x v="3269"/>
    <x v="3260"/>
    <x v="2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270"/>
    <b v="0"/>
    <n v="42"/>
    <b v="1"/>
    <s v="theater/plays"/>
    <n v="102"/>
    <n v="24.29"/>
    <x v="3"/>
    <s v="plays"/>
    <x v="3270"/>
    <x v="3261"/>
    <x v="2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271"/>
    <b v="0"/>
    <n v="64"/>
    <b v="1"/>
    <s v="theater/plays"/>
    <n v="105"/>
    <n v="40.94"/>
    <x v="3"/>
    <s v="plays"/>
    <x v="3271"/>
    <x v="3262"/>
    <x v="8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3"/>
    <s v="plays"/>
    <x v="3272"/>
    <x v="3263"/>
    <x v="26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3"/>
    <s v="plays"/>
    <x v="3273"/>
    <x v="3264"/>
    <x v="52"/>
  </r>
  <r>
    <n v="3274"/>
    <s v="Orpheus Descending by Tennessee Williams"/>
    <s v="Austin Pendleton directs a rare revival of Tennessee Williams' Orpheus Descending. (photos by Michael Halsband and Talfoto)"/>
    <x v="294"/>
    <n v="15705"/>
    <x v="0"/>
    <s v="US"/>
    <s v="USD"/>
    <n v="1458075600"/>
    <x v="3274"/>
    <b v="1"/>
    <n v="286"/>
    <b v="1"/>
    <s v="theater/plays"/>
    <n v="101"/>
    <n v="54.91"/>
    <x v="3"/>
    <s v="plays"/>
    <x v="3274"/>
    <x v="2912"/>
    <x v="9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3"/>
    <s v="plays"/>
    <x v="3275"/>
    <x v="3265"/>
    <x v="101"/>
  </r>
  <r>
    <n v="3276"/>
    <s v="We The Astronomers"/>
    <s v="In 2016, KO Theatre presents a world premiere play in Toronto, ON about faith, home, and the secrets we keep from those we love."/>
    <x v="53"/>
    <n v="5258"/>
    <x v="0"/>
    <s v="CA"/>
    <s v="CAD"/>
    <n v="1459483140"/>
    <x v="3276"/>
    <b v="1"/>
    <n v="100"/>
    <b v="1"/>
    <s v="theater/plays"/>
    <n v="117"/>
    <n v="52.58"/>
    <x v="3"/>
    <s v="plays"/>
    <x v="3276"/>
    <x v="3266"/>
    <x v="99"/>
  </r>
  <r>
    <n v="3552"/>
    <s v="Lock&amp;Key Theatre present 'Timon of Athens'"/>
    <s v="Support Lock&amp;Key Theatre's 'Timon of Athens' by donating to our printing! Every penny goes to posters, programmes, flyers and scripts."/>
    <x v="399"/>
    <n v="773"/>
    <x v="0"/>
    <s v="GB"/>
    <s v="GBP"/>
    <n v="1403964324"/>
    <x v="3277"/>
    <b v="0"/>
    <n v="20"/>
    <b v="1"/>
    <s v="theater/plays"/>
    <n v="100"/>
    <n v="38.65"/>
    <x v="3"/>
    <s v="plays"/>
    <x v="3277"/>
    <x v="3267"/>
    <x v="1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278"/>
    <b v="0"/>
    <n v="20"/>
    <b v="1"/>
    <s v="theater/plays"/>
    <n v="100"/>
    <n v="110.5"/>
    <x v="3"/>
    <s v="plays"/>
    <x v="3278"/>
    <x v="3268"/>
    <x v="12"/>
  </r>
  <r>
    <n v="3279"/>
    <s v="Good People at The Hudson Guild Theatre"/>
    <s v="LOOKING FOR GOOD PEOPLE to help fund our production of &quot;Good People&quot; with Kia Hellman &amp; Shayne Anderson, directed by Christine Dunford."/>
    <x v="400"/>
    <n v="6628"/>
    <x v="0"/>
    <s v="US"/>
    <s v="USD"/>
    <n v="1459474059"/>
    <x v="3279"/>
    <b v="0"/>
    <n v="63"/>
    <b v="1"/>
    <s v="theater/plays"/>
    <n v="114"/>
    <n v="105.21"/>
    <x v="3"/>
    <s v="plays"/>
    <x v="3279"/>
    <x v="3269"/>
    <x v="103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3"/>
    <s v="plays"/>
    <x v="3280"/>
    <x v="3270"/>
    <x v="57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3"/>
    <s v="plays"/>
    <x v="3281"/>
    <x v="3271"/>
    <x v="20"/>
  </r>
  <r>
    <n v="3282"/>
    <s v="Not This Year ... I Have a Headache: a comedy about marriage"/>
    <s v="Two long-time pals, comedy veterans, have written a hilarious new play. Neil Simon-ish w modern social mores. Let's help them stage it."/>
    <x v="257"/>
    <n v="31820.5"/>
    <x v="0"/>
    <s v="US"/>
    <s v="USD"/>
    <n v="1461904788"/>
    <x v="3282"/>
    <b v="0"/>
    <n v="237"/>
    <b v="1"/>
    <s v="theater/plays"/>
    <n v="103"/>
    <n v="134.26"/>
    <x v="3"/>
    <s v="plays"/>
    <x v="3282"/>
    <x v="3272"/>
    <x v="10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283"/>
    <b v="0"/>
    <n v="22"/>
    <b v="1"/>
    <s v="theater/plays"/>
    <n v="144"/>
    <n v="22.91"/>
    <x v="3"/>
    <s v="plays"/>
    <x v="3283"/>
    <x v="3273"/>
    <x v="82"/>
  </r>
  <r>
    <n v="3284"/>
    <s v="Help fund Black Enough!"/>
    <s v="Black Enough is an LSU student-staged performance exploring the effects of white supremacy on the black community."/>
    <x v="2"/>
    <n v="3048"/>
    <x v="0"/>
    <s v="US"/>
    <s v="USD"/>
    <n v="1454047140"/>
    <x v="3284"/>
    <b v="0"/>
    <n v="15"/>
    <b v="1"/>
    <s v="theater/plays"/>
    <n v="102"/>
    <n v="203.2"/>
    <x v="3"/>
    <s v="plays"/>
    <x v="3284"/>
    <x v="3274"/>
    <x v="25"/>
  </r>
  <r>
    <n v="3285"/>
    <s v="By Morning"/>
    <s v="A new play by Matthew Gasda"/>
    <x v="401"/>
    <n v="5604"/>
    <x v="0"/>
    <s v="US"/>
    <s v="USD"/>
    <n v="1488258000"/>
    <x v="3285"/>
    <b v="0"/>
    <n v="81"/>
    <b v="1"/>
    <s v="theater/plays"/>
    <n v="112"/>
    <n v="69.19"/>
    <x v="3"/>
    <s v="plays"/>
    <x v="3285"/>
    <x v="3275"/>
    <x v="12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3"/>
    <s v="plays"/>
    <x v="3286"/>
    <x v="3276"/>
    <x v="11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3"/>
    <s v="plays"/>
    <x v="3287"/>
    <x v="3277"/>
    <x v="21"/>
  </r>
  <r>
    <n v="3562"/>
    <s v="ThreeWay - A new play about dating and relationships."/>
    <s v="ThreeWay is a part-verbatim play that explores dating &amp; what happens when someone finds the love of their life, except itâ€™s two people."/>
    <x v="402"/>
    <n v="469"/>
    <x v="0"/>
    <s v="GB"/>
    <s v="GBP"/>
    <n v="1457906400"/>
    <x v="3288"/>
    <b v="0"/>
    <n v="31"/>
    <b v="1"/>
    <s v="theater/plays"/>
    <n v="149"/>
    <n v="15.13"/>
    <x v="3"/>
    <s v="plays"/>
    <x v="3288"/>
    <x v="3278"/>
    <x v="103"/>
  </r>
  <r>
    <n v="3563"/>
    <s v="A History, w Nowell Edmurnds at the Edinburgh Fringe!"/>
    <s v="Written a solo show about celebrity, and I'll be performing it at the famous Just The Tonic this Edinburgh Fringe - Help me get there!"/>
    <x v="9"/>
    <n v="527.45000000000005"/>
    <x v="0"/>
    <s v="GB"/>
    <s v="GBP"/>
    <n v="1470078000"/>
    <x v="3289"/>
    <b v="0"/>
    <n v="25"/>
    <b v="1"/>
    <s v="theater/plays"/>
    <n v="105"/>
    <n v="21.1"/>
    <x v="3"/>
    <s v="plays"/>
    <x v="3289"/>
    <x v="3279"/>
    <x v="5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290"/>
    <b v="0"/>
    <n v="17"/>
    <b v="1"/>
    <s v="theater/plays"/>
    <n v="101"/>
    <n v="59.12"/>
    <x v="3"/>
    <s v="plays"/>
    <x v="3290"/>
    <x v="3280"/>
    <x v="84"/>
  </r>
  <r>
    <n v="3291"/>
    <s v="THE DRESSER     TETCNY    The Ensemble Theatre Company of NY"/>
    <s v="We are raising funds for our second production. This will be the first NYC Equity production of THE DRESSER since 1982. www.TETCNY.org"/>
    <x v="9"/>
    <n v="570"/>
    <x v="0"/>
    <s v="US"/>
    <s v="USD"/>
    <n v="1442462340"/>
    <x v="3291"/>
    <b v="0"/>
    <n v="14"/>
    <b v="1"/>
    <s v="theater/plays"/>
    <n v="114"/>
    <n v="40.71"/>
    <x v="3"/>
    <s v="plays"/>
    <x v="3291"/>
    <x v="3281"/>
    <x v="8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292"/>
    <b v="0"/>
    <n v="38"/>
    <b v="1"/>
    <s v="theater/plays"/>
    <n v="105"/>
    <n v="55.13"/>
    <x v="3"/>
    <s v="plays"/>
    <x v="3292"/>
    <x v="3282"/>
    <x v="18"/>
  </r>
  <r>
    <n v="3293"/>
    <s v="Threefold Social Organism Theatre Project"/>
    <s v="In 1917 Rudolf Steiner's Threefold Social Organism was an attempt to save a devastated Europe. 100 years later do we have a new chance?"/>
    <x v="53"/>
    <n v="7670"/>
    <x v="0"/>
    <s v="NZ"/>
    <s v="NZD"/>
    <n v="1488622352"/>
    <x v="3293"/>
    <b v="0"/>
    <n v="91"/>
    <b v="1"/>
    <s v="theater/plays"/>
    <n v="170"/>
    <n v="84.29"/>
    <x v="3"/>
    <s v="plays"/>
    <x v="3293"/>
    <x v="3283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294"/>
    <b v="0"/>
    <n v="41"/>
    <b v="1"/>
    <s v="theater/plays"/>
    <n v="109"/>
    <n v="26.54"/>
    <x v="3"/>
    <s v="plays"/>
    <x v="3294"/>
    <x v="3284"/>
    <x v="82"/>
  </r>
  <r>
    <n v="3571"/>
    <s v="Cans at Theatre503"/>
    <s v="Support Kuleshovâ€™s first full length production; help to build the set and bring a fierce and important new play to life"/>
    <x v="48"/>
    <n v="1831"/>
    <x v="0"/>
    <s v="GB"/>
    <s v="GBP"/>
    <n v="1414701413"/>
    <x v="3295"/>
    <b v="0"/>
    <n v="25"/>
    <b v="1"/>
    <s v="theater/plays"/>
    <n v="122"/>
    <n v="73.239999999999995"/>
    <x v="3"/>
    <s v="plays"/>
    <x v="3295"/>
    <x v="3285"/>
    <x v="143"/>
  </r>
  <r>
    <n v="3572"/>
    <s v="Monster"/>
    <s v="A darkly comic one woman show by Abram Rooney as part of The Camden Fringe 2015."/>
    <x v="9"/>
    <n v="500"/>
    <x v="0"/>
    <s v="GB"/>
    <s v="GBP"/>
    <n v="1434894082"/>
    <x v="3296"/>
    <b v="0"/>
    <n v="9"/>
    <b v="1"/>
    <s v="theater/plays"/>
    <n v="100"/>
    <n v="55.56"/>
    <x v="3"/>
    <s v="plays"/>
    <x v="3296"/>
    <x v="3286"/>
    <x v="68"/>
  </r>
  <r>
    <n v="3573"/>
    <s v="Licensed To Ill"/>
    <s v="London based theatre makers collaborating to create a new show about the history of HipHop."/>
    <x v="2"/>
    <n v="3084"/>
    <x v="0"/>
    <s v="GB"/>
    <s v="GBP"/>
    <n v="1415440846"/>
    <x v="3297"/>
    <b v="0"/>
    <n v="78"/>
    <b v="1"/>
    <s v="theater/plays"/>
    <n v="103"/>
    <n v="39.54"/>
    <x v="3"/>
    <s v="plays"/>
    <x v="3297"/>
    <x v="3287"/>
    <x v="14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3"/>
    <s v="plays"/>
    <x v="3298"/>
    <x v="3288"/>
    <x v="84"/>
  </r>
  <r>
    <n v="3299"/>
    <s v="The Maid, in the Common Room, with the FiancÃ©: A Comedy"/>
    <s v="A quick-witted original comedy that follows a group of eccentric friends as they attend an engagement party gone terribly wrong!"/>
    <x v="2"/>
    <n v="3486"/>
    <x v="0"/>
    <s v="US"/>
    <s v="USD"/>
    <n v="1444860063"/>
    <x v="3299"/>
    <b v="0"/>
    <n v="63"/>
    <b v="1"/>
    <s v="theater/plays"/>
    <n v="116"/>
    <n v="55.33"/>
    <x v="3"/>
    <s v="plays"/>
    <x v="3299"/>
    <x v="3289"/>
    <x v="13"/>
  </r>
  <r>
    <n v="3300"/>
    <s v="MAX &amp; ELSA: NO MUSIC. NO CHILDREN."/>
    <s v="A subversive parody about the two people for whom the hills were NOT alive with THE SOUND OF MUSIC."/>
    <x v="2"/>
    <n v="4085"/>
    <x v="0"/>
    <s v="US"/>
    <s v="USD"/>
    <n v="1430329862"/>
    <x v="3300"/>
    <b v="0"/>
    <n v="88"/>
    <b v="1"/>
    <s v="theater/plays"/>
    <n v="136"/>
    <n v="46.42"/>
    <x v="3"/>
    <s v="plays"/>
    <x v="3300"/>
    <x v="3290"/>
    <x v="19"/>
  </r>
  <r>
    <n v="3301"/>
    <s v="right left with heels: US Premiere at City Garage"/>
    <s v="The US premiere of the controversial new Polish play the authorities don't want you to see, staged by an award-winning director."/>
    <x v="2"/>
    <n v="4004"/>
    <x v="0"/>
    <s v="US"/>
    <s v="USD"/>
    <n v="1470034740"/>
    <x v="3301"/>
    <b v="0"/>
    <n v="70"/>
    <b v="1"/>
    <s v="theater/plays"/>
    <n v="133"/>
    <n v="57.2"/>
    <x v="3"/>
    <s v="plays"/>
    <x v="3301"/>
    <x v="3291"/>
    <x v="42"/>
  </r>
  <r>
    <n v="3302"/>
    <s v="El muro de BorÃ­s KiÃ©n"/>
    <s v="FilosofÃ­a de los anÃ³nimos"/>
    <x v="32"/>
    <n v="8685"/>
    <x v="0"/>
    <s v="ES"/>
    <s v="EUR"/>
    <n v="1481099176"/>
    <x v="3302"/>
    <b v="0"/>
    <n v="50"/>
    <b v="1"/>
    <s v="theater/plays"/>
    <n v="103"/>
    <n v="173.7"/>
    <x v="3"/>
    <s v="plays"/>
    <x v="3302"/>
    <x v="3292"/>
    <x v="105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3"/>
    <s v="plays"/>
    <x v="3303"/>
    <x v="3293"/>
    <x v="8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3"/>
    <s v="plays"/>
    <x v="3304"/>
    <x v="3294"/>
    <x v="87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3"/>
    <s v="plays"/>
    <x v="3305"/>
    <x v="3295"/>
    <x v="17"/>
  </r>
  <r>
    <n v="3306"/>
    <s v="The Complete Works of William Shakespeare (Abridged)"/>
    <s v="The Shakespeare All-Stars are producing &quot;The Complete Works of William Shakespeare (Abridged)&quot; June 23 - July 3. This time with ladies!"/>
    <x v="48"/>
    <n v="2630"/>
    <x v="0"/>
    <s v="US"/>
    <s v="USD"/>
    <n v="1465527600"/>
    <x v="3306"/>
    <b v="0"/>
    <n v="54"/>
    <b v="1"/>
    <s v="theater/plays"/>
    <n v="175"/>
    <n v="48.7"/>
    <x v="3"/>
    <s v="plays"/>
    <x v="3306"/>
    <x v="3296"/>
    <x v="3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3"/>
    <s v="plays"/>
    <x v="3307"/>
    <x v="3297"/>
    <x v="8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3"/>
    <s v="plays"/>
    <x v="3308"/>
    <x v="3298"/>
    <x v="9"/>
  </r>
  <r>
    <n v="3578"/>
    <s v="Home"/>
    <s v="An unsparing, slightly surreal look at the effects of the private rented sector on two young women. Based on real events."/>
    <x v="48"/>
    <n v="1500.2"/>
    <x v="0"/>
    <s v="GB"/>
    <s v="GBP"/>
    <n v="1462037777"/>
    <x v="3309"/>
    <b v="0"/>
    <n v="37"/>
    <b v="1"/>
    <s v="theater/plays"/>
    <n v="100"/>
    <n v="40.549999999999997"/>
    <x v="3"/>
    <s v="plays"/>
    <x v="3309"/>
    <x v="3299"/>
    <x v="8"/>
  </r>
  <r>
    <n v="3310"/>
    <s v="The Island Boys: A New Play"/>
    <s v="A new play about coming coming home, recovery, and trying to find God in the process."/>
    <x v="47"/>
    <n v="6505"/>
    <x v="0"/>
    <s v="US"/>
    <s v="USD"/>
    <n v="1444169825"/>
    <x v="3310"/>
    <b v="0"/>
    <n v="31"/>
    <b v="1"/>
    <s v="theater/plays"/>
    <n v="100"/>
    <n v="209.84"/>
    <x v="3"/>
    <s v="plays"/>
    <x v="3310"/>
    <x v="3300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3"/>
    <s v="plays"/>
    <x v="3311"/>
    <x v="3301"/>
    <x v="3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3"/>
    <s v="plays"/>
    <x v="3312"/>
    <x v="3302"/>
    <x v="155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3"/>
    <s v="plays"/>
    <x v="3313"/>
    <x v="3303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x v="9"/>
    <n v="500"/>
    <x v="0"/>
    <s v="GB"/>
    <s v="GBP"/>
    <n v="1459444656"/>
    <x v="3314"/>
    <b v="0"/>
    <n v="14"/>
    <b v="1"/>
    <s v="theater/plays"/>
    <n v="100"/>
    <n v="35.71"/>
    <x v="3"/>
    <s v="plays"/>
    <x v="3314"/>
    <x v="3304"/>
    <x v="103"/>
  </r>
  <r>
    <n v="3581"/>
    <s v="Get FREAK to the Edinburgh Fringe"/>
    <s v="An extraordinary, punchy and provocative new play, providing a voice for women to address their sexuality and self worth. #EDFREAK"/>
    <x v="48"/>
    <n v="1500"/>
    <x v="0"/>
    <s v="GB"/>
    <s v="GBP"/>
    <n v="1406719110"/>
    <x v="3315"/>
    <b v="0"/>
    <n v="45"/>
    <b v="1"/>
    <s v="theater/plays"/>
    <n v="100"/>
    <n v="33.33"/>
    <x v="3"/>
    <s v="plays"/>
    <x v="3315"/>
    <x v="3305"/>
    <x v="3"/>
  </r>
  <r>
    <n v="3316"/>
    <s v="LOVENESS, the play @FringeNYC 2014"/>
    <s v="Gorgeousness that which sits in the root of Loveness._x000a_Other than this there is no endearment for or otherwise_x000a_to describe."/>
    <x v="403"/>
    <n v="11747.18"/>
    <x v="0"/>
    <s v="US"/>
    <s v="USD"/>
    <n v="1407506040"/>
    <x v="3316"/>
    <b v="0"/>
    <n v="125"/>
    <b v="1"/>
    <s v="theater/plays"/>
    <n v="100"/>
    <n v="93.98"/>
    <x v="3"/>
    <s v="plays"/>
    <x v="3316"/>
    <x v="3306"/>
    <x v="3"/>
  </r>
  <r>
    <n v="3317"/>
    <s v="Seven Minutes in Eternity"/>
    <s v="Andy Boyd's epic new satire about heroes and villains, humankind's search for glory, and fascism in America"/>
    <x v="404"/>
    <n v="1115"/>
    <x v="0"/>
    <s v="US"/>
    <s v="USD"/>
    <n v="1465347424"/>
    <x v="3317"/>
    <b v="0"/>
    <n v="18"/>
    <b v="1"/>
    <s v="theater/plays"/>
    <n v="106"/>
    <n v="61.94"/>
    <x v="3"/>
    <s v="plays"/>
    <x v="3317"/>
    <x v="3307"/>
    <x v="36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3"/>
    <s v="plays"/>
    <x v="3318"/>
    <x v="3308"/>
    <x v="103"/>
  </r>
  <r>
    <n v="3584"/>
    <s v="Pramkicker - Edinburgh and Beyond"/>
    <s v="Critically-acclaimed Old Trunk are back with their new play. _x000a_PRAMKICKER. _x000a__x000a_Written by Sadie Hasler &amp; directed by Sarah Mayhew."/>
    <x v="2"/>
    <n v="3465"/>
    <x v="0"/>
    <s v="GB"/>
    <s v="GBP"/>
    <n v="1436772944"/>
    <x v="3319"/>
    <b v="0"/>
    <n v="112"/>
    <b v="1"/>
    <s v="theater/plays"/>
    <n v="116"/>
    <n v="30.94"/>
    <x v="3"/>
    <s v="plays"/>
    <x v="3319"/>
    <x v="3309"/>
    <x v="9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3"/>
    <s v="plays"/>
    <x v="3320"/>
    <x v="3310"/>
    <x v="7"/>
  </r>
  <r>
    <n v="3321"/>
    <s v="1001 Nights: Help bring this fascinating new play to the US"/>
    <s v="Help WSC Avant Bard bring to life the US premiere of a theatrical retelling of 1001 Nights, adapted by Hanan al Shaykh &amp; Tim Supple!"/>
    <x v="9"/>
    <n v="537"/>
    <x v="0"/>
    <s v="US"/>
    <s v="USD"/>
    <n v="1413431940"/>
    <x v="3321"/>
    <b v="0"/>
    <n v="15"/>
    <b v="1"/>
    <s v="theater/plays"/>
    <n v="107"/>
    <n v="35.799999999999997"/>
    <x v="3"/>
    <s v="plays"/>
    <x v="3321"/>
    <x v="3311"/>
    <x v="143"/>
  </r>
  <r>
    <n v="3322"/>
    <s v="Familiar Strangers â€” A Staged Reading"/>
    <s v="Familiar Strangers follows the journey of a community of people living homeless on the streets in and around Tompkins Square Park."/>
    <x v="128"/>
    <n v="3350"/>
    <x v="0"/>
    <s v="US"/>
    <s v="USD"/>
    <n v="1466567700"/>
    <x v="3322"/>
    <b v="0"/>
    <n v="23"/>
    <b v="1"/>
    <s v="theater/plays"/>
    <n v="102"/>
    <n v="145.65"/>
    <x v="3"/>
    <s v="plays"/>
    <x v="3322"/>
    <x v="3312"/>
    <x v="7"/>
  </r>
  <r>
    <n v="3587"/>
    <s v="Blue Stockings @ The Cockpit Theatre"/>
    <s v="The GSA BA (Hons) Acting class of 2016 are taking a transfer of their GSA Production to The Cockpit Theatre in London"/>
    <x v="9"/>
    <n v="633"/>
    <x v="0"/>
    <s v="GB"/>
    <s v="GBP"/>
    <n v="1467054000"/>
    <x v="3323"/>
    <b v="0"/>
    <n v="28"/>
    <b v="1"/>
    <s v="theater/plays"/>
    <n v="127"/>
    <n v="22.61"/>
    <x v="3"/>
    <s v="plays"/>
    <x v="3323"/>
    <x v="3313"/>
    <x v="36"/>
  </r>
  <r>
    <n v="3324"/>
    <s v="At Swim, Two Boys"/>
    <s v="The play tells the story of Jim and Doyler and their friendship on the brink of Irish independence."/>
    <x v="48"/>
    <n v="1525"/>
    <x v="0"/>
    <s v="IE"/>
    <s v="EUR"/>
    <n v="1465135190"/>
    <x v="3324"/>
    <b v="0"/>
    <n v="10"/>
    <b v="1"/>
    <s v="theater/plays"/>
    <n v="102"/>
    <n v="152.5"/>
    <x v="3"/>
    <s v="plays"/>
    <x v="3324"/>
    <x v="3314"/>
    <x v="7"/>
  </r>
  <r>
    <n v="3588"/>
    <s v="MENTAL Play short-tour 2015!"/>
    <s v="Touring the fast-paced, playful and poignant story of three twenty-somethings in a mental-health support group."/>
    <x v="89"/>
    <n v="201"/>
    <x v="0"/>
    <s v="GB"/>
    <s v="GBP"/>
    <n v="1430348400"/>
    <x v="3325"/>
    <b v="0"/>
    <n v="11"/>
    <b v="1"/>
    <s v="theater/plays"/>
    <n v="101"/>
    <n v="18.27"/>
    <x v="3"/>
    <s v="plays"/>
    <x v="3325"/>
    <x v="3315"/>
    <x v="1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3"/>
    <s v="plays"/>
    <x v="3326"/>
    <x v="3316"/>
    <x v="8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327"/>
    <b v="0"/>
    <n v="73"/>
    <b v="1"/>
    <s v="theater/plays"/>
    <n v="100"/>
    <n v="68.53"/>
    <x v="3"/>
    <s v="plays"/>
    <x v="3327"/>
    <x v="3317"/>
    <x v="8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3"/>
    <s v="plays"/>
    <x v="3328"/>
    <x v="3318"/>
    <x v="3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329"/>
    <b v="0"/>
    <n v="53"/>
    <b v="1"/>
    <s v="theater/plays"/>
    <n v="104"/>
    <n v="39.380000000000003"/>
    <x v="3"/>
    <s v="plays"/>
    <x v="3329"/>
    <x v="3319"/>
    <x v="18"/>
  </r>
  <r>
    <n v="3605"/>
    <s v="Amateur production of The Blue Room by David Hare"/>
    <s v="We are a new Theatre Company who are fundraising to put on a new production of the play 'The Blue Room' in High Wycombe and Maidenhead"/>
    <x v="159"/>
    <n v="460"/>
    <x v="0"/>
    <s v="GB"/>
    <s v="GBP"/>
    <n v="1455390126"/>
    <x v="3330"/>
    <b v="0"/>
    <n v="15"/>
    <b v="1"/>
    <s v="theater/plays"/>
    <n v="184"/>
    <n v="30.67"/>
    <x v="3"/>
    <s v="plays"/>
    <x v="3330"/>
    <x v="3320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3"/>
    <s v="plays"/>
    <x v="3331"/>
    <x v="3321"/>
    <x v="1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3"/>
    <s v="plays"/>
    <x v="3332"/>
    <x v="3322"/>
    <x v="1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3"/>
    <s v="plays"/>
    <x v="3333"/>
    <x v="3323"/>
    <x v="68"/>
  </r>
  <r>
    <n v="3334"/>
    <s v="The Saltbox Theatre Collective Seed Money Project"/>
    <s v="The Saltbox Theatre Collective is a brand new not-for-profit theatre company in Illinois."/>
    <x v="405"/>
    <n v="5366"/>
    <x v="0"/>
    <s v="US"/>
    <s v="USD"/>
    <n v="1438259422"/>
    <x v="3334"/>
    <b v="0"/>
    <n v="46"/>
    <b v="1"/>
    <s v="theater/plays"/>
    <n v="139"/>
    <n v="116.65"/>
    <x v="3"/>
    <s v="plays"/>
    <x v="3334"/>
    <x v="3324"/>
    <x v="0"/>
  </r>
  <r>
    <n v="3606"/>
    <s v="Critical Ambition - BLINK by Phil Porter"/>
    <s v="Support Swansea's youngest theatre company Critical Ambition, in their co-production of BLINK with Volcano and The Other Room."/>
    <x v="2"/>
    <n v="3908"/>
    <x v="0"/>
    <s v="GB"/>
    <s v="GBP"/>
    <n v="1471185057"/>
    <x v="3335"/>
    <b v="0"/>
    <n v="64"/>
    <b v="1"/>
    <s v="theater/plays"/>
    <n v="130"/>
    <n v="61.06"/>
    <x v="3"/>
    <s v="plays"/>
    <x v="3335"/>
    <x v="3325"/>
    <x v="5"/>
  </r>
  <r>
    <n v="3607"/>
    <s v="E15 at The Pleasance and CPT"/>
    <s v="'E15' is a verbatim project that looks at the story of the Focus E15 Campaign"/>
    <x v="33"/>
    <n v="580"/>
    <x v="0"/>
    <s v="GB"/>
    <s v="GBP"/>
    <n v="1450137600"/>
    <x v="3336"/>
    <b v="0"/>
    <n v="20"/>
    <b v="1"/>
    <s v="theater/plays"/>
    <n v="105"/>
    <n v="29"/>
    <x v="3"/>
    <s v="plays"/>
    <x v="3336"/>
    <x v="3326"/>
    <x v="104"/>
  </r>
  <r>
    <n v="3608"/>
    <s v="Petrification"/>
    <s v="Help us get the show on the road! Petrification is a new play about home, memory and identity and we need your help to tour."/>
    <x v="77"/>
    <n v="800"/>
    <x v="0"/>
    <s v="GB"/>
    <s v="GBP"/>
    <n v="1466172000"/>
    <x v="3337"/>
    <b v="0"/>
    <n v="27"/>
    <b v="1"/>
    <s v="theater/plays"/>
    <n v="100"/>
    <n v="29.63"/>
    <x v="3"/>
    <s v="plays"/>
    <x v="3337"/>
    <x v="3327"/>
    <x v="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3"/>
    <s v="plays"/>
    <x v="3338"/>
    <x v="332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3"/>
    <s v="plays"/>
    <x v="3339"/>
    <x v="3329"/>
    <x v="42"/>
  </r>
  <r>
    <n v="3340"/>
    <s v="King Lear"/>
    <s v="The Eno River Players is a community theater in Durham, North Carolina. We are trying to raise money to get our second show on its feet"/>
    <x v="2"/>
    <n v="4145"/>
    <x v="0"/>
    <s v="US"/>
    <s v="USD"/>
    <n v="1481066554"/>
    <x v="3340"/>
    <b v="0"/>
    <n v="38"/>
    <b v="1"/>
    <s v="theater/plays"/>
    <n v="138"/>
    <n v="109.08"/>
    <x v="3"/>
    <s v="plays"/>
    <x v="3340"/>
    <x v="3330"/>
    <x v="105"/>
  </r>
  <r>
    <n v="3609"/>
    <s v="KHOJALY - Giving a voice to refugees across the world"/>
    <s v="KHOJALY is a new play that gives a voice to refugees the world over, telling the story of the survivors of the 1992 massacre in Khojaly"/>
    <x v="406"/>
    <n v="3005"/>
    <x v="0"/>
    <s v="GB"/>
    <s v="GBP"/>
    <n v="1459378085"/>
    <x v="3341"/>
    <b v="0"/>
    <n v="21"/>
    <b v="1"/>
    <s v="theater/plays"/>
    <n v="153"/>
    <n v="143.1"/>
    <x v="3"/>
    <s v="plays"/>
    <x v="3341"/>
    <x v="3331"/>
    <x v="99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3"/>
    <s v="plays"/>
    <x v="3342"/>
    <x v="3332"/>
    <x v="8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343"/>
    <b v="0"/>
    <n v="31"/>
    <b v="1"/>
    <s v="theater/plays"/>
    <n v="162"/>
    <n v="52.35"/>
    <x v="3"/>
    <s v="plays"/>
    <x v="3343"/>
    <x v="3333"/>
    <x v="100"/>
  </r>
  <r>
    <n v="3344"/>
    <s v="The Other Group Theatre"/>
    <s v="We are a company of crafted and trained actors, writers and directors dedicated to the principles set by the legendary Group Theatre."/>
    <x v="53"/>
    <n v="4565"/>
    <x v="0"/>
    <s v="US"/>
    <s v="USD"/>
    <n v="1409374093"/>
    <x v="3344"/>
    <b v="0"/>
    <n v="40"/>
    <b v="1"/>
    <s v="theater/plays"/>
    <n v="101"/>
    <n v="114.13"/>
    <x v="3"/>
    <s v="plays"/>
    <x v="3344"/>
    <x v="3334"/>
    <x v="24"/>
  </r>
  <r>
    <n v="3345"/>
    <s v="Ultramarine Girl: A Cup Full of Courage"/>
    <s v="Please help us raise funds for the production costs of a world premiere production of a play that will raise awareness for spina bifida"/>
    <x v="9"/>
    <n v="650"/>
    <x v="0"/>
    <s v="US"/>
    <s v="USD"/>
    <n v="1429317420"/>
    <x v="3345"/>
    <b v="0"/>
    <n v="13"/>
    <b v="1"/>
    <s v="theater/plays"/>
    <n v="130"/>
    <n v="50"/>
    <x v="3"/>
    <s v="plays"/>
    <x v="3345"/>
    <x v="3335"/>
    <x v="85"/>
  </r>
  <r>
    <n v="3346"/>
    <s v="Shakespearean Youth Theatre (SYT) - The Tempest"/>
    <s v="Tempest opens Feb. 25. Please support Shakespeare, the arts and community youth theater! Be a part of something special!"/>
    <x v="48"/>
    <n v="1650"/>
    <x v="0"/>
    <s v="US"/>
    <s v="USD"/>
    <n v="1424910910"/>
    <x v="3346"/>
    <b v="0"/>
    <n v="18"/>
    <b v="1"/>
    <s v="theater/plays"/>
    <n v="110"/>
    <n v="91.67"/>
    <x v="3"/>
    <s v="plays"/>
    <x v="3346"/>
    <x v="3336"/>
    <x v="8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347"/>
    <b v="0"/>
    <n v="51"/>
    <b v="1"/>
    <s v="theater/plays"/>
    <n v="136"/>
    <n v="66.67"/>
    <x v="3"/>
    <s v="plays"/>
    <x v="3347"/>
    <x v="3337"/>
    <x v="27"/>
  </r>
  <r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x v="3348"/>
    <b v="0"/>
    <n v="79"/>
    <b v="1"/>
    <s v="theater/plays"/>
    <n v="100"/>
    <n v="69.819999999999993"/>
    <x v="3"/>
    <s v="plays"/>
    <x v="3348"/>
    <x v="3338"/>
    <x v="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3"/>
    <s v="plays"/>
    <x v="3349"/>
    <x v="3339"/>
    <x v="7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3"/>
    <s v="plays"/>
    <x v="3350"/>
    <x v="3340"/>
    <x v="9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351"/>
    <b v="0"/>
    <n v="72"/>
    <b v="1"/>
    <s v="theater/plays"/>
    <n v="107"/>
    <n v="37.08"/>
    <x v="3"/>
    <s v="plays"/>
    <x v="3351"/>
    <x v="3341"/>
    <x v="2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352"/>
    <b v="0"/>
    <n v="45"/>
    <b v="1"/>
    <s v="theater/plays"/>
    <n v="125"/>
    <n v="69.33"/>
    <x v="3"/>
    <s v="plays"/>
    <x v="3352"/>
    <x v="3342"/>
    <x v="85"/>
  </r>
  <r>
    <n v="3617"/>
    <s v="One Good Night by Aisling Caffrey"/>
    <s v="Venue hire and payment of designer for a darkly comic, all female play about power - losing it, wanting it and fighting to get it back"/>
    <x v="407"/>
    <n v="880"/>
    <x v="0"/>
    <s v="GB"/>
    <s v="GBP"/>
    <n v="1488240000"/>
    <x v="3353"/>
    <b v="0"/>
    <n v="51"/>
    <b v="1"/>
    <s v="theater/plays"/>
    <n v="119"/>
    <n v="17.25"/>
    <x v="3"/>
    <s v="plays"/>
    <x v="3353"/>
    <x v="3343"/>
    <x v="1"/>
  </r>
  <r>
    <n v="3354"/>
    <s v="Strangeloop Theatre - A Focus on New Works"/>
    <s v="Help Strangeloop Theatre create and support new work by sponsoring our 2015-2016 season."/>
    <x v="2"/>
    <n v="3058"/>
    <x v="0"/>
    <s v="US"/>
    <s v="USD"/>
    <n v="1446091260"/>
    <x v="3354"/>
    <b v="0"/>
    <n v="55"/>
    <b v="1"/>
    <s v="theater/plays"/>
    <n v="102"/>
    <n v="55.6"/>
    <x v="3"/>
    <s v="plays"/>
    <x v="3354"/>
    <x v="3344"/>
    <x v="3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355"/>
    <b v="0"/>
    <n v="56"/>
    <b v="1"/>
    <s v="theater/plays"/>
    <n v="101"/>
    <n v="36.07"/>
    <x v="3"/>
    <s v="plays"/>
    <x v="3355"/>
    <x v="3345"/>
    <x v="82"/>
  </r>
  <r>
    <n v="3625"/>
    <s v="Village Pub Theatre- FRINGE 2015"/>
    <s v="Help us run Leithâ€™s acclaimed, year round pub theatre VPT as part of Edinburgh Fringe 2015. Presenting 72 short plays over two weeks."/>
    <x v="2"/>
    <n v="3080"/>
    <x v="0"/>
    <s v="GB"/>
    <s v="GBP"/>
    <n v="1435851577"/>
    <x v="3356"/>
    <b v="0"/>
    <n v="78"/>
    <b v="1"/>
    <s v="theater/plays"/>
    <n v="103"/>
    <n v="39.49"/>
    <x v="3"/>
    <s v="plays"/>
    <x v="3356"/>
    <x v="3346"/>
    <x v="9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357"/>
    <b v="0"/>
    <n v="48"/>
    <b v="1"/>
    <s v="theater/plays"/>
    <n v="102"/>
    <n v="84.85"/>
    <x v="3"/>
    <s v="plays"/>
    <x v="3357"/>
    <x v="3347"/>
    <x v="2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3"/>
    <s v="plays"/>
    <x v="3358"/>
    <x v="3348"/>
    <x v="22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3"/>
    <s v="plays"/>
    <x v="3359"/>
    <x v="3349"/>
    <x v="154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3"/>
    <s v="plays"/>
    <x v="3360"/>
    <x v="3350"/>
    <x v="87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3"/>
    <s v="plays"/>
    <x v="3361"/>
    <x v="3351"/>
    <x v="96"/>
  </r>
  <r>
    <n v="3362"/>
    <s v="Gypsy Stage Presents &quot;The Importance of Being Earnest&quot;"/>
    <s v="Oscar Wilde's classic romantic farce like you have never seen it before. Bigger. Louder. Sexier.  And covered with glitter."/>
    <x v="9"/>
    <n v="1090"/>
    <x v="0"/>
    <s v="US"/>
    <s v="USD"/>
    <n v="1425704100"/>
    <x v="3362"/>
    <b v="0"/>
    <n v="20"/>
    <b v="1"/>
    <s v="theater/plays"/>
    <n v="218"/>
    <n v="54.5"/>
    <x v="3"/>
    <s v="plays"/>
    <x v="3362"/>
    <x v="3352"/>
    <x v="85"/>
  </r>
  <r>
    <n v="3363"/>
    <s v="Making the Move--Edinburgh Fringe 2014"/>
    <s v="A first play about a first kiss, Making the Move is going to the Edinburgh Fringe festival.  Join the party, fall in love.  Help us!"/>
    <x v="408"/>
    <n v="7860"/>
    <x v="0"/>
    <s v="US"/>
    <s v="USD"/>
    <n v="1408464000"/>
    <x v="3363"/>
    <b v="0"/>
    <n v="26"/>
    <b v="1"/>
    <s v="theater/plays"/>
    <n v="101"/>
    <n v="302.31"/>
    <x v="3"/>
    <s v="plays"/>
    <x v="3363"/>
    <x v="3353"/>
    <x v="96"/>
  </r>
  <r>
    <n v="3650"/>
    <s v="Weald at The Finborough Theatre"/>
    <s v="A terse and delicate dissection of male emotions from a rural perspective: fathers and sons, legacy and heritage, molasses and mud."/>
    <x v="9"/>
    <n v="500"/>
    <x v="0"/>
    <s v="GB"/>
    <s v="GBP"/>
    <n v="1454412584"/>
    <x v="3364"/>
    <b v="0"/>
    <n v="17"/>
    <b v="1"/>
    <s v="theater/plays"/>
    <n v="100"/>
    <n v="29.41"/>
    <x v="3"/>
    <s v="plays"/>
    <x v="3364"/>
    <x v="3354"/>
    <x v="25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3"/>
    <s v="plays"/>
    <x v="3365"/>
    <x v="3355"/>
    <x v="21"/>
  </r>
  <r>
    <n v="3366"/>
    <s v="Montclair Shakespeare Series"/>
    <s v="The Series will consist of free staged readings of Shakespeare's plays, brought to life by professional actors in Montclair, NJ."/>
    <x v="9"/>
    <n v="1105"/>
    <x v="0"/>
    <s v="US"/>
    <s v="USD"/>
    <n v="1431481037"/>
    <x v="3366"/>
    <b v="0"/>
    <n v="18"/>
    <b v="1"/>
    <s v="theater/plays"/>
    <n v="221"/>
    <n v="61.39"/>
    <x v="3"/>
    <s v="plays"/>
    <x v="3366"/>
    <x v="3356"/>
    <x v="19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367"/>
    <b v="0"/>
    <n v="33"/>
    <b v="1"/>
    <s v="theater/plays"/>
    <n v="101"/>
    <n v="60.91"/>
    <x v="3"/>
    <s v="plays"/>
    <x v="3367"/>
    <x v="3357"/>
    <x v="1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3"/>
    <s v="plays"/>
    <x v="3368"/>
    <x v="3358"/>
    <x v="32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3"/>
    <s v="plays"/>
    <x v="3369"/>
    <x v="3359"/>
    <x v="87"/>
  </r>
  <r>
    <n v="3370"/>
    <s v="&quot;I'm Alright&quot;...an Enso Theatre Education production."/>
    <s v="I'm Alright. A story of young women, told by young women, for the world."/>
    <x v="48"/>
    <n v="1766"/>
    <x v="0"/>
    <s v="US"/>
    <s v="USD"/>
    <n v="1481961600"/>
    <x v="3370"/>
    <b v="0"/>
    <n v="26"/>
    <b v="1"/>
    <s v="theater/plays"/>
    <n v="118"/>
    <n v="67.92"/>
    <x v="3"/>
    <s v="plays"/>
    <x v="3370"/>
    <x v="3360"/>
    <x v="87"/>
  </r>
  <r>
    <n v="3371"/>
    <s v="Red Planet (or One Way Ticket) Staged Reading"/>
    <s v="Help support Red Planet, a new science fiction play based off the Mars One exploration."/>
    <x v="89"/>
    <n v="277"/>
    <x v="0"/>
    <s v="US"/>
    <s v="USD"/>
    <n v="1449089965"/>
    <x v="3371"/>
    <b v="0"/>
    <n v="9"/>
    <b v="1"/>
    <s v="theater/plays"/>
    <n v="139"/>
    <n v="30.78"/>
    <x v="3"/>
    <s v="plays"/>
    <x v="3371"/>
    <x v="3361"/>
    <x v="2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3"/>
    <s v="plays"/>
    <x v="3372"/>
    <x v="2835"/>
    <x v="96"/>
  </r>
  <r>
    <n v="3654"/>
    <s v="Funding for 'Cooked' a dark comedy by Christopher Adams"/>
    <s v="Miranda Conquest is Britainâ€™s top celebrity chef. One problem: she canâ€™t cook. A comedy about control, celebrity and kitchen knives."/>
    <x v="48"/>
    <n v="2616"/>
    <x v="0"/>
    <s v="GB"/>
    <s v="GBP"/>
    <n v="1459702800"/>
    <x v="3373"/>
    <b v="0"/>
    <n v="38"/>
    <b v="1"/>
    <s v="theater/plays"/>
    <n v="174"/>
    <n v="68.84"/>
    <x v="3"/>
    <s v="plays"/>
    <x v="3373"/>
    <x v="3362"/>
    <x v="10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3"/>
    <s v="plays"/>
    <x v="3374"/>
    <x v="3363"/>
    <x v="33"/>
  </r>
  <r>
    <n v="3660"/>
    <s v="ThÃ©rÃ¨se Raquin at The Courtyard Theatre"/>
    <s v="We are a young company who have been accepted to put on our play at The Courtyard Theatre. We need Â£250 for flyers, props and costume!"/>
    <x v="159"/>
    <n v="250"/>
    <x v="0"/>
    <s v="GB"/>
    <s v="GBP"/>
    <n v="1419368925"/>
    <x v="3375"/>
    <b v="0"/>
    <n v="22"/>
    <b v="1"/>
    <s v="theater/plays"/>
    <n v="100"/>
    <n v="11.36"/>
    <x v="3"/>
    <s v="plays"/>
    <x v="3375"/>
    <x v="3364"/>
    <x v="32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3"/>
    <s v="plays"/>
    <x v="3376"/>
    <x v="3365"/>
    <x v="85"/>
  </r>
  <r>
    <n v="3663"/>
    <s v="IHDC's 2017 Pantomime - Jack and the Beanstalk"/>
    <s v="Each year our community comes together to put on a fun and funny family show. We need your help to keep our annual event going."/>
    <x v="409"/>
    <n v="234"/>
    <x v="0"/>
    <s v="GB"/>
    <s v="GBP"/>
    <n v="1482321030"/>
    <x v="3377"/>
    <b v="0"/>
    <n v="9"/>
    <b v="1"/>
    <s v="theater/plays"/>
    <n v="104"/>
    <n v="26"/>
    <x v="3"/>
    <s v="plays"/>
    <x v="3377"/>
    <x v="3366"/>
    <x v="155"/>
  </r>
  <r>
    <n v="3667"/>
    <s v="The Stolen Inches, Edinburgh 2015"/>
    <s v="A short man takes his tall family to court for stealing his height. Help Small Things Theatre take this big story to EdFringe 2015!"/>
    <x v="2"/>
    <n v="3095.11"/>
    <x v="0"/>
    <s v="GB"/>
    <s v="GBP"/>
    <n v="1437261419"/>
    <x v="3378"/>
    <b v="0"/>
    <n v="58"/>
    <b v="1"/>
    <s v="theater/plays"/>
    <n v="103"/>
    <n v="53.36"/>
    <x v="3"/>
    <s v="plays"/>
    <x v="3378"/>
    <x v="3367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379"/>
    <b v="0"/>
    <n v="17"/>
    <b v="1"/>
    <s v="theater/plays"/>
    <n v="138"/>
    <n v="81.290000000000006"/>
    <x v="3"/>
    <s v="plays"/>
    <x v="3379"/>
    <x v="3368"/>
    <x v="82"/>
  </r>
  <r>
    <n v="3380"/>
    <s v="A Hard Rain - New York Debut"/>
    <s v="A Hard Rain is a new play that takes place on the eve of the Stonewall riots in the â€˜hiddenâ€™ gay bars of 1969 Greenwich Village."/>
    <x v="2"/>
    <n v="3133"/>
    <x v="0"/>
    <s v="US"/>
    <s v="USD"/>
    <n v="1417305178"/>
    <x v="3380"/>
    <b v="0"/>
    <n v="28"/>
    <b v="1"/>
    <s v="theater/plays"/>
    <n v="104"/>
    <n v="111.89"/>
    <x v="3"/>
    <s v="plays"/>
    <x v="3380"/>
    <x v="3369"/>
    <x v="22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3"/>
    <s v="plays"/>
    <x v="3381"/>
    <x v="3370"/>
    <x v="86"/>
  </r>
  <r>
    <n v="3670"/>
    <s v="Royal Holloway's Drama Society Presents 'Posh'"/>
    <s v="Debauchery, laughter, violence and politics. Why wouldn't you want help Drama Soc's production of 'Posh' be the best it can be?"/>
    <x v="410"/>
    <n v="241"/>
    <x v="0"/>
    <s v="GB"/>
    <s v="GBP"/>
    <n v="1433113200"/>
    <x v="3382"/>
    <b v="0"/>
    <n v="12"/>
    <b v="1"/>
    <s v="theater/plays"/>
    <n v="110"/>
    <n v="20.079999999999998"/>
    <x v="3"/>
    <s v="plays"/>
    <x v="3382"/>
    <x v="3371"/>
    <x v="68"/>
  </r>
  <r>
    <n v="3383"/>
    <s v="Gore Vidal's THE BEST MAN, by Seat of the Pants Productions"/>
    <s v="Art imitates life: This prophetic 1960 satire follows presidential candidates who stop at nothing to capture their party's nomination."/>
    <x v="263"/>
    <n v="1955"/>
    <x v="0"/>
    <s v="US"/>
    <s v="USD"/>
    <n v="1466707620"/>
    <x v="3383"/>
    <b v="0"/>
    <n v="30"/>
    <b v="1"/>
    <s v="theater/plays"/>
    <n v="112"/>
    <n v="65.17"/>
    <x v="3"/>
    <s v="plays"/>
    <x v="3383"/>
    <x v="3372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3"/>
    <s v="plays"/>
    <x v="3384"/>
    <x v="3373"/>
    <x v="2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3"/>
    <s v="plays"/>
    <x v="3385"/>
    <x v="3374"/>
    <x v="106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3"/>
    <s v="plays"/>
    <x v="3386"/>
    <x v="3375"/>
    <x v="106"/>
  </r>
  <r>
    <n v="3387"/>
    <s v="LIBERTY! EQUALITY! AND FIREWORKS!... A Civil Rights Play"/>
    <s v="Pollyanna just completed an extremely successful run of this new educational play and wants to tour to more under-served communities."/>
    <x v="2"/>
    <n v="3506"/>
    <x v="0"/>
    <s v="US"/>
    <s v="USD"/>
    <n v="1418581088"/>
    <x v="3387"/>
    <b v="0"/>
    <n v="35"/>
    <b v="1"/>
    <s v="theater/plays"/>
    <n v="117"/>
    <n v="100.17"/>
    <x v="3"/>
    <s v="plays"/>
    <x v="3387"/>
    <x v="3376"/>
    <x v="106"/>
  </r>
  <r>
    <n v="3672"/>
    <s v="The Bombing of the Grand Hotel. A compelling new play"/>
    <s v="1984. An IRA bomb explodes at the Grand Hotel. Years on, the bomber and a victim's daughter meet. The meeting changes both their lives."/>
    <x v="2"/>
    <n v="3046"/>
    <x v="0"/>
    <s v="GB"/>
    <s v="GBP"/>
    <n v="1411771384"/>
    <x v="3388"/>
    <b v="0"/>
    <n v="57"/>
    <b v="1"/>
    <s v="theater/plays"/>
    <n v="102"/>
    <n v="53.44"/>
    <x v="3"/>
    <s v="plays"/>
    <x v="3388"/>
    <x v="3377"/>
    <x v="16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3"/>
    <s v="plays"/>
    <x v="3389"/>
    <x v="3378"/>
    <x v="36"/>
  </r>
  <r>
    <n v="3390"/>
    <s v="Support 1140 Productions' 'Romeo Juliet'"/>
    <s v="1140 Productions adapts Shakespeare's 'Romeo and Juliet' for a contemporary audience. It's a raw, melancholic spin on the classic tale."/>
    <x v="48"/>
    <n v="1536"/>
    <x v="0"/>
    <s v="US"/>
    <s v="USD"/>
    <n v="1405017345"/>
    <x v="3390"/>
    <b v="0"/>
    <n v="22"/>
    <b v="1"/>
    <s v="theater/plays"/>
    <n v="102"/>
    <n v="69.819999999999993"/>
    <x v="3"/>
    <s v="plays"/>
    <x v="3390"/>
    <x v="3379"/>
    <x v="12"/>
  </r>
  <r>
    <n v="3391"/>
    <s v="TRAVELING needs a Reading"/>
    <s v="New play about the comfort and the danger of living with memories. Gay themes. Experienced team looking to present first reading"/>
    <x v="9"/>
    <n v="1115"/>
    <x v="0"/>
    <s v="US"/>
    <s v="USD"/>
    <n v="1407536880"/>
    <x v="3391"/>
    <b v="0"/>
    <n v="18"/>
    <b v="1"/>
    <s v="theater/plays"/>
    <n v="223"/>
    <n v="61.94"/>
    <x v="3"/>
    <s v="plays"/>
    <x v="3391"/>
    <x v="3380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392"/>
    <b v="0"/>
    <n v="114"/>
    <b v="1"/>
    <s v="theater/plays"/>
    <n v="114"/>
    <n v="39.869999999999997"/>
    <x v="3"/>
    <s v="plays"/>
    <x v="3392"/>
    <x v="3381"/>
    <x v="143"/>
  </r>
  <r>
    <n v="3393"/>
    <s v="The Maltese Bodkin"/>
    <s v="hiSTORYstage presents a film noir-style comedy mystery with a Shakespearean twist performed as a 1944 radio drama."/>
    <x v="48"/>
    <n v="1587"/>
    <x v="0"/>
    <s v="US"/>
    <s v="USD"/>
    <n v="1415234760"/>
    <x v="3393"/>
    <b v="0"/>
    <n v="44"/>
    <b v="1"/>
    <s v="theater/plays"/>
    <n v="106"/>
    <n v="36.07"/>
    <x v="3"/>
    <s v="plays"/>
    <x v="3393"/>
    <x v="3382"/>
    <x v="143"/>
  </r>
  <r>
    <n v="3675"/>
    <s v="Memoir of a Forgotten Past"/>
    <s v="3 decades, 3 generations, 3 friends, one house. Real Eyes Theatre explore how our lives are influenced by the decades we grow up in."/>
    <x v="44"/>
    <n v="70"/>
    <x v="0"/>
    <s v="GB"/>
    <s v="GBP"/>
    <n v="1463353200"/>
    <x v="3394"/>
    <b v="0"/>
    <n v="3"/>
    <b v="1"/>
    <s v="theater/plays"/>
    <n v="140"/>
    <n v="23.33"/>
    <x v="3"/>
    <s v="plays"/>
    <x v="3394"/>
    <x v="3383"/>
    <x v="36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395"/>
    <b v="0"/>
    <n v="31"/>
    <b v="1"/>
    <s v="theater/plays"/>
    <n v="103"/>
    <n v="66.13"/>
    <x v="3"/>
    <s v="plays"/>
    <x v="3395"/>
    <x v="3384"/>
    <x v="57"/>
  </r>
  <r>
    <n v="3396"/>
    <s v="Rainbowtown"/>
    <s v="&quot;Rainbowtown&quot; is a new play for kids. Help us bring it to the Main Line during the 2014 Philadelphia Fringe Festival!"/>
    <x v="48"/>
    <n v="1565"/>
    <x v="0"/>
    <s v="US"/>
    <s v="USD"/>
    <n v="1401595140"/>
    <x v="3396"/>
    <b v="0"/>
    <n v="28"/>
    <b v="1"/>
    <s v="theater/plays"/>
    <n v="104"/>
    <n v="55.89"/>
    <x v="3"/>
    <s v="plays"/>
    <x v="3396"/>
    <x v="2806"/>
    <x v="14"/>
  </r>
  <r>
    <n v="3688"/>
    <s v="The Tulip Tree 2014"/>
    <s v="The Tulip Tree is a project I have been passionate about for 5 years. It is an unforgettable story that has never been told."/>
    <x v="2"/>
    <n v="3275"/>
    <x v="0"/>
    <s v="GB"/>
    <s v="GBP"/>
    <n v="1407524004"/>
    <x v="3397"/>
    <b v="0"/>
    <n v="39"/>
    <b v="1"/>
    <s v="theater/plays"/>
    <n v="109"/>
    <n v="83.97"/>
    <x v="3"/>
    <s v="plays"/>
    <x v="3397"/>
    <x v="3385"/>
    <x v="3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3"/>
    <s v="plays"/>
    <x v="3398"/>
    <x v="3386"/>
    <x v="22"/>
  </r>
  <r>
    <n v="3693"/>
    <s v="Jason (Georgia on My Mind)"/>
    <s v="Jason (Georgia on My Mind), a solo play about a modern quest to the Republic of Georgia in the ancient steps of Jason &amp; the Argonauts"/>
    <x v="411"/>
    <n v="430"/>
    <x v="0"/>
    <s v="GB"/>
    <s v="GBP"/>
    <n v="1448922600"/>
    <x v="3399"/>
    <b v="0"/>
    <n v="14"/>
    <b v="1"/>
    <s v="theater/plays"/>
    <n v="129"/>
    <n v="30.71"/>
    <x v="3"/>
    <s v="plays"/>
    <x v="3399"/>
    <x v="3387"/>
    <x v="2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3"/>
    <s v="plays"/>
    <x v="3400"/>
    <x v="3388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401"/>
    <b v="0"/>
    <n v="78"/>
    <b v="1"/>
    <s v="theater/plays"/>
    <n v="155"/>
    <n v="39.74"/>
    <x v="3"/>
    <s v="plays"/>
    <x v="3401"/>
    <x v="3389"/>
    <x v="98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3"/>
    <s v="plays"/>
    <x v="3402"/>
    <x v="3390"/>
    <x v="2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403"/>
    <b v="0"/>
    <n v="30"/>
    <b v="1"/>
    <s v="theater/plays"/>
    <n v="108"/>
    <n v="72"/>
    <x v="3"/>
    <s v="plays"/>
    <x v="3403"/>
    <x v="3391"/>
    <x v="70"/>
  </r>
  <r>
    <n v="3404"/>
    <s v="Montclair Shakespeare Series: A Midsummer Night's Dream"/>
    <s v="The Montclair Shakespeare Series presents staged readings of Shakespeare's work in historic venues throughout the summer in Montclair."/>
    <x v="9"/>
    <n v="610"/>
    <x v="0"/>
    <s v="US"/>
    <s v="USD"/>
    <n v="1434542702"/>
    <x v="3404"/>
    <b v="0"/>
    <n v="3"/>
    <b v="1"/>
    <s v="theater/plays"/>
    <n v="122"/>
    <n v="203.33"/>
    <x v="3"/>
    <s v="plays"/>
    <x v="3404"/>
    <x v="3392"/>
    <x v="68"/>
  </r>
  <r>
    <n v="3701"/>
    <s v="Dog Show"/>
    <s v="Part-silent film, part-thriller, Dog Show sees four actors play a community of dogs and their owners. One autumn, a killer strikes."/>
    <x v="48"/>
    <n v="1505"/>
    <x v="0"/>
    <s v="GB"/>
    <s v="GBP"/>
    <n v="1433422793"/>
    <x v="3405"/>
    <b v="0"/>
    <n v="39"/>
    <b v="1"/>
    <s v="theater/plays"/>
    <n v="100"/>
    <n v="38.590000000000003"/>
    <x v="3"/>
    <s v="plays"/>
    <x v="3405"/>
    <x v="3393"/>
    <x v="8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3"/>
    <s v="plays"/>
    <x v="3406"/>
    <x v="3394"/>
    <x v="6"/>
  </r>
  <r>
    <n v="3702"/>
    <s v="SANKARA"/>
    <s v="Shakespeare's &quot;Julius Caesar&quot; inspires the unforgettable story of the &quot;African Che Guevara&quot; Thomas Sankara, President of Burkina Faso."/>
    <x v="2"/>
    <n v="3275"/>
    <x v="0"/>
    <s v="GB"/>
    <s v="GBP"/>
    <n v="1468191540"/>
    <x v="3407"/>
    <b v="0"/>
    <n v="21"/>
    <b v="1"/>
    <s v="theater/plays"/>
    <n v="109"/>
    <n v="155.94999999999999"/>
    <x v="3"/>
    <s v="plays"/>
    <x v="3407"/>
    <x v="3395"/>
    <x v="2"/>
  </r>
  <r>
    <n v="3408"/>
    <s v="&quot;She Has a Name&quot; on tour"/>
    <s v="Help us take &quot;She Has a Name&quot;, the human trafficking story of one victim, on tour to all over Northern and Central California."/>
    <x v="9"/>
    <n v="1055"/>
    <x v="0"/>
    <s v="US"/>
    <s v="USD"/>
    <n v="1405727304"/>
    <x v="3408"/>
    <b v="0"/>
    <n v="18"/>
    <b v="1"/>
    <s v="theater/plays"/>
    <n v="211"/>
    <n v="58.61"/>
    <x v="3"/>
    <s v="plays"/>
    <x v="3408"/>
    <x v="3396"/>
    <x v="1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409"/>
    <b v="0"/>
    <n v="27"/>
    <b v="1"/>
    <s v="theater/plays"/>
    <n v="136"/>
    <n v="15.15"/>
    <x v="3"/>
    <s v="plays"/>
    <x v="3409"/>
    <x v="3397"/>
    <x v="8"/>
  </r>
  <r>
    <n v="3410"/>
    <s v="the southland company - LAUNCH LOS ANGELES"/>
    <s v="Join us in a campaign benefitting the southland company and its interdisciplinary artistic efforts in Los Angeles."/>
    <x v="2"/>
    <n v="3255"/>
    <x v="0"/>
    <s v="US"/>
    <s v="USD"/>
    <n v="1465196400"/>
    <x v="3410"/>
    <b v="0"/>
    <n v="40"/>
    <b v="1"/>
    <s v="theater/plays"/>
    <n v="109"/>
    <n v="81.38"/>
    <x v="3"/>
    <s v="plays"/>
    <x v="3410"/>
    <x v="3398"/>
    <x v="3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3"/>
    <s v="plays"/>
    <x v="3411"/>
    <x v="3399"/>
    <x v="3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412"/>
    <b v="0"/>
    <n v="35"/>
    <b v="1"/>
    <s v="theater/plays"/>
    <n v="108"/>
    <n v="30.93"/>
    <x v="3"/>
    <s v="plays"/>
    <x v="3412"/>
    <x v="3400"/>
    <x v="10"/>
  </r>
  <r>
    <n v="3413"/>
    <s v="Edward Albee's The Goat, or Who is Sylvia?"/>
    <s v="The RC Players are beyond excited to be bringing this controversial, socially-minded show to Michigan's campus, but we need your help!"/>
    <x v="9"/>
    <n v="650"/>
    <x v="0"/>
    <s v="US"/>
    <s v="USD"/>
    <n v="1425099540"/>
    <x v="3413"/>
    <b v="0"/>
    <n v="14"/>
    <b v="1"/>
    <s v="theater/plays"/>
    <n v="130"/>
    <n v="46.43"/>
    <x v="3"/>
    <s v="plays"/>
    <x v="3413"/>
    <x v="3401"/>
    <x v="85"/>
  </r>
  <r>
    <n v="3414"/>
    <s v="PCSF PlayOffs 2016"/>
    <s v="A new twist on our annual festival of fully-produced plays by member playwrights, performed by a talented ensemble cast!"/>
    <x v="2"/>
    <n v="3105"/>
    <x v="0"/>
    <s v="US"/>
    <s v="USD"/>
    <n v="1480579140"/>
    <x v="3414"/>
    <b v="0"/>
    <n v="44"/>
    <b v="1"/>
    <s v="theater/plays"/>
    <n v="104"/>
    <n v="70.569999999999993"/>
    <x v="3"/>
    <s v="plays"/>
    <x v="3414"/>
    <x v="3402"/>
    <x v="105"/>
  </r>
  <r>
    <n v="3415"/>
    <s v="Balm in Gilead at Columbia"/>
    <s v="We are raising funds to allow for enhanced scenic, costume, and lighting design. Every dollar helps!"/>
    <x v="89"/>
    <n v="200"/>
    <x v="0"/>
    <s v="US"/>
    <s v="USD"/>
    <n v="1460935800"/>
    <x v="3415"/>
    <b v="0"/>
    <n v="9"/>
    <b v="1"/>
    <s v="theater/plays"/>
    <n v="100"/>
    <n v="22.22"/>
    <x v="3"/>
    <s v="plays"/>
    <x v="3415"/>
    <x v="3403"/>
    <x v="8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416"/>
    <b v="0"/>
    <n v="27"/>
    <b v="1"/>
    <s v="theater/plays"/>
    <n v="103"/>
    <n v="132.96"/>
    <x v="3"/>
    <s v="plays"/>
    <x v="3416"/>
    <x v="3404"/>
    <x v="86"/>
  </r>
  <r>
    <n v="3417"/>
    <s v="Fury Theatre is Producing Oleanna"/>
    <s v="Fury Theatre is bringing Mamet's powerful play, Oleanna, to life!  Help us get ahead of funding so we can keep theater affordable."/>
    <x v="186"/>
    <n v="1700.01"/>
    <x v="0"/>
    <s v="US"/>
    <s v="USD"/>
    <n v="1414284180"/>
    <x v="3417"/>
    <b v="0"/>
    <n v="45"/>
    <b v="1"/>
    <s v="theater/plays"/>
    <n v="100"/>
    <n v="37.78"/>
    <x v="3"/>
    <s v="plays"/>
    <x v="3417"/>
    <x v="3405"/>
    <x v="3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3"/>
    <s v="plays"/>
    <x v="3418"/>
    <x v="3406"/>
    <x v="93"/>
  </r>
  <r>
    <n v="3419"/>
    <s v="HAMLET presented by AC Productions"/>
    <s v="As part of the 400th anniversary of Shakespeareâ€™s death, AC Productions will present a new production of Hamlet adapted by Peter Reid"/>
    <x v="187"/>
    <n v="2930"/>
    <x v="0"/>
    <s v="IE"/>
    <s v="EUR"/>
    <n v="1459978200"/>
    <x v="3419"/>
    <b v="0"/>
    <n v="46"/>
    <b v="1"/>
    <s v="theater/plays"/>
    <n v="107"/>
    <n v="63.7"/>
    <x v="3"/>
    <s v="plays"/>
    <x v="3419"/>
    <x v="3407"/>
    <x v="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420"/>
    <b v="0"/>
    <n v="13"/>
    <b v="1"/>
    <s v="theater/plays"/>
    <n v="101"/>
    <n v="310"/>
    <x v="3"/>
    <s v="plays"/>
    <x v="3420"/>
    <x v="3408"/>
    <x v="1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3"/>
    <s v="plays"/>
    <x v="3421"/>
    <x v="3409"/>
    <x v="86"/>
  </r>
  <r>
    <n v="3718"/>
    <s v="PUNK ROCK"/>
    <s v="William Carlisle has the world at his feet but its weight on his shoulders. He is intelligent, articulate and fucked."/>
    <x v="9"/>
    <n v="1197"/>
    <x v="0"/>
    <s v="GB"/>
    <s v="GBP"/>
    <n v="1425057075"/>
    <x v="3422"/>
    <b v="0"/>
    <n v="46"/>
    <b v="1"/>
    <s v="theater/plays"/>
    <n v="239"/>
    <n v="26.02"/>
    <x v="3"/>
    <s v="plays"/>
    <x v="3422"/>
    <x v="3410"/>
    <x v="28"/>
  </r>
  <r>
    <n v="3423"/>
    <s v="And That's How The Story Goes"/>
    <s v="Forest Hills Eastern's Student Run Show 2015. Our goal is to present a professional quality show on a budget."/>
    <x v="159"/>
    <n v="350"/>
    <x v="0"/>
    <s v="US"/>
    <s v="USD"/>
    <n v="1429912341"/>
    <x v="3423"/>
    <b v="0"/>
    <n v="10"/>
    <b v="1"/>
    <s v="theater/plays"/>
    <n v="140"/>
    <n v="35"/>
    <x v="3"/>
    <s v="plays"/>
    <x v="3423"/>
    <x v="3411"/>
    <x v="37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3"/>
    <s v="plays"/>
    <x v="3424"/>
    <x v="3412"/>
    <x v="101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3"/>
    <s v="plays"/>
    <x v="3425"/>
    <x v="3413"/>
    <x v="31"/>
  </r>
  <r>
    <n v="3426"/>
    <s v="Holocene"/>
    <s v="Part ghost story, part cautionary tale, Holocene is a play about the end of our world, and the beginning of another."/>
    <x v="199"/>
    <n v="4055"/>
    <x v="0"/>
    <s v="US"/>
    <s v="USD"/>
    <n v="1411264800"/>
    <x v="3426"/>
    <b v="0"/>
    <n v="87"/>
    <b v="1"/>
    <s v="theater/plays"/>
    <n v="108"/>
    <n v="46.61"/>
    <x v="3"/>
    <s v="plays"/>
    <x v="3426"/>
    <x v="3414"/>
    <x v="31"/>
  </r>
  <r>
    <n v="3719"/>
    <s v="Corium"/>
    <s v="A new piece of physical theatre about love, regret and longing."/>
    <x v="89"/>
    <n v="420"/>
    <x v="0"/>
    <s v="GB"/>
    <s v="GBP"/>
    <n v="1434994266"/>
    <x v="3427"/>
    <b v="0"/>
    <n v="4"/>
    <b v="1"/>
    <s v="theater/plays"/>
    <n v="210"/>
    <n v="105"/>
    <x v="3"/>
    <s v="plays"/>
    <x v="3427"/>
    <x v="3415"/>
    <x v="68"/>
  </r>
  <r>
    <n v="3723"/>
    <s v="Beauty and the Beast"/>
    <s v="Saltmine Theatre Company present Beauty and the Beast:"/>
    <x v="53"/>
    <n v="4592"/>
    <x v="0"/>
    <s v="GB"/>
    <s v="GBP"/>
    <n v="1417374262"/>
    <x v="3428"/>
    <b v="0"/>
    <n v="63"/>
    <b v="1"/>
    <s v="theater/plays"/>
    <n v="102"/>
    <n v="72.89"/>
    <x v="3"/>
    <s v="plays"/>
    <x v="3428"/>
    <x v="3416"/>
    <x v="106"/>
  </r>
  <r>
    <n v="3724"/>
    <s v="Send 'Bin Laden: The One Man Show' to Hollywood!"/>
    <s v="One man, one monster, one unforgettable act of violence. This is the story of the worldâ€™s most notorious terrorist. It is going to USA"/>
    <x v="276"/>
    <n v="4409.55"/>
    <x v="0"/>
    <s v="GB"/>
    <s v="GBP"/>
    <n v="1462402800"/>
    <x v="3429"/>
    <b v="0"/>
    <n v="89"/>
    <b v="1"/>
    <s v="theater/plays"/>
    <n v="103"/>
    <n v="49.55"/>
    <x v="3"/>
    <s v="plays"/>
    <x v="3429"/>
    <x v="3417"/>
    <x v="8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430"/>
    <b v="0"/>
    <n v="15"/>
    <b v="1"/>
    <s v="theater/plays"/>
    <n v="127"/>
    <n v="25.4"/>
    <x v="3"/>
    <s v="plays"/>
    <x v="3430"/>
    <x v="3418"/>
    <x v="9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3"/>
    <s v="plays"/>
    <x v="3431"/>
    <x v="3419"/>
    <x v="2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3"/>
    <s v="plays"/>
    <x v="3432"/>
    <x v="3420"/>
    <x v="25"/>
  </r>
  <r>
    <n v="3433"/>
    <s v="The Dybbuk"/>
    <s v="death&amp;pretzels presents their first Chicago based project:_x000a_The Dybbuk by S. Ansky"/>
    <x v="203"/>
    <n v="9525"/>
    <x v="0"/>
    <s v="US"/>
    <s v="USD"/>
    <n v="1402974000"/>
    <x v="3433"/>
    <b v="0"/>
    <n v="71"/>
    <b v="1"/>
    <s v="theater/plays"/>
    <n v="100"/>
    <n v="134.15"/>
    <x v="3"/>
    <s v="plays"/>
    <x v="3433"/>
    <x v="3421"/>
    <x v="1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3"/>
    <s v="plays"/>
    <x v="3434"/>
    <x v="3422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3"/>
    <s v="plays"/>
    <x v="3435"/>
    <x v="3423"/>
    <x v="11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3"/>
    <s v="plays"/>
    <x v="3436"/>
    <x v="3424"/>
    <x v="24"/>
  </r>
  <r>
    <n v="3437"/>
    <s v="Alzheimer's:The Musical World Premiere Tickets &amp; FUNdrasier!"/>
    <s v="Join people who stutter as they come together to support Stuttering &amp; Alzheimer's organizations. Everyone's voice is heard right now!!"/>
    <x v="2"/>
    <n v="3030"/>
    <x v="0"/>
    <s v="US"/>
    <s v="USD"/>
    <n v="1440003820"/>
    <x v="3437"/>
    <b v="0"/>
    <n v="36"/>
    <b v="1"/>
    <s v="theater/plays"/>
    <n v="101"/>
    <n v="84.17"/>
    <x v="3"/>
    <s v="plays"/>
    <x v="3437"/>
    <x v="3425"/>
    <x v="100"/>
  </r>
  <r>
    <n v="3735"/>
    <s v="Women Beware Women"/>
    <s v="Young Actor's taking on a Jacobean tragedy. Family, betrayal, love, lust, sex and death."/>
    <x v="324"/>
    <n v="20"/>
    <x v="1"/>
    <s v="GB"/>
    <s v="GBP"/>
    <n v="1432831089"/>
    <x v="3438"/>
    <b v="0"/>
    <n v="2"/>
    <b v="0"/>
    <s v="theater/plays"/>
    <n v="13"/>
    <n v="10"/>
    <x v="3"/>
    <s v="plays"/>
    <x v="3438"/>
    <x v="3426"/>
    <x v="57"/>
  </r>
  <r>
    <n v="3439"/>
    <s v="Cirque Inspired Alice's Adventures in Wonderland"/>
    <s v="Help a small theater produce an original adaptation of Lewis Carroll's classic story."/>
    <x v="37"/>
    <n v="1616.14"/>
    <x v="0"/>
    <s v="US"/>
    <s v="USD"/>
    <n v="1453179540"/>
    <x v="3439"/>
    <b v="0"/>
    <n v="18"/>
    <b v="1"/>
    <s v="theater/plays"/>
    <n v="135"/>
    <n v="89.79"/>
    <x v="3"/>
    <s v="plays"/>
    <x v="3439"/>
    <x v="3427"/>
    <x v="25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3"/>
    <s v="plays"/>
    <x v="3440"/>
    <x v="3428"/>
    <x v="12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3"/>
    <s v="plays"/>
    <x v="3441"/>
    <x v="3429"/>
    <x v="94"/>
  </r>
  <r>
    <n v="3442"/>
    <s v="An Evening of Radio"/>
    <s v="An Evening of Radio aims to showcase original work written by undergraduate playwriting students in the style of live staged readings."/>
    <x v="159"/>
    <n v="250"/>
    <x v="0"/>
    <s v="US"/>
    <s v="USD"/>
    <n v="1433016672"/>
    <x v="3442"/>
    <b v="0"/>
    <n v="8"/>
    <b v="1"/>
    <s v="theater/plays"/>
    <n v="100"/>
    <n v="31.25"/>
    <x v="3"/>
    <s v="plays"/>
    <x v="3442"/>
    <x v="3430"/>
    <x v="57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3"/>
    <s v="plays"/>
    <x v="3443"/>
    <x v="3431"/>
    <x v="9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3"/>
    <s v="plays"/>
    <x v="3444"/>
    <x v="3432"/>
    <x v="7"/>
  </r>
  <r>
    <n v="3736"/>
    <s v="Hot Dogs a new play by Suhayla El-Bushra"/>
    <s v="Hot Dogs is a new play that tackles sexism in schools and addresses issues that current sex/relationship education fails to."/>
    <x v="48"/>
    <n v="10"/>
    <x v="1"/>
    <s v="GB"/>
    <s v="GBP"/>
    <n v="1427133600"/>
    <x v="3445"/>
    <b v="0"/>
    <n v="1"/>
    <b v="0"/>
    <s v="theater/plays"/>
    <n v="1"/>
    <n v="10"/>
    <x v="3"/>
    <s v="plays"/>
    <x v="3445"/>
    <x v="3433"/>
    <x v="86"/>
  </r>
  <r>
    <n v="3738"/>
    <s v="'GULF' - a new play by PIVOT THEATRE"/>
    <s v="A filmic, fast-paced exploration of trust, making its debut at Camden People's Theatre this July."/>
    <x v="48"/>
    <n v="270"/>
    <x v="1"/>
    <s v="GB"/>
    <s v="GBP"/>
    <n v="1405461600"/>
    <x v="3446"/>
    <b v="0"/>
    <n v="6"/>
    <b v="0"/>
    <s v="theater/plays"/>
    <n v="18"/>
    <n v="45"/>
    <x v="3"/>
    <s v="plays"/>
    <x v="3446"/>
    <x v="3434"/>
    <x v="12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3"/>
    <s v="plays"/>
    <x v="3447"/>
    <x v="3435"/>
    <x v="91"/>
  </r>
  <r>
    <n v="3448"/>
    <s v="The Mount, new play about Edith Wharton"/>
    <s v="The Mount-- a new play based off the life of Edith Wharton-- is having its premiere reading AT the real Mount in Lenox, MA!"/>
    <x v="197"/>
    <n v="2305"/>
    <x v="0"/>
    <s v="US"/>
    <s v="USD"/>
    <n v="1418784689"/>
    <x v="3448"/>
    <b v="0"/>
    <n v="45"/>
    <b v="1"/>
    <s v="theater/plays"/>
    <n v="110"/>
    <n v="51.22"/>
    <x v="3"/>
    <s v="plays"/>
    <x v="3448"/>
    <x v="3436"/>
    <x v="32"/>
  </r>
  <r>
    <n v="3449"/>
    <s v="Love Letters To My Children, directed by Charles J. Ouda"/>
    <s v="Help us produce this original play! The play will be presented at the LSTFI July 12-14. Follow us on Facebook."/>
    <x v="77"/>
    <n v="1365"/>
    <x v="0"/>
    <s v="US"/>
    <s v="USD"/>
    <n v="1468036800"/>
    <x v="3449"/>
    <b v="0"/>
    <n v="20"/>
    <b v="1"/>
    <s v="theater/plays"/>
    <n v="171"/>
    <n v="68.25"/>
    <x v="3"/>
    <s v="plays"/>
    <x v="3449"/>
    <x v="3437"/>
    <x v="2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1"/>
    <s v="GB"/>
    <s v="GBP"/>
    <n v="1468752468"/>
    <x v="3450"/>
    <b v="0"/>
    <n v="8"/>
    <b v="0"/>
    <s v="theater/plays"/>
    <n v="20"/>
    <n v="100.63"/>
    <x v="3"/>
    <s v="plays"/>
    <x v="3450"/>
    <x v="3438"/>
    <x v="42"/>
  </r>
  <r>
    <n v="3451"/>
    <s v="The Twilight Zone Play"/>
    <s v="I'm a high school student in New Jersey planning on producing and directing a Twilight Zone Play for a &quot;One Act&quot; competition."/>
    <x v="82"/>
    <n v="658"/>
    <x v="0"/>
    <s v="US"/>
    <s v="USD"/>
    <n v="1429636927"/>
    <x v="3451"/>
    <b v="0"/>
    <n v="16"/>
    <b v="1"/>
    <s v="theater/plays"/>
    <n v="101"/>
    <n v="41.13"/>
    <x v="3"/>
    <s v="plays"/>
    <x v="3451"/>
    <x v="3439"/>
    <x v="3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3"/>
    <s v="plays"/>
    <x v="3452"/>
    <x v="3440"/>
    <x v="12"/>
  </r>
  <r>
    <n v="3747"/>
    <s v="Counting Stars"/>
    <s v="The world premiere of an astonishing new play by acclaimed writer Atiha Sen Gupta."/>
    <x v="30"/>
    <n v="25"/>
    <x v="1"/>
    <s v="GB"/>
    <s v="GBP"/>
    <n v="1436137140"/>
    <x v="3453"/>
    <b v="0"/>
    <n v="1"/>
    <b v="0"/>
    <s v="theater/plays"/>
    <n v="1"/>
    <n v="25"/>
    <x v="3"/>
    <s v="plays"/>
    <x v="3453"/>
    <x v="3441"/>
    <x v="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454"/>
    <b v="0"/>
    <n v="24"/>
    <b v="1"/>
    <s v="theater/plays"/>
    <n v="100"/>
    <n v="41.67"/>
    <x v="3"/>
    <s v="plays"/>
    <x v="3454"/>
    <x v="3442"/>
    <x v="8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3"/>
    <s v="plays"/>
    <x v="3455"/>
    <x v="3443"/>
    <x v="78"/>
  </r>
  <r>
    <n v="3456"/>
    <s v="THIEF"/>
    <s v="&quot;Thief,&quot; a one man touring show, a theatrical experience portraying a supernatural story about the 3 days Jesus spent in the grave."/>
    <x v="2"/>
    <n v="5739"/>
    <x v="0"/>
    <s v="US"/>
    <s v="USD"/>
    <n v="1406876340"/>
    <x v="3456"/>
    <b v="0"/>
    <n v="16"/>
    <b v="1"/>
    <s v="theater/plays"/>
    <n v="191"/>
    <n v="358.69"/>
    <x v="3"/>
    <s v="plays"/>
    <x v="3456"/>
    <x v="3444"/>
    <x v="12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3"/>
    <s v="plays"/>
    <x v="3457"/>
    <x v="3445"/>
    <x v="101"/>
  </r>
  <r>
    <n v="3458"/>
    <s v="J. Lee Vocque's BASED ON ACTUAL EVENTS"/>
    <s v="I promised my mother on her deathbed that I would tell the world MY story, so here it goes...crossing fingers, 2015 SF FRINGE"/>
    <x v="412"/>
    <n v="1216"/>
    <x v="0"/>
    <s v="US"/>
    <s v="USD"/>
    <n v="1422937620"/>
    <x v="3458"/>
    <b v="0"/>
    <n v="27"/>
    <b v="1"/>
    <s v="theater/plays"/>
    <n v="124"/>
    <n v="45.04"/>
    <x v="3"/>
    <s v="plays"/>
    <x v="3458"/>
    <x v="3446"/>
    <x v="10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459"/>
    <b v="0"/>
    <n v="38"/>
    <b v="1"/>
    <s v="theater/plays"/>
    <n v="101"/>
    <n v="53.29"/>
    <x v="3"/>
    <s v="plays"/>
    <x v="3459"/>
    <x v="1294"/>
    <x v="6"/>
  </r>
  <r>
    <n v="3811"/>
    <s v="The Merchant of Venice"/>
    <s v="The University of Exeter Shakespeare Society is touring its acclaimed show The Merchant of Venice to Stratford-upon-Avon!"/>
    <x v="159"/>
    <n v="825"/>
    <x v="0"/>
    <s v="GB"/>
    <s v="GBP"/>
    <n v="1464692400"/>
    <x v="3460"/>
    <b v="0"/>
    <n v="19"/>
    <b v="1"/>
    <s v="theater/plays"/>
    <n v="330"/>
    <n v="43.42"/>
    <x v="3"/>
    <s v="plays"/>
    <x v="3460"/>
    <x v="3447"/>
    <x v="70"/>
  </r>
  <r>
    <n v="3461"/>
    <s v="Foolish Mortals present Shakespeare's Twelfth Night"/>
    <s v="A new production of Twelfth Night with an ambitious and enthusiastic group of high school students who love Shakespeare and teamwork."/>
    <x v="9"/>
    <n v="695"/>
    <x v="0"/>
    <s v="US"/>
    <s v="USD"/>
    <n v="1477710000"/>
    <x v="3461"/>
    <b v="0"/>
    <n v="12"/>
    <b v="1"/>
    <s v="theater/plays"/>
    <n v="139"/>
    <n v="57.92"/>
    <x v="3"/>
    <s v="plays"/>
    <x v="3461"/>
    <x v="3448"/>
    <x v="142"/>
  </r>
  <r>
    <n v="3462"/>
    <s v="Upstart Crows of Santa Fe Stage Weapons"/>
    <s v="Help the Upstart Crows of Santa Fe bring Shakespeare's Julius Caesar to life with quality wooden stage swords!"/>
    <x v="159"/>
    <n v="505"/>
    <x v="0"/>
    <s v="US"/>
    <s v="USD"/>
    <n v="1436551200"/>
    <x v="3462"/>
    <b v="0"/>
    <n v="17"/>
    <b v="1"/>
    <s v="theater/plays"/>
    <n v="202"/>
    <n v="29.71"/>
    <x v="3"/>
    <s v="plays"/>
    <x v="3462"/>
    <x v="3449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3"/>
    <s v="plays"/>
    <x v="3463"/>
    <x v="3450"/>
    <x v="78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3"/>
    <s v="plays"/>
    <x v="3464"/>
    <x v="3451"/>
    <x v="11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465"/>
    <b v="0"/>
    <n v="20"/>
    <b v="1"/>
    <s v="theater/plays"/>
    <n v="100"/>
    <n v="50"/>
    <x v="3"/>
    <s v="plays"/>
    <x v="3465"/>
    <x v="3452"/>
    <x v="1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3"/>
    <s v="plays"/>
    <x v="3466"/>
    <x v="3453"/>
    <x v="99"/>
  </r>
  <r>
    <n v="3467"/>
    <s v="Venus in Fur, Los Angeles."/>
    <s v="Venus in Fur, By David Ives."/>
    <x v="2"/>
    <n v="3030"/>
    <x v="0"/>
    <s v="US"/>
    <s v="USD"/>
    <n v="1426864032"/>
    <x v="3467"/>
    <b v="0"/>
    <n v="47"/>
    <b v="1"/>
    <s v="theater/plays"/>
    <n v="101"/>
    <n v="64.47"/>
    <x v="3"/>
    <s v="plays"/>
    <x v="3467"/>
    <x v="3454"/>
    <x v="8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3"/>
    <s v="plays"/>
    <x v="3468"/>
    <x v="3455"/>
    <x v="52"/>
  </r>
  <r>
    <n v="3469"/>
    <s v="An Evening of Original One Acts"/>
    <s v="Original plays written, performed, and produced by young and diverse theater artists - alumni from Hostos Lincoln Academy in the Bronx."/>
    <x v="71"/>
    <n v="3175"/>
    <x v="0"/>
    <s v="US"/>
    <s v="USD"/>
    <n v="1461857045"/>
    <x v="3469"/>
    <b v="0"/>
    <n v="63"/>
    <b v="1"/>
    <s v="theater/plays"/>
    <n v="113"/>
    <n v="50.4"/>
    <x v="3"/>
    <s v="plays"/>
    <x v="3469"/>
    <x v="3456"/>
    <x v="9"/>
  </r>
  <r>
    <n v="3470"/>
    <s v="She Kills Monsters"/>
    <s v="The New Artist's Circle is a theatre company dedicated to bringing the arts to young people."/>
    <x v="159"/>
    <n v="375"/>
    <x v="0"/>
    <s v="US"/>
    <s v="USD"/>
    <n v="1468618680"/>
    <x v="3470"/>
    <b v="0"/>
    <n v="9"/>
    <b v="1"/>
    <s v="theater/plays"/>
    <n v="150"/>
    <n v="41.67"/>
    <x v="3"/>
    <s v="plays"/>
    <x v="3470"/>
    <x v="3457"/>
    <x v="2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471"/>
    <b v="0"/>
    <n v="20"/>
    <b v="1"/>
    <s v="theater/plays"/>
    <n v="143"/>
    <n v="21.5"/>
    <x v="3"/>
    <s v="plays"/>
    <x v="3471"/>
    <x v="3458"/>
    <x v="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3"/>
    <s v="plays"/>
    <x v="3472"/>
    <x v="3459"/>
    <x v="22"/>
  </r>
  <r>
    <n v="3473"/>
    <s v="King Sisyphus"/>
    <s v="A modern telling of the Greek myth. Sisyphus defies the Gods and attempts to change the world order... but can he overcome his fate?"/>
    <x v="250"/>
    <n v="4900"/>
    <x v="0"/>
    <s v="US"/>
    <s v="USD"/>
    <n v="1426883220"/>
    <x v="3473"/>
    <b v="0"/>
    <n v="33"/>
    <b v="1"/>
    <s v="theater/plays"/>
    <n v="100"/>
    <n v="148.47999999999999"/>
    <x v="3"/>
    <s v="plays"/>
    <x v="3473"/>
    <x v="3460"/>
    <x v="85"/>
  </r>
  <r>
    <n v="3824"/>
    <s v="Count Your Blessings - A Verbatim Performance"/>
    <s v="the hardy presents a collaboration between Robbie Curran and Abram Rooney. Kemble House, 9th-14th August, every night at 8pm."/>
    <x v="159"/>
    <n v="270"/>
    <x v="0"/>
    <s v="GB"/>
    <s v="GBP"/>
    <n v="1470058860"/>
    <x v="3474"/>
    <b v="0"/>
    <n v="7"/>
    <b v="1"/>
    <s v="theater/plays"/>
    <n v="108"/>
    <n v="38.57"/>
    <x v="3"/>
    <s v="plays"/>
    <x v="3474"/>
    <x v="3461"/>
    <x v="1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475"/>
    <b v="0"/>
    <n v="26"/>
    <b v="1"/>
    <s v="theater/plays"/>
    <n v="119"/>
    <n v="27.5"/>
    <x v="3"/>
    <s v="plays"/>
    <x v="3475"/>
    <x v="3462"/>
    <x v="1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3"/>
    <s v="plays"/>
    <x v="3476"/>
    <x v="3463"/>
    <x v="14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3"/>
    <s v="plays"/>
    <x v="3477"/>
    <x v="3464"/>
    <x v="82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3"/>
    <s v="plays"/>
    <x v="3478"/>
    <x v="3465"/>
    <x v="85"/>
  </r>
  <r>
    <n v="3827"/>
    <s v="BROKEN BISCUITS EDINBURGH"/>
    <s v="IAM TRYING TO TAKE MY DEBUT PLAY BROKEN BISCUITS TO EDINGBURGH FESTIVAL 2015 AND REALLY NEED SOME FUNDING TO HELP ME ACHIEVE THIS GOAL"/>
    <x v="2"/>
    <n v="4580"/>
    <x v="0"/>
    <s v="GB"/>
    <s v="GBP"/>
    <n v="1427414400"/>
    <x v="3479"/>
    <b v="0"/>
    <n v="65"/>
    <b v="1"/>
    <s v="theater/plays"/>
    <n v="153"/>
    <n v="70.459999999999994"/>
    <x v="3"/>
    <s v="plays"/>
    <x v="3479"/>
    <x v="3466"/>
    <x v="86"/>
  </r>
  <r>
    <n v="3480"/>
    <s v="Georgia - the full cast production"/>
    <s v="Georgia is a play that looks at the taboo topic of rape in a relationship.  It's a play about perspectives and various viewpoints."/>
    <x v="48"/>
    <n v="2140"/>
    <x v="0"/>
    <s v="US"/>
    <s v="USD"/>
    <n v="1436562000"/>
    <x v="3480"/>
    <b v="0"/>
    <n v="13"/>
    <b v="1"/>
    <s v="theater/plays"/>
    <n v="143"/>
    <n v="164.62"/>
    <x v="3"/>
    <s v="plays"/>
    <x v="3480"/>
    <x v="3467"/>
    <x v="9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3"/>
    <s v="plays"/>
    <x v="3481"/>
    <x v="3468"/>
    <x v="18"/>
  </r>
  <r>
    <n v="3834"/>
    <s v="Better to Have Loved...?"/>
    <s v="About the impact of addiction on relationships; my play hopes to inspire &amp; support those affected to connect with their own creativity"/>
    <x v="2"/>
    <n v="3271"/>
    <x v="0"/>
    <s v="GB"/>
    <s v="GBP"/>
    <n v="1434624067"/>
    <x v="3482"/>
    <b v="0"/>
    <n v="57"/>
    <b v="1"/>
    <s v="theater/plays"/>
    <n v="109"/>
    <n v="57.39"/>
    <x v="3"/>
    <s v="plays"/>
    <x v="3482"/>
    <x v="3469"/>
    <x v="68"/>
  </r>
  <r>
    <n v="3483"/>
    <s v="The Faculty Lounge"/>
    <s v="Join 5 high school teachers in the lounge of every high school in America.  Hear what they never say in the classroom."/>
    <x v="300"/>
    <n v="5358"/>
    <x v="0"/>
    <s v="US"/>
    <s v="USD"/>
    <n v="1404403381"/>
    <x v="3483"/>
    <b v="0"/>
    <n v="133"/>
    <b v="1"/>
    <s v="theater/plays"/>
    <n v="160"/>
    <n v="40.29"/>
    <x v="3"/>
    <s v="plays"/>
    <x v="3483"/>
    <x v="3470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3"/>
    <s v="plays"/>
    <x v="3484"/>
    <x v="3471"/>
    <x v="7"/>
  </r>
  <r>
    <n v="3485"/>
    <s v="An Evening with Sarah Pettyfer"/>
    <s v="We're trying to get our play, &quot;An Evening With Sarah Pettyfer,&quot; to the  Orlando Fringe Festival. The only thing is...we need your help!"/>
    <x v="397"/>
    <n v="1660"/>
    <x v="0"/>
    <s v="US"/>
    <s v="USD"/>
    <n v="1454431080"/>
    <x v="3485"/>
    <b v="0"/>
    <n v="30"/>
    <b v="1"/>
    <s v="theater/plays"/>
    <n v="101"/>
    <n v="55.33"/>
    <x v="3"/>
    <s v="plays"/>
    <x v="3485"/>
    <x v="3472"/>
    <x v="25"/>
  </r>
  <r>
    <n v="3486"/>
    <s v="Might As Well Live: Dorothy Parker Does Hollywood Fringe"/>
    <s v="Dorothy Parker's unforgettable characters come to life onstage in &quot;Might As Well Live&quot; at the 2015 Hollywood Fringe Festival."/>
    <x v="2"/>
    <n v="4656"/>
    <x v="0"/>
    <s v="US"/>
    <s v="USD"/>
    <n v="1433314740"/>
    <x v="3486"/>
    <b v="0"/>
    <n v="56"/>
    <b v="1"/>
    <s v="theater/plays"/>
    <n v="155"/>
    <n v="83.14"/>
    <x v="3"/>
    <s v="plays"/>
    <x v="3486"/>
    <x v="3473"/>
    <x v="82"/>
  </r>
  <r>
    <n v="3835"/>
    <s v="Support new theatre piece IT DOESN'T MATTER"/>
    <s v="IT DOESN'T MATTER is a new comedic piece of political theatre written by three enthusiastic students. Help us produce it at LIPA!"/>
    <x v="89"/>
    <n v="320"/>
    <x v="0"/>
    <s v="GB"/>
    <s v="GBP"/>
    <n v="1461278208"/>
    <x v="3487"/>
    <b v="0"/>
    <n v="8"/>
    <b v="1"/>
    <s v="theater/plays"/>
    <n v="160"/>
    <n v="40"/>
    <x v="3"/>
    <s v="plays"/>
    <x v="3487"/>
    <x v="3474"/>
    <x v="8"/>
  </r>
  <r>
    <n v="3488"/>
    <s v="Gorilla Theater Productions Presents: Phase 3"/>
    <s v="GTP has been protected financially by The Director since 2012. Now it's time for the community. Do you want GTP? Are we worth it?"/>
    <x v="2"/>
    <n v="3636"/>
    <x v="0"/>
    <s v="US"/>
    <s v="USD"/>
    <n v="1429286400"/>
    <x v="3488"/>
    <b v="0"/>
    <n v="29"/>
    <b v="1"/>
    <s v="theater/plays"/>
    <n v="121"/>
    <n v="125.38"/>
    <x v="3"/>
    <s v="plays"/>
    <x v="3488"/>
    <x v="3475"/>
    <x v="3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489"/>
    <b v="0"/>
    <n v="17"/>
    <b v="1"/>
    <s v="theater/plays"/>
    <n v="102"/>
    <n v="120.12"/>
    <x v="3"/>
    <s v="plays"/>
    <x v="3489"/>
    <x v="3476"/>
    <x v="68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3"/>
    <s v="plays"/>
    <x v="3490"/>
    <x v="3477"/>
    <x v="103"/>
  </r>
  <r>
    <n v="3491"/>
    <s v="William Shakespeare's The Tempest"/>
    <s v="Shakespeare Company at UCLA presents The Tempest under the stars in the Fowler Museum Amphitheater. Bring your blankets and enjoy!"/>
    <x v="9"/>
    <n v="791"/>
    <x v="0"/>
    <s v="US"/>
    <s v="USD"/>
    <n v="1431928784"/>
    <x v="3491"/>
    <b v="0"/>
    <n v="10"/>
    <b v="1"/>
    <s v="theater/plays"/>
    <n v="158"/>
    <n v="79.099999999999994"/>
    <x v="3"/>
    <s v="plays"/>
    <x v="3491"/>
    <x v="3478"/>
    <x v="57"/>
  </r>
  <r>
    <n v="3492"/>
    <s v="The Man from Willow's Brook, a new play by Kevin Kordis"/>
    <s v="We have the Blackbox Fellowship at Boston Playwright's Theatre, now all we need is your support to produce Kevin's new play!"/>
    <x v="282"/>
    <n v="4000.22"/>
    <x v="0"/>
    <s v="US"/>
    <s v="USD"/>
    <n v="1445818397"/>
    <x v="3492"/>
    <b v="0"/>
    <n v="35"/>
    <b v="1"/>
    <s v="theater/plays"/>
    <n v="105"/>
    <n v="114.29"/>
    <x v="3"/>
    <s v="plays"/>
    <x v="3492"/>
    <x v="3479"/>
    <x v="33"/>
  </r>
  <r>
    <n v="3493"/>
    <s v="Not Your Garden Variety Theater"/>
    <s v="We need your help purchasing a stage for our production of the Wizard of Oz! This program is helping children with autism. Thank you!"/>
    <x v="48"/>
    <n v="1500"/>
    <x v="0"/>
    <s v="US"/>
    <s v="USD"/>
    <n v="1408252260"/>
    <x v="3493"/>
    <b v="0"/>
    <n v="29"/>
    <b v="1"/>
    <s v="theater/plays"/>
    <n v="100"/>
    <n v="51.72"/>
    <x v="3"/>
    <s v="plays"/>
    <x v="3493"/>
    <x v="3480"/>
    <x v="24"/>
  </r>
  <r>
    <n v="3494"/>
    <s v="Special in a Bad Way"/>
    <s v="&quot;Special in a Bad Way&quot; is a comedy that questions American Public Schools in their treatment of the so called, 'learning disabled.'"/>
    <x v="15"/>
    <n v="400"/>
    <x v="0"/>
    <s v="US"/>
    <s v="USD"/>
    <n v="1480140000"/>
    <x v="3494"/>
    <b v="0"/>
    <n v="13"/>
    <b v="1"/>
    <s v="theater/plays"/>
    <n v="100"/>
    <n v="30.77"/>
    <x v="3"/>
    <s v="plays"/>
    <x v="3494"/>
    <x v="3481"/>
    <x v="87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3"/>
    <s v="plays"/>
    <x v="3495"/>
    <x v="3482"/>
    <x v="143"/>
  </r>
  <r>
    <n v="3496"/>
    <s v="Resurrecting LIZZIE BORDEN LIVE"/>
    <s v="A one-woman play based on Lizzie Borden who was accused of the brutal hatchet murders of her father and step-mother.  Workshop Oct NYC."/>
    <x v="2"/>
    <n v="3732"/>
    <x v="0"/>
    <s v="US"/>
    <s v="USD"/>
    <n v="1473625166"/>
    <x v="3496"/>
    <b v="0"/>
    <n v="78"/>
    <b v="1"/>
    <s v="theater/plays"/>
    <n v="124"/>
    <n v="47.85"/>
    <x v="3"/>
    <s v="plays"/>
    <x v="3496"/>
    <x v="3483"/>
    <x v="79"/>
  </r>
  <r>
    <n v="3497"/>
    <s v="Send SACKERSON to SD Fringe"/>
    <s v="We've been invited to the San Diego International Fringe Festival. Can you help us get there? Special performances in SLC and OREM."/>
    <x v="413"/>
    <n v="1686"/>
    <x v="0"/>
    <s v="US"/>
    <s v="USD"/>
    <n v="1464904800"/>
    <x v="3497"/>
    <b v="0"/>
    <n v="49"/>
    <b v="1"/>
    <s v="theater/plays"/>
    <n v="109"/>
    <n v="34.409999999999997"/>
    <x v="3"/>
    <s v="plays"/>
    <x v="3497"/>
    <x v="3484"/>
    <x v="7"/>
  </r>
  <r>
    <n v="3498"/>
    <s v="Mamahood: turn and face the strange"/>
    <s v="This solo show has the power to profoundly impact new mothers and those that love them and to educate &amp; change how we support them."/>
    <x v="397"/>
    <n v="1690"/>
    <x v="0"/>
    <s v="CA"/>
    <s v="CAD"/>
    <n v="1464471840"/>
    <x v="3498"/>
    <b v="0"/>
    <n v="42"/>
    <b v="1"/>
    <s v="theater/plays"/>
    <n v="102"/>
    <n v="40.24"/>
    <x v="3"/>
    <s v="plays"/>
    <x v="3498"/>
    <x v="3485"/>
    <x v="9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3"/>
    <s v="plays"/>
    <x v="3499"/>
    <x v="3486"/>
    <x v="82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3"/>
    <s v="plays"/>
    <x v="3500"/>
    <x v="3487"/>
    <x v="99"/>
  </r>
  <r>
    <n v="3840"/>
    <s v="Tonight I'll be April"/>
    <s v="A gritty play looking at a modern day relationship, highlighting issues of mental health and abuse suffered by men."/>
    <x v="331"/>
    <n v="65"/>
    <x v="0"/>
    <s v="GB"/>
    <s v="GBP"/>
    <n v="1459180229"/>
    <x v="3501"/>
    <b v="0"/>
    <n v="3"/>
    <b v="1"/>
    <s v="theater/plays"/>
    <n v="6500"/>
    <n v="21.67"/>
    <x v="3"/>
    <s v="plays"/>
    <x v="3501"/>
    <x v="3488"/>
    <x v="103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3"/>
    <s v="plays"/>
    <x v="3502"/>
    <x v="3489"/>
    <x v="10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1"/>
    <s v="GB"/>
    <s v="GBP"/>
    <n v="1399809052"/>
    <x v="3503"/>
    <b v="1"/>
    <n v="23"/>
    <b v="0"/>
    <s v="theater/plays"/>
    <n v="22"/>
    <n v="47.7"/>
    <x v="3"/>
    <s v="plays"/>
    <x v="3503"/>
    <x v="3490"/>
    <x v="97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3"/>
    <s v="plays"/>
    <x v="3504"/>
    <x v="3491"/>
    <x v="9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3"/>
    <s v="plays"/>
    <x v="3505"/>
    <x v="3492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x v="2"/>
    <n v="3045"/>
    <x v="0"/>
    <s v="US"/>
    <s v="USD"/>
    <n v="1408815440"/>
    <x v="3506"/>
    <b v="0"/>
    <n v="29"/>
    <b v="1"/>
    <s v="theater/plays"/>
    <n v="102"/>
    <n v="105"/>
    <x v="3"/>
    <s v="plays"/>
    <x v="3506"/>
    <x v="3493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3"/>
    <s v="plays"/>
    <x v="3507"/>
    <x v="3494"/>
    <x v="36"/>
  </r>
  <r>
    <n v="3851"/>
    <s v="Waving Goodbye"/>
    <s v="A play about the horrible choices we have to make every day. Should we take a risk, or take the road most travelled?"/>
    <x v="30"/>
    <n v="852"/>
    <x v="1"/>
    <s v="GB"/>
    <s v="GBP"/>
    <n v="1437129179"/>
    <x v="3508"/>
    <b v="1"/>
    <n v="24"/>
    <b v="0"/>
    <s v="theater/plays"/>
    <n v="34"/>
    <n v="35.5"/>
    <x v="3"/>
    <s v="plays"/>
    <x v="3508"/>
    <x v="3495"/>
    <x v="0"/>
  </r>
  <r>
    <n v="3509"/>
    <s v="PL@Y, an all-original fusion of comedy, rock, and dance"/>
    <s v="PL@Y is an original comedic fantasy spectacle inspired by the original music of the Amboys and classic rabbit-hole fiction archetypes"/>
    <x v="2"/>
    <n v="3190"/>
    <x v="0"/>
    <s v="US"/>
    <s v="USD"/>
    <n v="1416545700"/>
    <x v="3509"/>
    <b v="0"/>
    <n v="33"/>
    <b v="1"/>
    <s v="theater/plays"/>
    <n v="106"/>
    <n v="96.67"/>
    <x v="3"/>
    <s v="plays"/>
    <x v="3509"/>
    <x v="3496"/>
    <x v="10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3"/>
    <s v="plays"/>
    <x v="3510"/>
    <x v="3497"/>
    <x v="6"/>
  </r>
  <r>
    <n v="3858"/>
    <s v="Hamlet by CattyWhamPuss (with non-traditional casting)"/>
    <s v="With non-gender specific casting, CattyWhamPuss Theatre dismiss traditional casting biases in this, their ambitious first venture."/>
    <x v="9"/>
    <n v="10"/>
    <x v="1"/>
    <s v="GB"/>
    <s v="GBP"/>
    <n v="1432328400"/>
    <x v="3511"/>
    <b v="0"/>
    <n v="1"/>
    <b v="0"/>
    <s v="theater/plays"/>
    <n v="2"/>
    <n v="10"/>
    <x v="3"/>
    <s v="plays"/>
    <x v="3511"/>
    <x v="3498"/>
    <x v="82"/>
  </r>
  <r>
    <n v="3888"/>
    <s v="Popinjay Productions' The Odyssey"/>
    <s v="We are devising a vibrant new adaptation of Homer's The Odyssey featuring dynamic storytelling, stunning visuals and original music."/>
    <x v="13"/>
    <n v="542"/>
    <x v="1"/>
    <s v="GB"/>
    <s v="GBP"/>
    <n v="1488114358"/>
    <x v="3512"/>
    <b v="0"/>
    <n v="14"/>
    <b v="0"/>
    <s v="theater/plays"/>
    <n v="27"/>
    <n v="38.71"/>
    <x v="3"/>
    <s v="plays"/>
    <x v="3512"/>
    <x v="3499"/>
    <x v="121"/>
  </r>
  <r>
    <n v="3513"/>
    <s v="Send Truth AND Consequences To TNT's 2014 Youth Conference"/>
    <s v="Brazos Valley TROUPE is taking an original work, Truth AND Consequences, to the Texas Nonprofit Theaters 2014 Youth Conference"/>
    <x v="71"/>
    <n v="3315"/>
    <x v="0"/>
    <s v="US"/>
    <s v="USD"/>
    <n v="1401857940"/>
    <x v="3513"/>
    <b v="0"/>
    <n v="44"/>
    <b v="1"/>
    <s v="theater/plays"/>
    <n v="118"/>
    <n v="75.34"/>
    <x v="3"/>
    <s v="plays"/>
    <x v="3513"/>
    <x v="35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x v="9"/>
    <n v="550"/>
    <x v="0"/>
    <s v="US"/>
    <s v="USD"/>
    <n v="1422853140"/>
    <x v="3514"/>
    <b v="0"/>
    <n v="10"/>
    <b v="1"/>
    <s v="theater/plays"/>
    <n v="110"/>
    <n v="55"/>
    <x v="3"/>
    <s v="plays"/>
    <x v="3514"/>
    <x v="3501"/>
    <x v="28"/>
  </r>
  <r>
    <n v="3515"/>
    <s v="Twelfth Night by William Shakespeare"/>
    <s v="We are casting an all-inclusive production of Shakespeare's Twelfth Night in a non-traditional performance space."/>
    <x v="2"/>
    <n v="3080"/>
    <x v="0"/>
    <s v="US"/>
    <s v="USD"/>
    <n v="1433097171"/>
    <x v="3515"/>
    <b v="0"/>
    <n v="46"/>
    <b v="1"/>
    <s v="theater/plays"/>
    <n v="103"/>
    <n v="66.959999999999994"/>
    <x v="3"/>
    <s v="plays"/>
    <x v="3515"/>
    <x v="3502"/>
    <x v="82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3"/>
    <s v="plays"/>
    <x v="3516"/>
    <x v="3503"/>
    <x v="9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1"/>
    <s v="GB"/>
    <s v="GBP"/>
    <n v="1439827200"/>
    <x v="3517"/>
    <b v="0"/>
    <n v="16"/>
    <b v="0"/>
    <s v="theater/plays"/>
    <n v="33"/>
    <n v="50.88"/>
    <x v="3"/>
    <s v="plays"/>
    <x v="3517"/>
    <x v="3504"/>
    <x v="17"/>
  </r>
  <r>
    <n v="3518"/>
    <s v="BEASTS OF BAVERLY GROVE"/>
    <s v="One play.  Two theaters.  See the story from both sides and then decide for yourself - who are the BEASTS OF BAVERLY GROVE?"/>
    <x v="48"/>
    <n v="1650.69"/>
    <x v="0"/>
    <s v="US"/>
    <s v="USD"/>
    <n v="1412259660"/>
    <x v="3518"/>
    <b v="0"/>
    <n v="33"/>
    <b v="1"/>
    <s v="theater/plays"/>
    <n v="110"/>
    <n v="50.02"/>
    <x v="3"/>
    <s v="plays"/>
    <x v="3518"/>
    <x v="3505"/>
    <x v="31"/>
  </r>
  <r>
    <n v="3902"/>
    <s v="Over Here Theatre/Scotchbonnet present: Love, Sex and Apps"/>
    <s v="Love, Sex and Apps is a double bill exploring the way in which we are both connected and disconnected with those around us."/>
    <x v="2"/>
    <n v="1465"/>
    <x v="1"/>
    <s v="GB"/>
    <s v="GBP"/>
    <n v="1479125642"/>
    <x v="3519"/>
    <b v="0"/>
    <n v="31"/>
    <b v="0"/>
    <s v="theater/plays"/>
    <n v="49"/>
    <n v="47.26"/>
    <x v="3"/>
    <s v="plays"/>
    <x v="3519"/>
    <x v="3506"/>
    <x v="155"/>
  </r>
  <r>
    <n v="3905"/>
    <s v="Antonym Theatre - &quot;STAIRCASES&quot;"/>
    <s v="&quot;STAIRCASES&quot; is a piece of collaborative new writing exploring 'L'esprit de l'escalier', or the conversations you wish you could have."/>
    <x v="48"/>
    <n v="173"/>
    <x v="1"/>
    <s v="GB"/>
    <s v="GBP"/>
    <n v="1434063600"/>
    <x v="3520"/>
    <b v="0"/>
    <n v="7"/>
    <b v="0"/>
    <s v="theater/plays"/>
    <n v="12"/>
    <n v="24.71"/>
    <x v="3"/>
    <s v="plays"/>
    <x v="3520"/>
    <x v="3507"/>
    <x v="57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3"/>
    <s v="plays"/>
    <x v="3521"/>
    <x v="3508"/>
    <x v="16"/>
  </r>
  <r>
    <n v="3906"/>
    <s v="First Draft Theatre"/>
    <s v="We will workshop, stage and develop new writing, devised work and adaptations. A joyful leap into the possibilities of an idea!"/>
    <x v="48"/>
    <n v="1010"/>
    <x v="1"/>
    <s v="GB"/>
    <s v="GBP"/>
    <n v="1435325100"/>
    <x v="3522"/>
    <b v="0"/>
    <n v="16"/>
    <b v="0"/>
    <s v="theater/plays"/>
    <n v="67"/>
    <n v="63.13"/>
    <x v="3"/>
    <s v="plays"/>
    <x v="3522"/>
    <x v="3509"/>
    <x v="68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1"/>
    <s v="GB"/>
    <s v="GBP"/>
    <n v="1431298740"/>
    <x v="3523"/>
    <b v="0"/>
    <n v="27"/>
    <b v="0"/>
    <s v="theater/plays"/>
    <n v="36"/>
    <n v="33.67"/>
    <x v="3"/>
    <s v="plays"/>
    <x v="3523"/>
    <x v="3510"/>
    <x v="57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3"/>
    <s v="plays"/>
    <x v="3524"/>
    <x v="3511"/>
    <x v="16"/>
  </r>
  <r>
    <n v="3525"/>
    <s v="Talk to Me Like The Rain and Let Me Listen"/>
    <s v="The Attic interns present Tennessee Williams's &quot;Talk to Me Like the Rain and Let Me Listen&quot; performing at The Flea Theater!"/>
    <x v="9"/>
    <n v="530"/>
    <x v="0"/>
    <s v="US"/>
    <s v="USD"/>
    <n v="1439136000"/>
    <x v="3525"/>
    <b v="0"/>
    <n v="7"/>
    <b v="1"/>
    <s v="theater/plays"/>
    <n v="106"/>
    <n v="75.709999999999994"/>
    <x v="3"/>
    <s v="plays"/>
    <x v="3525"/>
    <x v="3178"/>
    <x v="100"/>
  </r>
  <r>
    <n v="3526"/>
    <s v="Human, Kind Theater Project"/>
    <s v="By day we perform Acts of Kindness, by night we perform free theater, all sustained by the love of our neighbors, not ticket prices."/>
    <x v="128"/>
    <n v="3366"/>
    <x v="0"/>
    <s v="US"/>
    <s v="USD"/>
    <n v="1461823140"/>
    <x v="3526"/>
    <b v="0"/>
    <n v="34"/>
    <b v="1"/>
    <s v="theater/plays"/>
    <n v="102"/>
    <n v="99"/>
    <x v="3"/>
    <s v="plays"/>
    <x v="3526"/>
    <x v="3512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3"/>
    <s v="plays"/>
    <x v="3527"/>
    <x v="3513"/>
    <x v="90"/>
  </r>
  <r>
    <n v="3915"/>
    <s v="Hardcross"/>
    <s v="Following the enormous success of Hardcross, we are looking for new ways to bring this wonderful play to a wider audience."/>
    <x v="48"/>
    <n v="5"/>
    <x v="1"/>
    <s v="GB"/>
    <s v="GBP"/>
    <n v="1464824309"/>
    <x v="3528"/>
    <b v="0"/>
    <n v="1"/>
    <b v="0"/>
    <s v="theater/plays"/>
    <n v="0"/>
    <n v="5"/>
    <x v="3"/>
    <s v="plays"/>
    <x v="3528"/>
    <x v="3514"/>
    <x v="36"/>
  </r>
  <r>
    <n v="3529"/>
    <s v="Face Off Theatre Company Inaugural Season 2015-2016"/>
    <s v="Partners w/the Black Arts &amp; Cultural Center; we use theatre to EDUCATE &amp; EMPOWER through diverse expressions of the human experience."/>
    <x v="9"/>
    <n v="660"/>
    <x v="0"/>
    <s v="US"/>
    <s v="USD"/>
    <n v="1436749200"/>
    <x v="3529"/>
    <b v="0"/>
    <n v="18"/>
    <b v="1"/>
    <s v="theater/plays"/>
    <n v="132"/>
    <n v="36.67"/>
    <x v="3"/>
    <s v="plays"/>
    <x v="3529"/>
    <x v="3515"/>
    <x v="0"/>
  </r>
  <r>
    <n v="3917"/>
    <s v="Romeo and Juliet by Cry of Curs"/>
    <s v="We place the actors and script to the fore, with productions stripped down to barest level, aiming to make theatre accessible."/>
    <x v="8"/>
    <n v="10"/>
    <x v="1"/>
    <s v="GB"/>
    <s v="GBP"/>
    <n v="1410439161"/>
    <x v="3530"/>
    <b v="0"/>
    <n v="1"/>
    <b v="0"/>
    <s v="theater/plays"/>
    <n v="0"/>
    <n v="10"/>
    <x v="3"/>
    <s v="plays"/>
    <x v="3530"/>
    <x v="3516"/>
    <x v="96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3"/>
    <s v="plays"/>
    <x v="3531"/>
    <x v="3517"/>
    <x v="2"/>
  </r>
  <r>
    <n v="3532"/>
    <s v="&quot;I Will Speak For Myself&quot;"/>
    <s v="Our goal: To produce a stirring one-woman show historically based on African-American womenâ€™s experiences, struggles, and journeys."/>
    <x v="414"/>
    <n v="1142"/>
    <x v="0"/>
    <s v="US"/>
    <s v="USD"/>
    <n v="1411012740"/>
    <x v="3532"/>
    <b v="0"/>
    <n v="27"/>
    <b v="1"/>
    <s v="theater/plays"/>
    <n v="119"/>
    <n v="42.3"/>
    <x v="3"/>
    <s v="plays"/>
    <x v="3532"/>
    <x v="3518"/>
    <x v="31"/>
  </r>
  <r>
    <n v="3533"/>
    <s v="Young Philosophers Theater Company Winter Productions"/>
    <s v="Two shows! (we're feeling particularly ambitious). Help us produce Eurydice and The Effect of Gamma Rays on Man-in-the-Moon Marigolds!"/>
    <x v="9"/>
    <n v="631"/>
    <x v="0"/>
    <s v="US"/>
    <s v="USD"/>
    <n v="1447269367"/>
    <x v="3533"/>
    <b v="0"/>
    <n v="8"/>
    <b v="1"/>
    <s v="theater/plays"/>
    <n v="126"/>
    <n v="78.88"/>
    <x v="3"/>
    <s v="plays"/>
    <x v="3533"/>
    <x v="3519"/>
    <x v="26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3"/>
    <s v="plays"/>
    <x v="3534"/>
    <x v="3520"/>
    <x v="84"/>
  </r>
  <r>
    <n v="3918"/>
    <s v="The Singing Teacher"/>
    <s v="A fantastic new comedy coming to the West End 2014.  An Alan Ayckbourn meets Richard Curtis style comedy. Who knew singing was therapy!"/>
    <x v="129"/>
    <n v="120"/>
    <x v="1"/>
    <s v="GB"/>
    <s v="GBP"/>
    <n v="1407168000"/>
    <x v="3535"/>
    <b v="0"/>
    <n v="3"/>
    <b v="0"/>
    <s v="theater/plays"/>
    <n v="0"/>
    <n v="40"/>
    <x v="3"/>
    <s v="plays"/>
    <x v="3535"/>
    <x v="3521"/>
    <x v="24"/>
  </r>
  <r>
    <n v="3919"/>
    <s v="After The Blue"/>
    <s v="Two sisters living in a Cornish seaside town attempt to hide and escape from a life- circle of deceit, abuse, incest and revenge."/>
    <x v="10"/>
    <n v="90"/>
    <x v="1"/>
    <s v="GB"/>
    <s v="GBP"/>
    <n v="1453075200"/>
    <x v="3536"/>
    <b v="0"/>
    <n v="3"/>
    <b v="0"/>
    <s v="theater/plays"/>
    <n v="2"/>
    <n v="30"/>
    <x v="3"/>
    <s v="plays"/>
    <x v="3536"/>
    <x v="3522"/>
    <x v="49"/>
  </r>
  <r>
    <n v="3537"/>
    <s v="The Untold Tales of the Brothers Grimm"/>
    <s v="A fast-pace, zany comedy involving six actors performing seven usually untold Grimm Fairy Tales about giants, witches, demons and more!"/>
    <x v="415"/>
    <n v="1218"/>
    <x v="0"/>
    <s v="CA"/>
    <s v="CAD"/>
    <n v="1416211140"/>
    <x v="3537"/>
    <b v="0"/>
    <n v="28"/>
    <b v="1"/>
    <s v="theater/plays"/>
    <n v="180"/>
    <n v="43.5"/>
    <x v="3"/>
    <s v="plays"/>
    <x v="3537"/>
    <x v="3523"/>
    <x v="143"/>
  </r>
  <r>
    <n v="3920"/>
    <s v="'SCARAMOUCHE JONES'' by Justin Butcher"/>
    <s v="An enthralling tale charting the ecstasies and tragedies behind the seven white masks of centenarian clown,Scaramouche Jones."/>
    <x v="30"/>
    <n v="135"/>
    <x v="1"/>
    <s v="GB"/>
    <s v="GBP"/>
    <n v="1479032260"/>
    <x v="3538"/>
    <b v="0"/>
    <n v="3"/>
    <b v="0"/>
    <s v="theater/plays"/>
    <n v="5"/>
    <n v="45"/>
    <x v="3"/>
    <s v="plays"/>
    <x v="3538"/>
    <x v="3524"/>
    <x v="14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3"/>
    <s v="plays"/>
    <x v="3539"/>
    <x v="3525"/>
    <x v="52"/>
  </r>
  <r>
    <n v="3921"/>
    <s v="Shakespeare's R&amp;J - Chapel Lane Theatre Company"/>
    <s v="CLTC are crowdfunding for our latest production - Joe Calarco's brilliant adaptation of Shakespeare's most loved tragedy."/>
    <x v="2"/>
    <n v="0"/>
    <x v="1"/>
    <s v="GB"/>
    <s v="GBP"/>
    <n v="1414346400"/>
    <x v="3540"/>
    <b v="0"/>
    <n v="0"/>
    <b v="0"/>
    <s v="theater/plays"/>
    <n v="0"/>
    <n v="0"/>
    <x v="3"/>
    <s v="plays"/>
    <x v="3540"/>
    <x v="3526"/>
    <x v="143"/>
  </r>
  <r>
    <n v="3923"/>
    <s v="Mrs Roosevelt Flies to London UK tour"/>
    <s v="Eleanor Roosevelt: Passionate campaigner for human rights, champion for peace, staunch supporter of FDR's policies, betrayed wife."/>
    <x v="244"/>
    <n v="1384"/>
    <x v="1"/>
    <s v="GB"/>
    <s v="GBP"/>
    <n v="1428622271"/>
    <x v="3541"/>
    <b v="0"/>
    <n v="17"/>
    <b v="0"/>
    <s v="theater/plays"/>
    <n v="12"/>
    <n v="81.41"/>
    <x v="3"/>
    <s v="plays"/>
    <x v="3541"/>
    <x v="3527"/>
    <x v="27"/>
  </r>
  <r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x v="3542"/>
    <b v="0"/>
    <n v="85"/>
    <b v="1"/>
    <s v="theater/plays"/>
    <n v="102"/>
    <n v="66.150000000000006"/>
    <x v="3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48"/>
    <n v="1570"/>
    <x v="0"/>
    <s v="DE"/>
    <s v="EUR"/>
    <n v="1435255659"/>
    <x v="3543"/>
    <b v="0"/>
    <n v="29"/>
    <b v="1"/>
    <s v="theater/plays"/>
    <n v="105"/>
    <n v="54.14"/>
    <x v="3"/>
    <s v="plays"/>
    <x v="3543"/>
    <x v="3529"/>
    <x v="68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3"/>
    <s v="plays"/>
    <x v="3544"/>
    <x v="3530"/>
    <x v="86"/>
  </r>
  <r>
    <n v="3545"/>
    <s v="Shakespeare!! To fund or not to fund, that is the Question?"/>
    <s v="FUND our teens in Shakespeare's comedy &quot;The Merchant of Venice&quot;. Donating pays for our venue/insurance located in Woodland, CA."/>
    <x v="159"/>
    <n v="251"/>
    <x v="0"/>
    <s v="US"/>
    <s v="USD"/>
    <n v="1428780159"/>
    <x v="3545"/>
    <b v="0"/>
    <n v="8"/>
    <b v="1"/>
    <s v="theater/plays"/>
    <n v="100"/>
    <n v="31.38"/>
    <x v="3"/>
    <s v="plays"/>
    <x v="3545"/>
    <x v="3531"/>
    <x v="27"/>
  </r>
  <r>
    <n v="3546"/>
    <s v="2015 Philadelphia Premier: Bonhoeffer's Cost"/>
    <s v="Help us produce this revealing play about Nazi-resistance member Dietrich Bonhoeffer and his final years of incarceration during WWII."/>
    <x v="191"/>
    <n v="1125"/>
    <x v="0"/>
    <s v="US"/>
    <s v="USD"/>
    <n v="1427860740"/>
    <x v="3546"/>
    <b v="0"/>
    <n v="19"/>
    <b v="1"/>
    <s v="theater/plays"/>
    <n v="102"/>
    <n v="59.21"/>
    <x v="3"/>
    <s v="plays"/>
    <x v="3546"/>
    <x v="3532"/>
    <x v="27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3"/>
    <s v="plays"/>
    <x v="3547"/>
    <x v="3533"/>
    <x v="70"/>
  </r>
  <r>
    <n v="3548"/>
    <s v="THE UNDERSTUDY @ WORKING STAGE"/>
    <s v="We're putting together a production of THE UNDERSTUDY by Theresa Rebeck and hope you'll help us share this story."/>
    <x v="197"/>
    <n v="2140"/>
    <x v="0"/>
    <s v="US"/>
    <s v="USD"/>
    <n v="1457139600"/>
    <x v="3548"/>
    <b v="0"/>
    <n v="13"/>
    <b v="1"/>
    <s v="theater/plays"/>
    <n v="102"/>
    <n v="164.62"/>
    <x v="3"/>
    <s v="plays"/>
    <x v="3548"/>
    <x v="3534"/>
    <x v="9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1"/>
    <s v="GB"/>
    <s v="GBP"/>
    <n v="1407565504"/>
    <x v="3549"/>
    <b v="0"/>
    <n v="2"/>
    <b v="0"/>
    <s v="theater/plays"/>
    <n v="1"/>
    <n v="12.5"/>
    <x v="3"/>
    <s v="plays"/>
    <x v="3549"/>
    <x v="3535"/>
    <x v="3"/>
  </r>
  <r>
    <n v="3935"/>
    <s v="Mr Mineshaft - A Play about Julius Eastman"/>
    <s v="Forgotten composer, virtuoso pianist, actor, and activist._x000a_I'm hoping to produce my play which explores Julius's life and music."/>
    <x v="2"/>
    <n v="1315"/>
    <x v="1"/>
    <s v="GB"/>
    <s v="GBP"/>
    <n v="1443973546"/>
    <x v="3550"/>
    <b v="0"/>
    <n v="23"/>
    <b v="0"/>
    <s v="theater/plays"/>
    <n v="44"/>
    <n v="57.17"/>
    <x v="3"/>
    <s v="plays"/>
    <x v="3550"/>
    <x v="3536"/>
    <x v="20"/>
  </r>
  <r>
    <n v="3551"/>
    <s v="2014 UASPA Theatre Showcase"/>
    <s v="UASPA is a performing arts high school producing its 2014 Theatre Showcase featuring our strongest performances and original work."/>
    <x v="48"/>
    <n v="1527.5"/>
    <x v="0"/>
    <s v="US"/>
    <s v="USD"/>
    <n v="1400796420"/>
    <x v="3551"/>
    <b v="0"/>
    <n v="25"/>
    <b v="1"/>
    <s v="theater/plays"/>
    <n v="102"/>
    <n v="61.1"/>
    <x v="3"/>
    <s v="plays"/>
    <x v="3551"/>
    <x v="3537"/>
    <x v="93"/>
  </r>
  <r>
    <n v="3961"/>
    <s v="New Edinburgh play"/>
    <s v="I've written a fun new play exploring the reality of gay stereotypes in 2014 - with accommodation and venue hire it needs some dough :)"/>
    <x v="10"/>
    <n v="21"/>
    <x v="1"/>
    <s v="GB"/>
    <s v="GBP"/>
    <n v="1399584210"/>
    <x v="3552"/>
    <b v="0"/>
    <n v="2"/>
    <b v="0"/>
    <s v="theater/plays"/>
    <n v="0"/>
    <n v="10.5"/>
    <x v="3"/>
    <s v="plays"/>
    <x v="3552"/>
    <x v="3538"/>
    <x v="93"/>
  </r>
  <r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x v="3553"/>
    <b v="0"/>
    <n v="104"/>
    <b v="1"/>
    <s v="theater/plays"/>
    <n v="106"/>
    <n v="56.2"/>
    <x v="3"/>
    <s v="plays"/>
    <x v="3553"/>
    <x v="3539"/>
    <x v="17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3"/>
    <s v="plays"/>
    <x v="3554"/>
    <x v="3540"/>
    <x v="101"/>
  </r>
  <r>
    <n v="3555"/>
    <s v="Free Theatre for Kids: Baby Living Room"/>
    <s v="Baby Living Room is a project created by Spazio Farma Mestre for children: free theatre for kids as sustainable education for families"/>
    <x v="268"/>
    <n v="2400"/>
    <x v="0"/>
    <s v="IT"/>
    <s v="EUR"/>
    <n v="1479382594"/>
    <x v="3555"/>
    <b v="0"/>
    <n v="14"/>
    <b v="1"/>
    <s v="theater/plays"/>
    <n v="100"/>
    <n v="171.43"/>
    <x v="3"/>
    <s v="plays"/>
    <x v="3555"/>
    <x v="3541"/>
    <x v="155"/>
  </r>
  <r>
    <n v="3962"/>
    <s v="The Story of the 1914 Christmas Truce is coming to America"/>
    <s v="OUR FRIENDS THE ENEMY will make its American Debut at Theatre Row in New York City, and we would like for you to join us on our journey"/>
    <x v="125"/>
    <n v="45"/>
    <x v="1"/>
    <s v="GB"/>
    <s v="GBP"/>
    <n v="1448722494"/>
    <x v="3556"/>
    <b v="0"/>
    <n v="3"/>
    <b v="0"/>
    <s v="theater/plays"/>
    <n v="3"/>
    <n v="15"/>
    <x v="3"/>
    <s v="plays"/>
    <x v="3556"/>
    <x v="3542"/>
    <x v="21"/>
  </r>
  <r>
    <n v="3557"/>
    <s v="Good Bread Alley"/>
    <s v="A play by April Yvette Thompson. A Gullah Healer Woman and an Afro-Cuban Priest forge a new world of magic &amp; dreams in Jim Crow Miami."/>
    <x v="59"/>
    <n v="100036"/>
    <x v="0"/>
    <s v="US"/>
    <s v="USD"/>
    <n v="1399271911"/>
    <x v="3557"/>
    <b v="0"/>
    <n v="558"/>
    <b v="1"/>
    <s v="theater/plays"/>
    <n v="100"/>
    <n v="179.28"/>
    <x v="3"/>
    <s v="plays"/>
    <x v="3557"/>
    <x v="3543"/>
    <x v="97"/>
  </r>
  <r>
    <n v="3974"/>
    <s v="The Taming of the Shrew"/>
    <s v="We are performing Shakespeare's &quot;The Taming of the Shrew&quot; in its original Elizabethan setting at the Oxford Shakespeare Festival."/>
    <x v="28"/>
    <n v="320"/>
    <x v="1"/>
    <s v="GB"/>
    <s v="GBP"/>
    <n v="1464872848"/>
    <x v="3558"/>
    <b v="0"/>
    <n v="11"/>
    <b v="0"/>
    <s v="theater/plays"/>
    <n v="32"/>
    <n v="29.09"/>
    <x v="3"/>
    <s v="plays"/>
    <x v="3558"/>
    <x v="3544"/>
    <x v="3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3"/>
    <s v="plays"/>
    <x v="3559"/>
    <x v="3545"/>
    <x v="17"/>
  </r>
  <r>
    <n v="3560"/>
    <s v="Book Club: A Comedy"/>
    <s v="The world premiere of an endearing play about love, friendship, men's styling putty, Dungeons &amp; Dragons &amp; our capacity for forbearance."/>
    <x v="49"/>
    <n v="3470"/>
    <x v="0"/>
    <s v="CA"/>
    <s v="CAD"/>
    <n v="1432694700"/>
    <x v="3560"/>
    <b v="0"/>
    <n v="74"/>
    <b v="1"/>
    <s v="theater/plays"/>
    <n v="108"/>
    <n v="46.89"/>
    <x v="3"/>
    <s v="plays"/>
    <x v="3560"/>
    <x v="3546"/>
    <x v="57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3"/>
    <s v="plays"/>
    <x v="3561"/>
    <x v="3547"/>
    <x v="10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1"/>
    <s v="GB"/>
    <s v="GBP"/>
    <n v="1427659200"/>
    <x v="3562"/>
    <b v="0"/>
    <n v="6"/>
    <b v="0"/>
    <s v="theater/plays"/>
    <n v="2"/>
    <n v="18.329999999999998"/>
    <x v="3"/>
    <s v="plays"/>
    <x v="3562"/>
    <x v="3548"/>
    <x v="27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1"/>
    <s v="GB"/>
    <s v="GBP"/>
    <n v="1436297180"/>
    <x v="3563"/>
    <b v="0"/>
    <n v="5"/>
    <b v="0"/>
    <s v="theater/plays"/>
    <n v="20"/>
    <n v="34"/>
    <x v="3"/>
    <s v="plays"/>
    <x v="3563"/>
    <x v="3549"/>
    <x v="82"/>
  </r>
  <r>
    <n v="3984"/>
    <s v="Fantastic Mr Fox - Novus Theatre"/>
    <s v="Novus Theatre bring you their new show 'Fantastic Mr Fox'. We hope to improve the pay for our cast and crew through Kickstarter."/>
    <x v="48"/>
    <n v="95"/>
    <x v="1"/>
    <s v="GB"/>
    <s v="GBP"/>
    <n v="1415404800"/>
    <x v="3564"/>
    <b v="0"/>
    <n v="10"/>
    <b v="0"/>
    <s v="theater/plays"/>
    <n v="6"/>
    <n v="9.5"/>
    <x v="3"/>
    <s v="plays"/>
    <x v="3564"/>
    <x v="3550"/>
    <x v="143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3"/>
    <s v="plays"/>
    <x v="3565"/>
    <x v="3551"/>
    <x v="98"/>
  </r>
  <r>
    <n v="3986"/>
    <s v="Hippolytos - Polish Tour"/>
    <s v="After a successful run at London's Cockpit Theatre, we are invited to perform in Gardzienice OPT and at Teatr Polski in Warsaw, Poland."/>
    <x v="10"/>
    <n v="488"/>
    <x v="1"/>
    <s v="GB"/>
    <s v="GBP"/>
    <n v="1462539840"/>
    <x v="3566"/>
    <b v="0"/>
    <n v="13"/>
    <b v="0"/>
    <s v="theater/plays"/>
    <n v="10"/>
    <n v="37.54"/>
    <x v="3"/>
    <s v="plays"/>
    <x v="3566"/>
    <x v="3552"/>
    <x v="8"/>
  </r>
  <r>
    <n v="3987"/>
    <s v="Write Now 5"/>
    <s v="Write Now 5 is a new writing festival in south east London promoting new work from emerging playwrights."/>
    <x v="15"/>
    <n v="151"/>
    <x v="1"/>
    <s v="GB"/>
    <s v="GBP"/>
    <n v="1400278290"/>
    <x v="3567"/>
    <b v="0"/>
    <n v="13"/>
    <b v="0"/>
    <s v="theater/plays"/>
    <n v="38"/>
    <n v="11.62"/>
    <x v="3"/>
    <s v="plays"/>
    <x v="3567"/>
    <x v="3553"/>
    <x v="1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3"/>
    <s v="plays"/>
    <x v="3568"/>
    <x v="3554"/>
    <x v="1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3"/>
    <s v="plays"/>
    <x v="3569"/>
    <x v="3555"/>
    <x v="98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3"/>
    <s v="plays"/>
    <x v="3570"/>
    <x v="3556"/>
    <x v="98"/>
  </r>
  <r>
    <n v="3990"/>
    <s v="&quot;The Day That Shakespeare Died&quot; - The book and the play."/>
    <s v="A book and a play. Narrated by the ghost of Will Shakespeare and the ghost of his dog Crab,  Their adventures in the afterlife..."/>
    <x v="397"/>
    <n v="69"/>
    <x v="1"/>
    <s v="GB"/>
    <s v="GBP"/>
    <n v="1456934893"/>
    <x v="3571"/>
    <b v="0"/>
    <n v="3"/>
    <b v="0"/>
    <s v="theater/plays"/>
    <n v="4"/>
    <n v="23"/>
    <x v="3"/>
    <s v="plays"/>
    <x v="3571"/>
    <x v="3557"/>
    <x v="91"/>
  </r>
  <r>
    <n v="3995"/>
    <s v="Headaches - a play exploring the topic of mental health"/>
    <s v="Headaches: a play composed of personal testimonies, writings and music, centered on mental illness and its effects on people's lives."/>
    <x v="89"/>
    <n v="70"/>
    <x v="1"/>
    <s v="GB"/>
    <s v="GBP"/>
    <n v="1423913220"/>
    <x v="3572"/>
    <b v="0"/>
    <n v="4"/>
    <b v="0"/>
    <s v="theater/plays"/>
    <n v="35"/>
    <n v="17.5"/>
    <x v="3"/>
    <s v="plays"/>
    <x v="3572"/>
    <x v="3558"/>
    <x v="28"/>
  </r>
  <r>
    <n v="3997"/>
    <s v="'Working Play Title'"/>
    <s v="We aim to produce a Professional Published Play for two days in October 2015 on Fri 30th &amp; Sat 31st with three performances in total."/>
    <x v="2"/>
    <n v="0"/>
    <x v="1"/>
    <s v="GB"/>
    <s v="GBP"/>
    <n v="1428222221"/>
    <x v="3573"/>
    <b v="0"/>
    <n v="0"/>
    <b v="0"/>
    <s v="theater/plays"/>
    <n v="0"/>
    <n v="0"/>
    <x v="3"/>
    <s v="plays"/>
    <x v="3573"/>
    <x v="3559"/>
    <x v="27"/>
  </r>
  <r>
    <n v="3574"/>
    <s v="Galli Theater Fresh Start Fundraiser"/>
    <s v="Help Galli Theater continue to bring fairytales to children in English &amp; German in our theater and to institutions serving children."/>
    <x v="400"/>
    <n v="6155"/>
    <x v="0"/>
    <s v="US"/>
    <s v="USD"/>
    <n v="1415921848"/>
    <x v="3574"/>
    <b v="0"/>
    <n v="45"/>
    <b v="1"/>
    <s v="theater/plays"/>
    <n v="106"/>
    <n v="136.78"/>
    <x v="3"/>
    <s v="plays"/>
    <x v="3574"/>
    <x v="3560"/>
    <x v="14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3"/>
    <s v="plays"/>
    <x v="3575"/>
    <x v="3561"/>
    <x v="5"/>
  </r>
  <r>
    <n v="3576"/>
    <s v="Vote for Next Season's Shows!"/>
    <s v="Vote here for whatever show you want to see next year! No gimmick, no stretch goals, just a simple vote and a free ticket."/>
    <x v="219"/>
    <n v="100"/>
    <x v="0"/>
    <s v="US"/>
    <s v="USD"/>
    <n v="1480947054"/>
    <x v="3576"/>
    <b v="0"/>
    <n v="5"/>
    <b v="1"/>
    <s v="theater/plays"/>
    <n v="100"/>
    <n v="20"/>
    <x v="3"/>
    <s v="plays"/>
    <x v="3576"/>
    <x v="3562"/>
    <x v="14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3"/>
    <s v="plays"/>
    <x v="3577"/>
    <x v="3563"/>
    <x v="37"/>
  </r>
  <r>
    <n v="4001"/>
    <s v="Help Launch LZA Theatre! The Eisteddfod + A Woman Alone"/>
    <s v="We take great short(er) plays by brilliant playwrights &amp; make visually stunning conversation pieces in response to the city we live in"/>
    <x v="37"/>
    <n v="453"/>
    <x v="1"/>
    <s v="GB"/>
    <s v="GBP"/>
    <n v="1488394800"/>
    <x v="3578"/>
    <b v="0"/>
    <n v="14"/>
    <b v="0"/>
    <s v="theater/plays"/>
    <n v="38"/>
    <n v="32.36"/>
    <x v="3"/>
    <s v="plays"/>
    <x v="3578"/>
    <x v="1748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1"/>
    <s v="GB"/>
    <s v="GBP"/>
    <n v="1437606507"/>
    <x v="3579"/>
    <b v="0"/>
    <n v="4"/>
    <b v="0"/>
    <s v="theater/plays"/>
    <n v="6"/>
    <n v="15"/>
    <x v="3"/>
    <s v="plays"/>
    <x v="3579"/>
    <x v="3564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3"/>
    <s v="plays"/>
    <x v="3580"/>
    <x v="3565"/>
    <x v="28"/>
  </r>
  <r>
    <n v="4009"/>
    <s v="A play by Gabriel Kemlo about lost ideals, and new starts"/>
    <s v="Against the decline of Thatcherism, the fall of the Wall, and the rise of Acid House. This comedy is a 'Withnail &amp; I' for 1993."/>
    <x v="416"/>
    <n v="75"/>
    <x v="1"/>
    <s v="GB"/>
    <s v="GBP"/>
    <n v="1410281360"/>
    <x v="3581"/>
    <b v="0"/>
    <n v="3"/>
    <b v="0"/>
    <s v="theater/plays"/>
    <n v="4"/>
    <n v="25"/>
    <x v="3"/>
    <s v="plays"/>
    <x v="3581"/>
    <x v="3566"/>
    <x v="2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3"/>
    <s v="plays"/>
    <x v="3582"/>
    <x v="3567"/>
    <x v="9"/>
  </r>
  <r>
    <n v="3583"/>
    <s v="The Tragedy of Mario and Juliet"/>
    <s v="Bumbling architect Romeo and handsome contractor Mario meet their match while building a balcony for Verona, NJ siren, Juliet."/>
    <x v="2"/>
    <n v="3255"/>
    <x v="0"/>
    <s v="US"/>
    <s v="USD"/>
    <n v="1460970805"/>
    <x v="3583"/>
    <b v="0"/>
    <n v="24"/>
    <b v="1"/>
    <s v="theater/plays"/>
    <n v="109"/>
    <n v="135.63"/>
    <x v="3"/>
    <s v="plays"/>
    <x v="3583"/>
    <x v="3568"/>
    <x v="99"/>
  </r>
  <r>
    <n v="4011"/>
    <s v="Just Bryan, a radio drama"/>
    <s v="Radio drama about a failed comedian with the help of his Dictaphone friend Alan, tries to become a success whilst fighting his demons."/>
    <x v="159"/>
    <n v="19"/>
    <x v="1"/>
    <s v="GB"/>
    <s v="GBP"/>
    <n v="1422450278"/>
    <x v="3584"/>
    <b v="0"/>
    <n v="4"/>
    <b v="0"/>
    <s v="theater/plays"/>
    <n v="8"/>
    <n v="4.75"/>
    <x v="3"/>
    <s v="plays"/>
    <x v="3584"/>
    <x v="3569"/>
    <x v="18"/>
  </r>
  <r>
    <n v="3585"/>
    <s v="The Lost Boy (a play)"/>
    <s v="The world premiere of a play, a true story about love, loss, and a man reaching back in time as the only way to move forward."/>
    <x v="106"/>
    <n v="4050"/>
    <x v="0"/>
    <s v="US"/>
    <s v="USD"/>
    <n v="1419181890"/>
    <x v="3585"/>
    <b v="0"/>
    <n v="23"/>
    <b v="1"/>
    <s v="theater/plays"/>
    <n v="119"/>
    <n v="176.09"/>
    <x v="3"/>
    <s v="plays"/>
    <x v="3585"/>
    <x v="3570"/>
    <x v="32"/>
  </r>
  <r>
    <n v="3586"/>
    <s v="Actors &amp; Musicians who are Blind or Autistic"/>
    <s v="See Theatre In A New Light"/>
    <x v="50"/>
    <n v="8207"/>
    <x v="0"/>
    <s v="US"/>
    <s v="USD"/>
    <n v="1474649070"/>
    <x v="3586"/>
    <b v="0"/>
    <n v="54"/>
    <b v="1"/>
    <s v="theater/plays"/>
    <n v="109"/>
    <n v="151.97999999999999"/>
    <x v="3"/>
    <s v="plays"/>
    <x v="3586"/>
    <x v="3571"/>
    <x v="11"/>
  </r>
  <r>
    <n v="4012"/>
    <s v="The Butterfly Catcher"/>
    <s v="LEELA IS A 14 YEAR OLD GIRL. JONAH IS A 56 YEAR OLD MAN. IT'S BEEN GOING ON FOR 3 YEARS. HERE COMES THE NIGHT OF VIOLENT RECKONING."/>
    <x v="417"/>
    <n v="0"/>
    <x v="1"/>
    <s v="GB"/>
    <s v="GBP"/>
    <n v="1430571849"/>
    <x v="3587"/>
    <b v="0"/>
    <n v="0"/>
    <b v="0"/>
    <s v="theater/plays"/>
    <n v="0"/>
    <n v="0"/>
    <x v="3"/>
    <s v="plays"/>
    <x v="3587"/>
    <x v="3572"/>
    <x v="19"/>
  </r>
  <r>
    <n v="4016"/>
    <s v="MENTAL Play"/>
    <s v="A new play and project exploring challenges faced by young adults struggling with mental health issues in contemporary Britain."/>
    <x v="9"/>
    <n v="70"/>
    <x v="1"/>
    <s v="GB"/>
    <s v="GBP"/>
    <n v="1410987400"/>
    <x v="3588"/>
    <b v="0"/>
    <n v="7"/>
    <b v="0"/>
    <s v="theater/plays"/>
    <n v="14"/>
    <n v="10"/>
    <x v="3"/>
    <s v="plays"/>
    <x v="3588"/>
    <x v="3573"/>
    <x v="1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3"/>
    <s v="plays"/>
    <x v="3589"/>
    <x v="3574"/>
    <x v="57"/>
  </r>
  <r>
    <n v="4018"/>
    <s v="Time Please Fringe"/>
    <s v="Funding for a production of Time Please at the Brighton Fringe 2017... and beyond."/>
    <x v="48"/>
    <n v="130"/>
    <x v="1"/>
    <s v="GB"/>
    <s v="GBP"/>
    <n v="1475877108"/>
    <x v="3590"/>
    <b v="0"/>
    <n v="4"/>
    <b v="0"/>
    <s v="theater/plays"/>
    <n v="9"/>
    <n v="32.5"/>
    <x v="3"/>
    <s v="plays"/>
    <x v="3590"/>
    <x v="3575"/>
    <x v="78"/>
  </r>
  <r>
    <n v="3591"/>
    <s v="The Boy at the Edge of Everything NEXT STAGE RESIDENT SHOW"/>
    <s v="We are trying to produce a kid friendly show about an imaginative journey through space and time. Help us create our wonderland!!"/>
    <x v="183"/>
    <n v="1225"/>
    <x v="0"/>
    <s v="US"/>
    <s v="USD"/>
    <n v="1422075540"/>
    <x v="3591"/>
    <b v="0"/>
    <n v="18"/>
    <b v="1"/>
    <s v="theater/plays"/>
    <n v="175"/>
    <n v="68.06"/>
    <x v="3"/>
    <s v="plays"/>
    <x v="3591"/>
    <x v="3576"/>
    <x v="10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3"/>
    <s v="plays"/>
    <x v="3592"/>
    <x v="3577"/>
    <x v="18"/>
  </r>
  <r>
    <n v="3593"/>
    <s v="&quot;Lucy &amp; Vincente&quot; A New Play about Lucille Ball"/>
    <s v="A staged reading for &quot;Lucy &amp; Vincente&quot; in NYC. A new play about Lucille Ball &amp; Vincente Minnelli in Hollywood, 1953."/>
    <x v="2"/>
    <n v="3319"/>
    <x v="0"/>
    <s v="US"/>
    <s v="USD"/>
    <n v="1420489560"/>
    <x v="3593"/>
    <b v="0"/>
    <n v="43"/>
    <b v="1"/>
    <s v="theater/plays"/>
    <n v="111"/>
    <n v="77.19"/>
    <x v="3"/>
    <s v="plays"/>
    <x v="3593"/>
    <x v="3578"/>
    <x v="98"/>
  </r>
  <r>
    <n v="3594"/>
    <s v="HEDDA"/>
    <s v="An adaptation that realizes the internal struggle of Ibsenâ€™s most renowned protagonist as she traverses a claustrophobic social world"/>
    <x v="190"/>
    <n v="2015"/>
    <x v="0"/>
    <s v="US"/>
    <s v="USD"/>
    <n v="1472952982"/>
    <x v="3594"/>
    <b v="0"/>
    <n v="36"/>
    <b v="1"/>
    <s v="theater/plays"/>
    <n v="126"/>
    <n v="55.97"/>
    <x v="3"/>
    <s v="plays"/>
    <x v="3594"/>
    <x v="3579"/>
    <x v="79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3"/>
    <s v="plays"/>
    <x v="3595"/>
    <x v="3580"/>
    <x v="85"/>
  </r>
  <r>
    <n v="3596"/>
    <s v="SHADFLY - NEW PLAY AT THE ARTS PROJECT"/>
    <s v="A play about the last eight years of the life of Egon Schiele, one of the most influential Austrian Expressionist artists."/>
    <x v="191"/>
    <n v="1185"/>
    <x v="0"/>
    <s v="CA"/>
    <s v="CAD"/>
    <n v="1409072982"/>
    <x v="3596"/>
    <b v="0"/>
    <n v="15"/>
    <b v="1"/>
    <s v="theater/plays"/>
    <n v="108"/>
    <n v="79"/>
    <x v="3"/>
    <s v="plays"/>
    <x v="3596"/>
    <x v="3581"/>
    <x v="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3"/>
    <s v="plays"/>
    <x v="3597"/>
    <x v="3582"/>
    <x v="99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3"/>
    <s v="plays"/>
    <x v="3598"/>
    <x v="3583"/>
    <x v="96"/>
  </r>
  <r>
    <n v="3599"/>
    <s v="Promised Land"/>
    <s v="Help Chrysalis get this production off the ground!  An original play, we only need $500 to get this production on its feet!"/>
    <x v="9"/>
    <n v="1010"/>
    <x v="0"/>
    <s v="US"/>
    <s v="USD"/>
    <n v="1440892800"/>
    <x v="3599"/>
    <b v="0"/>
    <n v="17"/>
    <b v="1"/>
    <s v="theater/plays"/>
    <n v="202"/>
    <n v="59.41"/>
    <x v="3"/>
    <s v="plays"/>
    <x v="3599"/>
    <x v="3584"/>
    <x v="20"/>
  </r>
  <r>
    <n v="3600"/>
    <s v="Pariah"/>
    <s v="The First Play From The Man Who Brought You The Black James Bond!"/>
    <x v="192"/>
    <n v="13"/>
    <x v="0"/>
    <s v="US"/>
    <s v="USD"/>
    <n v="1476390164"/>
    <x v="3600"/>
    <b v="0"/>
    <n v="4"/>
    <b v="1"/>
    <s v="theater/plays"/>
    <n v="130"/>
    <n v="3.25"/>
    <x v="3"/>
    <s v="plays"/>
    <x v="3600"/>
    <x v="3585"/>
    <x v="83"/>
  </r>
  <r>
    <n v="4033"/>
    <s v="2020 Vision: a love story told over sixty years"/>
    <s v="Help us produce an iconic new verse play, set in the year 2020, with virtuoso acting and hauntingly beautiful words and music"/>
    <x v="418"/>
    <n v="6141.99"/>
    <x v="1"/>
    <s v="GB"/>
    <s v="GBP"/>
    <n v="1475398800"/>
    <x v="3601"/>
    <b v="0"/>
    <n v="94"/>
    <b v="0"/>
    <s v="theater/plays"/>
    <n v="26"/>
    <n v="65.34"/>
    <x v="3"/>
    <s v="plays"/>
    <x v="3601"/>
    <x v="3586"/>
    <x v="78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3"/>
    <s v="plays"/>
    <x v="3602"/>
    <x v="3587"/>
    <x v="9"/>
  </r>
  <r>
    <n v="3603"/>
    <s v="Thank You For Waiting"/>
    <s v="Help produce &quot;Thank You For Waiting,&quot; a new play that explores friendship, loss, and mental illness, at the 2016 Frigid Festival!"/>
    <x v="48"/>
    <n v="2560"/>
    <x v="0"/>
    <s v="US"/>
    <s v="USD"/>
    <n v="1446759880"/>
    <x v="3603"/>
    <b v="0"/>
    <n v="57"/>
    <b v="1"/>
    <s v="theater/plays"/>
    <n v="171"/>
    <n v="44.91"/>
    <x v="3"/>
    <s v="plays"/>
    <x v="3603"/>
    <x v="3588"/>
    <x v="26"/>
  </r>
  <r>
    <n v="3604"/>
    <s v="Suddenly Split &amp; Swiping Over"/>
    <s v="â€œSuddenly Split &amp; Swiping Overâ€ is a sassy and heartfelt one-woman show about ending a longterm relationship and starting over."/>
    <x v="2"/>
    <n v="3385"/>
    <x v="0"/>
    <s v="US"/>
    <s v="USD"/>
    <n v="1461913140"/>
    <x v="3604"/>
    <b v="0"/>
    <n v="69"/>
    <b v="1"/>
    <s v="theater/plays"/>
    <n v="113"/>
    <n v="49.06"/>
    <x v="3"/>
    <s v="plays"/>
    <x v="3604"/>
    <x v="3589"/>
    <x v="70"/>
  </r>
  <r>
    <n v="4041"/>
    <s v="In the Land of Gold"/>
    <s v="A bold, colouful, vibrant play centred around the last remaining monarchy of Africa."/>
    <x v="10"/>
    <n v="21"/>
    <x v="1"/>
    <s v="GB"/>
    <s v="GBP"/>
    <n v="1473160954"/>
    <x v="3605"/>
    <b v="0"/>
    <n v="2"/>
    <b v="0"/>
    <s v="theater/plays"/>
    <n v="0"/>
    <n v="10.5"/>
    <x v="3"/>
    <s v="plays"/>
    <x v="3605"/>
    <x v="3590"/>
    <x v="5"/>
  </r>
  <r>
    <n v="4048"/>
    <s v="Speechless"/>
    <s v="The unspoken story of growing up disabled with cerebral palsy and no speech. This inclusive company fights ignorance using dark humour."/>
    <x v="102"/>
    <n v="3001"/>
    <x v="1"/>
    <s v="GB"/>
    <s v="GBP"/>
    <n v="1460373187"/>
    <x v="3606"/>
    <b v="0"/>
    <n v="91"/>
    <b v="0"/>
    <s v="theater/plays"/>
    <n v="18"/>
    <n v="32.979999999999997"/>
    <x v="3"/>
    <s v="plays"/>
    <x v="3606"/>
    <x v="3591"/>
    <x v="103"/>
  </r>
  <r>
    <n v="4053"/>
    <s v="'Time at the Bar!' - Written and directed by Kieran Mellish"/>
    <s v="'Time at the Bar!' is a play written by Kieran Mellish, a student at Loughborough University and member of LSU Stage Society."/>
    <x v="9"/>
    <n v="110"/>
    <x v="1"/>
    <s v="GB"/>
    <s v="GBP"/>
    <n v="1416081600"/>
    <x v="3607"/>
    <b v="0"/>
    <n v="2"/>
    <b v="0"/>
    <s v="theater/plays"/>
    <n v="22"/>
    <n v="55"/>
    <x v="3"/>
    <s v="plays"/>
    <x v="3607"/>
    <x v="3592"/>
    <x v="2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1"/>
    <s v="GB"/>
    <s v="GBP"/>
    <n v="1403192031"/>
    <x v="3608"/>
    <b v="0"/>
    <n v="21"/>
    <b v="0"/>
    <s v="theater/plays"/>
    <n v="18"/>
    <n v="41.95"/>
    <x v="3"/>
    <s v="plays"/>
    <x v="3608"/>
    <x v="3593"/>
    <x v="1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1"/>
    <s v="GB"/>
    <s v="GBP"/>
    <n v="1448492400"/>
    <x v="3609"/>
    <b v="0"/>
    <n v="6"/>
    <b v="0"/>
    <s v="theater/plays"/>
    <n v="22"/>
    <n v="129.16999999999999"/>
    <x v="3"/>
    <s v="plays"/>
    <x v="3609"/>
    <x v="3594"/>
    <x v="21"/>
  </r>
  <r>
    <n v="4063"/>
    <s v="Whisper Me Happy Ever After (WMHEA)"/>
    <s v="WMHAE by Julie McNamara, raises awareness of the effects domestic violence has on the mental health of young people who witness it."/>
    <x v="203"/>
    <n v="135"/>
    <x v="1"/>
    <s v="GB"/>
    <s v="GBP"/>
    <n v="1403886084"/>
    <x v="3610"/>
    <b v="0"/>
    <n v="9"/>
    <b v="0"/>
    <s v="theater/plays"/>
    <n v="1"/>
    <n v="15"/>
    <x v="3"/>
    <s v="plays"/>
    <x v="3610"/>
    <x v="3595"/>
    <x v="10"/>
  </r>
  <r>
    <n v="4069"/>
    <s v="The Pendulum Swings"/>
    <s v="'The Pendulum Swings' is a three-act dark comedy that sees Frank and Michael await their execution on Death Row."/>
    <x v="21"/>
    <n v="430"/>
    <x v="1"/>
    <s v="GB"/>
    <s v="GBP"/>
    <n v="1425124800"/>
    <x v="3611"/>
    <b v="0"/>
    <n v="13"/>
    <b v="0"/>
    <s v="theater/plays"/>
    <n v="34"/>
    <n v="33.08"/>
    <x v="3"/>
    <s v="plays"/>
    <x v="3611"/>
    <x v="3596"/>
    <x v="28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3"/>
    <s v="plays"/>
    <x v="3612"/>
    <x v="3597"/>
    <x v="1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3"/>
    <s v="plays"/>
    <x v="3613"/>
    <x v="3598"/>
    <x v="1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3"/>
    <s v="plays"/>
    <x v="3614"/>
    <x v="3599"/>
    <x v="68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1"/>
    <s v="GB"/>
    <s v="GBP"/>
    <n v="1408646111"/>
    <x v="3615"/>
    <b v="0"/>
    <n v="2"/>
    <b v="0"/>
    <s v="theater/plays"/>
    <n v="0"/>
    <n v="2"/>
    <x v="3"/>
    <s v="plays"/>
    <x v="3615"/>
    <x v="3600"/>
    <x v="12"/>
  </r>
  <r>
    <n v="4074"/>
    <s v="The Free Man - the story of Hurr"/>
    <s v="A performance to inspire people, regardless of their faith, to visualise the repentance of Hurr and the forgiveness of Imam Hussain"/>
    <x v="187"/>
    <n v="735"/>
    <x v="1"/>
    <s v="GB"/>
    <s v="GBP"/>
    <n v="1446732975"/>
    <x v="3616"/>
    <b v="0"/>
    <n v="21"/>
    <b v="0"/>
    <s v="theater/plays"/>
    <n v="27"/>
    <n v="35"/>
    <x v="3"/>
    <s v="plays"/>
    <x v="3616"/>
    <x v="3601"/>
    <x v="2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1"/>
    <s v="GB"/>
    <s v="GBP"/>
    <n v="1404149280"/>
    <x v="3617"/>
    <b v="0"/>
    <n v="13"/>
    <b v="0"/>
    <s v="theater/plays"/>
    <n v="29"/>
    <n v="44.31"/>
    <x v="3"/>
    <s v="plays"/>
    <x v="3617"/>
    <x v="3602"/>
    <x v="10"/>
  </r>
  <r>
    <n v="4078"/>
    <s v="Theatre Memoire"/>
    <s v="Theatre Memoire are a High Wycombe based theatre company. Performing plays about multi-culturalism and interconectedness."/>
    <x v="159"/>
    <n v="0"/>
    <x v="1"/>
    <s v="GB"/>
    <s v="GBP"/>
    <n v="1485543242"/>
    <x v="3618"/>
    <b v="0"/>
    <n v="0"/>
    <b v="0"/>
    <s v="theater/plays"/>
    <n v="0"/>
    <n v="0"/>
    <x v="3"/>
    <s v="plays"/>
    <x v="3618"/>
    <x v="3603"/>
    <x v="62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3"/>
    <s v="plays"/>
    <x v="3619"/>
    <x v="3604"/>
    <x v="155"/>
  </r>
  <r>
    <n v="3620"/>
    <s v="The Irish play MISTERMAN by Enda Walsh, heads to Boulder"/>
    <s v="An Irish show about mental illness though the eyes of the man experiencing it. Support this show and help get it to Boulder and NYC."/>
    <x v="126"/>
    <n v="11045"/>
    <x v="0"/>
    <s v="US"/>
    <s v="USD"/>
    <n v="1425528000"/>
    <x v="3620"/>
    <b v="0"/>
    <n v="197"/>
    <b v="1"/>
    <s v="theater/plays"/>
    <n v="105"/>
    <n v="56.07"/>
    <x v="3"/>
    <s v="plays"/>
    <x v="3620"/>
    <x v="3605"/>
    <x v="86"/>
  </r>
  <r>
    <n v="3621"/>
    <s v="EverScape"/>
    <s v="Bare Theatre and Sonorous Road collaborate on the NC debut of  Allan Maule's gamer fantasy play that was extended in New York."/>
    <x v="2"/>
    <n v="3292"/>
    <x v="0"/>
    <s v="US"/>
    <s v="USD"/>
    <n v="1475269200"/>
    <x v="3621"/>
    <b v="0"/>
    <n v="70"/>
    <b v="1"/>
    <s v="theater/plays"/>
    <n v="110"/>
    <n v="47.03"/>
    <x v="3"/>
    <s v="plays"/>
    <x v="3621"/>
    <x v="3606"/>
    <x v="78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3"/>
    <s v="plays"/>
    <x v="3622"/>
    <x v="3607"/>
    <x v="16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3"/>
    <s v="plays"/>
    <x v="3623"/>
    <x v="3608"/>
    <x v="3"/>
  </r>
  <r>
    <n v="3624"/>
    <s v="&quot;The Next Event&quot;"/>
    <s v="â€œThe Event of a Lifetimeâ€¦â€_x000a__x000a_After the books stopped selling, and family disappears..the next event is closer than expected for him."/>
    <x v="2"/>
    <n v="3148"/>
    <x v="0"/>
    <s v="US"/>
    <s v="USD"/>
    <n v="1471977290"/>
    <x v="3624"/>
    <b v="0"/>
    <n v="39"/>
    <b v="1"/>
    <s v="theater/plays"/>
    <n v="105"/>
    <n v="80.72"/>
    <x v="3"/>
    <s v="plays"/>
    <x v="3624"/>
    <x v="3609"/>
    <x v="42"/>
  </r>
  <r>
    <n v="4088"/>
    <s v="Community Theatre Project-Children's Show (Arthur)"/>
    <s v="Young persons theatre company working in deprived area seeking funding for children's theatrical production."/>
    <x v="13"/>
    <n v="216"/>
    <x v="1"/>
    <s v="GB"/>
    <s v="GBP"/>
    <n v="1421403960"/>
    <x v="3625"/>
    <b v="0"/>
    <n v="3"/>
    <b v="0"/>
    <s v="theater/plays"/>
    <n v="11"/>
    <n v="72"/>
    <x v="3"/>
    <s v="plays"/>
    <x v="3625"/>
    <x v="3610"/>
    <x v="18"/>
  </r>
  <r>
    <n v="4093"/>
    <s v="The Grouch Who Couldn't Steal Christmas"/>
    <s v="'The Grouch' is the perfect way to brighten up your Christmas. Full of love, laughs and some sheer calculated silliness, don't miss it!"/>
    <x v="30"/>
    <n v="60"/>
    <x v="1"/>
    <s v="GB"/>
    <s v="GBP"/>
    <n v="1440272093"/>
    <x v="3626"/>
    <b v="0"/>
    <n v="4"/>
    <b v="0"/>
    <s v="theater/plays"/>
    <n v="2"/>
    <n v="15"/>
    <x v="3"/>
    <s v="plays"/>
    <x v="3626"/>
    <x v="3611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3"/>
    <s v="plays"/>
    <x v="3627"/>
    <x v="3612"/>
    <x v="8"/>
  </r>
  <r>
    <n v="3628"/>
    <s v="Blast From the Past"/>
    <s v="I am asking for public funding to help put together a musical tribute titled &quot;Blast From The Past&quot; reenacting famous HipHop, RnB acts."/>
    <x v="59"/>
    <n v="0"/>
    <x v="1"/>
    <s v="US"/>
    <s v="USD"/>
    <n v="1450040396"/>
    <x v="3628"/>
    <b v="0"/>
    <n v="0"/>
    <b v="0"/>
    <s v="theater/musical"/>
    <n v="0"/>
    <n v="0"/>
    <x v="3"/>
    <s v="musical"/>
    <x v="3628"/>
    <x v="3613"/>
    <x v="2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1"/>
    <s v="US"/>
    <s v="USD"/>
    <n v="1462467600"/>
    <x v="3629"/>
    <b v="0"/>
    <n v="2"/>
    <b v="0"/>
    <s v="theater/musical"/>
    <n v="0"/>
    <n v="1"/>
    <x v="3"/>
    <s v="musical"/>
    <x v="3629"/>
    <x v="3614"/>
    <x v="10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1"/>
    <s v="GB"/>
    <s v="GBP"/>
    <n v="1488271860"/>
    <x v="3630"/>
    <b v="0"/>
    <n v="5"/>
    <b v="0"/>
    <s v="theater/plays"/>
    <n v="11"/>
    <n v="80"/>
    <x v="3"/>
    <s v="plays"/>
    <x v="3630"/>
    <x v="3615"/>
    <x v="121"/>
  </r>
  <r>
    <n v="3631"/>
    <s v="Evo: An Original Rock Opera"/>
    <s v="A revival of Shadowbox Live's Off-Broadway Rock Opera to uncompromisingly explore the darker urges of humankind. But we need your help!"/>
    <x v="419"/>
    <n v="8725"/>
    <x v="1"/>
    <s v="US"/>
    <s v="USD"/>
    <n v="1411444740"/>
    <x v="3631"/>
    <b v="0"/>
    <n v="59"/>
    <b v="0"/>
    <s v="theater/musical"/>
    <n v="51"/>
    <n v="147.88"/>
    <x v="3"/>
    <s v="musical"/>
    <x v="3631"/>
    <x v="3616"/>
    <x v="16"/>
  </r>
  <r>
    <n v="4097"/>
    <s v="And There Was War! Major Theatre Production"/>
    <s v="And There Was War is a play, a biblical narrative deeply entrenched in the concepts of the great controversy between Good and Evil!"/>
    <x v="3"/>
    <n v="0"/>
    <x v="1"/>
    <s v="GB"/>
    <s v="GBP"/>
    <n v="1454284500"/>
    <x v="3632"/>
    <b v="0"/>
    <n v="0"/>
    <b v="0"/>
    <s v="theater/plays"/>
    <n v="0"/>
    <n v="0"/>
    <x v="3"/>
    <s v="plays"/>
    <x v="3632"/>
    <x v="3617"/>
    <x v="104"/>
  </r>
  <r>
    <n v="3633"/>
    <s v="SMOKEY AND THE BANDIT: THE MUSICAL"/>
    <s v="SMOKEY AND THE BANDIT: THE MUSICAL_x000a_The classic film, characters and music you love, on stage, LIVE!"/>
    <x v="10"/>
    <n v="1762"/>
    <x v="1"/>
    <s v="US"/>
    <s v="USD"/>
    <n v="1479517200"/>
    <x v="3633"/>
    <b v="0"/>
    <n v="31"/>
    <b v="0"/>
    <s v="theater/musical"/>
    <n v="35"/>
    <n v="56.84"/>
    <x v="3"/>
    <s v="musical"/>
    <x v="3633"/>
    <x v="3618"/>
    <x v="142"/>
  </r>
  <r>
    <n v="3634"/>
    <s v="Alice - A New Musical"/>
    <s v="Alice is an original musical for all ages with a unique new story based on Alice's Adventures in Wonderland, premiering in summer 2017."/>
    <x v="98"/>
    <n v="3185"/>
    <x v="1"/>
    <s v="CA"/>
    <s v="CAD"/>
    <n v="1484366340"/>
    <x v="3634"/>
    <b v="0"/>
    <n v="18"/>
    <b v="0"/>
    <s v="theater/musical"/>
    <n v="4"/>
    <n v="176.94"/>
    <x v="3"/>
    <s v="musical"/>
    <x v="3634"/>
    <x v="3619"/>
    <x v="87"/>
  </r>
  <r>
    <n v="3635"/>
    <s v="Mary's Son"/>
    <s v="Mary's Son is a pop opera about Jesus and the hope he brings to all people."/>
    <x v="8"/>
    <n v="1276"/>
    <x v="1"/>
    <s v="US"/>
    <s v="USD"/>
    <n v="1461186676"/>
    <x v="3635"/>
    <b v="0"/>
    <n v="10"/>
    <b v="0"/>
    <s v="theater/musical"/>
    <n v="36"/>
    <n v="127.6"/>
    <x v="3"/>
    <s v="musical"/>
    <x v="3635"/>
    <x v="3620"/>
    <x v="9"/>
  </r>
  <r>
    <n v="3636"/>
    <s v="The Brother's of B-Block"/>
    <s v="The Brotherâ€™s of B-block is a musical play. A new take on &quot;OZ&quot; _x000a_The Wizard of OZ meets HBO's OZ."/>
    <x v="61"/>
    <n v="0"/>
    <x v="1"/>
    <s v="US"/>
    <s v="USD"/>
    <n v="1442248829"/>
    <x v="3636"/>
    <b v="0"/>
    <n v="0"/>
    <b v="0"/>
    <s v="theater/musical"/>
    <n v="0"/>
    <n v="0"/>
    <x v="3"/>
    <s v="musical"/>
    <x v="3636"/>
    <x v="3621"/>
    <x v="20"/>
  </r>
  <r>
    <n v="3637"/>
    <s v="The Ballad of Downtown Jake"/>
    <s v="THE BALLAD OF DOWNTOWN JAKE is a newly created contemporary music drama that is schedule to premiere in Phoenix, AZ in March 2015."/>
    <x v="2"/>
    <n v="926"/>
    <x v="1"/>
    <s v="US"/>
    <s v="USD"/>
    <n v="1420130935"/>
    <x v="3637"/>
    <b v="0"/>
    <n v="14"/>
    <b v="0"/>
    <s v="theater/musical"/>
    <n v="31"/>
    <n v="66.14"/>
    <x v="3"/>
    <s v="musical"/>
    <x v="3637"/>
    <x v="3622"/>
    <x v="98"/>
  </r>
  <r>
    <n v="3638"/>
    <s v="Project Hedwig and the Angry Inch"/>
    <s v="A rock and roll journey that explores love, loss, redemption, duality and ascension."/>
    <x v="128"/>
    <n v="216"/>
    <x v="1"/>
    <s v="CA"/>
    <s v="CAD"/>
    <n v="1429456132"/>
    <x v="3638"/>
    <b v="0"/>
    <n v="2"/>
    <b v="0"/>
    <s v="theater/musical"/>
    <n v="7"/>
    <n v="108"/>
    <x v="3"/>
    <s v="musical"/>
    <x v="3638"/>
    <x v="3623"/>
    <x v="85"/>
  </r>
  <r>
    <n v="3639"/>
    <s v="POE!"/>
    <s v="POE is a tragicomic musical about the life and works of Edgar Poe, with Death as his therapist helping him find peace in the beyond."/>
    <x v="58"/>
    <n v="1"/>
    <x v="1"/>
    <s v="US"/>
    <s v="USD"/>
    <n v="1475853060"/>
    <x v="3639"/>
    <b v="0"/>
    <n v="1"/>
    <b v="0"/>
    <s v="theater/musical"/>
    <n v="0"/>
    <n v="1"/>
    <x v="3"/>
    <s v="musical"/>
    <x v="3639"/>
    <x v="3624"/>
    <x v="7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1"/>
    <s v="US"/>
    <s v="USD"/>
    <n v="1431283530"/>
    <x v="3640"/>
    <b v="0"/>
    <n v="3"/>
    <b v="0"/>
    <s v="theater/musical"/>
    <n v="6"/>
    <n v="18.329999999999998"/>
    <x v="3"/>
    <s v="musical"/>
    <x v="3640"/>
    <x v="3625"/>
    <x v="19"/>
  </r>
  <r>
    <n v="3641"/>
    <s v="THE PRYOR EMPIRE: A RICHARD PRYOR TRIBUTE"/>
    <s v="See Pryor from his teenage years to his last breath featuring his past wives, closest friends. &amp; his fan favorite character Mudbone."/>
    <x v="2"/>
    <n v="0"/>
    <x v="1"/>
    <s v="US"/>
    <s v="USD"/>
    <n v="1412485200"/>
    <x v="3641"/>
    <b v="0"/>
    <n v="0"/>
    <b v="0"/>
    <s v="theater/musical"/>
    <n v="0"/>
    <n v="0"/>
    <x v="3"/>
    <s v="musical"/>
    <x v="3641"/>
    <x v="3626"/>
    <x v="80"/>
  </r>
  <r>
    <n v="3642"/>
    <s v="My own musical"/>
    <s v="All the world's a stage..._x000a_It is my biggest dream to perform my own, selfcreated musical with lots of kids as big as I am able to."/>
    <x v="183"/>
    <n v="15"/>
    <x v="1"/>
    <s v="DE"/>
    <s v="EUR"/>
    <n v="1448902800"/>
    <x v="3642"/>
    <b v="0"/>
    <n v="2"/>
    <b v="0"/>
    <s v="theater/musical"/>
    <n v="2"/>
    <n v="7.5"/>
    <x v="3"/>
    <s v="musical"/>
    <x v="3642"/>
    <x v="3627"/>
    <x v="94"/>
  </r>
  <r>
    <n v="3643"/>
    <s v="Puberty: The Musical"/>
    <s v="It feels like the first time. Like the very first time everyone's coming-of-age comes to the stage. Think 'Wicked', with bad acne."/>
    <x v="58"/>
    <n v="0"/>
    <x v="1"/>
    <s v="US"/>
    <s v="USD"/>
    <n v="1447734439"/>
    <x v="3643"/>
    <b v="0"/>
    <n v="0"/>
    <b v="0"/>
    <s v="theater/musical"/>
    <n v="0"/>
    <n v="0"/>
    <x v="3"/>
    <s v="musical"/>
    <x v="3643"/>
    <x v="3628"/>
    <x v="26"/>
  </r>
  <r>
    <n v="3644"/>
    <s v="SHS presents Rodgers and Hammerstein's Cinderella"/>
    <s v="We are the Saugerties High School drama club. Please help us create our musical to keep theater alive!"/>
    <x v="10"/>
    <n v="821"/>
    <x v="1"/>
    <s v="US"/>
    <s v="USD"/>
    <n v="1457413140"/>
    <x v="3644"/>
    <b v="0"/>
    <n v="12"/>
    <b v="0"/>
    <s v="theater/musical"/>
    <n v="16"/>
    <n v="68.42"/>
    <x v="3"/>
    <s v="musical"/>
    <x v="3644"/>
    <x v="3629"/>
    <x v="91"/>
  </r>
  <r>
    <n v="3645"/>
    <s v="If the Shoe Fits"/>
    <s v="This new musical comedy empowers women and girls of all ages to be themselves in their shoes, whatever shoes they choose."/>
    <x v="28"/>
    <n v="1"/>
    <x v="1"/>
    <s v="CA"/>
    <s v="CAD"/>
    <n v="1479773838"/>
    <x v="3645"/>
    <b v="0"/>
    <n v="1"/>
    <b v="0"/>
    <s v="theater/musical"/>
    <n v="0"/>
    <n v="1"/>
    <x v="3"/>
    <s v="musical"/>
    <x v="3645"/>
    <x v="3630"/>
    <x v="155"/>
  </r>
  <r>
    <n v="3646"/>
    <s v="Our Sacred Honor"/>
    <s v="Develop demo materials for new, true story of teen Revolutionary War heroes - for hybrid film/live stage musical"/>
    <x v="3"/>
    <n v="481"/>
    <x v="1"/>
    <s v="US"/>
    <s v="USD"/>
    <n v="1434497400"/>
    <x v="3646"/>
    <b v="0"/>
    <n v="8"/>
    <b v="0"/>
    <s v="theater/musical"/>
    <n v="5"/>
    <n v="60.13"/>
    <x v="3"/>
    <s v="musical"/>
    <x v="3646"/>
    <x v="3631"/>
    <x v="82"/>
  </r>
  <r>
    <n v="4109"/>
    <s v="Jack the Lad"/>
    <s v="Jack the Lad - a new play that explores how far the boundaries of friendship will stretch when morality and loyalties clash."/>
    <x v="9"/>
    <n v="0"/>
    <x v="1"/>
    <s v="GB"/>
    <s v="GBP"/>
    <n v="1448805404"/>
    <x v="3647"/>
    <b v="0"/>
    <n v="0"/>
    <b v="0"/>
    <s v="theater/plays"/>
    <n v="0"/>
    <n v="0"/>
    <x v="3"/>
    <s v="plays"/>
    <x v="3647"/>
    <x v="3632"/>
    <x v="94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3"/>
    <s v="plays"/>
    <x v="3648"/>
    <x v="3633"/>
    <x v="31"/>
  </r>
  <r>
    <n v="3649"/>
    <s v="Honest Aesop's Fables - Tall tales for short people"/>
    <s v="Monies raised will help offset production costs of  transportation of set and actors, theatre rental and advertising costs."/>
    <x v="46"/>
    <n v="780"/>
    <x v="0"/>
    <s v="CA"/>
    <s v="CAD"/>
    <n v="1402938394"/>
    <x v="3649"/>
    <b v="0"/>
    <n v="8"/>
    <b v="1"/>
    <s v="theater/plays"/>
    <n v="104"/>
    <n v="97.5"/>
    <x v="3"/>
    <s v="plays"/>
    <x v="3649"/>
    <x v="3634"/>
    <x v="1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1"/>
    <s v="GB"/>
    <s v="GBP"/>
    <n v="1469113351"/>
    <x v="3650"/>
    <b v="0"/>
    <n v="6"/>
    <b v="0"/>
    <s v="theater/plays"/>
    <n v="29"/>
    <n v="14.33"/>
    <x v="3"/>
    <s v="plays"/>
    <x v="3650"/>
    <x v="3635"/>
    <x v="7"/>
  </r>
  <r>
    <n v="3651"/>
    <s v="Staged Reading of &quot;The Rise and Fall of Little Voice&quot;"/>
    <s v="A Chicago staged reading of Jim Cartwright's 1992 play-with-music, &quot;The Rise and Fall of Little Voice.&quot;"/>
    <x v="9"/>
    <n v="520"/>
    <x v="0"/>
    <s v="US"/>
    <s v="USD"/>
    <n v="1407686340"/>
    <x v="3651"/>
    <b v="0"/>
    <n v="9"/>
    <b v="1"/>
    <s v="theater/plays"/>
    <n v="104"/>
    <n v="57.78"/>
    <x v="3"/>
    <s v="plays"/>
    <x v="3651"/>
    <x v="3636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3"/>
    <s v="plays"/>
    <x v="3652"/>
    <x v="3637"/>
    <x v="79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3653"/>
    <b v="0"/>
    <n v="83"/>
    <b v="1"/>
    <s v="music/pop"/>
    <n v="110"/>
    <n v="26.55"/>
    <x v="2"/>
    <s v="pop"/>
    <x v="3653"/>
    <x v="3638"/>
    <x v="3"/>
  </r>
  <r>
    <n v="1659"/>
    <s v="The Penny Arcade Quartet's Christmas EP"/>
    <s v="The long awaited Christmas EP is in session! We need your help to get it professionally mixed, produced and manufactured."/>
    <x v="9"/>
    <n v="564"/>
    <x v="0"/>
    <s v="GB"/>
    <s v="GBP"/>
    <n v="1387281600"/>
    <x v="3654"/>
    <b v="0"/>
    <n v="45"/>
    <b v="1"/>
    <s v="music/pop"/>
    <n v="113"/>
    <n v="12.53"/>
    <x v="2"/>
    <s v="pop"/>
    <x v="3654"/>
    <x v="3639"/>
    <x v="149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3"/>
    <s v="plays"/>
    <x v="3655"/>
    <x v="364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3"/>
    <s v="plays"/>
    <x v="3656"/>
    <x v="3641"/>
    <x v="154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3"/>
    <s v="plays"/>
    <x v="3657"/>
    <x v="3642"/>
    <x v="36"/>
  </r>
  <r>
    <n v="3658"/>
    <s v="Mr. Marmalade"/>
    <s v="Life is hard when your own imaginary friend can't make time for you."/>
    <x v="48"/>
    <n v="1510"/>
    <x v="0"/>
    <s v="US"/>
    <s v="USD"/>
    <n v="1404273540"/>
    <x v="3658"/>
    <b v="0"/>
    <n v="20"/>
    <b v="1"/>
    <s v="theater/plays"/>
    <n v="101"/>
    <n v="75.5"/>
    <x v="3"/>
    <s v="plays"/>
    <x v="3658"/>
    <x v="3643"/>
    <x v="10"/>
  </r>
  <r>
    <n v="3659"/>
    <s v="Reality of Love Remix (Love in Disguise)"/>
    <s v="We want you to analyze while we dramatize if people who romanticize can recognize true love in a disguise."/>
    <x v="2"/>
    <n v="3061"/>
    <x v="0"/>
    <s v="US"/>
    <s v="USD"/>
    <n v="1426775940"/>
    <x v="3659"/>
    <b v="0"/>
    <n v="13"/>
    <b v="1"/>
    <s v="theater/plays"/>
    <n v="102"/>
    <n v="235.46"/>
    <x v="3"/>
    <s v="plays"/>
    <x v="3659"/>
    <x v="3644"/>
    <x v="85"/>
  </r>
  <r>
    <n v="2506"/>
    <s v="Bowlz Cafe, Hull"/>
    <s v="Love cereal as much as we do? Then we need your help! We are opening a worldwide cereal cafe, serving the best in imported cereals!"/>
    <x v="10"/>
    <n v="30"/>
    <x v="1"/>
    <s v="GB"/>
    <s v="GBP"/>
    <n v="1443906000"/>
    <x v="3660"/>
    <b v="0"/>
    <n v="2"/>
    <b v="0"/>
    <s v="food/restaurants"/>
    <n v="1"/>
    <n v="15"/>
    <x v="4"/>
    <s v="restaurants"/>
    <x v="3660"/>
    <x v="3645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2"/>
    <n v="3330"/>
    <x v="0"/>
    <s v="US"/>
    <s v="USD"/>
    <n v="1460260800"/>
    <x v="3661"/>
    <b v="0"/>
    <n v="36"/>
    <b v="1"/>
    <s v="theater/plays"/>
    <n v="111"/>
    <n v="92.5"/>
    <x v="3"/>
    <s v="plays"/>
    <x v="3661"/>
    <x v="3646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3"/>
    <s v="plays"/>
    <x v="3662"/>
    <x v="3647"/>
    <x v="85"/>
  </r>
  <r>
    <n v="2509"/>
    <s v="&quot;Chuck J. Brubecker&quot;"/>
    <s v="Relax in a new Cheesecake Lounge in London, serving freshly made cheesecakes, all day and all night, along with great coffees and teas."/>
    <x v="76"/>
    <n v="1000"/>
    <x v="1"/>
    <s v="GB"/>
    <s v="GBP"/>
    <n v="1429554349"/>
    <x v="3663"/>
    <b v="0"/>
    <n v="28"/>
    <b v="0"/>
    <s v="food/restaurants"/>
    <n v="1"/>
    <n v="35.71"/>
    <x v="4"/>
    <s v="restaurants"/>
    <x v="3663"/>
    <x v="3648"/>
    <x v="85"/>
  </r>
  <r>
    <n v="3664"/>
    <s v="Cubs: an Original Work"/>
    <s v="An Original Short Play: two young women search for answers about sexuality, the history they are taught, and their animal instincts."/>
    <x v="77"/>
    <n v="875"/>
    <x v="0"/>
    <s v="US"/>
    <s v="USD"/>
    <n v="1466056689"/>
    <x v="3664"/>
    <b v="0"/>
    <n v="19"/>
    <b v="1"/>
    <s v="theater/plays"/>
    <n v="109"/>
    <n v="46.05"/>
    <x v="3"/>
    <s v="plays"/>
    <x v="3664"/>
    <x v="364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3"/>
    <s v="plays"/>
    <x v="3665"/>
    <x v="3650"/>
    <x v="94"/>
  </r>
  <r>
    <n v="3666"/>
    <s v="Israel LÃ³pez @ Ojai Playwrights Conference"/>
    <s v="Artistic Internship @ Ojai Playwrights Conference"/>
    <x v="37"/>
    <n v="1200"/>
    <x v="0"/>
    <s v="US"/>
    <s v="USD"/>
    <n v="1406185200"/>
    <x v="3666"/>
    <b v="0"/>
    <n v="38"/>
    <b v="1"/>
    <s v="theater/plays"/>
    <n v="100"/>
    <n v="31.58"/>
    <x v="3"/>
    <s v="plays"/>
    <x v="3666"/>
    <x v="3651"/>
    <x v="3"/>
  </r>
  <r>
    <n v="2511"/>
    <s v="loluli's"/>
    <s v="Fresh Fast Food. A bbq ramen bar thats healthy, tasty and made to order right in front of your eyes....... From flame to bowl"/>
    <x v="59"/>
    <n v="0"/>
    <x v="1"/>
    <s v="GB"/>
    <s v="GBP"/>
    <n v="1454323413"/>
    <x v="3667"/>
    <b v="0"/>
    <n v="0"/>
    <b v="0"/>
    <s v="food/restaurants"/>
    <n v="0"/>
    <n v="0"/>
    <x v="4"/>
    <s v="restaurants"/>
    <x v="3667"/>
    <x v="3652"/>
    <x v="2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3"/>
    <s v="plays"/>
    <x v="3668"/>
    <x v="3653"/>
    <x v="0"/>
  </r>
  <r>
    <n v="800"/>
    <s v="LF4 WildFire"/>
    <s v="Scotland's premier classic rock and metal festival, 3 days, 3-4 stages, family friendly,  for people of all ages"/>
    <x v="48"/>
    <n v="2282"/>
    <x v="0"/>
    <s v="GB"/>
    <s v="GBP"/>
    <n v="1410431054"/>
    <x v="3669"/>
    <b v="0"/>
    <n v="56"/>
    <b v="1"/>
    <s v="music/rock"/>
    <n v="152"/>
    <n v="40.75"/>
    <x v="2"/>
    <s v="rock"/>
    <x v="3669"/>
    <x v="3654"/>
    <x v="96"/>
  </r>
  <r>
    <n v="829"/>
    <s v="Monk"/>
    <s v="We are a band from South East London- each member is19 years OA. We have been together for two years. Taking pride in making good music"/>
    <x v="9"/>
    <n v="520"/>
    <x v="0"/>
    <s v="GB"/>
    <s v="GBP"/>
    <n v="1468437240"/>
    <x v="3670"/>
    <b v="0"/>
    <n v="16"/>
    <b v="1"/>
    <s v="music/rock"/>
    <n v="104"/>
    <n v="32.5"/>
    <x v="2"/>
    <s v="rock"/>
    <x v="3670"/>
    <x v="3655"/>
    <x v="3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3"/>
    <s v="plays"/>
    <x v="3671"/>
    <x v="3656"/>
    <x v="12"/>
  </r>
  <r>
    <n v="1376"/>
    <s v="Dead Pirates / HIGHMARE LP 2nd pressing"/>
    <s v="Dead Pirates are planning a second pressing of HIGHMARE LP, who wants one ?"/>
    <x v="421"/>
    <n v="9342"/>
    <x v="0"/>
    <s v="GB"/>
    <s v="GBP"/>
    <n v="1480784606"/>
    <x v="3672"/>
    <b v="0"/>
    <n v="168"/>
    <b v="1"/>
    <s v="music/rock"/>
    <n v="252"/>
    <n v="55.61"/>
    <x v="2"/>
    <s v="rock"/>
    <x v="3672"/>
    <x v="3657"/>
    <x v="105"/>
  </r>
  <r>
    <n v="1378"/>
    <s v="SIX BY SEVEN"/>
    <s v="A psychedelic post rock masterpiece!"/>
    <x v="13"/>
    <n v="4067"/>
    <x v="0"/>
    <s v="GB"/>
    <s v="GBP"/>
    <n v="1470075210"/>
    <x v="3673"/>
    <b v="0"/>
    <n v="133"/>
    <b v="1"/>
    <s v="music/rock"/>
    <n v="203"/>
    <n v="30.58"/>
    <x v="2"/>
    <s v="rock"/>
    <x v="3673"/>
    <x v="3658"/>
    <x v="11"/>
  </r>
  <r>
    <n v="3674"/>
    <s v="FAUST.hier und jetzt"/>
    <s v="Theaterprojekt 12. Kl. Waldorfschule Essen. 2 junge Regisseure bringen volles Engagement &amp; Zeit ein. FÃ¼r ihre Finanzierung sammeln wir."/>
    <x v="53"/>
    <n v="4500"/>
    <x v="0"/>
    <s v="DE"/>
    <s v="EUR"/>
    <n v="1472936229"/>
    <x v="3674"/>
    <b v="0"/>
    <n v="31"/>
    <b v="1"/>
    <s v="theater/plays"/>
    <n v="100"/>
    <n v="145.16"/>
    <x v="3"/>
    <s v="plays"/>
    <x v="3674"/>
    <x v="3659"/>
    <x v="5"/>
  </r>
  <r>
    <n v="1389"/>
    <s v="Pre-order DANCEHALL's first record!!!"/>
    <s v="Help fund the pressing of DANCEHALL's first record by pre-ordering it in advance!!!"/>
    <x v="9"/>
    <n v="727"/>
    <x v="0"/>
    <s v="GB"/>
    <s v="GBP"/>
    <n v="1471087957"/>
    <x v="3675"/>
    <b v="0"/>
    <n v="34"/>
    <b v="1"/>
    <s v="music/rock"/>
    <n v="145"/>
    <n v="21.38"/>
    <x v="2"/>
    <s v="rock"/>
    <x v="3675"/>
    <x v="3660"/>
    <x v="5"/>
  </r>
  <r>
    <n v="3676"/>
    <s v="The Black and White Theatre Company Inc."/>
    <s v="The Black and White Theatre Company Inc. is a small company who loves to perform and entertain, but needs your support to succeed!"/>
    <x v="77"/>
    <n v="1030"/>
    <x v="0"/>
    <s v="US"/>
    <s v="USD"/>
    <n v="1410550484"/>
    <x v="3676"/>
    <b v="0"/>
    <n v="16"/>
    <b v="1"/>
    <s v="theater/plays"/>
    <n v="129"/>
    <n v="64.38"/>
    <x v="3"/>
    <s v="plays"/>
    <x v="3676"/>
    <x v="3661"/>
    <x v="1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3"/>
    <s v="plays"/>
    <x v="3677"/>
    <x v="3662"/>
    <x v="6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3678"/>
    <b v="0"/>
    <n v="34"/>
    <b v="1"/>
    <s v="music/rock"/>
    <n v="167"/>
    <n v="17.239999999999998"/>
    <x v="2"/>
    <s v="rock"/>
    <x v="3678"/>
    <x v="3663"/>
    <x v="3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3"/>
    <s v="plays"/>
    <x v="3679"/>
    <x v="3664"/>
    <x v="10"/>
  </r>
  <r>
    <n v="3680"/>
    <s v="Loading Dock Theatre Presents: The Dudleys! A Family Game"/>
    <s v="In The Dudleys! family memories are brought to life as a malfunctioning 8-bit video game. Press Start."/>
    <x v="2"/>
    <n v="3383"/>
    <x v="0"/>
    <s v="US"/>
    <s v="USD"/>
    <n v="1475664834"/>
    <x v="3680"/>
    <b v="0"/>
    <n v="34"/>
    <b v="1"/>
    <s v="theater/plays"/>
    <n v="113"/>
    <n v="99.5"/>
    <x v="3"/>
    <s v="plays"/>
    <x v="3680"/>
    <x v="3665"/>
    <x v="7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3"/>
    <s v="plays"/>
    <x v="3681"/>
    <x v="3666"/>
    <x v="25"/>
  </r>
  <r>
    <n v="3682"/>
    <s v="&quot;Unexpectedly Expecting&quot; - A One-Woman Show"/>
    <s v="My one-woman show invites audiences to join me on my path to pregnancy as I share my neuroses, challenges and revelations."/>
    <x v="2"/>
    <n v="4176"/>
    <x v="0"/>
    <s v="US"/>
    <s v="USD"/>
    <n v="1402901940"/>
    <x v="3682"/>
    <b v="0"/>
    <n v="67"/>
    <b v="1"/>
    <s v="theater/plays"/>
    <n v="139"/>
    <n v="62.33"/>
    <x v="3"/>
    <s v="plays"/>
    <x v="3682"/>
    <x v="3667"/>
    <x v="14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3"/>
    <s v="plays"/>
    <x v="3683"/>
    <x v="3668"/>
    <x v="83"/>
  </r>
  <r>
    <n v="3684"/>
    <s v="Cassiopeia"/>
    <s v="Thespis Theater Festival presents Cassiopeia: A romantic tale of a bride finding her way to her unknown groom before it is too late."/>
    <x v="46"/>
    <n v="1043"/>
    <x v="0"/>
    <s v="US"/>
    <s v="USD"/>
    <n v="1441167586"/>
    <x v="3684"/>
    <b v="0"/>
    <n v="23"/>
    <b v="1"/>
    <s v="theater/plays"/>
    <n v="139"/>
    <n v="45.35"/>
    <x v="3"/>
    <s v="plays"/>
    <x v="3684"/>
    <x v="3669"/>
    <x v="2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3"/>
    <s v="plays"/>
    <x v="3685"/>
    <x v="3670"/>
    <x v="9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3"/>
    <s v="plays"/>
    <x v="3686"/>
    <x v="3671"/>
    <x v="2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3"/>
    <s v="plays"/>
    <x v="3687"/>
    <x v="3672"/>
    <x v="1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3688"/>
    <b v="0"/>
    <n v="113"/>
    <b v="1"/>
    <s v="music/rock"/>
    <n v="109"/>
    <n v="24.15"/>
    <x v="2"/>
    <s v="rock"/>
    <x v="3688"/>
    <x v="3673"/>
    <x v="27"/>
  </r>
  <r>
    <n v="3689"/>
    <s v="Random Us"/>
    <s v="A humorous, touching play about the joys and challenges of a married couple's tender, yet intense relationship &quot;Love is never random&quot;"/>
    <x v="2"/>
    <n v="3550"/>
    <x v="0"/>
    <s v="US"/>
    <s v="USD"/>
    <n v="1434925500"/>
    <x v="3689"/>
    <b v="0"/>
    <n v="62"/>
    <b v="1"/>
    <s v="theater/plays"/>
    <n v="118"/>
    <n v="57.26"/>
    <x v="3"/>
    <s v="plays"/>
    <x v="3689"/>
    <x v="3674"/>
    <x v="68"/>
  </r>
  <r>
    <n v="3690"/>
    <s v="We Rise"/>
    <s v="A play honoring the lives and legacies of the activists and those remembered at the 1992 ACT UP Ashes Action at The White House"/>
    <x v="48"/>
    <n v="1800"/>
    <x v="0"/>
    <s v="US"/>
    <s v="USD"/>
    <n v="1417101683"/>
    <x v="3690"/>
    <b v="0"/>
    <n v="31"/>
    <b v="1"/>
    <s v="theater/plays"/>
    <n v="120"/>
    <n v="58.06"/>
    <x v="3"/>
    <s v="plays"/>
    <x v="3690"/>
    <x v="3675"/>
    <x v="22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3"/>
    <s v="plays"/>
    <x v="3691"/>
    <x v="3676"/>
    <x v="28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3"/>
    <s v="plays"/>
    <x v="3692"/>
    <x v="3677"/>
    <x v="31"/>
  </r>
  <r>
    <n v="1623"/>
    <s v="The Boogaloos need to record a 4-track CD of original music."/>
    <s v="We play covers of mod and ska classics to enthusiastic crowds. Now we want to leave our own original mark on mod musical history."/>
    <x v="46"/>
    <n v="758"/>
    <x v="0"/>
    <s v="GB"/>
    <s v="GBP"/>
    <n v="1377621089"/>
    <x v="3693"/>
    <b v="0"/>
    <n v="18"/>
    <b v="1"/>
    <s v="music/rock"/>
    <n v="101"/>
    <n v="42.11"/>
    <x v="2"/>
    <s v="rock"/>
    <x v="3693"/>
    <x v="3678"/>
    <x v="15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3"/>
    <s v="plays"/>
    <x v="3694"/>
    <x v="3679"/>
    <x v="7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3"/>
    <s v="plays"/>
    <x v="3695"/>
    <x v="3680"/>
    <x v="18"/>
  </r>
  <r>
    <n v="1835"/>
    <s v="DIRTY LITTLE REBEL EP"/>
    <s v="WE ARE A HARD ROCK/PUNK BAND SEEKING FUNDS TO RECORD A NEW EP. _x000a__x000a_https://www.reverbnation.com/dirtylittlerebel"/>
    <x v="9"/>
    <n v="520"/>
    <x v="0"/>
    <s v="GB"/>
    <s v="GBP"/>
    <n v="1459439471"/>
    <x v="3696"/>
    <b v="0"/>
    <n v="11"/>
    <b v="1"/>
    <s v="music/rock"/>
    <n v="104"/>
    <n v="47.27"/>
    <x v="2"/>
    <s v="rock"/>
    <x v="3696"/>
    <x v="3681"/>
    <x v="10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3697"/>
    <b v="0"/>
    <n v="63"/>
    <b v="1"/>
    <s v="music/rock"/>
    <n v="103"/>
    <n v="65.38"/>
    <x v="2"/>
    <s v="rock"/>
    <x v="3697"/>
    <x v="3682"/>
    <x v="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3"/>
    <s v="plays"/>
    <x v="3698"/>
    <x v="3683"/>
    <x v="9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3"/>
    <s v="plays"/>
    <x v="3699"/>
    <x v="3684"/>
    <x v="80"/>
  </r>
  <r>
    <n v="3700"/>
    <s v="Generations (Senior Project)"/>
    <s v="Help me produce the play I have written for my senior project!"/>
    <x v="9"/>
    <n v="606"/>
    <x v="0"/>
    <s v="US"/>
    <s v="USD"/>
    <n v="1412092800"/>
    <x v="3700"/>
    <b v="0"/>
    <n v="18"/>
    <b v="1"/>
    <s v="theater/plays"/>
    <n v="121"/>
    <n v="33.67"/>
    <x v="3"/>
    <s v="plays"/>
    <x v="3700"/>
    <x v="3685"/>
    <x v="31"/>
  </r>
  <r>
    <n v="130"/>
    <s v="Blue in the Green (Canceled)"/>
    <s v="A journey down the rabbit hole into the dark future. A mix of reality and dreams of a world dependant on an oppressed by technology."/>
    <x v="20"/>
    <n v="0"/>
    <x v="2"/>
    <s v="GB"/>
    <s v="GBP"/>
    <n v="1402949760"/>
    <x v="3701"/>
    <b v="0"/>
    <n v="0"/>
    <b v="0"/>
    <s v="film &amp; video/science fiction"/>
    <n v="0"/>
    <n v="0"/>
    <x v="0"/>
    <s v="science fiction"/>
    <x v="3701"/>
    <x v="3686"/>
    <x v="10"/>
  </r>
  <r>
    <n v="147"/>
    <s v="Consumed (Static Air) (Canceled)"/>
    <s v="Film makers catch live footage beyond their wildest dreams."/>
    <x v="38"/>
    <n v="0"/>
    <x v="2"/>
    <s v="GB"/>
    <s v="GBP"/>
    <n v="1420741080"/>
    <x v="3702"/>
    <b v="0"/>
    <n v="0"/>
    <b v="0"/>
    <s v="film &amp; video/science fiction"/>
    <n v="0"/>
    <n v="0"/>
    <x v="0"/>
    <s v="science fiction"/>
    <x v="3702"/>
    <x v="3687"/>
    <x v="3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4"/>
    <n v="1296"/>
    <x v="0"/>
    <s v="US"/>
    <s v="USD"/>
    <n v="1471071540"/>
    <x v="3703"/>
    <b v="0"/>
    <n v="30"/>
    <b v="1"/>
    <s v="theater/plays"/>
    <n v="123"/>
    <n v="43.2"/>
    <x v="3"/>
    <s v="plays"/>
    <x v="3703"/>
    <x v="3688"/>
    <x v="5"/>
  </r>
  <r>
    <n v="60"/>
    <s v="Ever Since - Short Film"/>
    <s v="Set in a beautiful but desolate world, we see how loneliness can lead to friendship in unconventional ways."/>
    <x v="53"/>
    <n v="4648.33"/>
    <x v="0"/>
    <s v="GB"/>
    <s v="GBP"/>
    <n v="1395532800"/>
    <x v="3704"/>
    <b v="0"/>
    <n v="108"/>
    <b v="1"/>
    <s v="film &amp; video/shorts"/>
    <n v="103"/>
    <n v="43.04"/>
    <x v="0"/>
    <s v="shorts"/>
    <x v="3704"/>
    <x v="3689"/>
    <x v="135"/>
  </r>
  <r>
    <n v="3705"/>
    <s v="Pennywinkle: A New Chicago Comedy"/>
    <s v="The play satirizes the Chicago improvisation scene exposing the rules of the craft and the eccentricities of its participants"/>
    <x v="422"/>
    <n v="2925"/>
    <x v="0"/>
    <s v="US"/>
    <s v="USD"/>
    <n v="1403546400"/>
    <x v="3705"/>
    <b v="0"/>
    <n v="35"/>
    <b v="1"/>
    <s v="theater/plays"/>
    <n v="103"/>
    <n v="83.57"/>
    <x v="3"/>
    <s v="plays"/>
    <x v="3705"/>
    <x v="3690"/>
    <x v="6"/>
  </r>
  <r>
    <n v="3706"/>
    <s v="The Drama Factory presents : The Magic Flute"/>
    <s v="Our original dramatic adaption of this Mozart opera is staged to create visually stunning fun with live music."/>
    <x v="48"/>
    <n v="1820"/>
    <x v="0"/>
    <s v="US"/>
    <s v="USD"/>
    <n v="1410558949"/>
    <x v="3706"/>
    <b v="0"/>
    <n v="13"/>
    <b v="1"/>
    <s v="theater/plays"/>
    <n v="121"/>
    <n v="140"/>
    <x v="3"/>
    <s v="plays"/>
    <x v="3706"/>
    <x v="3691"/>
    <x v="1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3"/>
    <s v="plays"/>
    <x v="3707"/>
    <x v="3692"/>
    <x v="5"/>
  </r>
  <r>
    <n v="3708"/>
    <s v="Much Ado About Nothing"/>
    <s v="Dear Stone Theater Company brings its inaugural production of Much Ado About Nothing to Logan Square, Chicago. Thanks for watching!"/>
    <x v="183"/>
    <n v="2100"/>
    <x v="0"/>
    <s v="US"/>
    <s v="USD"/>
    <n v="1404444286"/>
    <x v="3708"/>
    <b v="0"/>
    <n v="39"/>
    <b v="1"/>
    <s v="theater/plays"/>
    <n v="300"/>
    <n v="53.85"/>
    <x v="3"/>
    <s v="plays"/>
    <x v="3708"/>
    <x v="3693"/>
    <x v="12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3709"/>
    <b v="0"/>
    <n v="36"/>
    <b v="1"/>
    <s v="film &amp; video/shorts"/>
    <n v="127"/>
    <n v="21.19"/>
    <x v="0"/>
    <s v="shorts"/>
    <x v="3709"/>
    <x v="3694"/>
    <x v="102"/>
  </r>
  <r>
    <n v="3710"/>
    <s v="&quot;Loving Alanis&quot; Rocky Mountain Regional Premier"/>
    <s v="A comedy about, life, death, men, women, and the power of a good Kegel."/>
    <x v="51"/>
    <n v="1835"/>
    <x v="0"/>
    <s v="US"/>
    <s v="USD"/>
    <n v="1428068988"/>
    <x v="3710"/>
    <b v="0"/>
    <n v="27"/>
    <b v="1"/>
    <s v="theater/plays"/>
    <n v="141"/>
    <n v="67.959999999999994"/>
    <x v="3"/>
    <s v="plays"/>
    <x v="3710"/>
    <x v="3695"/>
    <x v="27"/>
  </r>
  <r>
    <n v="3711"/>
    <s v="The Youth Shakespeare Project 2014"/>
    <s v="Two teachers and twenty kids bring one of Shakespeare's plays to life!"/>
    <x v="9"/>
    <n v="570"/>
    <x v="0"/>
    <s v="US"/>
    <s v="USD"/>
    <n v="1402848000"/>
    <x v="3711"/>
    <b v="0"/>
    <n v="21"/>
    <b v="1"/>
    <s v="theater/plays"/>
    <n v="114"/>
    <n v="27.14"/>
    <x v="3"/>
    <s v="plays"/>
    <x v="3711"/>
    <x v="2538"/>
    <x v="10"/>
  </r>
  <r>
    <n v="3712"/>
    <s v="IT'S JUST MY LIFE"/>
    <s v="Married, Single, Divorced, Straight, Gay, Transgendered, Birth Mother, Adoptive Mother.... Everyone has a story.  These are ours."/>
    <x v="50"/>
    <n v="11530"/>
    <x v="0"/>
    <s v="US"/>
    <s v="USD"/>
    <n v="1433055540"/>
    <x v="3712"/>
    <b v="0"/>
    <n v="104"/>
    <b v="1"/>
    <s v="theater/plays"/>
    <n v="154"/>
    <n v="110.87"/>
    <x v="3"/>
    <s v="plays"/>
    <x v="3712"/>
    <x v="3696"/>
    <x v="8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3"/>
    <s v="plays"/>
    <x v="3713"/>
    <x v="3697"/>
    <x v="3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3"/>
    <s v="plays"/>
    <x v="3714"/>
    <x v="3698"/>
    <x v="57"/>
  </r>
  <r>
    <n v="79"/>
    <s v="Japanese/International Short Film &quot;Mtn.&quot;"/>
    <s v="A short film about life, achieving your dreams, and overcoming hardship. We all have our mountain to climb."/>
    <x v="51"/>
    <n v="1651"/>
    <x v="0"/>
    <s v="GB"/>
    <s v="GBP"/>
    <n v="1398451093"/>
    <x v="3715"/>
    <b v="0"/>
    <n v="41"/>
    <b v="1"/>
    <s v="film &amp; video/shorts"/>
    <n v="127"/>
    <n v="40.270000000000003"/>
    <x v="0"/>
    <s v="shorts"/>
    <x v="3715"/>
    <x v="3699"/>
    <x v="35"/>
  </r>
  <r>
    <n v="3716"/>
    <s v="Sylvia (a benefit show)"/>
    <s v="I am raising money to pay for the rights to produce Sylvia by A.R. Gurney. The show will be a fundraiser for Wayside Waifs."/>
    <x v="77"/>
    <n v="1246"/>
    <x v="0"/>
    <s v="US"/>
    <s v="USD"/>
    <n v="1453411109"/>
    <x v="3716"/>
    <b v="0"/>
    <n v="24"/>
    <b v="1"/>
    <s v="theater/plays"/>
    <n v="156"/>
    <n v="51.92"/>
    <x v="3"/>
    <s v="plays"/>
    <x v="3716"/>
    <x v="3700"/>
    <x v="49"/>
  </r>
  <r>
    <n v="83"/>
    <s v="Sleep Lovers - By Daniel Modeste"/>
    <s v="Isaac, creator of the DreamMaker3000, finds love in his dreams with Mei his boss's wife who lives on the other side of the planet."/>
    <x v="89"/>
    <n v="205"/>
    <x v="0"/>
    <s v="GB"/>
    <s v="GBP"/>
    <n v="1424604600"/>
    <x v="3717"/>
    <b v="0"/>
    <n v="13"/>
    <b v="1"/>
    <s v="film &amp; video/shorts"/>
    <n v="103"/>
    <n v="15.77"/>
    <x v="0"/>
    <s v="shorts"/>
    <x v="3717"/>
    <x v="3701"/>
    <x v="86"/>
  </r>
  <r>
    <n v="94"/>
    <s v="&quot;Paper Chase&quot; Students can make family friendly short films."/>
    <s v="Nathan has his ideal job, the opportunity to see his dream girl on a daily basis. The local bully Jake aims to change all that."/>
    <x v="159"/>
    <n v="260"/>
    <x v="0"/>
    <s v="GB"/>
    <s v="GBP"/>
    <n v="1396890822"/>
    <x v="3718"/>
    <b v="0"/>
    <n v="12"/>
    <b v="1"/>
    <s v="film &amp; video/shorts"/>
    <n v="104"/>
    <n v="21.67"/>
    <x v="0"/>
    <s v="shorts"/>
    <x v="3718"/>
    <x v="3702"/>
    <x v="35"/>
  </r>
  <r>
    <n v="103"/>
    <s v="I'M TWENTY SOMETHING"/>
    <s v="Three friends in their twenties are trying to do the impossible - have fun on a casual Friday night."/>
    <x v="51"/>
    <n v="1367"/>
    <x v="0"/>
    <s v="GB"/>
    <s v="GBP"/>
    <n v="1394220030"/>
    <x v="3719"/>
    <b v="0"/>
    <n v="49"/>
    <b v="1"/>
    <s v="film &amp; video/shorts"/>
    <n v="105"/>
    <n v="27.9"/>
    <x v="0"/>
    <s v="shorts"/>
    <x v="3719"/>
    <x v="3703"/>
    <x v="147"/>
  </r>
  <r>
    <n v="3720"/>
    <s v="Lakotas and the American Theatre"/>
    <s v="Breaking the American Indian stereotype in the American Theatre."/>
    <x v="128"/>
    <n v="3449"/>
    <x v="0"/>
    <s v="US"/>
    <s v="USD"/>
    <n v="1435881006"/>
    <x v="3720"/>
    <b v="0"/>
    <n v="40"/>
    <b v="1"/>
    <s v="theater/plays"/>
    <n v="105"/>
    <n v="86.23"/>
    <x v="3"/>
    <s v="plays"/>
    <x v="3720"/>
    <x v="3704"/>
    <x v="9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3"/>
    <s v="plays"/>
    <x v="3721"/>
    <x v="3705"/>
    <x v="22"/>
  </r>
  <r>
    <n v="3722"/>
    <s v="PSYCHOC une comÃ©die libertine de Bernard Granger"/>
    <s v="Un psychiatre reÃ§oit une patiente souffrant d'amnÃ©sie, de mythomanie et de nymphomanie. S'en suit une cascade d'Ã©vÃ©nements drolatiques."/>
    <x v="48"/>
    <n v="1668"/>
    <x v="0"/>
    <s v="CA"/>
    <s v="CAD"/>
    <n v="1455231540"/>
    <x v="3722"/>
    <b v="0"/>
    <n v="35"/>
    <b v="1"/>
    <s v="theater/plays"/>
    <n v="111"/>
    <n v="47.66"/>
    <x v="3"/>
    <s v="plays"/>
    <x v="3722"/>
    <x v="3706"/>
    <x v="25"/>
  </r>
  <r>
    <n v="2324"/>
    <s v="Pies not Lies"/>
    <s v="A city centre shop selling great locally made food with room to chat and learn about eachother."/>
    <x v="50"/>
    <n v="1555"/>
    <x v="3"/>
    <s v="GB"/>
    <s v="GBP"/>
    <n v="1490559285"/>
    <x v="3723"/>
    <b v="0"/>
    <n v="61"/>
    <b v="0"/>
    <s v="food/small batch"/>
    <n v="21"/>
    <n v="25.49"/>
    <x v="4"/>
    <s v="small batch"/>
    <x v="3723"/>
    <x v="3707"/>
    <x v="160"/>
  </r>
  <r>
    <n v="2615"/>
    <s v="Action Man (GI Joe) Mission Mercury 10"/>
    <s v="Mission to launch a vintage Action Man and Space Capsule into space and film from his birthplace in UK to mark his 50th Anniversary."/>
    <x v="423"/>
    <n v="3397"/>
    <x v="0"/>
    <s v="GB"/>
    <s v="GBP"/>
    <n v="1462017600"/>
    <x v="3724"/>
    <b v="0"/>
    <n v="72"/>
    <b v="1"/>
    <s v="technology/space exploration"/>
    <n v="170"/>
    <n v="47.18"/>
    <x v="5"/>
    <s v="space exploration"/>
    <x v="3724"/>
    <x v="3708"/>
    <x v="9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3725"/>
    <b v="0"/>
    <n v="100"/>
    <b v="1"/>
    <s v="technology/space exploration"/>
    <n v="128"/>
    <n v="63.87"/>
    <x v="5"/>
    <s v="space exploration"/>
    <x v="3725"/>
    <x v="3709"/>
    <x v="19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3"/>
    <s v="plays"/>
    <x v="3726"/>
    <x v="3710"/>
    <x v="8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3"/>
    <s v="plays"/>
    <x v="3727"/>
    <x v="3711"/>
    <x v="83"/>
  </r>
  <r>
    <n v="3728"/>
    <s v="Bare Bones Shakespeare 2015-16 Season"/>
    <s v="Bare Bones Shakespeare's first season will start with a DFW school touring show: Romeo and Juliet."/>
    <x v="22"/>
    <n v="1862"/>
    <x v="1"/>
    <s v="US"/>
    <s v="USD"/>
    <n v="1439957176"/>
    <x v="3728"/>
    <b v="0"/>
    <n v="31"/>
    <b v="0"/>
    <s v="theater/plays"/>
    <n v="9"/>
    <n v="60.06"/>
    <x v="3"/>
    <s v="plays"/>
    <x v="3728"/>
    <x v="3712"/>
    <x v="10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1"/>
    <s v="US"/>
    <s v="USD"/>
    <n v="1427082912"/>
    <x v="3729"/>
    <b v="0"/>
    <n v="5"/>
    <b v="0"/>
    <s v="theater/plays"/>
    <n v="7"/>
    <n v="72.400000000000006"/>
    <x v="3"/>
    <s v="plays"/>
    <x v="3729"/>
    <x v="3713"/>
    <x v="8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1"/>
    <s v="US"/>
    <s v="USD"/>
    <n v="1439828159"/>
    <x v="3730"/>
    <b v="0"/>
    <n v="1"/>
    <b v="0"/>
    <s v="theater/plays"/>
    <n v="10"/>
    <n v="100"/>
    <x v="3"/>
    <s v="plays"/>
    <x v="3730"/>
    <x v="3714"/>
    <x v="100"/>
  </r>
  <r>
    <n v="3731"/>
    <s v="The Rabbit on the Moon"/>
    <s v="A long distance wrong number leads to love, but with Emily flying in to finally meet, Nick somehow forgot to mention he's blind."/>
    <x v="63"/>
    <n v="620"/>
    <x v="1"/>
    <s v="US"/>
    <s v="USD"/>
    <n v="1420860180"/>
    <x v="3731"/>
    <b v="0"/>
    <n v="12"/>
    <b v="0"/>
    <s v="theater/plays"/>
    <n v="11"/>
    <n v="51.67"/>
    <x v="3"/>
    <s v="plays"/>
    <x v="3731"/>
    <x v="3715"/>
    <x v="98"/>
  </r>
  <r>
    <n v="3732"/>
    <s v="Elektra Bekent - Afstudeervoorstelling"/>
    <s v="Mijn solo voorstelling gaat over Elektra (Sophokles) en hoe zij als jongere alles beleeft en meemaakt!"/>
    <x v="16"/>
    <n v="131"/>
    <x v="1"/>
    <s v="NL"/>
    <s v="EUR"/>
    <n v="1422100800"/>
    <x v="3732"/>
    <b v="0"/>
    <n v="4"/>
    <b v="0"/>
    <s v="theater/plays"/>
    <n v="15"/>
    <n v="32.75"/>
    <x v="3"/>
    <s v="plays"/>
    <x v="3732"/>
    <x v="3716"/>
    <x v="32"/>
  </r>
  <r>
    <n v="3733"/>
    <s v="laughter in the hood"/>
    <s v="want to donate tickets to residents who live in the community that cant afford the 35.00 price of ticket"/>
    <x v="48"/>
    <n v="0"/>
    <x v="1"/>
    <s v="US"/>
    <s v="USD"/>
    <n v="1429396200"/>
    <x v="3733"/>
    <b v="0"/>
    <n v="0"/>
    <b v="0"/>
    <s v="theater/plays"/>
    <n v="0"/>
    <n v="0"/>
    <x v="3"/>
    <s v="plays"/>
    <x v="3733"/>
    <x v="3717"/>
    <x v="19"/>
  </r>
  <r>
    <n v="3734"/>
    <s v="Shakespeare in Sarajevo"/>
    <s v="Shakespeare's plays have an important message for the world. Bosnia needs to hear. Bring Shakespeare to Sarajevo! Fund performances!"/>
    <x v="48"/>
    <n v="427"/>
    <x v="1"/>
    <s v="US"/>
    <s v="USD"/>
    <n v="1432589896"/>
    <x v="3734"/>
    <b v="0"/>
    <n v="7"/>
    <b v="0"/>
    <s v="theater/plays"/>
    <n v="28"/>
    <n v="61"/>
    <x v="3"/>
    <s v="plays"/>
    <x v="3734"/>
    <x v="3718"/>
    <x v="37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3735"/>
    <b v="0"/>
    <n v="49"/>
    <b v="1"/>
    <s v="technology/space exploration"/>
    <n v="164"/>
    <n v="10.039999999999999"/>
    <x v="5"/>
    <s v="space exploration"/>
    <x v="3735"/>
    <x v="3719"/>
    <x v="28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3736"/>
    <b v="1"/>
    <n v="1049"/>
    <b v="1"/>
    <s v="theater/spaces"/>
    <n v="233"/>
    <n v="44.46"/>
    <x v="3"/>
    <s v="spaces"/>
    <x v="3736"/>
    <x v="3720"/>
    <x v="7"/>
  </r>
  <r>
    <n v="3737"/>
    <s v="Measure For Measure"/>
    <s v="The ASU Theatre and Shakespeare Club presents Measure For Measure directed by Jordyn Ochser."/>
    <x v="183"/>
    <n v="150"/>
    <x v="1"/>
    <s v="US"/>
    <s v="USD"/>
    <n v="1447311540"/>
    <x v="3737"/>
    <b v="0"/>
    <n v="4"/>
    <b v="0"/>
    <s v="theater/plays"/>
    <n v="21"/>
    <n v="37.5"/>
    <x v="3"/>
    <s v="plays"/>
    <x v="3737"/>
    <x v="3721"/>
    <x v="94"/>
  </r>
  <r>
    <n v="2711"/>
    <s v="The Red Shoes"/>
    <s v="We're aiming to launch a production involving circus performers, musicians and artists in a new space, creating a night of live art."/>
    <x v="424"/>
    <n v="3938"/>
    <x v="0"/>
    <s v="GB"/>
    <s v="GBP"/>
    <n v="1403301660"/>
    <x v="3738"/>
    <b v="1"/>
    <n v="73"/>
    <b v="1"/>
    <s v="theater/spaces"/>
    <n v="101"/>
    <n v="53.95"/>
    <x v="3"/>
    <s v="spaces"/>
    <x v="3738"/>
    <x v="3722"/>
    <x v="10"/>
  </r>
  <r>
    <n v="2946"/>
    <s v="Create The Twisted Tree Theatre"/>
    <s v="I have set up a new theatre company, and am looking to raise funds to purchase a venue with a difference to a standard theatre."/>
    <x v="13"/>
    <n v="2"/>
    <x v="1"/>
    <s v="GB"/>
    <s v="GBP"/>
    <n v="1471265092"/>
    <x v="3739"/>
    <b v="0"/>
    <n v="2"/>
    <b v="0"/>
    <s v="theater/spaces"/>
    <n v="0"/>
    <n v="1"/>
    <x v="3"/>
    <s v="spaces"/>
    <x v="3739"/>
    <x v="3723"/>
    <x v="11"/>
  </r>
  <r>
    <n v="3740"/>
    <s v="dasGROUP Theatre: Savage in Limbo"/>
    <s v="Savage in Limbo is the pilot production of dasGROUP Theatre; a Dallas-based production company with an eye for grit &amp; love of theatre."/>
    <x v="13"/>
    <n v="358"/>
    <x v="1"/>
    <s v="US"/>
    <s v="USD"/>
    <n v="1407808438"/>
    <x v="3740"/>
    <b v="0"/>
    <n v="14"/>
    <b v="0"/>
    <s v="theater/plays"/>
    <n v="18"/>
    <n v="25.57"/>
    <x v="3"/>
    <s v="plays"/>
    <x v="3740"/>
    <x v="3724"/>
    <x v="3"/>
  </r>
  <r>
    <n v="3741"/>
    <s v="Open House Theater"/>
    <s v="A small community with a love for theater would like to continue. Help the children of this community continue."/>
    <x v="22"/>
    <n v="0"/>
    <x v="1"/>
    <s v="US"/>
    <s v="USD"/>
    <n v="1450389950"/>
    <x v="3741"/>
    <b v="0"/>
    <n v="0"/>
    <b v="0"/>
    <s v="theater/plays"/>
    <n v="0"/>
    <n v="0"/>
    <x v="3"/>
    <s v="plays"/>
    <x v="3741"/>
    <x v="3725"/>
    <x v="4"/>
  </r>
  <r>
    <n v="3742"/>
    <s v="The Jennings Family Reunion"/>
    <s v="In the midst of dealing with sending their son off to the army, Mitch and Melanie Jennings plan a family reunion to ease their sorrow."/>
    <x v="10"/>
    <n v="100"/>
    <x v="1"/>
    <s v="US"/>
    <s v="USD"/>
    <n v="1409980144"/>
    <x v="3742"/>
    <b v="0"/>
    <n v="4"/>
    <b v="0"/>
    <s v="theater/plays"/>
    <n v="2"/>
    <n v="25"/>
    <x v="3"/>
    <s v="plays"/>
    <x v="3742"/>
    <x v="3726"/>
    <x v="96"/>
  </r>
  <r>
    <n v="3743"/>
    <s v="Down the Mississippi"/>
    <s v="I'm taking the Adventures of Huckleberry Finn puppet show down the Mississippi River!"/>
    <x v="41"/>
    <n v="0"/>
    <x v="1"/>
    <s v="US"/>
    <s v="USD"/>
    <n v="1404406964"/>
    <x v="3743"/>
    <b v="0"/>
    <n v="0"/>
    <b v="0"/>
    <s v="theater/plays"/>
    <n v="0"/>
    <n v="0"/>
    <x v="3"/>
    <s v="plays"/>
    <x v="3743"/>
    <x v="3727"/>
    <x v="6"/>
  </r>
  <r>
    <n v="3744"/>
    <s v="The Game's Afoot - Spotlight"/>
    <s v="This summer, The Spotlight Players are celebrating Christmas in July with a presentation of Ken Ludwig's side splitting comedy."/>
    <x v="37"/>
    <n v="0"/>
    <x v="1"/>
    <s v="US"/>
    <s v="USD"/>
    <n v="1404532740"/>
    <x v="3744"/>
    <b v="0"/>
    <n v="0"/>
    <b v="0"/>
    <s v="theater/plays"/>
    <n v="0"/>
    <n v="0"/>
    <x v="3"/>
    <s v="plays"/>
    <x v="3744"/>
    <x v="3728"/>
    <x v="6"/>
  </r>
  <r>
    <n v="3745"/>
    <s v="Tyke Theatre Web Show"/>
    <s v="Tyke wants to expand her puppet theater show to weekly online web shows and is looking for backers."/>
    <x v="219"/>
    <n v="10"/>
    <x v="1"/>
    <s v="US"/>
    <s v="USD"/>
    <n v="1407689102"/>
    <x v="3745"/>
    <b v="0"/>
    <n v="1"/>
    <b v="0"/>
    <s v="theater/plays"/>
    <n v="10"/>
    <n v="10"/>
    <x v="3"/>
    <s v="plays"/>
    <x v="3745"/>
    <x v="3729"/>
    <x v="3"/>
  </r>
  <r>
    <n v="3746"/>
    <s v="Stage Play Production - &quot;I Love You to Death&quot;"/>
    <s v="Generational curses CAN be broken...right?"/>
    <x v="0"/>
    <n v="202"/>
    <x v="1"/>
    <s v="US"/>
    <s v="USD"/>
    <n v="1475918439"/>
    <x v="3746"/>
    <b v="0"/>
    <n v="1"/>
    <b v="0"/>
    <s v="theater/plays"/>
    <n v="2"/>
    <n v="202"/>
    <x v="3"/>
    <s v="plays"/>
    <x v="3746"/>
    <x v="3730"/>
    <x v="78"/>
  </r>
  <r>
    <n v="2959"/>
    <s v="The Bath Theatre Bus (Canceled)"/>
    <s v="A magical, unique, theatre bus which aims to inspire the creative communities around Bath and create unique performance opportunities."/>
    <x v="3"/>
    <n v="0"/>
    <x v="2"/>
    <s v="GB"/>
    <s v="GBP"/>
    <n v="1465258325"/>
    <x v="3747"/>
    <b v="0"/>
    <n v="0"/>
    <b v="0"/>
    <s v="theater/spaces"/>
    <n v="0"/>
    <n v="0"/>
    <x v="3"/>
    <s v="spaces"/>
    <x v="3747"/>
    <x v="3731"/>
    <x v="3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3"/>
    <s v="musical"/>
    <x v="3748"/>
    <x v="3732"/>
    <x v="89"/>
  </r>
  <r>
    <n v="3749"/>
    <s v="Dante's Capstone Project: Who am I?"/>
    <s v="A night of music, fellowship, and a reflection of my experiences over the past 4 years at Ball State University."/>
    <x v="9"/>
    <n v="525"/>
    <x v="0"/>
    <s v="US"/>
    <s v="USD"/>
    <n v="1461902340"/>
    <x v="3749"/>
    <b v="0"/>
    <n v="7"/>
    <b v="1"/>
    <s v="theater/musical"/>
    <n v="105"/>
    <n v="75"/>
    <x v="3"/>
    <s v="musical"/>
    <x v="3749"/>
    <x v="3733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3"/>
    <s v="musical"/>
    <x v="3750"/>
    <x v="3734"/>
    <x v="101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3"/>
    <s v="musical"/>
    <x v="3751"/>
    <x v="3735"/>
    <x v="9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3752"/>
    <b v="1"/>
    <n v="59"/>
    <b v="1"/>
    <s v="theater/spaces"/>
    <n v="102"/>
    <n v="86.49"/>
    <x v="3"/>
    <s v="spaces"/>
    <x v="3752"/>
    <x v="3736"/>
    <x v="25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3"/>
    <s v="musical"/>
    <x v="3753"/>
    <x v="3737"/>
    <x v="82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3"/>
    <s v="musical"/>
    <x v="3754"/>
    <x v="3738"/>
    <x v="12"/>
  </r>
  <r>
    <n v="2986"/>
    <s v="Higher Education"/>
    <s v="Support the circus arts and help our aerial students work with more height. With your support, we will install beams at 19ft!"/>
    <x v="268"/>
    <n v="2532"/>
    <x v="0"/>
    <s v="GB"/>
    <s v="GBP"/>
    <n v="1462100406"/>
    <x v="3755"/>
    <b v="0"/>
    <n v="56"/>
    <b v="1"/>
    <s v="theater/spaces"/>
    <n v="106"/>
    <n v="45.21"/>
    <x v="3"/>
    <s v="spaces"/>
    <x v="3755"/>
    <x v="3739"/>
    <x v="103"/>
  </r>
  <r>
    <n v="3756"/>
    <s v="the purple light theatre company's Into the Woods"/>
    <s v="&quot;Into the Woods, it's time to go!&quot; purple light presents a reimagined take on Sondheim and Lapine's musical masterwork."/>
    <x v="53"/>
    <n v="4550"/>
    <x v="0"/>
    <s v="US"/>
    <s v="USD"/>
    <n v="1402515198"/>
    <x v="3756"/>
    <b v="0"/>
    <n v="17"/>
    <b v="1"/>
    <s v="theater/musical"/>
    <n v="101"/>
    <n v="267.64999999999998"/>
    <x v="3"/>
    <s v="musical"/>
    <x v="3756"/>
    <x v="3740"/>
    <x v="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3"/>
    <s v="musical"/>
    <x v="3757"/>
    <x v="3741"/>
    <x v="106"/>
  </r>
  <r>
    <n v="3758"/>
    <s v="Luigi's Ladies"/>
    <s v="LUIGI'S LADIES: an original one-woman musical comedy"/>
    <x v="48"/>
    <n v="1535"/>
    <x v="0"/>
    <s v="US"/>
    <s v="USD"/>
    <n v="1400475600"/>
    <x v="3758"/>
    <b v="0"/>
    <n v="26"/>
    <b v="1"/>
    <s v="theater/musical"/>
    <n v="102"/>
    <n v="59.04"/>
    <x v="3"/>
    <s v="musical"/>
    <x v="3758"/>
    <x v="3742"/>
    <x v="9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3"/>
    <s v="musical"/>
    <x v="3759"/>
    <x v="374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3"/>
    <s v="musical"/>
    <x v="3760"/>
    <x v="3744"/>
    <x v="9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3761"/>
    <b v="0"/>
    <n v="28"/>
    <b v="1"/>
    <s v="theater/spaces"/>
    <n v="100"/>
    <n v="35.71"/>
    <x v="3"/>
    <s v="spaces"/>
    <x v="3761"/>
    <x v="3745"/>
    <x v="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3762"/>
    <b v="0"/>
    <n v="59"/>
    <b v="1"/>
    <s v="theater/spaces"/>
    <n v="458"/>
    <n v="23.28"/>
    <x v="3"/>
    <s v="spaces"/>
    <x v="3762"/>
    <x v="3746"/>
    <x v="3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3"/>
    <s v="musical"/>
    <x v="3763"/>
    <x v="3747"/>
    <x v="27"/>
  </r>
  <r>
    <n v="3764"/>
    <s v="Agape Performing Arts Company, a Ministry of OLG"/>
    <s v="Talented, hard-working performers for Into the Woods JR need your help in renting microphones for our show!"/>
    <x v="48"/>
    <n v="1500"/>
    <x v="0"/>
    <s v="US"/>
    <s v="USD"/>
    <n v="1464482160"/>
    <x v="3764"/>
    <b v="0"/>
    <n v="27"/>
    <b v="1"/>
    <s v="theater/musical"/>
    <n v="100"/>
    <n v="55.56"/>
    <x v="3"/>
    <s v="musical"/>
    <x v="3764"/>
    <x v="3748"/>
    <x v="36"/>
  </r>
  <r>
    <n v="3765"/>
    <s v="Before and After"/>
    <s v="An new musical from Laura Grill &amp; Misha Chowdhury about relationships, Relationships, and the moments that change everything."/>
    <x v="38"/>
    <n v="7942"/>
    <x v="0"/>
    <s v="US"/>
    <s v="USD"/>
    <n v="1406745482"/>
    <x v="3765"/>
    <b v="0"/>
    <n v="107"/>
    <b v="1"/>
    <s v="theater/musical"/>
    <n v="113"/>
    <n v="74.22"/>
    <x v="3"/>
    <s v="musical"/>
    <x v="3765"/>
    <x v="3749"/>
    <x v="1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3"/>
    <s v="musical"/>
    <x v="3766"/>
    <x v="3750"/>
    <x v="1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3"/>
    <s v="musical"/>
    <x v="3767"/>
    <x v="3565"/>
    <x v="8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3"/>
    <s v="musical"/>
    <x v="3768"/>
    <x v="3751"/>
    <x v="14"/>
  </r>
  <r>
    <n v="3769"/>
    <s v="The Last Five Years Distinction Project"/>
    <s v="&quot;I wanted to tell the story of two people in love, who were never in the same place at the same time.&quot;- Jason Robert Brown"/>
    <x v="191"/>
    <n v="1100"/>
    <x v="0"/>
    <s v="US"/>
    <s v="USD"/>
    <n v="1460730079"/>
    <x v="3769"/>
    <b v="0"/>
    <n v="15"/>
    <b v="1"/>
    <s v="theater/musical"/>
    <n v="100"/>
    <n v="73.33"/>
    <x v="3"/>
    <s v="musical"/>
    <x v="3769"/>
    <x v="3752"/>
    <x v="9"/>
  </r>
  <r>
    <n v="3023"/>
    <s v="The Night Watch"/>
    <s v="Antonia Goddard Productions in association with Jethro Compton Productions presents THE NIGHT WATCH, an exciting new historical drama."/>
    <x v="183"/>
    <n v="721"/>
    <x v="0"/>
    <s v="GB"/>
    <s v="GBP"/>
    <n v="1434039186"/>
    <x v="3770"/>
    <b v="0"/>
    <n v="6"/>
    <b v="1"/>
    <s v="theater/spaces"/>
    <n v="103"/>
    <n v="120.17"/>
    <x v="3"/>
    <s v="spaces"/>
    <x v="3770"/>
    <x v="3753"/>
    <x v="57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3"/>
    <s v="musical"/>
    <x v="3771"/>
    <x v="3754"/>
    <x v="3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3"/>
    <s v="musical"/>
    <x v="3772"/>
    <x v="3755"/>
    <x v="105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3"/>
    <s v="musical"/>
    <x v="3773"/>
    <x v="3756"/>
    <x v="14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3"/>
    <s v="musical"/>
    <x v="3774"/>
    <x v="3757"/>
    <x v="37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3"/>
    <s v="musical"/>
    <x v="3775"/>
    <x v="3758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3"/>
    <s v="musical"/>
    <x v="3776"/>
    <x v="3759"/>
    <x v="1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3"/>
    <s v="musical"/>
    <x v="3777"/>
    <x v="3760"/>
    <x v="31"/>
  </r>
  <r>
    <n v="3778"/>
    <s v="Give a Puppet a Hand"/>
    <s v="Sponsor an AVENUE Q puppet for The Barn Players April 2015 production."/>
    <x v="268"/>
    <n v="2521"/>
    <x v="0"/>
    <s v="US"/>
    <s v="USD"/>
    <n v="1423942780"/>
    <x v="3778"/>
    <b v="0"/>
    <n v="36"/>
    <b v="1"/>
    <s v="theater/musical"/>
    <n v="105"/>
    <n v="70.03"/>
    <x v="3"/>
    <s v="musical"/>
    <x v="3778"/>
    <x v="3761"/>
    <x v="1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3"/>
    <s v="musical"/>
    <x v="3779"/>
    <x v="3762"/>
    <x v="9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3"/>
    <s v="musical"/>
    <x v="3780"/>
    <x v="3763"/>
    <x v="90"/>
  </r>
  <r>
    <n v="3781"/>
    <s v="I GOT FIRED - Keith and Jenny are back!"/>
    <s v="Support Keith in his journey from unemployment to Off-Broadway in the triumphant return of I GOT FIRED: A SORT-OF-TRUE REVENGE MUSICAL."/>
    <x v="53"/>
    <n v="4935"/>
    <x v="0"/>
    <s v="US"/>
    <s v="USD"/>
    <n v="1410210685"/>
    <x v="3781"/>
    <b v="0"/>
    <n v="52"/>
    <b v="1"/>
    <s v="theater/musical"/>
    <n v="110"/>
    <n v="94.9"/>
    <x v="3"/>
    <s v="musical"/>
    <x v="3781"/>
    <x v="3764"/>
    <x v="9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782"/>
    <b v="0"/>
    <n v="145"/>
    <b v="1"/>
    <s v="theater/spaces"/>
    <n v="302"/>
    <n v="52.1"/>
    <x v="3"/>
    <s v="spaces"/>
    <x v="3782"/>
    <x v="3765"/>
    <x v="14"/>
  </r>
  <r>
    <n v="3783"/>
    <s v="Help DORO &amp; DIEGA find their way to the Orlando FRINGE 2016"/>
    <s v="Help fund Doro &amp; Diega's journey to the Orlando Fringe 2016. A brand new choose-your-own adventure musical!"/>
    <x v="37"/>
    <n v="1547"/>
    <x v="0"/>
    <s v="US"/>
    <s v="USD"/>
    <n v="1458057600"/>
    <x v="3783"/>
    <b v="0"/>
    <n v="24"/>
    <b v="1"/>
    <s v="theater/musical"/>
    <n v="129"/>
    <n v="64.459999999999994"/>
    <x v="3"/>
    <s v="musical"/>
    <x v="3783"/>
    <x v="3766"/>
    <x v="9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3"/>
    <s v="musical"/>
    <x v="3784"/>
    <x v="3767"/>
    <x v="2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785"/>
    <b v="0"/>
    <n v="25"/>
    <b v="1"/>
    <s v="theater/spaces"/>
    <n v="143"/>
    <n v="51.6"/>
    <x v="3"/>
    <s v="spaces"/>
    <x v="3785"/>
    <x v="3768"/>
    <x v="16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3"/>
    <s v="musical"/>
    <x v="3786"/>
    <x v="3769"/>
    <x v="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3"/>
    <s v="musical"/>
    <x v="3787"/>
    <x v="3513"/>
    <x v="90"/>
  </r>
  <r>
    <n v="3788"/>
    <s v="WHAT'S A NICE JEWISH GIRL DOING IN A PLACE LIKE THIS?"/>
    <s v="A STORY OF BAGELS AND LOCKS!_x000a__x000a_A JEWISH GIRL FINDS HERSELF ON A UNEXPECTED TRIP TO_x000a_&quot;A SPIRITUAL EXPERIENCE&quot; !"/>
    <x v="98"/>
    <n v="500"/>
    <x v="1"/>
    <s v="US"/>
    <s v="USD"/>
    <n v="1450887480"/>
    <x v="3788"/>
    <b v="0"/>
    <n v="1"/>
    <b v="0"/>
    <s v="theater/musical"/>
    <n v="1"/>
    <n v="500"/>
    <x v="3"/>
    <s v="musical"/>
    <x v="3788"/>
    <x v="3770"/>
    <x v="4"/>
  </r>
  <r>
    <n v="3042"/>
    <s v="HOPE MILL THEATRE - CHAIR FUND"/>
    <s v="Hope Mill Theatre is a brand new Fringe Theatre in the heart of Manchester city - bringing a diverse programme of entertainment!"/>
    <x v="48"/>
    <n v="1920"/>
    <x v="0"/>
    <s v="GB"/>
    <s v="GBP"/>
    <n v="1444149047"/>
    <x v="3789"/>
    <b v="0"/>
    <n v="37"/>
    <b v="1"/>
    <s v="theater/spaces"/>
    <n v="128"/>
    <n v="51.89"/>
    <x v="3"/>
    <s v="spaces"/>
    <x v="3789"/>
    <x v="3771"/>
    <x v="13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1"/>
    <s v="US"/>
    <s v="USD"/>
    <n v="1479834023"/>
    <x v="3790"/>
    <b v="0"/>
    <n v="0"/>
    <b v="0"/>
    <s v="theater/musical"/>
    <n v="0"/>
    <n v="0"/>
    <x v="3"/>
    <s v="musical"/>
    <x v="3790"/>
    <x v="3772"/>
    <x v="155"/>
  </r>
  <r>
    <n v="3791"/>
    <s v="Spin! at The Cumming Playhouse"/>
    <s v="Spin! is an original musical comedy-drama presented by Blue Palm Productions."/>
    <x v="48"/>
    <n v="0"/>
    <x v="1"/>
    <s v="US"/>
    <s v="USD"/>
    <n v="1404664592"/>
    <x v="3791"/>
    <b v="0"/>
    <n v="0"/>
    <b v="0"/>
    <s v="theater/musical"/>
    <n v="0"/>
    <n v="0"/>
    <x v="3"/>
    <s v="musical"/>
    <x v="3791"/>
    <x v="3773"/>
    <x v="14"/>
  </r>
  <r>
    <n v="3792"/>
    <s v="BorikÃ©n: The Show"/>
    <s v="A cultural and historic journey through Puerto Rico's music and dance!"/>
    <x v="86"/>
    <n v="35"/>
    <x v="1"/>
    <s v="US"/>
    <s v="USD"/>
    <n v="1436957022"/>
    <x v="3792"/>
    <b v="0"/>
    <n v="2"/>
    <b v="0"/>
    <s v="theater/musical"/>
    <n v="0"/>
    <n v="17.5"/>
    <x v="3"/>
    <s v="musical"/>
    <x v="3792"/>
    <x v="3774"/>
    <x v="9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8"/>
    <n v="4176"/>
    <x v="1"/>
    <s v="US"/>
    <s v="USD"/>
    <n v="1418769129"/>
    <x v="3793"/>
    <b v="0"/>
    <n v="24"/>
    <b v="0"/>
    <s v="theater/musical"/>
    <n v="60"/>
    <n v="174"/>
    <x v="3"/>
    <s v="musical"/>
    <x v="3793"/>
    <x v="3775"/>
    <x v="32"/>
  </r>
  <r>
    <n v="3051"/>
    <s v="Jon Udry's ABC Tour"/>
    <s v="The ABC tour: 26 comedy-juggling shows in 26 different venues - chosen by YOU - each beginning with a different letter of the alphabet."/>
    <x v="8"/>
    <n v="827"/>
    <x v="1"/>
    <s v="GB"/>
    <s v="GBP"/>
    <n v="1486547945"/>
    <x v="3794"/>
    <b v="1"/>
    <n v="35"/>
    <b v="0"/>
    <s v="theater/spaces"/>
    <n v="24"/>
    <n v="23.63"/>
    <x v="3"/>
    <s v="spaces"/>
    <x v="3794"/>
    <x v="3776"/>
    <x v="154"/>
  </r>
  <r>
    <n v="3057"/>
    <s v="1 World Educational Theme Parks"/>
    <s v="A series of 6 educational theme parks. This project is to fund the plans and 3D designs required to build the first park."/>
    <x v="64"/>
    <n v="0"/>
    <x v="1"/>
    <s v="GB"/>
    <s v="GBP"/>
    <n v="1459694211"/>
    <x v="3795"/>
    <b v="0"/>
    <n v="0"/>
    <b v="0"/>
    <s v="theater/spaces"/>
    <n v="0"/>
    <n v="0"/>
    <x v="3"/>
    <s v="spaces"/>
    <x v="3795"/>
    <x v="3777"/>
    <x v="103"/>
  </r>
  <r>
    <n v="3796"/>
    <s v="A Staged Reading of &quot;CALL ME TANIA&quot;"/>
    <s v="Part Psychological Thriller - Part Heartbreaking Drama - Part Spectacular Farce - 100% New American Musical Theatre"/>
    <x v="295"/>
    <n v="1"/>
    <x v="1"/>
    <s v="US"/>
    <s v="USD"/>
    <n v="1484354556"/>
    <x v="3796"/>
    <b v="0"/>
    <n v="1"/>
    <b v="0"/>
    <s v="theater/musical"/>
    <n v="0"/>
    <n v="1"/>
    <x v="3"/>
    <s v="musical"/>
    <x v="3796"/>
    <x v="3778"/>
    <x v="87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1"/>
    <s v="US"/>
    <s v="USD"/>
    <n v="1429564165"/>
    <x v="3797"/>
    <b v="0"/>
    <n v="37"/>
    <b v="0"/>
    <s v="theater/musical"/>
    <n v="90"/>
    <n v="145.41"/>
    <x v="3"/>
    <s v="musical"/>
    <x v="3797"/>
    <x v="3779"/>
    <x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5"/>
    <n v="1025"/>
    <x v="1"/>
    <s v="US"/>
    <s v="USD"/>
    <n v="1407691248"/>
    <x v="3798"/>
    <b v="0"/>
    <n v="5"/>
    <b v="0"/>
    <s v="theater/musical"/>
    <n v="1"/>
    <n v="205"/>
    <x v="3"/>
    <s v="musical"/>
    <x v="3798"/>
    <x v="3780"/>
    <x v="3"/>
  </r>
  <r>
    <n v="3799"/>
    <s v="A Story Once Told"/>
    <s v="An original musical on it's way to the stage in Minneapolis, MN. Feel free to ask any questions."/>
    <x v="3"/>
    <n v="402"/>
    <x v="1"/>
    <s v="US"/>
    <s v="USD"/>
    <n v="1457734843"/>
    <x v="3799"/>
    <b v="0"/>
    <n v="4"/>
    <b v="0"/>
    <s v="theater/musical"/>
    <n v="4"/>
    <n v="100.5"/>
    <x v="3"/>
    <s v="musical"/>
    <x v="3799"/>
    <x v="3781"/>
    <x v="91"/>
  </r>
  <r>
    <n v="3800"/>
    <s v="Be The Change ~ The Children's Campaign"/>
    <s v="Playground was established in 2007 on the back of paper napkins and has since provided opportunities for over 800 boys and girls."/>
    <x v="29"/>
    <n v="881"/>
    <x v="1"/>
    <s v="US"/>
    <s v="USD"/>
    <n v="1420952340"/>
    <x v="3800"/>
    <b v="0"/>
    <n v="16"/>
    <b v="0"/>
    <s v="theater/musical"/>
    <n v="4"/>
    <n v="55.06"/>
    <x v="3"/>
    <s v="musical"/>
    <x v="3800"/>
    <x v="3782"/>
    <x v="98"/>
  </r>
  <r>
    <n v="3801"/>
    <s v="The Imaginary A Musical"/>
    <s v="The Imaginary : A Musical is a new musical adaptation based on the novel written by A.F. Harrold.       TheImaginaryAMusical.com"/>
    <x v="10"/>
    <n v="426"/>
    <x v="1"/>
    <s v="US"/>
    <s v="USD"/>
    <n v="1420215216"/>
    <x v="3801"/>
    <b v="0"/>
    <n v="9"/>
    <b v="0"/>
    <s v="theater/musical"/>
    <n v="9"/>
    <n v="47.33"/>
    <x v="3"/>
    <s v="musical"/>
    <x v="3801"/>
    <x v="3783"/>
    <x v="98"/>
  </r>
  <r>
    <n v="3802"/>
    <s v="The Lost Play of William Shakespeare"/>
    <s v="A musical about how Shakespeare was inspired to write only his own plays after the co-authored play Henry VI was taken."/>
    <x v="2"/>
    <n v="0"/>
    <x v="1"/>
    <s v="US"/>
    <s v="USD"/>
    <n v="1445482906"/>
    <x v="3802"/>
    <b v="0"/>
    <n v="0"/>
    <b v="0"/>
    <s v="theater/musical"/>
    <n v="0"/>
    <n v="0"/>
    <x v="3"/>
    <s v="musical"/>
    <x v="3802"/>
    <x v="3784"/>
    <x v="33"/>
  </r>
  <r>
    <n v="3803"/>
    <s v="Benjamin Button the Musical Concept Album"/>
    <s v="A fully orchestrated concept album of Benjamin Button the Musical!"/>
    <x v="14"/>
    <n v="2358"/>
    <x v="1"/>
    <s v="US"/>
    <s v="USD"/>
    <n v="1457133568"/>
    <x v="3803"/>
    <b v="0"/>
    <n v="40"/>
    <b v="0"/>
    <s v="theater/musical"/>
    <n v="20"/>
    <n v="58.95"/>
    <x v="3"/>
    <s v="musical"/>
    <x v="3803"/>
    <x v="3785"/>
    <x v="9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1"/>
    <s v="US"/>
    <s v="USD"/>
    <n v="1469948400"/>
    <x v="3804"/>
    <b v="0"/>
    <n v="0"/>
    <b v="0"/>
    <s v="theater/musical"/>
    <n v="0"/>
    <n v="0"/>
    <x v="3"/>
    <s v="musical"/>
    <x v="3804"/>
    <x v="3786"/>
    <x v="2"/>
  </r>
  <r>
    <n v="3805"/>
    <s v="&quot;Sounds By The River&quot; ( Original Musical)"/>
    <s v="&quot;Sounds By The River&quot; tells the story of a Detroit composer through_x000a_his music, poetry, and dance."/>
    <x v="61"/>
    <n v="3"/>
    <x v="1"/>
    <s v="US"/>
    <s v="USD"/>
    <n v="1411852640"/>
    <x v="3805"/>
    <b v="0"/>
    <n v="2"/>
    <b v="0"/>
    <s v="theater/musical"/>
    <n v="0"/>
    <n v="1.5"/>
    <x v="3"/>
    <s v="musical"/>
    <x v="3805"/>
    <x v="3787"/>
    <x v="24"/>
  </r>
  <r>
    <n v="3806"/>
    <s v="The Rhythm of Revolution - Charity Musical Production"/>
    <s v="A truly multicultural experience - Hip Hop, Bollywood, Classical Dancers #liveband #Revoultionary Script 19th July@NationalTheatre"/>
    <x v="50"/>
    <n v="5"/>
    <x v="1"/>
    <s v="AU"/>
    <s v="AUD"/>
    <n v="1404022381"/>
    <x v="3806"/>
    <b v="0"/>
    <n v="1"/>
    <b v="0"/>
    <s v="theater/musical"/>
    <n v="0"/>
    <n v="5"/>
    <x v="3"/>
    <s v="musical"/>
    <x v="3806"/>
    <x v="3788"/>
    <x v="6"/>
  </r>
  <r>
    <n v="3807"/>
    <s v="&quot;In the Heights&quot; at The University of Michigan"/>
    <s v="A vibrant, street-wise, and musical performance that follows the lives of stories of the community of Washington Heights..."/>
    <x v="48"/>
    <n v="455"/>
    <x v="1"/>
    <s v="US"/>
    <s v="USD"/>
    <n v="1428097739"/>
    <x v="3807"/>
    <b v="0"/>
    <n v="9"/>
    <b v="0"/>
    <s v="theater/musical"/>
    <n v="30"/>
    <n v="50.56"/>
    <x v="3"/>
    <s v="musical"/>
    <x v="3807"/>
    <x v="3789"/>
    <x v="37"/>
  </r>
  <r>
    <n v="3070"/>
    <s v="Purpose Built Liverpool Comedy Club, Restaurant &amp; Bar"/>
    <s v="Liverpool's 1st purpose built 7 night a week comedy club, bar &amp; restaurant with live music &amp; much more"/>
    <x v="3"/>
    <n v="334"/>
    <x v="1"/>
    <s v="GB"/>
    <s v="GBP"/>
    <n v="1481132169"/>
    <x v="3808"/>
    <b v="0"/>
    <n v="16"/>
    <b v="0"/>
    <s v="theater/spaces"/>
    <n v="3"/>
    <n v="20.88"/>
    <x v="3"/>
    <s v="spaces"/>
    <x v="3808"/>
    <x v="3790"/>
    <x v="87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1"/>
    <s v="GB"/>
    <s v="GBP"/>
    <n v="1475848800"/>
    <x v="3809"/>
    <b v="0"/>
    <n v="42"/>
    <b v="0"/>
    <s v="theater/spaces"/>
    <n v="17"/>
    <n v="40.83"/>
    <x v="3"/>
    <s v="spaces"/>
    <x v="3809"/>
    <x v="3791"/>
    <x v="83"/>
  </r>
  <r>
    <n v="3810"/>
    <s v="Romeo &amp; Juliet"/>
    <s v="Theater students of UMass present a large-scale theater collaboration that will revolutionize the way you see Shakespeare."/>
    <x v="48"/>
    <n v="1826"/>
    <x v="0"/>
    <s v="US"/>
    <s v="USD"/>
    <n v="1426965758"/>
    <x v="3810"/>
    <b v="0"/>
    <n v="26"/>
    <b v="1"/>
    <s v="theater/plays"/>
    <n v="122"/>
    <n v="70.23"/>
    <x v="3"/>
    <s v="plays"/>
    <x v="3810"/>
    <x v="3792"/>
    <x v="85"/>
  </r>
  <r>
    <n v="3102"/>
    <s v="Theatre Bath Bus"/>
    <s v="Imagine being able to take a performance anywhere! Meet the Theatre Bath Bus - a magical performance space where anything is possible."/>
    <x v="201"/>
    <n v="6258"/>
    <x v="1"/>
    <s v="GB"/>
    <s v="GBP"/>
    <n v="1471939818"/>
    <x v="3811"/>
    <b v="0"/>
    <n v="90"/>
    <b v="0"/>
    <s v="theater/spaces"/>
    <n v="39"/>
    <n v="69.53"/>
    <x v="3"/>
    <s v="spaces"/>
    <x v="3811"/>
    <x v="3793"/>
    <x v="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3"/>
    <s v="plays"/>
    <x v="3812"/>
    <x v="2551"/>
    <x v="19"/>
  </r>
  <r>
    <n v="3813"/>
    <s v="SUCKIN INJUN"/>
    <s v="A comedic play about hillbilly vampires and the absurdity of judging by appearances. Wanna live forever? Better watch what you drink."/>
    <x v="197"/>
    <n v="2119.9899999999998"/>
    <x v="0"/>
    <s v="US"/>
    <s v="USD"/>
    <n v="1465940580"/>
    <x v="3813"/>
    <b v="0"/>
    <n v="27"/>
    <b v="1"/>
    <s v="theater/plays"/>
    <n v="101"/>
    <n v="78.52"/>
    <x v="3"/>
    <s v="plays"/>
    <x v="3813"/>
    <x v="3794"/>
    <x v="36"/>
  </r>
  <r>
    <n v="3814"/>
    <s v="Eyes Shut. Door Open - A New Play by Cassie M. Seinuk"/>
    <s v="Wax Wings is proud to be presenting the premiere of EYES. SHUT DOOR OPEN, a new play by Boston playwright Cassie M. Seinuk."/>
    <x v="48"/>
    <n v="2102"/>
    <x v="0"/>
    <s v="US"/>
    <s v="USD"/>
    <n v="1427860740"/>
    <x v="3814"/>
    <b v="0"/>
    <n v="34"/>
    <b v="1"/>
    <s v="theater/plays"/>
    <n v="140"/>
    <n v="61.82"/>
    <x v="3"/>
    <s v="plays"/>
    <x v="3814"/>
    <x v="3532"/>
    <x v="85"/>
  </r>
  <r>
    <n v="3106"/>
    <s v="Wild Men at the Bristol Cathedral"/>
    <s v="Help fund the exciting first collaboration between Hotel Echo and Bristol Cathedral: WILD MEN, a show commemorating those lost in WW1."/>
    <x v="28"/>
    <n v="41"/>
    <x v="1"/>
    <s v="GB"/>
    <s v="GBP"/>
    <n v="1442440800"/>
    <x v="3815"/>
    <b v="0"/>
    <n v="4"/>
    <b v="0"/>
    <s v="theater/spaces"/>
    <n v="4"/>
    <n v="10.25"/>
    <x v="3"/>
    <s v="spaces"/>
    <x v="3815"/>
    <x v="3795"/>
    <x v="84"/>
  </r>
  <r>
    <n v="3816"/>
    <s v="AFTER LIFE: Minnesota Fringe Festival 2014"/>
    <s v="A new play by Brandon Taitt._x000a_Presented by The Theatre Cosmic. _x000a_Premiering in August at the 2014 Minnesota Fringe Festival"/>
    <x v="48"/>
    <n v="1788.57"/>
    <x v="0"/>
    <s v="US"/>
    <s v="USD"/>
    <n v="1405614823"/>
    <x v="3816"/>
    <b v="0"/>
    <n v="37"/>
    <b v="1"/>
    <s v="theater/plays"/>
    <n v="119"/>
    <n v="48.34"/>
    <x v="3"/>
    <s v="plays"/>
    <x v="3816"/>
    <x v="3796"/>
    <x v="12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3"/>
    <s v="plays"/>
    <x v="3817"/>
    <x v="3797"/>
    <x v="26"/>
  </r>
  <r>
    <n v="3818"/>
    <s v="The AOA Presents: The Maiden of Orleans"/>
    <s v="The Arthurian Order of Avalon is attempting to raise funds to put on the annual Human Chessboard in March 2015!"/>
    <x v="159"/>
    <n v="570"/>
    <x v="0"/>
    <s v="US"/>
    <s v="USD"/>
    <n v="1426187582"/>
    <x v="3818"/>
    <b v="0"/>
    <n v="10"/>
    <b v="1"/>
    <s v="theater/plays"/>
    <n v="228"/>
    <n v="57"/>
    <x v="3"/>
    <s v="plays"/>
    <x v="3818"/>
    <x v="3798"/>
    <x v="8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3"/>
    <s v="plays"/>
    <x v="3819"/>
    <x v="3799"/>
    <x v="0"/>
  </r>
  <r>
    <n v="3117"/>
    <s v="Cowes and The Sea"/>
    <s v="Performing Arts workshops, for young people aged 5 -16, exploring how the sea has shaped Cowes as a settlement."/>
    <x v="28"/>
    <n v="1"/>
    <x v="1"/>
    <s v="GB"/>
    <s v="GBP"/>
    <n v="1464354720"/>
    <x v="3820"/>
    <b v="0"/>
    <n v="1"/>
    <b v="0"/>
    <s v="theater/spaces"/>
    <n v="0"/>
    <n v="1"/>
    <x v="3"/>
    <s v="spaces"/>
    <x v="3820"/>
    <x v="3800"/>
    <x v="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3"/>
    <s v="plays"/>
    <x v="3821"/>
    <x v="3801"/>
    <x v="104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3"/>
    <s v="plays"/>
    <x v="3822"/>
    <x v="3802"/>
    <x v="4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3"/>
    <s v="plays"/>
    <x v="3823"/>
    <x v="3803"/>
    <x v="9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3824"/>
    <b v="0"/>
    <n v="623"/>
    <b v="1"/>
    <s v="games/tabletop games"/>
    <n v="1857"/>
    <n v="149.03"/>
    <x v="6"/>
    <s v="tabletop games"/>
    <x v="3824"/>
    <x v="3804"/>
    <x v="2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3"/>
    <s v="plays"/>
    <x v="3825"/>
    <x v="3805"/>
    <x v="68"/>
  </r>
  <r>
    <n v="2189"/>
    <s v="Odyssey: ARGONAUTS"/>
    <s v="Help me fund the Argonauts! Sculpted by Dave Kidd, based on concept art from Roberto Cirillo, created by Fet Milner and myself!"/>
    <x v="37"/>
    <n v="6039"/>
    <x v="0"/>
    <s v="GB"/>
    <s v="GBP"/>
    <n v="1461276000"/>
    <x v="3826"/>
    <b v="0"/>
    <n v="88"/>
    <b v="1"/>
    <s v="games/tabletop games"/>
    <n v="503"/>
    <n v="68.63"/>
    <x v="6"/>
    <s v="tabletop games"/>
    <x v="3826"/>
    <x v="3806"/>
    <x v="8"/>
  </r>
  <r>
    <n v="2191"/>
    <s v="SpecForce Rangers: Outlanders Phase 4"/>
    <s v="This campaign features the Government Special Forces on Outland. 28mm scale white metal miniatures for Sci-Fi games in any setting."/>
    <x v="46"/>
    <n v="898"/>
    <x v="0"/>
    <s v="GB"/>
    <s v="GBP"/>
    <n v="1487102427"/>
    <x v="3827"/>
    <b v="0"/>
    <n v="25"/>
    <b v="1"/>
    <s v="games/tabletop games"/>
    <n v="120"/>
    <n v="35.92"/>
    <x v="6"/>
    <s v="tabletop games"/>
    <x v="3827"/>
    <x v="3807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3"/>
    <s v="plays"/>
    <x v="3828"/>
    <x v="3808"/>
    <x v="106"/>
  </r>
  <r>
    <n v="3829"/>
    <s v="Returning Home."/>
    <s v="A play that illustrates the symptoms of PTSD, shows its effect on families, and demonstrates some of the difficulties of treating it."/>
    <x v="9"/>
    <n v="501"/>
    <x v="0"/>
    <s v="US"/>
    <s v="USD"/>
    <n v="1472676371"/>
    <x v="3829"/>
    <b v="0"/>
    <n v="8"/>
    <b v="1"/>
    <s v="theater/plays"/>
    <n v="100"/>
    <n v="62.63"/>
    <x v="3"/>
    <s v="plays"/>
    <x v="3829"/>
    <x v="3809"/>
    <x v="79"/>
  </r>
  <r>
    <n v="3830"/>
    <s v="Run Away"/>
    <s v="The Aeon Theatre company is producing another original play by Parker Hale at the Manhattan Reportory Theatre"/>
    <x v="219"/>
    <n v="225"/>
    <x v="0"/>
    <s v="US"/>
    <s v="USD"/>
    <n v="1464371211"/>
    <x v="3830"/>
    <b v="0"/>
    <n v="3"/>
    <b v="1"/>
    <s v="theater/plays"/>
    <n v="225"/>
    <n v="75"/>
    <x v="3"/>
    <s v="plays"/>
    <x v="3830"/>
    <x v="3810"/>
    <x v="36"/>
  </r>
  <r>
    <n v="3831"/>
    <s v="Adopt a School for Shared Shakes Artists in the Schools"/>
    <s v="Help Shared Shakes to adopt Murphey Academy, a Title I elementary school in Greensboro for a full day of performances and workshops."/>
    <x v="9"/>
    <n v="530.11"/>
    <x v="0"/>
    <s v="US"/>
    <s v="USD"/>
    <n v="1415222545"/>
    <x v="3831"/>
    <b v="0"/>
    <n v="9"/>
    <b v="1"/>
    <s v="theater/plays"/>
    <n v="106"/>
    <n v="58.9"/>
    <x v="3"/>
    <s v="plays"/>
    <x v="3831"/>
    <x v="3811"/>
    <x v="22"/>
  </r>
  <r>
    <n v="3832"/>
    <s v="SBYET 2016 Hairspray at the Lobero Theatre!"/>
    <s v="Santa Barbara Youth Ensemble is performing Hairspray at the Lobero. Help create beautiful memories for these kids by pledging today!"/>
    <x v="37"/>
    <n v="1256"/>
    <x v="0"/>
    <s v="US"/>
    <s v="USD"/>
    <n v="1455936335"/>
    <x v="3832"/>
    <b v="0"/>
    <n v="9"/>
    <b v="1"/>
    <s v="theater/plays"/>
    <n v="105"/>
    <n v="139.56"/>
    <x v="3"/>
    <s v="plays"/>
    <x v="3832"/>
    <x v="3812"/>
    <x v="25"/>
  </r>
  <r>
    <n v="3833"/>
    <s v="Shakespeare is Boffo! Teachers' Edition"/>
    <s v="Get more kids to love Shakespeare by developing the fun &amp; effective Shakespeare is Boffo! course as an replicable program for teachers."/>
    <x v="37"/>
    <n v="1400"/>
    <x v="0"/>
    <s v="CA"/>
    <s v="CAD"/>
    <n v="1417460940"/>
    <x v="3833"/>
    <b v="0"/>
    <n v="20"/>
    <b v="1"/>
    <s v="theater/plays"/>
    <n v="117"/>
    <n v="70"/>
    <x v="3"/>
    <s v="plays"/>
    <x v="3833"/>
    <x v="3813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3834"/>
    <b v="0"/>
    <n v="3238"/>
    <b v="1"/>
    <s v="games/tabletop games"/>
    <n v="1081"/>
    <n v="40.07"/>
    <x v="6"/>
    <s v="tabletop games"/>
    <x v="3834"/>
    <x v="3814"/>
    <x v="8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3835"/>
    <b v="0"/>
    <n v="263"/>
    <b v="1"/>
    <s v="games/tabletop games"/>
    <n v="542"/>
    <n v="41.23"/>
    <x v="6"/>
    <s v="tabletop games"/>
    <x v="3835"/>
    <x v="3815"/>
    <x v="90"/>
  </r>
  <r>
    <n v="3836"/>
    <s v="Home (The Place Where My Stuff Resides)"/>
    <s v="&quot;The surveyor said the foundation was shaky&quot;. A woman finds what it means to rebuild her marriage."/>
    <x v="77"/>
    <n v="900"/>
    <x v="0"/>
    <s v="US"/>
    <s v="USD"/>
    <n v="1470197340"/>
    <x v="3836"/>
    <b v="0"/>
    <n v="14"/>
    <b v="1"/>
    <s v="theater/plays"/>
    <n v="113"/>
    <n v="64.290000000000006"/>
    <x v="3"/>
    <s v="plays"/>
    <x v="3836"/>
    <x v="3816"/>
    <x v="5"/>
  </r>
  <r>
    <n v="2225"/>
    <s v="Battle Systemsâ„¢ Fantasy Dungeon Terrain"/>
    <s v="Fantasy Dungeon terrain for 28mm tabletop games. This is pre-punched card that is easy to assemble with no painting required."/>
    <x v="230"/>
    <n v="198415.01"/>
    <x v="0"/>
    <s v="GB"/>
    <s v="GBP"/>
    <n v="1411326015"/>
    <x v="3837"/>
    <b v="0"/>
    <n v="1204"/>
    <b v="1"/>
    <s v="games/tabletop games"/>
    <n v="945"/>
    <n v="164.8"/>
    <x v="6"/>
    <s v="tabletop games"/>
    <x v="3837"/>
    <x v="3817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9"/>
    <n v="100824"/>
    <x v="0"/>
    <s v="SE"/>
    <s v="SEK"/>
    <n v="1432314209"/>
    <x v="3838"/>
    <b v="0"/>
    <n v="100"/>
    <b v="1"/>
    <s v="theater/plays"/>
    <n v="101"/>
    <n v="1008.24"/>
    <x v="3"/>
    <s v="plays"/>
    <x v="3838"/>
    <x v="3818"/>
    <x v="57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3"/>
    <s v="plays"/>
    <x v="3839"/>
    <x v="3819"/>
    <x v="68"/>
  </r>
  <r>
    <n v="2227"/>
    <s v="Mechabrick - A Minifig/Mecha board game and models"/>
    <s v="Mechabrick is a set of precision plastic kits to convert your Minifigs into robots then battle with them in an exciting board game."/>
    <x v="95"/>
    <n v="20459"/>
    <x v="0"/>
    <s v="GB"/>
    <s v="GBP"/>
    <n v="1384374155"/>
    <x v="3840"/>
    <b v="0"/>
    <n v="301"/>
    <b v="1"/>
    <s v="games/tabletop games"/>
    <n v="157"/>
    <n v="67.97"/>
    <x v="6"/>
    <s v="tabletop games"/>
    <x v="3840"/>
    <x v="3820"/>
    <x v="15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1"/>
    <s v="US"/>
    <s v="USD"/>
    <n v="1405882287"/>
    <x v="3841"/>
    <b v="1"/>
    <n v="34"/>
    <b v="0"/>
    <s v="theater/plays"/>
    <n v="9"/>
    <n v="25.65"/>
    <x v="3"/>
    <s v="plays"/>
    <x v="3841"/>
    <x v="3821"/>
    <x v="1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3842"/>
    <b v="0"/>
    <n v="391"/>
    <b v="1"/>
    <s v="games/tabletop games"/>
    <n v="332"/>
    <n v="21.23"/>
    <x v="6"/>
    <s v="tabletop games"/>
    <x v="3842"/>
    <x v="3127"/>
    <x v="4"/>
  </r>
  <r>
    <n v="3843"/>
    <s v="Vengeance Can Wait"/>
    <s v="Vengeance Can Wait navigates Japanese sub-culture as it charts a dark, twisted and touching, â€œdifferentâ€ kind of love story."/>
    <x v="10"/>
    <n v="1065"/>
    <x v="1"/>
    <s v="US"/>
    <s v="USD"/>
    <n v="1401587064"/>
    <x v="3843"/>
    <b v="1"/>
    <n v="19"/>
    <b v="0"/>
    <s v="theater/plays"/>
    <n v="21"/>
    <n v="56.05"/>
    <x v="3"/>
    <s v="plays"/>
    <x v="3843"/>
    <x v="3822"/>
    <x v="14"/>
  </r>
  <r>
    <n v="3844"/>
    <s v="Get &quot;Walken in His Shoes&quot; to Capital Fringe Festival in DC!"/>
    <s v="A comedy about a Christopher Walken Club.  This show was chosen to perform in DC!  Help the production get to our nation's capital."/>
    <x v="335"/>
    <n v="4066"/>
    <x v="1"/>
    <s v="US"/>
    <s v="USD"/>
    <n v="1401778740"/>
    <x v="3844"/>
    <b v="1"/>
    <n v="50"/>
    <b v="0"/>
    <s v="theater/plays"/>
    <n v="41"/>
    <n v="81.319999999999993"/>
    <x v="3"/>
    <s v="plays"/>
    <x v="3844"/>
    <x v="3823"/>
    <x v="14"/>
  </r>
  <r>
    <n v="3845"/>
    <s v="Marilyn Madness &amp; Me"/>
    <s v="He met Marilyn. He became obsessed with Norma Jean. That changed everything._x000a__x000a_                                A play by Frank Furino"/>
    <x v="79"/>
    <n v="842"/>
    <x v="1"/>
    <s v="US"/>
    <s v="USD"/>
    <n v="1443711774"/>
    <x v="3845"/>
    <b v="1"/>
    <n v="12"/>
    <b v="0"/>
    <s v="theater/plays"/>
    <n v="2"/>
    <n v="70.17"/>
    <x v="3"/>
    <s v="plays"/>
    <x v="3845"/>
    <x v="3824"/>
    <x v="13"/>
  </r>
  <r>
    <n v="3846"/>
    <s v="My Insane Shakespeare"/>
    <s v="My Insane Shakespeare. An original play by Arthur Elbakyan premiering October 13th at United Solo, New York City."/>
    <x v="38"/>
    <n v="189"/>
    <x v="1"/>
    <s v="US"/>
    <s v="USD"/>
    <n v="1412405940"/>
    <x v="3846"/>
    <b v="1"/>
    <n v="8"/>
    <b v="0"/>
    <s v="theater/plays"/>
    <n v="3"/>
    <n v="23.63"/>
    <x v="3"/>
    <s v="plays"/>
    <x v="3846"/>
    <x v="3825"/>
    <x v="31"/>
  </r>
  <r>
    <n v="3847"/>
    <s v="Madame X"/>
    <s v="The production of the original play &quot;Madame X&quot; by Amanda Davison. Inspired by the painting by John Singer Sargent."/>
    <x v="126"/>
    <n v="1697"/>
    <x v="1"/>
    <s v="US"/>
    <s v="USD"/>
    <n v="1437283391"/>
    <x v="3847"/>
    <b v="1"/>
    <n v="9"/>
    <b v="0"/>
    <s v="theater/plays"/>
    <n v="16"/>
    <n v="188.56"/>
    <x v="3"/>
    <s v="plays"/>
    <x v="3847"/>
    <x v="3826"/>
    <x v="90"/>
  </r>
  <r>
    <n v="3848"/>
    <s v="'LETTERS FROM WAR' Losing loved ones to Alzheimer's Disease"/>
    <s v="A Carnegie Mellon capstone play based on a woman's life as she slips from reality due to the degenerative effect of Alzheimer's Disease"/>
    <x v="95"/>
    <n v="2129"/>
    <x v="1"/>
    <s v="US"/>
    <s v="USD"/>
    <n v="1445196989"/>
    <x v="3848"/>
    <b v="1"/>
    <n v="43"/>
    <b v="0"/>
    <s v="theater/plays"/>
    <n v="16"/>
    <n v="49.51"/>
    <x v="3"/>
    <s v="plays"/>
    <x v="3848"/>
    <x v="3827"/>
    <x v="33"/>
  </r>
  <r>
    <n v="3849"/>
    <s v="Auf geht's beim Schichtl"/>
    <s v="Bayerische KomÃ¶die im Schaustellermillieu vor historischem Hintergrund des Oktoberfestes von Winfried Frey. UrauffÃ¼hrung September 2015"/>
    <x v="11"/>
    <n v="2113"/>
    <x v="1"/>
    <s v="DE"/>
    <s v="EUR"/>
    <n v="1434047084"/>
    <x v="3849"/>
    <b v="1"/>
    <n v="28"/>
    <b v="0"/>
    <s v="theater/plays"/>
    <n v="7"/>
    <n v="75.459999999999994"/>
    <x v="3"/>
    <s v="plays"/>
    <x v="3849"/>
    <x v="3828"/>
    <x v="82"/>
  </r>
  <r>
    <n v="3850"/>
    <s v="The Vagina Monologues 2015"/>
    <s v="V-Day is a global activist movement to end violence against women and girls."/>
    <x v="28"/>
    <n v="38"/>
    <x v="1"/>
    <s v="US"/>
    <s v="USD"/>
    <n v="1420081143"/>
    <x v="3850"/>
    <b v="1"/>
    <n v="4"/>
    <b v="0"/>
    <s v="theater/plays"/>
    <n v="4"/>
    <n v="9.5"/>
    <x v="3"/>
    <s v="plays"/>
    <x v="3850"/>
    <x v="3829"/>
    <x v="98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3851"/>
    <b v="0"/>
    <n v="163"/>
    <b v="1"/>
    <s v="games/tabletop games"/>
    <n v="806"/>
    <n v="49.47"/>
    <x v="6"/>
    <s v="tabletop games"/>
    <x v="3851"/>
    <x v="3830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1"/>
    <s v="US"/>
    <s v="USD"/>
    <n v="1427427276"/>
    <x v="3852"/>
    <b v="0"/>
    <n v="2"/>
    <b v="0"/>
    <s v="theater/plays"/>
    <n v="0"/>
    <n v="10"/>
    <x v="3"/>
    <s v="plays"/>
    <x v="3852"/>
    <x v="3831"/>
    <x v="27"/>
  </r>
  <r>
    <n v="3853"/>
    <s v="The Original Laughter Therapist"/>
    <s v="A dose of One-woman &quot;Dramedy&quot; to cure those daily blues is just what the doctor ordered!"/>
    <x v="59"/>
    <n v="26"/>
    <x v="1"/>
    <s v="US"/>
    <s v="USD"/>
    <n v="1409602178"/>
    <x v="3853"/>
    <b v="0"/>
    <n v="2"/>
    <b v="0"/>
    <s v="theater/plays"/>
    <n v="0"/>
    <n v="13"/>
    <x v="3"/>
    <s v="plays"/>
    <x v="3853"/>
    <x v="3832"/>
    <x v="24"/>
  </r>
  <r>
    <n v="3854"/>
    <s v="The Case Of Soghomon Tehlirian"/>
    <s v="A play dedicated to the 100th anniversary of the Armenian Genocide."/>
    <x v="34"/>
    <n v="1788"/>
    <x v="1"/>
    <s v="US"/>
    <s v="USD"/>
    <n v="1431206058"/>
    <x v="3854"/>
    <b v="0"/>
    <n v="20"/>
    <b v="0"/>
    <s v="theater/plays"/>
    <n v="16"/>
    <n v="89.4"/>
    <x v="3"/>
    <s v="plays"/>
    <x v="3854"/>
    <x v="3833"/>
    <x v="19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1"/>
    <s v="US"/>
    <s v="USD"/>
    <n v="1427408271"/>
    <x v="3855"/>
    <b v="0"/>
    <n v="1"/>
    <b v="0"/>
    <s v="theater/plays"/>
    <n v="3"/>
    <n v="25"/>
    <x v="3"/>
    <s v="plays"/>
    <x v="3855"/>
    <x v="3834"/>
    <x v="8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1"/>
    <s v="US"/>
    <s v="USD"/>
    <n v="1425833403"/>
    <x v="3856"/>
    <b v="0"/>
    <n v="1"/>
    <b v="0"/>
    <s v="theater/plays"/>
    <n v="0"/>
    <n v="1"/>
    <x v="3"/>
    <s v="plays"/>
    <x v="3856"/>
    <x v="3835"/>
    <x v="86"/>
  </r>
  <r>
    <n v="3857"/>
    <s v="I support Molding Heartz"/>
    <s v="The Ultimate Screenwriting Conference_x000a_is the experience showing screenwriters how to write and sell a screenplay in hollywood!"/>
    <x v="10"/>
    <n v="260"/>
    <x v="1"/>
    <s v="US"/>
    <s v="USD"/>
    <n v="1406913120"/>
    <x v="3857"/>
    <b v="0"/>
    <n v="4"/>
    <b v="0"/>
    <s v="theater/plays"/>
    <n v="5"/>
    <n v="65"/>
    <x v="3"/>
    <s v="plays"/>
    <x v="3857"/>
    <x v="3836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3858"/>
    <b v="0"/>
    <n v="57"/>
    <b v="1"/>
    <s v="games/tabletop games"/>
    <n v="100"/>
    <n v="43.91"/>
    <x v="6"/>
    <s v="tabletop games"/>
    <x v="3858"/>
    <x v="3837"/>
    <x v="20"/>
  </r>
  <r>
    <n v="3859"/>
    <s v="What Dreams Were Made Of"/>
    <s v="This is a play that will have each and everyone that sees it thinking about the dreams they had growing up. It's a dramady"/>
    <x v="30"/>
    <n v="1"/>
    <x v="1"/>
    <s v="US"/>
    <s v="USD"/>
    <n v="1403730000"/>
    <x v="3859"/>
    <b v="0"/>
    <n v="1"/>
    <b v="0"/>
    <s v="theater/plays"/>
    <n v="0"/>
    <n v="1"/>
    <x v="3"/>
    <s v="plays"/>
    <x v="3859"/>
    <x v="3838"/>
    <x v="1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1"/>
    <s v="US"/>
    <s v="USD"/>
    <n v="1407858710"/>
    <x v="3860"/>
    <b v="0"/>
    <n v="13"/>
    <b v="0"/>
    <s v="theater/plays"/>
    <n v="18"/>
    <n v="81.540000000000006"/>
    <x v="3"/>
    <s v="plays"/>
    <x v="3860"/>
    <x v="3839"/>
    <x v="3"/>
  </r>
  <r>
    <n v="3861"/>
    <s v="READY OR NOT HERE I COME"/>
    <s v="THE COMING OF THE LORD!"/>
    <x v="13"/>
    <n v="100"/>
    <x v="1"/>
    <s v="US"/>
    <s v="USD"/>
    <n v="1415828820"/>
    <x v="3861"/>
    <b v="0"/>
    <n v="1"/>
    <b v="0"/>
    <s v="theater/plays"/>
    <n v="5"/>
    <n v="100"/>
    <x v="3"/>
    <s v="plays"/>
    <x v="3861"/>
    <x v="3840"/>
    <x v="143"/>
  </r>
  <r>
    <n v="3862"/>
    <s v="The Container Play"/>
    <s v="The hit immersive theatre experience of England comes to Corpus Christi!"/>
    <x v="50"/>
    <n v="1"/>
    <x v="1"/>
    <s v="US"/>
    <s v="USD"/>
    <n v="1473699540"/>
    <x v="3862"/>
    <b v="0"/>
    <n v="1"/>
    <b v="0"/>
    <s v="theater/plays"/>
    <n v="0"/>
    <n v="1"/>
    <x v="3"/>
    <s v="plays"/>
    <x v="3862"/>
    <x v="3841"/>
    <x v="52"/>
  </r>
  <r>
    <n v="3863"/>
    <s v="Umma Yemaya"/>
    <s v="Umma Yemaya is  a play that examines the challenges of unconventional love. The Lady  and the Artist create their own world for love."/>
    <x v="12"/>
    <n v="0"/>
    <x v="1"/>
    <s v="US"/>
    <s v="USD"/>
    <n v="1446739905"/>
    <x v="3863"/>
    <b v="0"/>
    <n v="0"/>
    <b v="0"/>
    <s v="theater/plays"/>
    <n v="0"/>
    <n v="0"/>
    <x v="3"/>
    <s v="plays"/>
    <x v="3863"/>
    <x v="3842"/>
    <x v="13"/>
  </r>
  <r>
    <n v="3864"/>
    <s v="Grammar Land Performances"/>
    <s v="I want to create a theatrical performance of the book Grammar Land and present it at schools to help children learn proper grammar."/>
    <x v="10"/>
    <n v="60"/>
    <x v="1"/>
    <s v="US"/>
    <s v="USD"/>
    <n v="1447799054"/>
    <x v="3864"/>
    <b v="0"/>
    <n v="3"/>
    <b v="0"/>
    <s v="theater/plays"/>
    <n v="1"/>
    <n v="20"/>
    <x v="3"/>
    <s v="plays"/>
    <x v="3864"/>
    <x v="3843"/>
    <x v="94"/>
  </r>
  <r>
    <n v="3865"/>
    <s v="Fellatia's-Fantastic-Fun-Time-Show"/>
    <s v="Sissy Entertainment delivers a delicious cabaret that blends comedic monologue, song, and traditional sketch comedy."/>
    <x v="425"/>
    <n v="650"/>
    <x v="1"/>
    <s v="CA"/>
    <s v="CAD"/>
    <n v="1409376600"/>
    <x v="3865"/>
    <b v="0"/>
    <n v="14"/>
    <b v="0"/>
    <s v="theater/plays"/>
    <n v="27"/>
    <n v="46.43"/>
    <x v="3"/>
    <s v="plays"/>
    <x v="3865"/>
    <x v="3844"/>
    <x v="24"/>
  </r>
  <r>
    <n v="3866"/>
    <s v="a feminine ending, brought to you by the East End Theatre Co"/>
    <s v="A funny, moving, witty piece about a girl, her oboe, and her dreams."/>
    <x v="13"/>
    <n v="11"/>
    <x v="1"/>
    <s v="US"/>
    <s v="USD"/>
    <n v="1458703740"/>
    <x v="3866"/>
    <b v="0"/>
    <n v="2"/>
    <b v="0"/>
    <s v="theater/plays"/>
    <n v="1"/>
    <n v="5.5"/>
    <x v="3"/>
    <s v="plays"/>
    <x v="3866"/>
    <x v="3845"/>
    <x v="91"/>
  </r>
  <r>
    <n v="3867"/>
    <s v="RUSSIAN PLAY &quot;HOW TO BE BRAVE&quot;"/>
    <s v="What do you know about Russian Culture? Our project helps the American children to find out about Russian literature."/>
    <x v="13"/>
    <n v="251"/>
    <x v="1"/>
    <s v="US"/>
    <s v="USD"/>
    <n v="1466278339"/>
    <x v="3867"/>
    <b v="0"/>
    <n v="5"/>
    <b v="0"/>
    <s v="theater/plays"/>
    <n v="13"/>
    <n v="50.2"/>
    <x v="3"/>
    <s v="plays"/>
    <x v="3867"/>
    <x v="3846"/>
    <x v="7"/>
  </r>
  <r>
    <n v="2248"/>
    <s v="The Roots of Magic Miniatures Game: Students of Sorcery"/>
    <s v="Select your Wizard, determine your rivals, and then duel to the death to demonstrate your superiority wielding the Roots of Magic!"/>
    <x v="38"/>
    <n v="7505"/>
    <x v="0"/>
    <s v="GB"/>
    <s v="GBP"/>
    <n v="1481749278"/>
    <x v="3868"/>
    <b v="0"/>
    <n v="128"/>
    <b v="1"/>
    <s v="games/tabletop games"/>
    <n v="107"/>
    <n v="58.63"/>
    <x v="6"/>
    <s v="tabletop games"/>
    <x v="3868"/>
    <x v="3847"/>
    <x v="87"/>
  </r>
  <r>
    <n v="3869"/>
    <s v="The Masturbation Musical (Canceled)"/>
    <s v="A Musical about 3 women who pursue their Pleasure and end up finding themselves."/>
    <x v="426"/>
    <n v="452"/>
    <x v="2"/>
    <s v="US"/>
    <s v="USD"/>
    <n v="1426302660"/>
    <x v="3869"/>
    <b v="0"/>
    <n v="15"/>
    <b v="0"/>
    <s v="theater/musical"/>
    <n v="3"/>
    <n v="30.13"/>
    <x v="3"/>
    <s v="musical"/>
    <x v="3869"/>
    <x v="3848"/>
    <x v="8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2"/>
    <s v="US"/>
    <s v="USD"/>
    <n v="1404360478"/>
    <x v="3870"/>
    <b v="0"/>
    <n v="10"/>
    <b v="0"/>
    <s v="theater/musical"/>
    <n v="15"/>
    <n v="150"/>
    <x v="3"/>
    <s v="musical"/>
    <x v="3870"/>
    <x v="3849"/>
    <x v="6"/>
  </r>
  <r>
    <n v="3871"/>
    <s v="Pocket Monsters: A Musical Parody (Canceled)"/>
    <s v="Our musical is finally ready to come to life, and we're raising funds to help make that happen!"/>
    <x v="48"/>
    <n v="40"/>
    <x v="2"/>
    <s v="US"/>
    <s v="USD"/>
    <n v="1490809450"/>
    <x v="3871"/>
    <b v="0"/>
    <n v="3"/>
    <b v="0"/>
    <s v="theater/musical"/>
    <n v="3"/>
    <n v="13.33"/>
    <x v="3"/>
    <s v="musical"/>
    <x v="3871"/>
    <x v="3850"/>
    <x v="121"/>
  </r>
  <r>
    <n v="3872"/>
    <s v="Shining Star Players (Canceled)"/>
    <s v="We are a brand new theatrical teen production company, and we need enough money to put on our first musical production."/>
    <x v="36"/>
    <n v="0"/>
    <x v="2"/>
    <s v="US"/>
    <s v="USD"/>
    <n v="1439522996"/>
    <x v="3872"/>
    <b v="0"/>
    <n v="0"/>
    <b v="0"/>
    <s v="theater/musical"/>
    <n v="0"/>
    <n v="0"/>
    <x v="3"/>
    <s v="musical"/>
    <x v="3872"/>
    <x v="3851"/>
    <x v="0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2"/>
    <s v="US"/>
    <s v="USD"/>
    <n v="1444322535"/>
    <x v="3873"/>
    <b v="0"/>
    <n v="0"/>
    <b v="0"/>
    <s v="theater/musical"/>
    <n v="0"/>
    <n v="0"/>
    <x v="3"/>
    <s v="musical"/>
    <x v="3873"/>
    <x v="3852"/>
    <x v="1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2"/>
    <s v="NZ"/>
    <s v="NZD"/>
    <n v="1422061200"/>
    <x v="3874"/>
    <b v="0"/>
    <n v="0"/>
    <b v="0"/>
    <s v="theater/musical"/>
    <n v="0"/>
    <n v="0"/>
    <x v="3"/>
    <s v="musical"/>
    <x v="3874"/>
    <x v="3853"/>
    <x v="10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2"/>
    <s v="DK"/>
    <s v="DKK"/>
    <n v="1472896800"/>
    <x v="3875"/>
    <b v="0"/>
    <n v="0"/>
    <b v="0"/>
    <s v="theater/musical"/>
    <n v="0"/>
    <n v="0"/>
    <x v="3"/>
    <s v="musical"/>
    <x v="3875"/>
    <x v="3854"/>
    <x v="78"/>
  </r>
  <r>
    <n v="2256"/>
    <s v="Bitcoin Empire"/>
    <s v="Build your crypto-currency empire and sabotage your opponents. A deck building, card game. 2-4 players. 15 minutes."/>
    <x v="427"/>
    <n v="1069"/>
    <x v="0"/>
    <s v="GB"/>
    <s v="GBP"/>
    <n v="1479811846"/>
    <x v="3876"/>
    <b v="0"/>
    <n v="50"/>
    <b v="1"/>
    <s v="games/tabletop games"/>
    <n v="223"/>
    <n v="21.38"/>
    <x v="6"/>
    <s v="tabletop games"/>
    <x v="3876"/>
    <x v="3855"/>
    <x v="105"/>
  </r>
  <r>
    <n v="3877"/>
    <s v="Does NY Heart Me? The Musical (Canceled)"/>
    <s v="Help us record the concept album and stage grand concerts with a fantastic cast and orchestra. Get your tickets, music and more!"/>
    <x v="58"/>
    <n v="1241"/>
    <x v="2"/>
    <s v="US"/>
    <s v="USD"/>
    <n v="1481213752"/>
    <x v="3877"/>
    <b v="0"/>
    <n v="14"/>
    <b v="0"/>
    <s v="theater/musical"/>
    <n v="5"/>
    <n v="88.64"/>
    <x v="3"/>
    <s v="musical"/>
    <x v="3877"/>
    <x v="3856"/>
    <x v="105"/>
  </r>
  <r>
    <n v="3878"/>
    <s v="Boys In The Arts Scholarship Program (Canceled)"/>
    <s v="Encouraging young males to engage in vocational development in the art of musical theater and related dance classes."/>
    <x v="104"/>
    <n v="10"/>
    <x v="2"/>
    <s v="US"/>
    <s v="USD"/>
    <n v="1435636740"/>
    <x v="3878"/>
    <b v="0"/>
    <n v="1"/>
    <b v="0"/>
    <s v="theater/musical"/>
    <n v="0"/>
    <n v="10"/>
    <x v="3"/>
    <s v="musical"/>
    <x v="3878"/>
    <x v="3857"/>
    <x v="6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3879"/>
    <b v="0"/>
    <n v="169"/>
    <b v="1"/>
    <s v="games/tabletop games"/>
    <n v="636"/>
    <n v="94.1"/>
    <x v="6"/>
    <s v="tabletop games"/>
    <x v="3879"/>
    <x v="3858"/>
    <x v="36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3880"/>
    <b v="0"/>
    <n v="206"/>
    <b v="1"/>
    <s v="games/tabletop games"/>
    <n v="1867"/>
    <n v="90.64"/>
    <x v="6"/>
    <s v="tabletop games"/>
    <x v="3880"/>
    <x v="3859"/>
    <x v="87"/>
  </r>
  <r>
    <n v="3881"/>
    <s v="My Real Mother's Name is... (Canceled)"/>
    <s v="A musical journey coming to the Blue Venue at the 2017 Orlando Fringe Festival!"/>
    <x v="9"/>
    <n v="25"/>
    <x v="2"/>
    <s v="US"/>
    <s v="USD"/>
    <n v="1487550399"/>
    <x v="3881"/>
    <b v="0"/>
    <n v="1"/>
    <b v="0"/>
    <s v="theater/musical"/>
    <n v="5"/>
    <n v="25"/>
    <x v="3"/>
    <s v="musical"/>
    <x v="3881"/>
    <x v="3860"/>
    <x v="12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2"/>
    <s v="AU"/>
    <s v="AUD"/>
    <n v="1454281380"/>
    <x v="3882"/>
    <b v="0"/>
    <n v="0"/>
    <b v="0"/>
    <s v="theater/musical"/>
    <n v="0"/>
    <n v="0"/>
    <x v="3"/>
    <s v="musical"/>
    <x v="3882"/>
    <x v="3861"/>
    <x v="25"/>
  </r>
  <r>
    <n v="2265"/>
    <s v="Blind Beggar Miniatures presents Second Chance Specials!"/>
    <s v="A second chance to get the deals from earlier campaigns just in time for the Holiday season. Pulp, Cthulhu, Sci-Fi, Old West and more!"/>
    <x v="89"/>
    <n v="597"/>
    <x v="0"/>
    <s v="GB"/>
    <s v="GBP"/>
    <n v="1479846507"/>
    <x v="3883"/>
    <b v="0"/>
    <n v="17"/>
    <b v="1"/>
    <s v="games/tabletop games"/>
    <n v="299"/>
    <n v="35.119999999999997"/>
    <x v="6"/>
    <s v="tabletop games"/>
    <x v="3883"/>
    <x v="3862"/>
    <x v="87"/>
  </r>
  <r>
    <n v="3884"/>
    <s v="Alive Portrait Of Christ in Pembroke Township, IL (Canceled)"/>
    <s v="The Group M3 is striving to give one of the poorest towns in the country hope again this Easter Holiday."/>
    <x v="3"/>
    <n v="0"/>
    <x v="2"/>
    <s v="US"/>
    <s v="USD"/>
    <n v="1427479192"/>
    <x v="3884"/>
    <b v="0"/>
    <n v="0"/>
    <b v="0"/>
    <s v="theater/musical"/>
    <n v="0"/>
    <n v="0"/>
    <x v="3"/>
    <s v="musical"/>
    <x v="3884"/>
    <x v="3863"/>
    <x v="27"/>
  </r>
  <r>
    <n v="3885"/>
    <s v="THE SESSIONS - The Beatles at Abbey Road Studios (Canceled)"/>
    <s v="A LIVE musical spectacular theatrical experience of The Beatles recording sessions at Abbey Road Studios."/>
    <x v="428"/>
    <n v="0"/>
    <x v="2"/>
    <s v="US"/>
    <s v="USD"/>
    <n v="1462834191"/>
    <x v="3885"/>
    <b v="0"/>
    <n v="0"/>
    <b v="0"/>
    <s v="theater/musical"/>
    <n v="0"/>
    <n v="0"/>
    <x v="3"/>
    <s v="musical"/>
    <x v="3885"/>
    <x v="3864"/>
    <x v="8"/>
  </r>
  <r>
    <n v="3886"/>
    <s v="a (Canceled)"/>
    <n v="1"/>
    <x v="3"/>
    <n v="0"/>
    <x v="2"/>
    <s v="AU"/>
    <s v="AUD"/>
    <n v="1418275702"/>
    <x v="3886"/>
    <b v="0"/>
    <n v="0"/>
    <b v="0"/>
    <s v="theater/musical"/>
    <n v="0"/>
    <n v="0"/>
    <x v="3"/>
    <s v="musical"/>
    <x v="3886"/>
    <x v="3865"/>
    <x v="10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2"/>
    <s v="US"/>
    <s v="USD"/>
    <n v="1430517600"/>
    <x v="3887"/>
    <b v="0"/>
    <n v="2"/>
    <b v="0"/>
    <s v="theater/musical"/>
    <n v="2"/>
    <n v="17.5"/>
    <x v="3"/>
    <s v="musical"/>
    <x v="3887"/>
    <x v="3866"/>
    <x v="27"/>
  </r>
  <r>
    <n v="2275"/>
    <s v="Samurai Dwarves (Korobokuru)"/>
    <s v="The aim of this project is to extend our existing Samurai Dwarf range from 6 to 9. The new sculpts will be done by Bob Olley."/>
    <x v="82"/>
    <n v="2650.5"/>
    <x v="0"/>
    <s v="GB"/>
    <s v="GBP"/>
    <n v="1419259679"/>
    <x v="3888"/>
    <b v="0"/>
    <n v="79"/>
    <b v="1"/>
    <s v="games/tabletop games"/>
    <n v="408"/>
    <n v="33.549999999999997"/>
    <x v="6"/>
    <s v="tabletop games"/>
    <x v="3888"/>
    <x v="3867"/>
    <x v="32"/>
  </r>
  <r>
    <n v="3889"/>
    <s v="Sherri's Playhouse Present's A Heavenly Hand!"/>
    <s v="A romantic comedy about a girl trying to figure out what to do with her life and an angel who comes to help her."/>
    <x v="6"/>
    <n v="118"/>
    <x v="1"/>
    <s v="US"/>
    <s v="USD"/>
    <n v="1420413960"/>
    <x v="3889"/>
    <b v="0"/>
    <n v="9"/>
    <b v="0"/>
    <s v="theater/plays"/>
    <n v="1"/>
    <n v="13.11"/>
    <x v="3"/>
    <s v="plays"/>
    <x v="3889"/>
    <x v="3868"/>
    <x v="98"/>
  </r>
  <r>
    <n v="3890"/>
    <s v="Something Wicked This Way Comes"/>
    <s v="Will Power Troupe is the only US group invited to perform in London's Shakespeare Festival. We need your help to bring the USA to UK!"/>
    <x v="36"/>
    <n v="2524"/>
    <x v="1"/>
    <s v="US"/>
    <s v="USD"/>
    <n v="1439662344"/>
    <x v="3890"/>
    <b v="0"/>
    <n v="8"/>
    <b v="0"/>
    <s v="theater/plays"/>
    <n v="17"/>
    <n v="315.5"/>
    <x v="3"/>
    <s v="plays"/>
    <x v="3890"/>
    <x v="3869"/>
    <x v="0"/>
  </r>
  <r>
    <n v="3891"/>
    <s v="Out of the Box: A Mime Story"/>
    <s v="A comedy about a mime who dreams of becoming a stand up comedian."/>
    <x v="77"/>
    <n v="260"/>
    <x v="1"/>
    <s v="US"/>
    <s v="USD"/>
    <n v="1427086740"/>
    <x v="3891"/>
    <b v="0"/>
    <n v="7"/>
    <b v="0"/>
    <s v="theater/plays"/>
    <n v="33"/>
    <n v="37.14"/>
    <x v="3"/>
    <s v="plays"/>
    <x v="3891"/>
    <x v="3870"/>
    <x v="8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1"/>
    <s v="US"/>
    <s v="USD"/>
    <n v="1408863600"/>
    <x v="3892"/>
    <b v="0"/>
    <n v="0"/>
    <b v="0"/>
    <s v="theater/plays"/>
    <n v="0"/>
    <n v="0"/>
    <x v="3"/>
    <s v="plays"/>
    <x v="3892"/>
    <x v="3871"/>
    <x v="16"/>
  </r>
  <r>
    <n v="3893"/>
    <s v="MY PRIVATE REVOLUTION"/>
    <s v="An inspiring story of a young girl's journey from childhood to adulthood told through monologue, dialogue, poetry and music and dance."/>
    <x v="64"/>
    <n v="10775"/>
    <x v="1"/>
    <s v="US"/>
    <s v="USD"/>
    <n v="1404194400"/>
    <x v="3893"/>
    <b v="0"/>
    <n v="84"/>
    <b v="0"/>
    <s v="theater/plays"/>
    <n v="22"/>
    <n v="128.27000000000001"/>
    <x v="3"/>
    <s v="plays"/>
    <x v="3893"/>
    <x v="3872"/>
    <x v="10"/>
  </r>
  <r>
    <n v="3894"/>
    <s v="MADE-UP: A Sitcom Theater Special"/>
    <s v="Ryan and Vanessa are hosting Christmas for the first time but instead of a happy celebration, they get a hilarious survival situation."/>
    <x v="36"/>
    <n v="520"/>
    <x v="1"/>
    <s v="US"/>
    <s v="USD"/>
    <n v="1481000340"/>
    <x v="3894"/>
    <b v="0"/>
    <n v="11"/>
    <b v="0"/>
    <s v="theater/plays"/>
    <n v="3"/>
    <n v="47.27"/>
    <x v="3"/>
    <s v="plays"/>
    <x v="3894"/>
    <x v="3873"/>
    <x v="105"/>
  </r>
  <r>
    <n v="3895"/>
    <s v="Vestige"/>
    <s v="A Transgender makeup artist calls into question the loyalty of her best friend in a 1980's circus while dealing with her dying mother."/>
    <x v="28"/>
    <n v="50"/>
    <x v="1"/>
    <s v="US"/>
    <s v="USD"/>
    <n v="1425103218"/>
    <x v="3895"/>
    <b v="0"/>
    <n v="1"/>
    <b v="0"/>
    <s v="theater/plays"/>
    <n v="5"/>
    <n v="50"/>
    <x v="3"/>
    <s v="plays"/>
    <x v="3895"/>
    <x v="3874"/>
    <x v="28"/>
  </r>
  <r>
    <n v="3896"/>
    <s v="Yorick and Company"/>
    <s v="Yorick and Co. is a comedy about a struggling theatre company whose mysterious benefactor starts haunting the show!"/>
    <x v="190"/>
    <n v="170"/>
    <x v="1"/>
    <s v="US"/>
    <s v="USD"/>
    <n v="1402979778"/>
    <x v="3896"/>
    <b v="0"/>
    <n v="4"/>
    <b v="0"/>
    <s v="theater/plays"/>
    <n v="11"/>
    <n v="42.5"/>
    <x v="3"/>
    <s v="plays"/>
    <x v="3896"/>
    <x v="3875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1"/>
    <s v="NZ"/>
    <s v="NZD"/>
    <n v="1420750683"/>
    <x v="3897"/>
    <b v="0"/>
    <n v="10"/>
    <b v="0"/>
    <s v="theater/plays"/>
    <n v="18"/>
    <n v="44"/>
    <x v="3"/>
    <s v="plays"/>
    <x v="3897"/>
    <x v="3876"/>
    <x v="98"/>
  </r>
  <r>
    <n v="2"/>
    <s v="Charlie teaser completion"/>
    <s v="Completion fund for post-production for teaser of British crime/drama tv series about a girl who sells morals for money"/>
    <x v="9"/>
    <n v="525"/>
    <x v="0"/>
    <s v="GB"/>
    <s v="GBP"/>
    <n v="1455555083"/>
    <x v="3898"/>
    <b v="0"/>
    <n v="35"/>
    <b v="1"/>
    <s v="film &amp; video/television"/>
    <n v="105"/>
    <n v="15"/>
    <x v="0"/>
    <s v="television"/>
    <x v="3898"/>
    <x v="3877"/>
    <x v="91"/>
  </r>
  <r>
    <n v="3899"/>
    <s v="RAIN | a theatrical production of life-changing proportions"/>
    <s v="More than just a play, RAIN is an outreach to hurting people who feel disengaged or rejected by others."/>
    <x v="3"/>
    <n v="125"/>
    <x v="1"/>
    <s v="US"/>
    <s v="USD"/>
    <n v="1407868561"/>
    <x v="3899"/>
    <b v="0"/>
    <n v="2"/>
    <b v="0"/>
    <s v="theater/plays"/>
    <n v="1"/>
    <n v="62.5"/>
    <x v="3"/>
    <s v="plays"/>
    <x v="3899"/>
    <x v="3878"/>
    <x v="24"/>
  </r>
  <r>
    <n v="3900"/>
    <s v="HUB Theatre Group presents John Logan's RED"/>
    <s v="HUB Theatre Group collaborates with local artists to present John Logan's RED to the community."/>
    <x v="30"/>
    <n v="135"/>
    <x v="1"/>
    <s v="US"/>
    <s v="USD"/>
    <n v="1433988791"/>
    <x v="3900"/>
    <b v="0"/>
    <n v="5"/>
    <b v="0"/>
    <s v="theater/plays"/>
    <n v="5"/>
    <n v="27"/>
    <x v="3"/>
    <s v="plays"/>
    <x v="3900"/>
    <x v="3879"/>
    <x v="82"/>
  </r>
  <r>
    <n v="3901"/>
    <s v="De Lewe: A Youth Movement(Traveling Show)"/>
    <s v="&quot;De Lewe&quot; deals with the critical issues within today's youth. It reminds us that standing together is stronger than falling apart."/>
    <x v="2"/>
    <n v="25"/>
    <x v="1"/>
    <s v="US"/>
    <s v="USD"/>
    <n v="1450554599"/>
    <x v="3901"/>
    <b v="0"/>
    <n v="1"/>
    <b v="0"/>
    <s v="theater/plays"/>
    <n v="1"/>
    <n v="25"/>
    <x v="3"/>
    <s v="plays"/>
    <x v="3901"/>
    <x v="3880"/>
    <x v="21"/>
  </r>
  <r>
    <n v="17"/>
    <s v="Humble Pie"/>
    <s v="Uplifting English sitcom, a love letter to youthful exuberance that proves once and for all that none of us are ready for real life."/>
    <x v="48"/>
    <n v="1510"/>
    <x v="0"/>
    <s v="GB"/>
    <s v="GBP"/>
    <n v="1415126022"/>
    <x v="3902"/>
    <b v="0"/>
    <n v="36"/>
    <b v="1"/>
    <s v="film &amp; video/television"/>
    <n v="101"/>
    <n v="41.94"/>
    <x v="0"/>
    <s v="television"/>
    <x v="3902"/>
    <x v="3881"/>
    <x v="143"/>
  </r>
  <r>
    <n v="3903"/>
    <s v="Know Thy Law"/>
    <s v="Based on the novel â€œKnow Thy Lawâ€, this powerful play gives the insight and understanding of the power of knowing the law of the land."/>
    <x v="48"/>
    <n v="0"/>
    <x v="1"/>
    <s v="US"/>
    <s v="USD"/>
    <n v="1439581080"/>
    <x v="3903"/>
    <b v="0"/>
    <n v="0"/>
    <b v="0"/>
    <s v="theater/plays"/>
    <n v="0"/>
    <n v="0"/>
    <x v="3"/>
    <s v="plays"/>
    <x v="3903"/>
    <x v="3882"/>
    <x v="0"/>
  </r>
  <r>
    <n v="3904"/>
    <s v="Black America from Prophets to Pimps"/>
    <s v="A play that will cover 4000 years of black history."/>
    <x v="3"/>
    <n v="3"/>
    <x v="1"/>
    <s v="US"/>
    <s v="USD"/>
    <n v="1429074240"/>
    <x v="3904"/>
    <b v="0"/>
    <n v="2"/>
    <b v="0"/>
    <s v="theater/plays"/>
    <n v="0"/>
    <n v="1.5"/>
    <x v="3"/>
    <s v="plays"/>
    <x v="3904"/>
    <x v="3883"/>
    <x v="19"/>
  </r>
  <r>
    <n v="29"/>
    <s v="The JOB Prelude."/>
    <s v="Genuine, no cliche Cop dramedy. Stories based on Adam's time as a Constable. What really goes on? Think you know the Police? Find out."/>
    <x v="2"/>
    <n v="3700"/>
    <x v="0"/>
    <s v="GB"/>
    <s v="GBP"/>
    <n v="1406045368"/>
    <x v="3905"/>
    <b v="0"/>
    <n v="117"/>
    <b v="1"/>
    <s v="film &amp; video/television"/>
    <n v="123"/>
    <n v="31.62"/>
    <x v="0"/>
    <s v="television"/>
    <x v="3905"/>
    <x v="3884"/>
    <x v="12"/>
  </r>
  <r>
    <n v="39"/>
    <s v="Deep Cuts - Series"/>
    <s v="Mystery-Drama Series. Following a shocking event, residents of a remote woodland community learn that some wounds never heal..."/>
    <x v="58"/>
    <n v="32745"/>
    <x v="0"/>
    <s v="GB"/>
    <s v="GBP"/>
    <n v="1401058740"/>
    <x v="3906"/>
    <b v="0"/>
    <n v="217"/>
    <b v="1"/>
    <s v="film &amp; video/television"/>
    <n v="131"/>
    <n v="150.9"/>
    <x v="0"/>
    <s v="television"/>
    <x v="3906"/>
    <x v="3885"/>
    <x v="93"/>
  </r>
  <r>
    <n v="3907"/>
    <s v="Burqa&amp;Rifle: A Drama: Two Women, Two Cultues, Two Histories"/>
    <s v="Burqa&amp;Rifle dramatizes the  encounter between two women -- a vigilante and a convert to Islam."/>
    <x v="28"/>
    <n v="153"/>
    <x v="1"/>
    <s v="US"/>
    <s v="USD"/>
    <n v="1414354080"/>
    <x v="3907"/>
    <b v="0"/>
    <n v="4"/>
    <b v="0"/>
    <s v="theater/plays"/>
    <n v="15"/>
    <n v="38.25"/>
    <x v="3"/>
    <s v="plays"/>
    <x v="3907"/>
    <x v="3886"/>
    <x v="80"/>
  </r>
  <r>
    <n v="3908"/>
    <s v="Unconscious Subconscious"/>
    <s v="Death splits apart twin brothers in a questionable car accident. They shared dreams, and now they must share trials in the unknown."/>
    <x v="46"/>
    <n v="65"/>
    <x v="1"/>
    <s v="US"/>
    <s v="USD"/>
    <n v="1406603696"/>
    <x v="3908"/>
    <b v="0"/>
    <n v="4"/>
    <b v="0"/>
    <s v="theater/plays"/>
    <n v="9"/>
    <n v="16.25"/>
    <x v="3"/>
    <s v="plays"/>
    <x v="3908"/>
    <x v="3887"/>
    <x v="3"/>
  </r>
  <r>
    <n v="3909"/>
    <s v="Woman2Woman"/>
    <s v="I am trying to put on a gospel comedy stage play that is full of laughter and life lessons as well that will change your life forever,"/>
    <x v="129"/>
    <n v="135"/>
    <x v="1"/>
    <s v="US"/>
    <s v="USD"/>
    <n v="1410424642"/>
    <x v="3909"/>
    <b v="0"/>
    <n v="4"/>
    <b v="0"/>
    <s v="theater/plays"/>
    <n v="0"/>
    <n v="33.75"/>
    <x v="3"/>
    <s v="plays"/>
    <x v="3909"/>
    <x v="3888"/>
    <x v="96"/>
  </r>
  <r>
    <n v="3910"/>
    <s v="&quot;SHERLOCK HOLMES AND THE SCARLET AVENGER&quot;"/>
    <s v="Join Sherlock Holmes and Dr. Watson as the first adventure together is dramatized live on-stage!  The game is afoot!"/>
    <x v="12"/>
    <n v="185"/>
    <x v="1"/>
    <s v="US"/>
    <s v="USD"/>
    <n v="1441649397"/>
    <x v="3910"/>
    <b v="0"/>
    <n v="3"/>
    <b v="0"/>
    <s v="theater/plays"/>
    <n v="3"/>
    <n v="61.67"/>
    <x v="3"/>
    <s v="plays"/>
    <x v="3910"/>
    <x v="3889"/>
    <x v="20"/>
  </r>
  <r>
    <n v="3911"/>
    <s v="Ministers of Grace"/>
    <s v="â€˜Ministers of Graceâ€™ imagines what the movie Ghostbusters would be like if written by William Shakespeare."/>
    <x v="6"/>
    <n v="2993"/>
    <x v="1"/>
    <s v="US"/>
    <s v="USD"/>
    <n v="1417033777"/>
    <x v="3911"/>
    <b v="0"/>
    <n v="36"/>
    <b v="0"/>
    <s v="theater/plays"/>
    <n v="37"/>
    <n v="83.14"/>
    <x v="3"/>
    <s v="plays"/>
    <x v="3911"/>
    <x v="3890"/>
    <x v="22"/>
  </r>
  <r>
    <n v="3912"/>
    <s v="JoLee Productions"/>
    <s v="Producing &amp; directing Jake's Women by Neil Simon opening July 9 and running through July 26 for Sonoma Arts Live"/>
    <x v="36"/>
    <n v="1"/>
    <x v="1"/>
    <s v="US"/>
    <s v="USD"/>
    <n v="1429936500"/>
    <x v="3912"/>
    <b v="0"/>
    <n v="1"/>
    <b v="0"/>
    <s v="theater/plays"/>
    <n v="0"/>
    <n v="1"/>
    <x v="3"/>
    <s v="plays"/>
    <x v="3912"/>
    <x v="3891"/>
    <x v="8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1"/>
    <s v="US"/>
    <s v="USD"/>
    <n v="1448863449"/>
    <x v="3913"/>
    <b v="0"/>
    <n v="7"/>
    <b v="0"/>
    <s v="theater/plays"/>
    <n v="10"/>
    <n v="142.86000000000001"/>
    <x v="3"/>
    <s v="plays"/>
    <x v="3913"/>
    <x v="3892"/>
    <x v="9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3914"/>
    <b v="0"/>
    <n v="38"/>
    <b v="1"/>
    <s v="film &amp; video/television"/>
    <n v="108"/>
    <n v="56.82"/>
    <x v="0"/>
    <s v="television"/>
    <x v="3914"/>
    <x v="3893"/>
    <x v="28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3915"/>
    <b v="0"/>
    <n v="22"/>
    <b v="1"/>
    <s v="film &amp; video/television"/>
    <n v="100"/>
    <n v="27.27"/>
    <x v="0"/>
    <s v="television"/>
    <x v="3915"/>
    <x v="3894"/>
    <x v="18"/>
  </r>
  <r>
    <n v="3916"/>
    <s v="Final exam"/>
    <s v="We're a small group of University students who need a little help making our final exam production the best product possible."/>
    <x v="13"/>
    <n v="0"/>
    <x v="1"/>
    <s v="DK"/>
    <s v="DKK"/>
    <n v="1464952752"/>
    <x v="3916"/>
    <b v="0"/>
    <n v="0"/>
    <b v="0"/>
    <s v="theater/plays"/>
    <n v="0"/>
    <n v="0"/>
    <x v="3"/>
    <s v="plays"/>
    <x v="3916"/>
    <x v="3895"/>
    <x v="36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3917"/>
    <b v="0"/>
    <n v="174"/>
    <b v="1"/>
    <s v="film &amp; video/television"/>
    <n v="107"/>
    <n v="49.32"/>
    <x v="0"/>
    <s v="television"/>
    <x v="3917"/>
    <x v="3896"/>
    <x v="68"/>
  </r>
  <r>
    <n v="1404"/>
    <s v="3 Men and a Book"/>
    <s v="Translation &amp; publication of possibly the most famous piece of English literature - Act II Scene II of Romeo and Juliet into txt-speak."/>
    <x v="109"/>
    <n v="241"/>
    <x v="1"/>
    <s v="GB"/>
    <s v="GBP"/>
    <n v="1424607285"/>
    <x v="3918"/>
    <b v="1"/>
    <n v="5"/>
    <b v="0"/>
    <s v="publishing/translations"/>
    <n v="2"/>
    <n v="48.2"/>
    <x v="1"/>
    <s v="translations"/>
    <x v="3918"/>
    <x v="3897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s v="GB"/>
    <s v="GBP"/>
    <n v="1447451756"/>
    <x v="3919"/>
    <b v="0"/>
    <n v="6"/>
    <b v="0"/>
    <s v="publishing/translations"/>
    <n v="7"/>
    <n v="12"/>
    <x v="1"/>
    <s v="translations"/>
    <x v="3919"/>
    <x v="3898"/>
    <x v="26"/>
  </r>
  <r>
    <n v="1411"/>
    <s v="The Divine Comedy- A New English Translation"/>
    <s v="There have been an exorbident number of translations of this most beautiful poem though none have ever been done by a nineteen year old"/>
    <x v="2"/>
    <n v="7"/>
    <x v="1"/>
    <s v="GB"/>
    <s v="GBP"/>
    <n v="1423185900"/>
    <x v="3920"/>
    <b v="0"/>
    <n v="3"/>
    <b v="0"/>
    <s v="publishing/translations"/>
    <n v="0"/>
    <n v="2.33"/>
    <x v="1"/>
    <s v="translations"/>
    <x v="3920"/>
    <x v="3899"/>
    <x v="101"/>
  </r>
  <r>
    <n v="1441"/>
    <s v="Sikh Police: Guru Granth Sahib Project"/>
    <s v="Guru Granth Sahib; User Friendly. A book which captures the essence of the Guru Granth Sahib in modern English and also made digital."/>
    <x v="245"/>
    <n v="2020"/>
    <x v="1"/>
    <s v="GB"/>
    <s v="GBP"/>
    <n v="1441995769"/>
    <x v="3921"/>
    <b v="0"/>
    <n v="3"/>
    <b v="0"/>
    <s v="publishing/translations"/>
    <n v="1"/>
    <n v="673.33"/>
    <x v="1"/>
    <s v="translations"/>
    <x v="3921"/>
    <x v="3900"/>
    <x v="17"/>
  </r>
  <r>
    <n v="3922"/>
    <s v="Truth, Dare, Promise to be Faithful Stage Play"/>
    <s v="TDPF is a play about a woman named Lisa who devotes her life to her marriage and ministry â€”since it is a woman place says her husband."/>
    <x v="46"/>
    <n v="61"/>
    <x v="1"/>
    <s v="US"/>
    <s v="USD"/>
    <n v="1425337200"/>
    <x v="3922"/>
    <b v="0"/>
    <n v="6"/>
    <b v="0"/>
    <s v="theater/plays"/>
    <n v="8"/>
    <n v="10.17"/>
    <x v="3"/>
    <s v="plays"/>
    <x v="3922"/>
    <x v="3901"/>
    <x v="28"/>
  </r>
  <r>
    <n v="1091"/>
    <s v="London Revolution - Open World RPG Minecraft Server"/>
    <s v="London Revolution is a Minecraft server in development. This is an open world RPG FPS server with questing and ruthless gangs."/>
    <x v="89"/>
    <n v="25"/>
    <x v="1"/>
    <s v="GB"/>
    <s v="GBP"/>
    <n v="1460313672"/>
    <x v="3923"/>
    <b v="0"/>
    <n v="2"/>
    <b v="0"/>
    <s v="games/video games"/>
    <n v="13"/>
    <n v="12.5"/>
    <x v="6"/>
    <s v="video games"/>
    <x v="3923"/>
    <x v="3902"/>
    <x v="1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1"/>
    <s v="US"/>
    <s v="USD"/>
    <n v="1403823722"/>
    <x v="3924"/>
    <b v="0"/>
    <n v="40"/>
    <b v="0"/>
    <s v="theater/plays"/>
    <n v="15"/>
    <n v="57.25"/>
    <x v="3"/>
    <s v="plays"/>
    <x v="3924"/>
    <x v="3903"/>
    <x v="10"/>
  </r>
  <r>
    <n v="3925"/>
    <s v="Help Save High School Theater"/>
    <s v="Help Save High School Theater Program_x000a_Your donations will be used to purchase props, build sets, and costumes."/>
    <x v="324"/>
    <n v="15"/>
    <x v="1"/>
    <s v="US"/>
    <s v="USD"/>
    <n v="1406753639"/>
    <x v="3925"/>
    <b v="0"/>
    <n v="3"/>
    <b v="0"/>
    <s v="theater/plays"/>
    <n v="10"/>
    <n v="5"/>
    <x v="3"/>
    <s v="plays"/>
    <x v="3925"/>
    <x v="3904"/>
    <x v="12"/>
  </r>
  <r>
    <n v="3926"/>
    <s v="Caryl Churchill's 'Top Girls' - NSW HSC Text"/>
    <s v="Producing syllabus-relevant theatre targeted to HSC students on the NSW Central Coast"/>
    <x v="10"/>
    <n v="15"/>
    <x v="1"/>
    <s v="AU"/>
    <s v="AUD"/>
    <n v="1419645748"/>
    <x v="3926"/>
    <b v="0"/>
    <n v="1"/>
    <b v="0"/>
    <s v="theater/plays"/>
    <n v="0"/>
    <n v="15"/>
    <x v="3"/>
    <s v="plays"/>
    <x v="3926"/>
    <x v="3905"/>
    <x v="32"/>
  </r>
  <r>
    <n v="1099"/>
    <s v="Xeno - A Sci-Fi FPS"/>
    <s v="Xeno is an FPS which combines all the best elements of old school and modern games to create a fresh and unique gameplay experience."/>
    <x v="10"/>
    <n v="25"/>
    <x v="1"/>
    <s v="GB"/>
    <s v="GBP"/>
    <n v="1431547468"/>
    <x v="3927"/>
    <b v="0"/>
    <n v="1"/>
    <b v="0"/>
    <s v="games/video games"/>
    <n v="1"/>
    <n v="25"/>
    <x v="6"/>
    <s v="video games"/>
    <x v="3927"/>
    <x v="3906"/>
    <x v="19"/>
  </r>
  <r>
    <n v="3928"/>
    <s v="CHARM by Philip Dawkins"/>
    <s v="&quot;Charm&quot; class is in session! Mama Darleena, a transgender African-American woman, shares rules for etiquette with her LGBTQ students."/>
    <x v="10"/>
    <n v="651"/>
    <x v="1"/>
    <s v="US"/>
    <s v="USD"/>
    <n v="1444971540"/>
    <x v="3928"/>
    <b v="0"/>
    <n v="7"/>
    <b v="0"/>
    <s v="theater/plays"/>
    <n v="13"/>
    <n v="93"/>
    <x v="3"/>
    <s v="plays"/>
    <x v="3928"/>
    <x v="3907"/>
    <x v="33"/>
  </r>
  <r>
    <n v="3929"/>
    <s v="Comedy Of Errors: Antioch Community High School"/>
    <s v="We need to raise funds to bring this elaborate production to life with special FX makeup, highly detailed sets, and costumes."/>
    <x v="22"/>
    <n v="453"/>
    <x v="1"/>
    <s v="US"/>
    <s v="USD"/>
    <n v="1474228265"/>
    <x v="3929"/>
    <b v="0"/>
    <n v="14"/>
    <b v="0"/>
    <s v="theater/plays"/>
    <n v="2"/>
    <n v="32.36"/>
    <x v="3"/>
    <s v="plays"/>
    <x v="3929"/>
    <x v="3908"/>
    <x v="52"/>
  </r>
  <r>
    <n v="3930"/>
    <s v="Foundry Theatre Brisbane"/>
    <s v="We are a new and exciting semi-pro  theatre company who will support &amp; hire local actors &amp; writers in Brisbane &amp; Queensland."/>
    <x v="3"/>
    <n v="0"/>
    <x v="1"/>
    <s v="AU"/>
    <s v="AUD"/>
    <n v="1459490400"/>
    <x v="3930"/>
    <b v="0"/>
    <n v="0"/>
    <b v="0"/>
    <s v="theater/plays"/>
    <n v="0"/>
    <n v="0"/>
    <x v="3"/>
    <s v="plays"/>
    <x v="3930"/>
    <x v="3909"/>
    <x v="103"/>
  </r>
  <r>
    <n v="3931"/>
    <s v="Still I Weep"/>
    <s v="An original stage play designed to bring to light the long-term effects on adult survivors of childhood sexual abuse. We do survive!"/>
    <x v="6"/>
    <n v="0"/>
    <x v="1"/>
    <s v="US"/>
    <s v="USD"/>
    <n v="1441510707"/>
    <x v="3931"/>
    <b v="0"/>
    <n v="0"/>
    <b v="0"/>
    <s v="theater/plays"/>
    <n v="0"/>
    <n v="0"/>
    <x v="3"/>
    <s v="plays"/>
    <x v="3931"/>
    <x v="3910"/>
    <x v="2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1"/>
    <s v="US"/>
    <s v="USD"/>
    <n v="1458097364"/>
    <x v="3932"/>
    <b v="0"/>
    <n v="1"/>
    <b v="0"/>
    <s v="theater/plays"/>
    <n v="0"/>
    <n v="1"/>
    <x v="3"/>
    <s v="plays"/>
    <x v="3932"/>
    <x v="3911"/>
    <x v="99"/>
  </r>
  <r>
    <n v="3933"/>
    <s v="Three for 5: A King's Story"/>
    <s v="Presenting the complete three part of writer/director Ty Foard's &quot;A King's Story&quot; ...a dramatic artistic one director play festival"/>
    <x v="38"/>
    <n v="1102"/>
    <x v="1"/>
    <s v="US"/>
    <s v="USD"/>
    <n v="1468716180"/>
    <x v="3933"/>
    <b v="0"/>
    <n v="12"/>
    <b v="0"/>
    <s v="theater/plays"/>
    <n v="16"/>
    <n v="91.83"/>
    <x v="3"/>
    <s v="plays"/>
    <x v="3933"/>
    <x v="3912"/>
    <x v="42"/>
  </r>
  <r>
    <n v="3934"/>
    <s v="&quot;A Measure of Normalcy&quot;"/>
    <s v="Lost youth and lost souls struggle to find meaning amid dingy basements, vanishing malls, and a bleak Midwestern summer."/>
    <x v="10"/>
    <n v="550"/>
    <x v="1"/>
    <s v="US"/>
    <s v="USD"/>
    <n v="1443704400"/>
    <x v="3934"/>
    <b v="0"/>
    <n v="12"/>
    <b v="0"/>
    <s v="theater/plays"/>
    <n v="11"/>
    <n v="45.83"/>
    <x v="3"/>
    <s v="plays"/>
    <x v="3934"/>
    <x v="3913"/>
    <x v="84"/>
  </r>
  <r>
    <n v="1104"/>
    <s v="Street Heroes - A Facebook Beat 'em Up"/>
    <s v="Street Heroes is a retro 2D side-scrolling multiplayer beat 'em up for Facebook that brings classic arcade fun to a social platform"/>
    <x v="129"/>
    <n v="2971"/>
    <x v="1"/>
    <s v="GB"/>
    <s v="GBP"/>
    <n v="1402480221"/>
    <x v="3935"/>
    <b v="0"/>
    <n v="37"/>
    <b v="0"/>
    <s v="games/video games"/>
    <n v="5"/>
    <n v="80.3"/>
    <x v="6"/>
    <s v="video games"/>
    <x v="3935"/>
    <x v="3914"/>
    <x v="14"/>
  </r>
  <r>
    <n v="3936"/>
    <s v="End Breast Cancer"/>
    <s v="This stage play is a true story about one woman's fight against breast cancer while still having to deal with the adversities of life."/>
    <x v="22"/>
    <n v="0"/>
    <x v="1"/>
    <s v="US"/>
    <s v="USD"/>
    <n v="1480576720"/>
    <x v="3936"/>
    <b v="0"/>
    <n v="0"/>
    <b v="0"/>
    <s v="theater/plays"/>
    <n v="0"/>
    <n v="0"/>
    <x v="3"/>
    <s v="plays"/>
    <x v="3936"/>
    <x v="3915"/>
    <x v="105"/>
  </r>
  <r>
    <n v="3937"/>
    <s v="Fever - a workshop production"/>
    <s v="Support the artists of the new play FEVER: a story of love, friendship and sonnets. Donate to help us develop this production!"/>
    <x v="429"/>
    <n v="2485"/>
    <x v="1"/>
    <s v="US"/>
    <s v="USD"/>
    <n v="1468249760"/>
    <x v="3937"/>
    <b v="0"/>
    <n v="10"/>
    <b v="0"/>
    <s v="theater/plays"/>
    <n v="86"/>
    <n v="248.5"/>
    <x v="3"/>
    <s v="plays"/>
    <x v="3937"/>
    <x v="3916"/>
    <x v="2"/>
  </r>
  <r>
    <n v="3938"/>
    <s v="Broken Alley â€”Â Year 3"/>
    <s v="We Kickstarted Broken Alley Theatre in the summer of 2013. It's been an amazing two years. This year, BATx goes bigger than ever."/>
    <x v="430"/>
    <n v="397"/>
    <x v="1"/>
    <s v="US"/>
    <s v="USD"/>
    <n v="1435441454"/>
    <x v="3938"/>
    <b v="0"/>
    <n v="5"/>
    <b v="0"/>
    <s v="theater/plays"/>
    <n v="12"/>
    <n v="79.400000000000006"/>
    <x v="3"/>
    <s v="plays"/>
    <x v="3938"/>
    <x v="3917"/>
    <x v="68"/>
  </r>
  <r>
    <n v="3939"/>
    <s v="'Potter.' Funding 2015"/>
    <s v="'Potter.' is a parody of the popular Harry Potter series allowing aspiring actors a chance to work in a professional production."/>
    <x v="10"/>
    <n v="5"/>
    <x v="1"/>
    <s v="AU"/>
    <s v="AUD"/>
    <n v="1412656200"/>
    <x v="3939"/>
    <b v="0"/>
    <n v="1"/>
    <b v="0"/>
    <s v="theater/plays"/>
    <n v="0"/>
    <n v="5"/>
    <x v="3"/>
    <s v="plays"/>
    <x v="3939"/>
    <x v="3918"/>
    <x v="143"/>
  </r>
  <r>
    <n v="3940"/>
    <s v="Attraction"/>
    <s v="A Stage Play that will bring you to the edge of your seat , leave you thinkin and will also have you laughing while enjoyin the talent"/>
    <x v="10"/>
    <n v="11"/>
    <x v="1"/>
    <s v="US"/>
    <s v="USD"/>
    <n v="1420199351"/>
    <x v="3940"/>
    <b v="0"/>
    <n v="2"/>
    <b v="0"/>
    <s v="theater/plays"/>
    <n v="0"/>
    <n v="5.5"/>
    <x v="3"/>
    <s v="plays"/>
    <x v="3940"/>
    <x v="3919"/>
    <x v="32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1"/>
    <s v="US"/>
    <s v="USD"/>
    <n v="1416877200"/>
    <x v="3941"/>
    <b v="0"/>
    <n v="2"/>
    <b v="0"/>
    <s v="theater/plays"/>
    <n v="1"/>
    <n v="25"/>
    <x v="3"/>
    <s v="plays"/>
    <x v="3941"/>
    <x v="3920"/>
    <x v="22"/>
  </r>
  <r>
    <n v="3942"/>
    <s v="Epic Proportions"/>
    <s v="In the 30's, two brothers, Benny and Phil, who go to the Arizona desert to be extras in a huge Biblical epic. Riotous comedy!"/>
    <x v="37"/>
    <n v="0"/>
    <x v="1"/>
    <s v="US"/>
    <s v="USD"/>
    <n v="1434490914"/>
    <x v="3942"/>
    <b v="0"/>
    <n v="0"/>
    <b v="0"/>
    <s v="theater/plays"/>
    <n v="0"/>
    <n v="0"/>
    <x v="3"/>
    <s v="plays"/>
    <x v="3942"/>
    <x v="3921"/>
    <x v="57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1"/>
    <s v="US"/>
    <s v="USD"/>
    <n v="1446483000"/>
    <x v="3943"/>
    <b v="0"/>
    <n v="13"/>
    <b v="0"/>
    <s v="theater/plays"/>
    <n v="36"/>
    <n v="137.08000000000001"/>
    <x v="3"/>
    <s v="plays"/>
    <x v="3943"/>
    <x v="3922"/>
    <x v="26"/>
  </r>
  <r>
    <n v="3944"/>
    <s v="Shakespeare Shortened School Plays"/>
    <s v="My project is to finish writing all 38 of Shakespeare's Plays into shortened 15-20 minute Shortened versions and publish them in 1 year"/>
    <x v="10"/>
    <n v="0"/>
    <x v="1"/>
    <s v="US"/>
    <s v="USD"/>
    <n v="1440690875"/>
    <x v="3944"/>
    <b v="0"/>
    <n v="0"/>
    <b v="0"/>
    <s v="theater/plays"/>
    <n v="0"/>
    <n v="0"/>
    <x v="3"/>
    <s v="plays"/>
    <x v="3944"/>
    <x v="3923"/>
    <x v="100"/>
  </r>
  <r>
    <n v="3945"/>
    <s v="Camp Curtain Call: Star Wars (A Parody)"/>
    <s v="We do a theatre camp for kids every summer doing parady shows of diff stories for kids to learn theater. This year is Star Wars Parody."/>
    <x v="13"/>
    <n v="5"/>
    <x v="1"/>
    <s v="US"/>
    <s v="USD"/>
    <n v="1431717268"/>
    <x v="3945"/>
    <b v="0"/>
    <n v="1"/>
    <b v="0"/>
    <s v="theater/plays"/>
    <n v="0"/>
    <n v="5"/>
    <x v="3"/>
    <s v="plays"/>
    <x v="3945"/>
    <x v="3924"/>
    <x v="19"/>
  </r>
  <r>
    <n v="3946"/>
    <s v="DR. Mecurio's Mythical Marvels &amp; Beastiry"/>
    <s v="Dr. Mecurio's is an original work of fantasy designed and written for the stage."/>
    <x v="12"/>
    <n v="195"/>
    <x v="1"/>
    <s v="US"/>
    <s v="USD"/>
    <n v="1425110400"/>
    <x v="3946"/>
    <b v="0"/>
    <n v="5"/>
    <b v="0"/>
    <s v="theater/plays"/>
    <n v="3"/>
    <n v="39"/>
    <x v="3"/>
    <s v="plays"/>
    <x v="3946"/>
    <x v="3925"/>
    <x v="28"/>
  </r>
  <r>
    <n v="3947"/>
    <s v="Tell'em I'm Gonna Make It"/>
    <s v="Soon to be known as one of the greatest gospel stage plays of all times. Great hit in New England and now we want to take  it on tour"/>
    <x v="2"/>
    <n v="101"/>
    <x v="1"/>
    <s v="US"/>
    <s v="USD"/>
    <n v="1475378744"/>
    <x v="3947"/>
    <b v="0"/>
    <n v="2"/>
    <b v="0"/>
    <s v="theater/plays"/>
    <n v="3"/>
    <n v="50.5"/>
    <x v="3"/>
    <s v="plays"/>
    <x v="3947"/>
    <x v="3926"/>
    <x v="78"/>
  </r>
  <r>
    <n v="3948"/>
    <s v="The Barbican Photography Trip 2015"/>
    <s v="A group of 12 friends, separated by time, space, state borders and oceans want to head to London for the adventure of a lifetime."/>
    <x v="11"/>
    <n v="0"/>
    <x v="1"/>
    <s v="AU"/>
    <s v="AUD"/>
    <n v="1410076123"/>
    <x v="3948"/>
    <b v="0"/>
    <n v="0"/>
    <b v="0"/>
    <s v="theater/plays"/>
    <n v="0"/>
    <n v="0"/>
    <x v="3"/>
    <s v="plays"/>
    <x v="3948"/>
    <x v="392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1"/>
    <s v="AU"/>
    <s v="AUD"/>
    <n v="1423623221"/>
    <x v="3949"/>
    <b v="0"/>
    <n v="32"/>
    <b v="0"/>
    <s v="theater/plays"/>
    <n v="16"/>
    <n v="49.28"/>
    <x v="3"/>
    <s v="plays"/>
    <x v="3949"/>
    <x v="3928"/>
    <x v="101"/>
  </r>
  <r>
    <n v="3950"/>
    <s v="The Great Elephant Repertory Company"/>
    <s v="With the Great Elephant Repertory we can reach those children who are perceived unreachable, educating them through performance art."/>
    <x v="23"/>
    <n v="25"/>
    <x v="1"/>
    <s v="US"/>
    <s v="USD"/>
    <n v="1460140500"/>
    <x v="3950"/>
    <b v="0"/>
    <n v="1"/>
    <b v="0"/>
    <s v="theater/plays"/>
    <n v="1"/>
    <n v="25"/>
    <x v="3"/>
    <s v="plays"/>
    <x v="3950"/>
    <x v="3929"/>
    <x v="103"/>
  </r>
  <r>
    <n v="3951"/>
    <s v="&quot;The Divide&quot; A Great New Play To Tour the USA"/>
    <s v="Set in Southern America â€œThe Divideâ€ is a stage play that touches on the issues that are forefront in America and the world."/>
    <x v="62"/>
    <n v="1"/>
    <x v="1"/>
    <s v="IE"/>
    <s v="EUR"/>
    <n v="1462301342"/>
    <x v="3951"/>
    <b v="0"/>
    <n v="1"/>
    <b v="0"/>
    <s v="theater/plays"/>
    <n v="0"/>
    <n v="1"/>
    <x v="3"/>
    <s v="plays"/>
    <x v="3951"/>
    <x v="3930"/>
    <x v="103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1"/>
    <s v="US"/>
    <s v="USD"/>
    <n v="1445885890"/>
    <x v="3952"/>
    <b v="0"/>
    <n v="1"/>
    <b v="0"/>
    <s v="theater/plays"/>
    <n v="0"/>
    <n v="25"/>
    <x v="3"/>
    <s v="plays"/>
    <x v="3952"/>
    <x v="3931"/>
    <x v="84"/>
  </r>
  <r>
    <n v="3953"/>
    <s v="A Time Pirate's Love"/>
    <s v="Actors and actresses are needed to help me create a stage play. A stage play needs to be adapted from the book I wrote."/>
    <x v="431"/>
    <n v="0"/>
    <x v="1"/>
    <s v="US"/>
    <s v="USD"/>
    <n v="1469834940"/>
    <x v="3953"/>
    <b v="0"/>
    <n v="0"/>
    <b v="0"/>
    <s v="theater/plays"/>
    <n v="0"/>
    <n v="0"/>
    <x v="3"/>
    <s v="plays"/>
    <x v="3953"/>
    <x v="3932"/>
    <x v="42"/>
  </r>
  <r>
    <n v="3954"/>
    <s v="City of Joy"/>
    <s v="Despite hunger and conditions of a Calcutta slum, the people there know that life is precious. They have named it â€˜City of Joy.â€™"/>
    <x v="58"/>
    <n v="0"/>
    <x v="1"/>
    <s v="CA"/>
    <s v="CAD"/>
    <n v="1405352264"/>
    <x v="3954"/>
    <b v="0"/>
    <n v="0"/>
    <b v="0"/>
    <s v="theater/plays"/>
    <n v="0"/>
    <n v="0"/>
    <x v="3"/>
    <s v="plays"/>
    <x v="3954"/>
    <x v="3933"/>
    <x v="14"/>
  </r>
  <r>
    <n v="3955"/>
    <s v="FHE High School Presents: Snow Queen and Once On This Island"/>
    <s v="FHE High School Theatre Booster Fund Raiser for Costumes --Fall Play Snow Queen and Spring Musical Once on this Island"/>
    <x v="263"/>
    <n v="425"/>
    <x v="1"/>
    <s v="US"/>
    <s v="USD"/>
    <n v="1448745741"/>
    <x v="3955"/>
    <b v="0"/>
    <n v="8"/>
    <b v="0"/>
    <s v="theater/plays"/>
    <n v="24"/>
    <n v="53.13"/>
    <x v="3"/>
    <s v="plays"/>
    <x v="3955"/>
    <x v="3934"/>
    <x v="94"/>
  </r>
  <r>
    <n v="3956"/>
    <s v="The Woman in Me"/>
    <s v="This saucy stage play chronicles the highs and lows of my life involving gangs, drugs and prison. The story is a transforming ministry."/>
    <x v="63"/>
    <n v="0"/>
    <x v="1"/>
    <s v="US"/>
    <s v="USD"/>
    <n v="1461543600"/>
    <x v="3956"/>
    <b v="0"/>
    <n v="0"/>
    <b v="0"/>
    <s v="theater/plays"/>
    <n v="0"/>
    <n v="0"/>
    <x v="3"/>
    <s v="plays"/>
    <x v="3956"/>
    <x v="3935"/>
    <x v="9"/>
  </r>
  <r>
    <n v="3957"/>
    <s v="Yada.Yada.Yada. An Unauthorized Seinfeld Event. 9 in 90"/>
    <s v="A play about something, or maybe nothing. Four actors depicting all 9 seasons of Seinfeld in 90 minutes."/>
    <x v="90"/>
    <n v="7"/>
    <x v="1"/>
    <s v="US"/>
    <s v="USD"/>
    <n v="1468020354"/>
    <x v="3957"/>
    <b v="0"/>
    <n v="1"/>
    <b v="0"/>
    <s v="theater/plays"/>
    <n v="0"/>
    <n v="7"/>
    <x v="3"/>
    <s v="plays"/>
    <x v="3957"/>
    <x v="3936"/>
    <x v="7"/>
  </r>
  <r>
    <n v="3958"/>
    <s v="Shakespeare with Noodles:  Henry IV"/>
    <s v="A children's theatre group constructing props out of swimming noodles to provide free Shakespeare in the parks to local communities."/>
    <x v="13"/>
    <n v="641"/>
    <x v="1"/>
    <s v="US"/>
    <s v="USD"/>
    <n v="1406988000"/>
    <x v="3958"/>
    <b v="0"/>
    <n v="16"/>
    <b v="0"/>
    <s v="theater/plays"/>
    <n v="32"/>
    <n v="40.06"/>
    <x v="3"/>
    <s v="plays"/>
    <x v="3958"/>
    <x v="3937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x v="37"/>
    <n v="292"/>
    <x v="1"/>
    <s v="US"/>
    <s v="USD"/>
    <n v="1411930556"/>
    <x v="3959"/>
    <b v="0"/>
    <n v="12"/>
    <b v="0"/>
    <s v="theater/plays"/>
    <n v="24"/>
    <n v="24.33"/>
    <x v="3"/>
    <s v="plays"/>
    <x v="3959"/>
    <x v="3938"/>
    <x v="16"/>
  </r>
  <r>
    <n v="3960"/>
    <s v="In The Time of New York"/>
    <s v="You are closer to your dreams than what you expect, your demons will always wait for you to realize them, theyâ€™ll torture you Manny."/>
    <x v="2"/>
    <n v="45"/>
    <x v="1"/>
    <s v="US"/>
    <s v="USD"/>
    <n v="1451852256"/>
    <x v="3960"/>
    <b v="0"/>
    <n v="4"/>
    <b v="0"/>
    <s v="theater/plays"/>
    <n v="2"/>
    <n v="11.25"/>
    <x v="3"/>
    <s v="plays"/>
    <x v="3960"/>
    <x v="3939"/>
    <x v="104"/>
  </r>
  <r>
    <n v="1113"/>
    <s v="A YouTube Gaming Channel"/>
    <s v="A start up YouTube PC Gaming channel named ''Jeansie''. Comprised of witty banter and slightly above average  gaming skills :)"/>
    <x v="28"/>
    <n v="5"/>
    <x v="1"/>
    <s v="GB"/>
    <s v="GBP"/>
    <n v="1408058820"/>
    <x v="3961"/>
    <b v="0"/>
    <n v="1"/>
    <b v="0"/>
    <s v="games/video games"/>
    <n v="1"/>
    <n v="5"/>
    <x v="6"/>
    <s v="video games"/>
    <x v="3961"/>
    <x v="3940"/>
    <x v="3"/>
  </r>
  <r>
    <n v="1114"/>
    <s v="TeleRide"/>
    <s v="SciFi racing game for Android &amp; iOS platforms. Player gets a unique weapon which introduces an additional dimension to the competition."/>
    <x v="12"/>
    <n v="10"/>
    <x v="1"/>
    <s v="GB"/>
    <s v="GBP"/>
    <n v="1381306687"/>
    <x v="3962"/>
    <b v="0"/>
    <n v="3"/>
    <b v="0"/>
    <s v="games/video games"/>
    <n v="0"/>
    <n v="3.33"/>
    <x v="6"/>
    <s v="video games"/>
    <x v="3962"/>
    <x v="3941"/>
    <x v="133"/>
  </r>
  <r>
    <n v="3963"/>
    <s v="Une minute de silence"/>
    <s v="les effets de censeur sur l'immigration.Ã§a c'est une piÃ¨ce de l'histoire de la rÃ©volution en Iran jusqu'Ã  des meurtres en sÃ©rie en 1999"/>
    <x v="3"/>
    <n v="0"/>
    <x v="1"/>
    <s v="CA"/>
    <s v="CAD"/>
    <n v="1447821717"/>
    <x v="3963"/>
    <b v="0"/>
    <n v="0"/>
    <b v="0"/>
    <s v="theater/plays"/>
    <n v="0"/>
    <n v="0"/>
    <x v="3"/>
    <s v="plays"/>
    <x v="3963"/>
    <x v="3942"/>
    <x v="94"/>
  </r>
  <r>
    <n v="3964"/>
    <s v="MAMA'Z BA-B: The StagePlay"/>
    <s v="&quot;MAMA'Z BA-B&quot; is the story of Marcus Williams who struggles to find a place for himself as a young black male."/>
    <x v="13"/>
    <n v="126"/>
    <x v="1"/>
    <s v="US"/>
    <s v="USD"/>
    <n v="1429460386"/>
    <x v="3964"/>
    <b v="0"/>
    <n v="3"/>
    <b v="0"/>
    <s v="theater/plays"/>
    <n v="6"/>
    <n v="42"/>
    <x v="3"/>
    <s v="plays"/>
    <x v="3964"/>
    <x v="3943"/>
    <x v="8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1"/>
    <s v="US"/>
    <s v="USD"/>
    <n v="1460608780"/>
    <x v="3965"/>
    <b v="0"/>
    <n v="4"/>
    <b v="0"/>
    <s v="theater/plays"/>
    <n v="14"/>
    <n v="71.25"/>
    <x v="3"/>
    <s v="plays"/>
    <x v="3965"/>
    <x v="3944"/>
    <x v="91"/>
  </r>
  <r>
    <n v="3966"/>
    <s v="Moroccan National Debate Team"/>
    <s v="MNDT will be the first Moroccan Team in history to participate in the WSDC. the worldâ€™s biggest high school debate tournament."/>
    <x v="50"/>
    <n v="45"/>
    <x v="1"/>
    <s v="US"/>
    <s v="USD"/>
    <n v="1406170740"/>
    <x v="3966"/>
    <b v="0"/>
    <n v="2"/>
    <b v="0"/>
    <s v="theater/plays"/>
    <n v="1"/>
    <n v="22.5"/>
    <x v="3"/>
    <s v="plays"/>
    <x v="3966"/>
    <x v="3945"/>
    <x v="6"/>
  </r>
  <r>
    <n v="3967"/>
    <s v="Backdrops for Maplewood Barn Theatre Summer 2017 Production"/>
    <s v="Ramsay Wise is painting the backdrops for the Maplewood Barn Theatre's summer 2017 production. He needs canvas and paint."/>
    <x v="186"/>
    <n v="410"/>
    <x v="1"/>
    <s v="US"/>
    <s v="USD"/>
    <n v="1488783507"/>
    <x v="3967"/>
    <b v="0"/>
    <n v="10"/>
    <b v="0"/>
    <s v="theater/plays"/>
    <n v="24"/>
    <n v="41"/>
    <x v="3"/>
    <s v="plays"/>
    <x v="3967"/>
    <x v="3946"/>
    <x v="1"/>
  </r>
  <r>
    <n v="3968"/>
    <s v="Scarlet Letters (a play with songs)"/>
    <s v="&quot;On the breast of her gown, in fine red cloth, appeared the letter A.&quot; But what about the rest of the alphabet?"/>
    <x v="10"/>
    <n v="527"/>
    <x v="1"/>
    <s v="US"/>
    <s v="USD"/>
    <n v="1463945673"/>
    <x v="3968"/>
    <b v="0"/>
    <n v="11"/>
    <b v="0"/>
    <s v="theater/plays"/>
    <n v="11"/>
    <n v="47.91"/>
    <x v="3"/>
    <s v="plays"/>
    <x v="3968"/>
    <x v="3947"/>
    <x v="9"/>
  </r>
  <r>
    <n v="3969"/>
    <s v="Ghost Pirate Cruise on the Hudson Sept. 3rd"/>
    <s v="Board a pirate ship and sail with us on a midnight cruise into the dark realms of forgotten pirate lore with music, theater &amp; burlesque"/>
    <x v="432"/>
    <n v="211"/>
    <x v="1"/>
    <s v="US"/>
    <s v="USD"/>
    <n v="1472442900"/>
    <x v="3969"/>
    <b v="0"/>
    <n v="6"/>
    <b v="0"/>
    <s v="theater/plays"/>
    <n v="7"/>
    <n v="35.17"/>
    <x v="3"/>
    <s v="plays"/>
    <x v="3969"/>
    <x v="3948"/>
    <x v="5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1"/>
    <s v="US"/>
    <s v="USD"/>
    <n v="1460925811"/>
    <x v="3970"/>
    <b v="0"/>
    <n v="2"/>
    <b v="0"/>
    <s v="theater/plays"/>
    <n v="0"/>
    <n v="5.5"/>
    <x v="3"/>
    <s v="plays"/>
    <x v="3970"/>
    <x v="3949"/>
    <x v="9"/>
  </r>
  <r>
    <n v="3971"/>
    <s v="The Sentinel &amp; The Showman"/>
    <s v="The timeless story of the struggling actor, the faithful agent and   the reality of what constitutes success and failure in Hollywood."/>
    <x v="31"/>
    <n v="136"/>
    <x v="1"/>
    <s v="US"/>
    <s v="USD"/>
    <n v="1405947126"/>
    <x v="3971"/>
    <b v="0"/>
    <n v="6"/>
    <b v="0"/>
    <s v="theater/plays"/>
    <n v="1"/>
    <n v="22.67"/>
    <x v="3"/>
    <s v="plays"/>
    <x v="3971"/>
    <x v="3950"/>
    <x v="12"/>
  </r>
  <r>
    <n v="3972"/>
    <s v="Valkyrie Theatre Company"/>
    <s v="We're a horror based theatre company in Oklahoma City beginning our first season of shows."/>
    <x v="28"/>
    <n v="211"/>
    <x v="1"/>
    <s v="US"/>
    <s v="USD"/>
    <n v="1423186634"/>
    <x v="3972"/>
    <b v="0"/>
    <n v="8"/>
    <b v="0"/>
    <s v="theater/plays"/>
    <n v="21"/>
    <n v="26.38"/>
    <x v="3"/>
    <s v="plays"/>
    <x v="3972"/>
    <x v="3951"/>
    <x v="98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1"/>
    <s v="US"/>
    <s v="USD"/>
    <n v="1462766400"/>
    <x v="3973"/>
    <b v="0"/>
    <n v="37"/>
    <b v="0"/>
    <s v="theater/plays"/>
    <n v="78"/>
    <n v="105.54"/>
    <x v="3"/>
    <s v="plays"/>
    <x v="3973"/>
    <x v="3952"/>
    <x v="8"/>
  </r>
  <r>
    <n v="1122"/>
    <s v="Funny Monsters (Mobile Game)"/>
    <s v="Mobile game featuring lots of funny little monsters on the run from their mad creator. Lots of gameplay elements will keep user bussy."/>
    <x v="49"/>
    <n v="0"/>
    <x v="1"/>
    <s v="GB"/>
    <s v="GBP"/>
    <n v="1369932825"/>
    <x v="3974"/>
    <b v="0"/>
    <n v="0"/>
    <b v="0"/>
    <s v="games/video games"/>
    <n v="0"/>
    <n v="0"/>
    <x v="6"/>
    <s v="video games"/>
    <x v="3974"/>
    <x v="3953"/>
    <x v="92"/>
  </r>
  <r>
    <n v="3975"/>
    <s v="Moon Over Mangroves"/>
    <s v="Four homeless Key West men are to be given a boat, but fates twist until only the moon and mangroves witness their earthly demise."/>
    <x v="433"/>
    <n v="0"/>
    <x v="1"/>
    <s v="US"/>
    <s v="USD"/>
    <n v="1468442898"/>
    <x v="3975"/>
    <b v="0"/>
    <n v="0"/>
    <b v="0"/>
    <s v="theater/plays"/>
    <n v="0"/>
    <n v="0"/>
    <x v="3"/>
    <s v="plays"/>
    <x v="3975"/>
    <x v="3954"/>
    <x v="2"/>
  </r>
  <r>
    <n v="3976"/>
    <s v="R.U.R. at New Muses Theatre Company"/>
    <s v="Rossumâ€™s Universal Robots are the perfect workforce, without emotions, needs, or souls. But they are changing. Becoming more like us..."/>
    <x v="51"/>
    <n v="620"/>
    <x v="1"/>
    <s v="US"/>
    <s v="USD"/>
    <n v="1406876400"/>
    <x v="3976"/>
    <b v="0"/>
    <n v="10"/>
    <b v="0"/>
    <s v="theater/plays"/>
    <n v="48"/>
    <n v="62"/>
    <x v="3"/>
    <s v="plays"/>
    <x v="3976"/>
    <x v="3955"/>
    <x v="3"/>
  </r>
  <r>
    <n v="3977"/>
    <s v="Tales of a Dragon KNIGHT"/>
    <s v="Created for the greatest stages of the world, will captivate the hearts of its audience with a Powerful Story Line &amp; Magical creatures!"/>
    <x v="168"/>
    <n v="1305"/>
    <x v="1"/>
    <s v="US"/>
    <s v="USD"/>
    <n v="1469213732"/>
    <x v="3977"/>
    <b v="0"/>
    <n v="6"/>
    <b v="0"/>
    <s v="theater/plays"/>
    <n v="1"/>
    <n v="217.5"/>
    <x v="3"/>
    <s v="plays"/>
    <x v="3977"/>
    <x v="3956"/>
    <x v="42"/>
  </r>
  <r>
    <n v="3978"/>
    <s v="For Colored Girl Play Production"/>
    <s v="Staged play within the communities of eastern ( Kinston Wilson Wilmington ) North Carolina ! Funds will allow a child to attend! THX"/>
    <x v="13"/>
    <n v="214"/>
    <x v="1"/>
    <s v="US"/>
    <s v="USD"/>
    <n v="1422717953"/>
    <x v="3978"/>
    <b v="0"/>
    <n v="8"/>
    <b v="0"/>
    <s v="theater/plays"/>
    <n v="11"/>
    <n v="26.75"/>
    <x v="3"/>
    <s v="plays"/>
    <x v="3978"/>
    <x v="3957"/>
    <x v="98"/>
  </r>
  <r>
    <n v="2127"/>
    <s v="Three Monkeys - Part 1: Into the Abyss"/>
    <s v="Three Monkeys is an audio adventure game for PC."/>
    <x v="90"/>
    <n v="8076"/>
    <x v="1"/>
    <s v="GB"/>
    <s v="GBP"/>
    <n v="1426158463"/>
    <x v="3979"/>
    <b v="0"/>
    <n v="236"/>
    <b v="0"/>
    <s v="games/video games"/>
    <n v="29"/>
    <n v="34.22"/>
    <x v="6"/>
    <s v="video games"/>
    <x v="3979"/>
    <x v="3958"/>
    <x v="8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1"/>
    <s v="US"/>
    <s v="USD"/>
    <n v="1404570147"/>
    <x v="3980"/>
    <b v="0"/>
    <n v="7"/>
    <b v="0"/>
    <s v="theater/plays"/>
    <n v="18"/>
    <n v="64.290000000000006"/>
    <x v="3"/>
    <s v="plays"/>
    <x v="3980"/>
    <x v="3959"/>
    <x v="6"/>
  </r>
  <r>
    <n v="3981"/>
    <s v="BEIRUT, LADY OF LEBANON"/>
    <s v="A Theatrical Production Celebrating the Lebanese Culture and the Human Spirit in Time of War."/>
    <x v="11"/>
    <n v="1225"/>
    <x v="1"/>
    <s v="US"/>
    <s v="USD"/>
    <n v="1468729149"/>
    <x v="3981"/>
    <b v="0"/>
    <n v="7"/>
    <b v="0"/>
    <s v="theater/plays"/>
    <n v="4"/>
    <n v="175"/>
    <x v="3"/>
    <s v="plays"/>
    <x v="3981"/>
    <x v="3960"/>
    <x v="7"/>
  </r>
  <r>
    <n v="2138"/>
    <s v="Tales Of Tameria - Dawning Light"/>
    <s v="A game with a mixture of a few genres from RPG, Simulation and to adventure elements."/>
    <x v="28"/>
    <n v="128"/>
    <x v="1"/>
    <s v="GB"/>
    <s v="GBP"/>
    <n v="1383959939"/>
    <x v="3982"/>
    <b v="0"/>
    <n v="12"/>
    <b v="0"/>
    <s v="games/video games"/>
    <n v="13"/>
    <n v="10.67"/>
    <x v="6"/>
    <s v="video games"/>
    <x v="3982"/>
    <x v="3961"/>
    <x v="15"/>
  </r>
  <r>
    <n v="3983"/>
    <s v="A Season of Love and Music (Spring 2014)"/>
    <s v="Donâ€™t miss Golden Threadâ€™s new family-friendly play with live music about Ziryab, the 9th century musician and cultural trailblazer!"/>
    <x v="434"/>
    <n v="3877"/>
    <x v="1"/>
    <s v="US"/>
    <s v="USD"/>
    <n v="1400569140"/>
    <x v="3983"/>
    <b v="0"/>
    <n v="46"/>
    <b v="0"/>
    <s v="theater/plays"/>
    <n v="35"/>
    <n v="84.28"/>
    <x v="3"/>
    <s v="plays"/>
    <x v="3983"/>
    <x v="3962"/>
    <x v="93"/>
  </r>
  <r>
    <n v="2148"/>
    <s v="ZomBlock's"/>
    <s v="zomblock's is a online zombie survival game where you can craft new weapons,find food and water to keep yourself alive."/>
    <x v="219"/>
    <n v="2"/>
    <x v="1"/>
    <s v="GB"/>
    <s v="GBP"/>
    <n v="1427992582"/>
    <x v="3984"/>
    <b v="0"/>
    <n v="2"/>
    <b v="0"/>
    <s v="games/video games"/>
    <n v="2"/>
    <n v="1"/>
    <x v="6"/>
    <s v="video games"/>
    <x v="3984"/>
    <x v="3963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1"/>
    <s v="US"/>
    <s v="USD"/>
    <n v="1456002300"/>
    <x v="3985"/>
    <b v="0"/>
    <n v="19"/>
    <b v="0"/>
    <s v="theater/plays"/>
    <n v="32"/>
    <n v="33.74"/>
    <x v="3"/>
    <s v="plays"/>
    <x v="3985"/>
    <x v="3964"/>
    <x v="91"/>
  </r>
  <r>
    <n v="2155"/>
    <s v="VoxelMaze"/>
    <s v="A Level Editor, Turned up to eleven. Infinite creativity in one package, solo or with up to 16 of your friends."/>
    <x v="10"/>
    <n v="115"/>
    <x v="1"/>
    <s v="GB"/>
    <s v="GBP"/>
    <n v="1459443385"/>
    <x v="3986"/>
    <b v="0"/>
    <n v="5"/>
    <b v="0"/>
    <s v="games/video games"/>
    <n v="2"/>
    <n v="23"/>
    <x v="6"/>
    <s v="video games"/>
    <x v="3986"/>
    <x v="3965"/>
    <x v="103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s v="GB"/>
    <s v="GBP"/>
    <n v="1482397263"/>
    <x v="3987"/>
    <b v="0"/>
    <n v="201"/>
    <b v="0"/>
    <s v="technology/wearables"/>
    <n v="7"/>
    <n v="6.5"/>
    <x v="5"/>
    <s v="wearables"/>
    <x v="3987"/>
    <x v="3966"/>
    <x v="87"/>
  </r>
  <r>
    <n v="3988"/>
    <s v="Folk-Tales: What Stories Do Your Folks Tell?"/>
    <s v="An evening of of stories based both in myth and truth."/>
    <x v="48"/>
    <n v="32"/>
    <x v="1"/>
    <s v="US"/>
    <s v="USD"/>
    <n v="1440813413"/>
    <x v="3988"/>
    <b v="0"/>
    <n v="4"/>
    <b v="0"/>
    <s v="theater/plays"/>
    <n v="2"/>
    <n v="8"/>
    <x v="3"/>
    <s v="plays"/>
    <x v="3988"/>
    <x v="3967"/>
    <x v="20"/>
  </r>
  <r>
    <n v="3989"/>
    <s v="A Gentleman, A Lady and A Thug"/>
    <s v="I love to write. I have written and published my first book and everyone that read it enjoyed it. My dream is to one day write movies"/>
    <x v="2"/>
    <n v="0"/>
    <x v="1"/>
    <s v="US"/>
    <s v="USD"/>
    <n v="1447009181"/>
    <x v="3989"/>
    <b v="0"/>
    <n v="0"/>
    <b v="0"/>
    <s v="theater/plays"/>
    <n v="0"/>
    <n v="0"/>
    <x v="3"/>
    <s v="plays"/>
    <x v="3989"/>
    <x v="3968"/>
    <x v="26"/>
  </r>
  <r>
    <n v="701"/>
    <s v="HotBlack: The premium smartwatch that shows your custom data"/>
    <s v="In case you missed out on this campaign but are interested in owning a Hotblack London watch, please visit www.hotblacklondon.com."/>
    <x v="272"/>
    <n v="6118"/>
    <x v="1"/>
    <s v="GB"/>
    <s v="GBP"/>
    <n v="1406130880"/>
    <x v="3990"/>
    <b v="0"/>
    <n v="21"/>
    <b v="0"/>
    <s v="technology/wearables"/>
    <n v="27"/>
    <n v="291.33"/>
    <x v="5"/>
    <s v="wearables"/>
    <x v="3990"/>
    <x v="3969"/>
    <x v="12"/>
  </r>
  <r>
    <n v="3991"/>
    <s v="NTACTheatre - North Texas Actor's Collaborative Theatre"/>
    <s v="North Texas first actor-driven theatre company needs your help"/>
    <x v="9"/>
    <n v="100"/>
    <x v="1"/>
    <s v="US"/>
    <s v="USD"/>
    <n v="1433086082"/>
    <x v="3991"/>
    <b v="0"/>
    <n v="1"/>
    <b v="0"/>
    <s v="theater/plays"/>
    <n v="20"/>
    <n v="100"/>
    <x v="3"/>
    <s v="plays"/>
    <x v="3991"/>
    <x v="3970"/>
    <x v="57"/>
  </r>
  <r>
    <n v="3992"/>
    <s v="Tearing Down Cabrini-Green, a dynamic social commentary."/>
    <s v="A richly textured and intellectually powerful social commentary about family, community and America."/>
    <x v="3"/>
    <n v="541"/>
    <x v="1"/>
    <s v="US"/>
    <s v="USD"/>
    <n v="1449876859"/>
    <x v="3992"/>
    <b v="0"/>
    <n v="9"/>
    <b v="0"/>
    <s v="theater/plays"/>
    <n v="5"/>
    <n v="60.11"/>
    <x v="3"/>
    <s v="plays"/>
    <x v="3992"/>
    <x v="3971"/>
    <x v="26"/>
  </r>
  <r>
    <n v="3993"/>
    <s v="Invincible Diamonds: A Survivor's Guide"/>
    <s v="I am seeking to turn my collection of urban poetry into a stage play. My desire is to inspire victims to heal."/>
    <x v="64"/>
    <n v="3"/>
    <x v="1"/>
    <s v="US"/>
    <s v="USD"/>
    <n v="1431549912"/>
    <x v="3993"/>
    <b v="0"/>
    <n v="1"/>
    <b v="0"/>
    <s v="theater/plays"/>
    <n v="0"/>
    <n v="3"/>
    <x v="3"/>
    <s v="plays"/>
    <x v="3993"/>
    <x v="3972"/>
    <x v="19"/>
  </r>
  <r>
    <n v="3994"/>
    <s v="Poles Apart - A Play in 2 Acts"/>
    <s v="Is Henson willing to dare risk a theatrical speaking tour of his North Pole adventures...and more?"/>
    <x v="13"/>
    <n v="5"/>
    <x v="1"/>
    <s v="US"/>
    <s v="USD"/>
    <n v="1405761690"/>
    <x v="3994"/>
    <b v="0"/>
    <n v="1"/>
    <b v="0"/>
    <s v="theater/plays"/>
    <n v="0"/>
    <n v="5"/>
    <x v="3"/>
    <s v="plays"/>
    <x v="3994"/>
    <x v="3973"/>
    <x v="12"/>
  </r>
  <r>
    <n v="707"/>
    <s v="Hy - hidden wireless earbuds you never have to take off"/>
    <s v="Forget your headphones. Wear Hy all day for voice-controlled music, calls, biometrics and more, with a huge battery and hidden fit."/>
    <x v="119"/>
    <n v="53670.6"/>
    <x v="1"/>
    <s v="GB"/>
    <s v="GBP"/>
    <n v="1483286127"/>
    <x v="3995"/>
    <b v="0"/>
    <n v="456"/>
    <b v="0"/>
    <s v="technology/wearables"/>
    <n v="79"/>
    <n v="117.7"/>
    <x v="5"/>
    <s v="wearables"/>
    <x v="3995"/>
    <x v="3974"/>
    <x v="87"/>
  </r>
  <r>
    <n v="3996"/>
    <s v="Anansi the Spider - An African Folktale"/>
    <s v="The African tale of Anansi the Spider is that of a trickster who often uses cleverness and harmless jokes to get what he wants."/>
    <x v="2"/>
    <n v="497"/>
    <x v="1"/>
    <s v="US"/>
    <s v="USD"/>
    <n v="1416499440"/>
    <x v="3996"/>
    <b v="0"/>
    <n v="17"/>
    <b v="0"/>
    <s v="theater/plays"/>
    <n v="17"/>
    <n v="29.24"/>
    <x v="3"/>
    <s v="plays"/>
    <x v="3996"/>
    <x v="3975"/>
    <x v="10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s v="GB"/>
    <s v="GBP"/>
    <n v="1410616600"/>
    <x v="3997"/>
    <b v="0"/>
    <n v="369"/>
    <b v="0"/>
    <s v="technology/wearables"/>
    <n v="22"/>
    <n v="23.95"/>
    <x v="5"/>
    <s v="wearables"/>
    <x v="3997"/>
    <x v="3976"/>
    <x v="3"/>
  </r>
  <r>
    <n v="3998"/>
    <s v="Forsaken Angels-A New Play"/>
    <s v="Forsaken Angels, a powerful new play by William Leary, author of DCMTA's Best Of 2014 Play Masquerade."/>
    <x v="21"/>
    <n v="715"/>
    <x v="1"/>
    <s v="US"/>
    <s v="USD"/>
    <n v="1427580426"/>
    <x v="3998"/>
    <b v="0"/>
    <n v="12"/>
    <b v="0"/>
    <s v="theater/plays"/>
    <n v="57"/>
    <n v="59.58"/>
    <x v="3"/>
    <s v="plays"/>
    <x v="3998"/>
    <x v="3977"/>
    <x v="85"/>
  </r>
  <r>
    <n v="3999"/>
    <s v="The Sins of Seven Tables at the Edinburgh Fringe Festival"/>
    <s v="If tables had ears what tales would they tell? Sins of Seven Tables, a modern take on the 7 Deadlies, are they still sins?"/>
    <x v="38"/>
    <n v="1156"/>
    <x v="1"/>
    <s v="US"/>
    <s v="USD"/>
    <n v="1409514709"/>
    <x v="3999"/>
    <b v="0"/>
    <n v="14"/>
    <b v="0"/>
    <s v="theater/plays"/>
    <n v="17"/>
    <n v="82.57"/>
    <x v="3"/>
    <s v="plays"/>
    <x v="3999"/>
    <x v="3978"/>
    <x v="24"/>
  </r>
  <r>
    <n v="4000"/>
    <s v="The Escorts"/>
    <s v="An Enticing Trip into the World of Assisted Dying"/>
    <x v="6"/>
    <n v="10"/>
    <x v="1"/>
    <s v="US"/>
    <s v="USD"/>
    <n v="1462631358"/>
    <x v="4000"/>
    <b v="0"/>
    <n v="1"/>
    <b v="0"/>
    <s v="theater/plays"/>
    <n v="0"/>
    <n v="10"/>
    <x v="3"/>
    <s v="plays"/>
    <x v="4000"/>
    <x v="3979"/>
    <x v="103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s v="GB"/>
    <s v="GBP"/>
    <n v="1452384000"/>
    <x v="4001"/>
    <b v="0"/>
    <n v="23"/>
    <b v="0"/>
    <s v="technology/wearables"/>
    <n v="13"/>
    <n v="110.87"/>
    <x v="5"/>
    <s v="wearables"/>
    <x v="4001"/>
    <x v="3980"/>
    <x v="4"/>
  </r>
  <r>
    <n v="4002"/>
    <s v="Terry Pratchett's Wyrd Sisters"/>
    <s v="Bring Wyrd Sisters, a comedy of Shakespearean proportions, to small-town Texas. Loosely parodies the â€œScottish Play.â€"/>
    <x v="21"/>
    <n v="23"/>
    <x v="1"/>
    <s v="US"/>
    <s v="USD"/>
    <n v="1411779761"/>
    <x v="4002"/>
    <b v="0"/>
    <n v="4"/>
    <b v="0"/>
    <s v="theater/plays"/>
    <n v="2"/>
    <n v="5.75"/>
    <x v="3"/>
    <s v="plays"/>
    <x v="4002"/>
    <x v="3981"/>
    <x v="16"/>
  </r>
  <r>
    <n v="4003"/>
    <s v="MAMA BA-B: The Stage Play"/>
    <s v="&quot;MAMA'Z BA-B&quot; is the story of Marcus Williams who struggles to find a place for himself as a young black male."/>
    <x v="13"/>
    <n v="201"/>
    <x v="1"/>
    <s v="US"/>
    <s v="USD"/>
    <n v="1424009147"/>
    <x v="4003"/>
    <b v="0"/>
    <n v="2"/>
    <b v="0"/>
    <s v="theater/plays"/>
    <n v="10"/>
    <n v="100.5"/>
    <x v="3"/>
    <s v="plays"/>
    <x v="4003"/>
    <x v="3982"/>
    <x v="28"/>
  </r>
  <r>
    <n v="4004"/>
    <s v="South Florida Tours"/>
    <s v="Help Launch The Queen Into South Florida!"/>
    <x v="9"/>
    <n v="1"/>
    <x v="1"/>
    <s v="US"/>
    <s v="USD"/>
    <n v="1412740457"/>
    <x v="4004"/>
    <b v="0"/>
    <n v="1"/>
    <b v="0"/>
    <s v="theater/plays"/>
    <n v="0"/>
    <n v="1"/>
    <x v="3"/>
    <s v="plays"/>
    <x v="4004"/>
    <x v="3983"/>
    <x v="31"/>
  </r>
  <r>
    <n v="4005"/>
    <s v="Bringing more Art to the Community"/>
    <s v="Help us bring more Art to the Community. It's our second production, Fences by August Wilson. Help us make it a success!"/>
    <x v="2"/>
    <n v="40"/>
    <x v="1"/>
    <s v="US"/>
    <s v="USD"/>
    <n v="1413832985"/>
    <x v="4005"/>
    <b v="0"/>
    <n v="2"/>
    <b v="0"/>
    <s v="theater/plays"/>
    <n v="1"/>
    <n v="20"/>
    <x v="3"/>
    <s v="plays"/>
    <x v="4005"/>
    <x v="3984"/>
    <x v="16"/>
  </r>
  <r>
    <n v="4006"/>
    <s v="&quot;The Norwegians&quot; Midwestern Tour"/>
    <s v="Olive and Betty have cheating boyfriends. The solution: Gus and Tor, two Norwegian hit men who specialize in solving such problems."/>
    <x v="11"/>
    <n v="2"/>
    <x v="1"/>
    <s v="US"/>
    <s v="USD"/>
    <n v="1455647587"/>
    <x v="4006"/>
    <b v="0"/>
    <n v="1"/>
    <b v="0"/>
    <s v="theater/plays"/>
    <n v="0"/>
    <n v="2"/>
    <x v="3"/>
    <s v="plays"/>
    <x v="4006"/>
    <x v="3985"/>
    <x v="89"/>
  </r>
  <r>
    <n v="4007"/>
    <s v="POLES APART - A PLAY IN 2 ACTS"/>
    <s v="Is the public ready to hear Matt's story? Is he willing to risk public speaking and the waning reputation among his own race?"/>
    <x v="13"/>
    <n v="5"/>
    <x v="1"/>
    <s v="US"/>
    <s v="USD"/>
    <n v="1409070480"/>
    <x v="4007"/>
    <b v="0"/>
    <n v="1"/>
    <b v="0"/>
    <s v="theater/plays"/>
    <n v="0"/>
    <n v="5"/>
    <x v="3"/>
    <s v="plays"/>
    <x v="4007"/>
    <x v="3986"/>
    <x v="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s v="GB"/>
    <s v="GBP"/>
    <n v="1468349460"/>
    <x v="4008"/>
    <b v="0"/>
    <n v="7"/>
    <b v="0"/>
    <s v="technology/wearables"/>
    <n v="4"/>
    <n v="30.29"/>
    <x v="5"/>
    <s v="wearables"/>
    <x v="4008"/>
    <x v="3987"/>
    <x v="4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2"/>
    <s v="GB"/>
    <s v="GBP"/>
    <n v="1485796613"/>
    <x v="4009"/>
    <b v="0"/>
    <n v="4"/>
    <b v="0"/>
    <s v="technology/wearables"/>
    <n v="104"/>
    <n v="1300"/>
    <x v="5"/>
    <s v="wearables"/>
    <x v="4009"/>
    <x v="3988"/>
    <x v="62"/>
  </r>
  <r>
    <n v="4010"/>
    <s v="The Connection Play 2014"/>
    <s v="JUNTO Productions is proud to present our first production, the premiere of The Connection, a play by Jeffrey Paul."/>
    <x v="315"/>
    <n v="1742"/>
    <x v="1"/>
    <s v="US"/>
    <s v="USD"/>
    <n v="1414348166"/>
    <x v="4010"/>
    <b v="0"/>
    <n v="38"/>
    <b v="0"/>
    <s v="theater/plays"/>
    <n v="24"/>
    <n v="45.84"/>
    <x v="3"/>
    <s v="plays"/>
    <x v="4010"/>
    <x v="3989"/>
    <x v="14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2"/>
    <s v="GB"/>
    <s v="GBP"/>
    <n v="1489376405"/>
    <x v="4011"/>
    <b v="0"/>
    <n v="104"/>
    <b v="0"/>
    <s v="technology/wearables"/>
    <n v="40"/>
    <n v="152.41"/>
    <x v="5"/>
    <s v="wearables"/>
    <x v="4011"/>
    <x v="3990"/>
    <x v="154"/>
  </r>
  <r>
    <n v="1319"/>
    <s v="Pixel Shades by R A V E Z (Canceled)"/>
    <s v="Stand out at festivals, get people talking and support our latest campaign to augment your style with the latest LED technology."/>
    <x v="400"/>
    <n v="876"/>
    <x v="2"/>
    <s v="GB"/>
    <s v="GBP"/>
    <n v="1405094400"/>
    <x v="4012"/>
    <b v="0"/>
    <n v="9"/>
    <b v="0"/>
    <s v="technology/wearables"/>
    <n v="15"/>
    <n v="97.33"/>
    <x v="5"/>
    <s v="wearables"/>
    <x v="4012"/>
    <x v="3991"/>
    <x v="12"/>
  </r>
  <r>
    <n v="4013"/>
    <s v="Harriet Tubman Woman Of Faith"/>
    <s v="Harriet Tubman Woman of Faith is a remarkable narrative about the life and faith of Harriet Tubman, told through a dream of a teenager."/>
    <x v="13"/>
    <n v="26"/>
    <x v="1"/>
    <s v="US"/>
    <s v="USD"/>
    <n v="1424070823"/>
    <x v="4013"/>
    <b v="0"/>
    <n v="2"/>
    <b v="0"/>
    <s v="theater/plays"/>
    <n v="1"/>
    <n v="13"/>
    <x v="3"/>
    <s v="plays"/>
    <x v="4013"/>
    <x v="3992"/>
    <x v="28"/>
  </r>
  <r>
    <n v="4014"/>
    <s v="Ministry theater"/>
    <s v="I am trying to put together a ministry theater company for junior / high schoolers that which puts on free shows in the SoCal area."/>
    <x v="7"/>
    <n v="0"/>
    <x v="1"/>
    <s v="US"/>
    <s v="USD"/>
    <n v="1457157269"/>
    <x v="4014"/>
    <b v="0"/>
    <n v="0"/>
    <b v="0"/>
    <s v="theater/plays"/>
    <n v="0"/>
    <n v="0"/>
    <x v="3"/>
    <s v="plays"/>
    <x v="4014"/>
    <x v="3993"/>
    <x v="99"/>
  </r>
  <r>
    <n v="4015"/>
    <s v="Shakespeare In The Park"/>
    <s v="FREE Shakespeare In the Park in Bergen County, NJ on July 24, 25, 31, and August 1. We need your support to help keep our show FREE"/>
    <x v="38"/>
    <n v="1"/>
    <x v="1"/>
    <s v="US"/>
    <s v="USD"/>
    <n v="1437331463"/>
    <x v="4015"/>
    <b v="0"/>
    <n v="1"/>
    <b v="0"/>
    <s v="theater/plays"/>
    <n v="0"/>
    <n v="1"/>
    <x v="3"/>
    <s v="plays"/>
    <x v="4015"/>
    <x v="3994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2"/>
    <s v="GB"/>
    <s v="GBP"/>
    <n v="1432223125"/>
    <x v="4016"/>
    <b v="0"/>
    <n v="4"/>
    <b v="0"/>
    <s v="technology/wearables"/>
    <n v="0"/>
    <n v="26.5"/>
    <x v="5"/>
    <s v="wearables"/>
    <x v="4016"/>
    <x v="3995"/>
    <x v="57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1"/>
    <s v="US"/>
    <s v="USD"/>
    <n v="1409846874"/>
    <x v="4017"/>
    <b v="0"/>
    <n v="2"/>
    <b v="0"/>
    <s v="theater/plays"/>
    <n v="1"/>
    <n v="52.5"/>
    <x v="3"/>
    <s v="plays"/>
    <x v="4017"/>
    <x v="3996"/>
    <x v="96"/>
  </r>
  <r>
    <n v="1341"/>
    <s v="BRILLAR: World's First Kids' Smart Wearable Companion."/>
    <s v="BRILLAR: Your Kids Ultimate Wearable Companion. Educates, Rewards, Entertains, Calls, Motivates, Messages + Tracks Location &amp; Steps."/>
    <x v="58"/>
    <n v="17590"/>
    <x v="2"/>
    <s v="GB"/>
    <s v="GBP"/>
    <n v="1475333917"/>
    <x v="4018"/>
    <b v="0"/>
    <n v="46"/>
    <b v="0"/>
    <s v="technology/wearables"/>
    <n v="70"/>
    <n v="382.39"/>
    <x v="5"/>
    <s v="wearables"/>
    <x v="4018"/>
    <x v="3997"/>
    <x v="52"/>
  </r>
  <r>
    <n v="4019"/>
    <s v="We Don't Play Fight"/>
    <s v="Finally a crossover of the arts takes place! Theater &amp; LIVE Pro Wrestling. A unique story featuring TV Pro Wrestling without the TV."/>
    <x v="8"/>
    <n v="29"/>
    <x v="1"/>
    <s v="US"/>
    <s v="USD"/>
    <n v="1460737680"/>
    <x v="4019"/>
    <b v="0"/>
    <n v="4"/>
    <b v="0"/>
    <s v="theater/plays"/>
    <n v="1"/>
    <n v="7.25"/>
    <x v="3"/>
    <s v="plays"/>
    <x v="4019"/>
    <x v="3998"/>
    <x v="99"/>
  </r>
  <r>
    <n v="4020"/>
    <s v="Those That Fly"/>
    <s v="Having lived her whole life in the midst of a civil war, 11 year old Leyla dreams of being a pilot so she may fly her family to safety."/>
    <x v="20"/>
    <n v="100"/>
    <x v="1"/>
    <s v="US"/>
    <s v="USD"/>
    <n v="1427168099"/>
    <x v="4020"/>
    <b v="0"/>
    <n v="3"/>
    <b v="0"/>
    <s v="theater/plays"/>
    <n v="17"/>
    <n v="33.33"/>
    <x v="3"/>
    <s v="plays"/>
    <x v="4020"/>
    <x v="3999"/>
    <x v="85"/>
  </r>
  <r>
    <n v="4021"/>
    <s v="Angels in Houston"/>
    <s v="Help a group of actors end bigotry in Houston, TX by supporting a  full production of Angels in America."/>
    <x v="36"/>
    <n v="125"/>
    <x v="1"/>
    <s v="US"/>
    <s v="USD"/>
    <n v="1414360358"/>
    <x v="4021"/>
    <b v="0"/>
    <n v="2"/>
    <b v="0"/>
    <s v="theater/plays"/>
    <n v="1"/>
    <n v="62.5"/>
    <x v="3"/>
    <s v="plays"/>
    <x v="4021"/>
    <x v="4000"/>
    <x v="16"/>
  </r>
  <r>
    <n v="4022"/>
    <s v="The Merchant of Venice as Shakespeare Heard It"/>
    <s v="Help us produce a video of the first Original Pronunciation Merchant of Venice."/>
    <x v="104"/>
    <n v="12521"/>
    <x v="1"/>
    <s v="US"/>
    <s v="USD"/>
    <n v="1422759240"/>
    <x v="4022"/>
    <b v="0"/>
    <n v="197"/>
    <b v="0"/>
    <s v="theater/plays"/>
    <n v="70"/>
    <n v="63.56"/>
    <x v="3"/>
    <s v="plays"/>
    <x v="4022"/>
    <x v="4001"/>
    <x v="18"/>
  </r>
  <r>
    <n v="4023"/>
    <s v="Forgive &amp; Forget"/>
    <s v="An original gospel stage play that explores the pain and hurt caused by those who struggle to forgive others!"/>
    <x v="38"/>
    <n v="0"/>
    <x v="1"/>
    <s v="US"/>
    <s v="USD"/>
    <n v="1458860363"/>
    <x v="4023"/>
    <b v="0"/>
    <n v="0"/>
    <b v="0"/>
    <s v="theater/plays"/>
    <n v="0"/>
    <n v="0"/>
    <x v="3"/>
    <s v="plays"/>
    <x v="4023"/>
    <x v="4002"/>
    <x v="91"/>
  </r>
  <r>
    <n v="4024"/>
    <s v="Super Date, The Dating Game Show for Superheroes"/>
    <s v="Ever wonder what Wonder Woman wants in a super man? Can you be both a lover, and a fighter? And, whatâ€™s with all the spandex?"/>
    <x v="77"/>
    <n v="10"/>
    <x v="1"/>
    <s v="US"/>
    <s v="USD"/>
    <n v="1441037097"/>
    <x v="4024"/>
    <b v="0"/>
    <n v="1"/>
    <b v="0"/>
    <s v="theater/plays"/>
    <n v="1"/>
    <n v="10"/>
    <x v="3"/>
    <s v="plays"/>
    <x v="4024"/>
    <x v="4003"/>
    <x v="2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1"/>
    <s v="FR"/>
    <s v="EUR"/>
    <n v="1437889336"/>
    <x v="4025"/>
    <b v="0"/>
    <n v="4"/>
    <b v="0"/>
    <s v="theater/plays"/>
    <n v="5"/>
    <n v="62.5"/>
    <x v="3"/>
    <s v="plays"/>
    <x v="4025"/>
    <x v="4004"/>
    <x v="68"/>
  </r>
  <r>
    <n v="4026"/>
    <s v="Speak to my Soul: A Montage of Voices"/>
    <s v="This is a play that voices that stories of the black experience in America using spoken word, song and dance."/>
    <x v="23"/>
    <n v="0"/>
    <x v="1"/>
    <s v="US"/>
    <s v="USD"/>
    <n v="1449247439"/>
    <x v="4026"/>
    <b v="0"/>
    <n v="0"/>
    <b v="0"/>
    <s v="theater/plays"/>
    <n v="0"/>
    <n v="0"/>
    <x v="3"/>
    <s v="plays"/>
    <x v="4026"/>
    <x v="4005"/>
    <x v="26"/>
  </r>
  <r>
    <n v="4027"/>
    <s v="Lincoln High School presents: Little Shop of Horrors"/>
    <s v="Drama Students at Lincoln High School in Walla Walla, WA are working hard to present their excellent version of Little Shop of Horrors."/>
    <x v="2"/>
    <n v="215"/>
    <x v="1"/>
    <s v="US"/>
    <s v="USD"/>
    <n v="1487811600"/>
    <x v="4027"/>
    <b v="0"/>
    <n v="7"/>
    <b v="0"/>
    <s v="theater/plays"/>
    <n v="7"/>
    <n v="30.71"/>
    <x v="3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1"/>
    <s v="US"/>
    <s v="USD"/>
    <n v="1402007500"/>
    <x v="4028"/>
    <b v="0"/>
    <n v="11"/>
    <b v="0"/>
    <s v="theater/plays"/>
    <n v="28"/>
    <n v="51"/>
    <x v="3"/>
    <s v="plays"/>
    <x v="4028"/>
    <x v="4007"/>
    <x v="14"/>
  </r>
  <r>
    <n v="4029"/>
    <s v="Next 2 the Stage"/>
    <s v="A theater complex that educates as we entertain.  We will provide shows that inspire and theater classes that motivate."/>
    <x v="22"/>
    <n v="0"/>
    <x v="1"/>
    <s v="US"/>
    <s v="USD"/>
    <n v="1450053370"/>
    <x v="4029"/>
    <b v="0"/>
    <n v="0"/>
    <b v="0"/>
    <s v="theater/plays"/>
    <n v="0"/>
    <n v="0"/>
    <x v="3"/>
    <s v="plays"/>
    <x v="4029"/>
    <x v="4008"/>
    <x v="21"/>
  </r>
  <r>
    <n v="4030"/>
    <s v="The Martin and Lewis Tribute Show"/>
    <s v="The world's best and only tribute to Dean Martin and Jerry Lewis_x000a_ bringing back the Music, Laughter and the Love."/>
    <x v="30"/>
    <n v="400"/>
    <x v="1"/>
    <s v="US"/>
    <s v="USD"/>
    <n v="1454525340"/>
    <x v="4030"/>
    <b v="0"/>
    <n v="6"/>
    <b v="0"/>
    <s v="theater/plays"/>
    <n v="16"/>
    <n v="66.67"/>
    <x v="3"/>
    <s v="plays"/>
    <x v="4030"/>
    <x v="4009"/>
    <x v="2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1"/>
    <s v="US"/>
    <s v="USD"/>
    <n v="1418914964"/>
    <x v="4031"/>
    <b v="0"/>
    <n v="0"/>
    <b v="0"/>
    <s v="theater/plays"/>
    <n v="0"/>
    <n v="0"/>
    <x v="3"/>
    <s v="plays"/>
    <x v="4031"/>
    <x v="4010"/>
    <x v="22"/>
  </r>
  <r>
    <n v="4032"/>
    <s v="The Modern Theater's 'Play It Forward' Fund"/>
    <s v="'Play it Forward' is a ticket bank for individuals in need. Fund a theater experience for someone that would otherwise go without!"/>
    <x v="435"/>
    <n v="413"/>
    <x v="1"/>
    <s v="US"/>
    <s v="USD"/>
    <n v="1450211116"/>
    <x v="4032"/>
    <b v="0"/>
    <n v="7"/>
    <b v="0"/>
    <s v="theater/plays"/>
    <n v="7"/>
    <n v="59"/>
    <x v="3"/>
    <s v="plays"/>
    <x v="4032"/>
    <x v="4011"/>
    <x v="94"/>
  </r>
  <r>
    <n v="547"/>
    <s v="Secure Email and Document sharing"/>
    <s v="We are looking to build a secure email / document sharing system for companies needing to send sensitive information to clients."/>
    <x v="50"/>
    <n v="0"/>
    <x v="1"/>
    <s v="GB"/>
    <s v="GBP"/>
    <n v="1455122564"/>
    <x v="4033"/>
    <b v="0"/>
    <n v="0"/>
    <b v="0"/>
    <s v="technology/web"/>
    <n v="0"/>
    <n v="0"/>
    <x v="5"/>
    <s v="web"/>
    <x v="4033"/>
    <x v="4012"/>
    <x v="25"/>
  </r>
  <r>
    <n v="4034"/>
    <s v="Technical Design for Liberty Lake Community Theatre"/>
    <s v="This local community theatre needs a proper, efficient, SAFE and professional audio and lighting setup. Helps us raise the funds!"/>
    <x v="436"/>
    <n v="200"/>
    <x v="1"/>
    <s v="US"/>
    <s v="USD"/>
    <n v="1428097450"/>
    <x v="4034"/>
    <b v="0"/>
    <n v="2"/>
    <b v="0"/>
    <s v="theater/plays"/>
    <n v="1"/>
    <n v="100"/>
    <x v="3"/>
    <s v="plays"/>
    <x v="4034"/>
    <x v="4013"/>
    <x v="27"/>
  </r>
  <r>
    <n v="4035"/>
    <s v="The Lost Boy"/>
    <s v="&quot;Stories are where you go to look for the truth of your own life.&quot; (Frank Delaney)"/>
    <x v="3"/>
    <n v="3685"/>
    <x v="1"/>
    <s v="US"/>
    <s v="USD"/>
    <n v="1413925887"/>
    <x v="4035"/>
    <b v="0"/>
    <n v="25"/>
    <b v="0"/>
    <s v="theater/plays"/>
    <n v="37"/>
    <n v="147.4"/>
    <x v="3"/>
    <s v="plays"/>
    <x v="4035"/>
    <x v="4014"/>
    <x v="80"/>
  </r>
  <r>
    <n v="4036"/>
    <s v="3 Days In Savannah"/>
    <s v="&quot;3 Days In Savannah&quot; explores the issues of love, racism, and regret while reminding us that, &quot;life is a game and love is the prize.&quot;"/>
    <x v="12"/>
    <n v="2823"/>
    <x v="1"/>
    <s v="US"/>
    <s v="USD"/>
    <n v="1404253800"/>
    <x v="4036"/>
    <b v="0"/>
    <n v="17"/>
    <b v="0"/>
    <s v="theater/plays"/>
    <n v="47"/>
    <n v="166.06"/>
    <x v="3"/>
    <s v="plays"/>
    <x v="4036"/>
    <x v="4015"/>
    <x v="6"/>
  </r>
  <r>
    <n v="4037"/>
    <s v="The Pelican, by August Strindberg"/>
    <s v="The Pelican is a haunted play by one of Swedenâ€™s most renowned playwrights, August Strindberg, about a mother's tragic deceit."/>
    <x v="183"/>
    <n v="80"/>
    <x v="1"/>
    <s v="US"/>
    <s v="USD"/>
    <n v="1464099900"/>
    <x v="4037"/>
    <b v="0"/>
    <n v="2"/>
    <b v="0"/>
    <s v="theater/plays"/>
    <n v="11"/>
    <n v="40"/>
    <x v="3"/>
    <s v="plays"/>
    <x v="4037"/>
    <x v="4016"/>
    <x v="3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1"/>
    <s v="US"/>
    <s v="USD"/>
    <n v="1413573010"/>
    <x v="4038"/>
    <b v="0"/>
    <n v="4"/>
    <b v="0"/>
    <s v="theater/plays"/>
    <n v="12"/>
    <n v="75.25"/>
    <x v="3"/>
    <s v="plays"/>
    <x v="4038"/>
    <x v="4017"/>
    <x v="16"/>
  </r>
  <r>
    <n v="4039"/>
    <s v="Defiant Entertainment presents: The Park Bench"/>
    <s v="Help stage an original One Act Play that brings awareness to Alzheimer's in its debut performance."/>
    <x v="9"/>
    <n v="300"/>
    <x v="1"/>
    <s v="US"/>
    <s v="USD"/>
    <n v="1448949540"/>
    <x v="4039"/>
    <b v="0"/>
    <n v="5"/>
    <b v="0"/>
    <s v="theater/plays"/>
    <n v="60"/>
    <n v="60"/>
    <x v="3"/>
    <s v="plays"/>
    <x v="4039"/>
    <x v="4018"/>
    <x v="94"/>
  </r>
  <r>
    <n v="4040"/>
    <s v="The Last Encore Musical"/>
    <s v="This nationally published book, set in the 70â€™s, tells the untold story of singers and a friendly reunion visit turning bad."/>
    <x v="6"/>
    <n v="2500"/>
    <x v="1"/>
    <s v="US"/>
    <s v="USD"/>
    <n v="1437188400"/>
    <x v="4040"/>
    <b v="0"/>
    <n v="2"/>
    <b v="0"/>
    <s v="theater/plays"/>
    <n v="31"/>
    <n v="1250"/>
    <x v="3"/>
    <s v="plays"/>
    <x v="4040"/>
    <x v="4019"/>
    <x v="68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s v="GB"/>
    <s v="GBP"/>
    <n v="1446154848"/>
    <x v="4041"/>
    <b v="0"/>
    <n v="1"/>
    <b v="0"/>
    <s v="technology/web"/>
    <n v="0"/>
    <n v="9"/>
    <x v="5"/>
    <s v="web"/>
    <x v="4041"/>
    <x v="4020"/>
    <x v="33"/>
  </r>
  <r>
    <n v="4042"/>
    <s v="Messages"/>
    <s v="Acting group and production for inner city youth, about inner city youth. The problems and stuation that they see everyday."/>
    <x v="3"/>
    <n v="21"/>
    <x v="1"/>
    <s v="US"/>
    <s v="USD"/>
    <n v="1421781360"/>
    <x v="4042"/>
    <b v="0"/>
    <n v="3"/>
    <b v="0"/>
    <s v="theater/plays"/>
    <n v="0"/>
    <n v="7"/>
    <x v="3"/>
    <s v="plays"/>
    <x v="4042"/>
    <x v="4021"/>
    <x v="18"/>
  </r>
  <r>
    <n v="4043"/>
    <s v="Not making potato salad here!"/>
    <s v="This could be my last play, need to bring my son out to see it before it's over.  Need to fly him here from BC"/>
    <x v="43"/>
    <n v="0"/>
    <x v="1"/>
    <s v="CA"/>
    <s v="CAD"/>
    <n v="1416524325"/>
    <x v="4043"/>
    <b v="0"/>
    <n v="0"/>
    <b v="0"/>
    <s v="theater/plays"/>
    <n v="0"/>
    <n v="0"/>
    <x v="3"/>
    <s v="plays"/>
    <x v="4043"/>
    <x v="4022"/>
    <x v="106"/>
  </r>
  <r>
    <n v="4044"/>
    <s v="Cielito Lindo (Pretty Little One)"/>
    <s v="A bilingual play in The New Works Festival at UT that crosses cultures and explores what it means to be confident with who you are."/>
    <x v="20"/>
    <n v="225"/>
    <x v="1"/>
    <s v="US"/>
    <s v="USD"/>
    <n v="1428642000"/>
    <x v="4044"/>
    <b v="0"/>
    <n v="4"/>
    <b v="0"/>
    <s v="theater/plays"/>
    <n v="38"/>
    <n v="56.25"/>
    <x v="3"/>
    <s v="plays"/>
    <x v="4044"/>
    <x v="4023"/>
    <x v="27"/>
  </r>
  <r>
    <n v="4045"/>
    <s v="The Hostages"/>
    <s v="&quot;The Hostages&quot; is about a bank robbery gone wrong, as we learn more about each characters, we question who are the actually hostages..."/>
    <x v="10"/>
    <n v="1"/>
    <x v="1"/>
    <s v="AU"/>
    <s v="AUD"/>
    <n v="1408596589"/>
    <x v="4045"/>
    <b v="0"/>
    <n v="1"/>
    <b v="0"/>
    <s v="theater/plays"/>
    <n v="0"/>
    <n v="1"/>
    <x v="3"/>
    <s v="plays"/>
    <x v="4045"/>
    <x v="4024"/>
    <x v="24"/>
  </r>
  <r>
    <n v="4046"/>
    <s v="Glenn Herman's EXPRESSIONS: The UnKnown"/>
    <s v="An eclectic One Man stage show, that takes the audience on a journey through vast personalities, as he discovers his true self...#Drama"/>
    <x v="437"/>
    <n v="460"/>
    <x v="1"/>
    <s v="US"/>
    <s v="USD"/>
    <n v="1413992210"/>
    <x v="4046"/>
    <b v="0"/>
    <n v="12"/>
    <b v="0"/>
    <s v="theater/plays"/>
    <n v="8"/>
    <n v="38.33"/>
    <x v="3"/>
    <s v="plays"/>
    <x v="4046"/>
    <x v="4025"/>
    <x v="8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1"/>
    <s v="US"/>
    <s v="USD"/>
    <n v="1420938000"/>
    <x v="4047"/>
    <b v="0"/>
    <n v="4"/>
    <b v="0"/>
    <s v="theater/plays"/>
    <n v="2"/>
    <n v="27.5"/>
    <x v="3"/>
    <s v="plays"/>
    <x v="4047"/>
    <x v="4026"/>
    <x v="1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s v="GB"/>
    <s v="GBP"/>
    <n v="1436368622"/>
    <x v="4048"/>
    <b v="0"/>
    <n v="8"/>
    <b v="0"/>
    <s v="technology/web"/>
    <n v="3"/>
    <n v="8.5"/>
    <x v="5"/>
    <s v="web"/>
    <x v="4048"/>
    <x v="4027"/>
    <x v="9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1"/>
    <s v="US"/>
    <s v="USD"/>
    <n v="1436914815"/>
    <x v="4049"/>
    <b v="0"/>
    <n v="1"/>
    <b v="0"/>
    <s v="theater/plays"/>
    <n v="0"/>
    <n v="16"/>
    <x v="3"/>
    <s v="plays"/>
    <x v="4049"/>
    <x v="4028"/>
    <x v="90"/>
  </r>
  <r>
    <n v="4050"/>
    <s v="Ø¢Ù…ÙŠÙ† (Amen)"/>
    <s v="Amen is an important jarring story about the repercussions of reporting the war from the front lines and the war that follows them home"/>
    <x v="48"/>
    <n v="1"/>
    <x v="1"/>
    <s v="US"/>
    <s v="USD"/>
    <n v="1414077391"/>
    <x v="4050"/>
    <b v="0"/>
    <n v="1"/>
    <b v="0"/>
    <s v="theater/plays"/>
    <n v="0"/>
    <n v="1"/>
    <x v="3"/>
    <s v="plays"/>
    <x v="4050"/>
    <x v="4029"/>
    <x v="80"/>
  </r>
  <r>
    <n v="4051"/>
    <s v="Phantom of the Kun Opera"/>
    <s v="It is a heart-breaking life story of Wu family who tries to preserve the gem of Chinese Kun Opera through generations."/>
    <x v="9"/>
    <n v="0"/>
    <x v="1"/>
    <s v="US"/>
    <s v="USD"/>
    <n v="1399618380"/>
    <x v="4051"/>
    <b v="0"/>
    <n v="0"/>
    <b v="0"/>
    <s v="theater/plays"/>
    <n v="0"/>
    <n v="0"/>
    <x v="3"/>
    <s v="plays"/>
    <x v="4051"/>
    <x v="4030"/>
    <x v="14"/>
  </r>
  <r>
    <n v="4052"/>
    <s v="Throw Like A Girl"/>
    <s v="This empowering piece encourages women to rise up and pursue their dreams, not by behaving like a boy but by,_x000a_â€œThrowing Like A Girl.â€"/>
    <x v="2"/>
    <n v="1126"/>
    <x v="1"/>
    <s v="US"/>
    <s v="USD"/>
    <n v="1413234316"/>
    <x v="4052"/>
    <b v="0"/>
    <n v="13"/>
    <b v="0"/>
    <s v="theater/plays"/>
    <n v="38"/>
    <n v="86.62"/>
    <x v="3"/>
    <s v="plays"/>
    <x v="4052"/>
    <x v="4031"/>
    <x v="96"/>
  </r>
  <r>
    <n v="555"/>
    <s v="Marketing campaign for Show-Skill.net website"/>
    <s v="Show-Skill.net helps to promote young football talents for free. It's the best place to show what you've got! Just post your videos :)"/>
    <x v="50"/>
    <n v="0"/>
    <x v="1"/>
    <s v="GB"/>
    <s v="GBP"/>
    <n v="1465720143"/>
    <x v="4053"/>
    <b v="0"/>
    <n v="0"/>
    <b v="0"/>
    <s v="technology/web"/>
    <n v="0"/>
    <n v="0"/>
    <x v="5"/>
    <s v="web"/>
    <x v="4053"/>
    <x v="4032"/>
    <x v="36"/>
  </r>
  <r>
    <n v="4054"/>
    <s v="Truth is..&quot;Real Love Ain't Suppose to Hurt&quot;"/>
    <s v="I love you,he said,then he kissed her as her tears fell down.It was my fault but make up will fix it&quot;she replied,then he hit her again!"/>
    <x v="438"/>
    <n v="0"/>
    <x v="1"/>
    <s v="US"/>
    <s v="USD"/>
    <n v="1475294400"/>
    <x v="4054"/>
    <b v="0"/>
    <n v="0"/>
    <b v="0"/>
    <s v="theater/plays"/>
    <n v="0"/>
    <n v="0"/>
    <x v="3"/>
    <s v="plays"/>
    <x v="4054"/>
    <x v="4033"/>
    <x v="78"/>
  </r>
  <r>
    <n v="565"/>
    <s v="EasyLearnings"/>
    <s v="Our objective is to provide a platform which helps teachers to provide courses to leaners in wide range of locations including Africa."/>
    <x v="58"/>
    <n v="0"/>
    <x v="1"/>
    <s v="GB"/>
    <s v="GBP"/>
    <n v="1436554249"/>
    <x v="4055"/>
    <b v="0"/>
    <n v="0"/>
    <b v="0"/>
    <s v="technology/web"/>
    <n v="0"/>
    <n v="0"/>
    <x v="5"/>
    <s v="web"/>
    <x v="4055"/>
    <x v="4034"/>
    <x v="90"/>
  </r>
  <r>
    <n v="4056"/>
    <s v="American Pride"/>
    <s v="American Pride is a play centered on the Poetry of one Iraq War veteran, and follows her journey through war and back home."/>
    <x v="48"/>
    <n v="795"/>
    <x v="1"/>
    <s v="US"/>
    <s v="USD"/>
    <n v="1467575940"/>
    <x v="4056"/>
    <b v="0"/>
    <n v="9"/>
    <b v="0"/>
    <s v="theater/plays"/>
    <n v="53"/>
    <n v="88.33"/>
    <x v="3"/>
    <s v="plays"/>
    <x v="4056"/>
    <x v="4035"/>
    <x v="2"/>
  </r>
  <r>
    <n v="574"/>
    <s v="Unity, A Content Creators Toolkit"/>
    <s v="Grow your YouTube channel and increase your audience by allowing multi uploads, shares and interaction from a single simple interface."/>
    <x v="439"/>
    <n v="80"/>
    <x v="1"/>
    <s v="GB"/>
    <s v="GBP"/>
    <n v="1476873507"/>
    <x v="4057"/>
    <b v="0"/>
    <n v="4"/>
    <b v="0"/>
    <s v="technology/web"/>
    <n v="1"/>
    <n v="20"/>
    <x v="5"/>
    <s v="web"/>
    <x v="4057"/>
    <x v="4036"/>
    <x v="83"/>
  </r>
  <r>
    <n v="4058"/>
    <s v="Secret of Shahrazad (World Premier)"/>
    <s v="Help reveal the beauty of Islamic culture by launching this new adventure play celebrating Persian music, dance, and lore."/>
    <x v="199"/>
    <n v="95"/>
    <x v="1"/>
    <s v="US"/>
    <s v="USD"/>
    <n v="1459483140"/>
    <x v="4058"/>
    <b v="0"/>
    <n v="4"/>
    <b v="0"/>
    <s v="theater/plays"/>
    <n v="3"/>
    <n v="23.75"/>
    <x v="3"/>
    <s v="plays"/>
    <x v="4058"/>
    <x v="3266"/>
    <x v="9"/>
  </r>
  <r>
    <n v="4059"/>
    <s v="The Million Dollar Shot"/>
    <s v="A very Canadian children's play inspired by the tradition of British pantomimes like Aladdin, and the Nutcracker."/>
    <x v="3"/>
    <n v="250"/>
    <x v="1"/>
    <s v="CA"/>
    <s v="CAD"/>
    <n v="1410836400"/>
    <x v="4059"/>
    <b v="0"/>
    <n v="7"/>
    <b v="0"/>
    <s v="theater/plays"/>
    <n v="3"/>
    <n v="35.71"/>
    <x v="3"/>
    <s v="plays"/>
    <x v="4059"/>
    <x v="4037"/>
    <x v="96"/>
  </r>
  <r>
    <n v="4060"/>
    <s v="Good Evening, I'm Robert Service"/>
    <s v="A funny, poignant play that revives the forgotten life and adventures of great Scottish Canadian, world renowned poet, Robert Service."/>
    <x v="3"/>
    <n v="285"/>
    <x v="1"/>
    <s v="CA"/>
    <s v="CAD"/>
    <n v="1403539200"/>
    <x v="4060"/>
    <b v="0"/>
    <n v="5"/>
    <b v="0"/>
    <s v="theater/plays"/>
    <n v="3"/>
    <n v="57"/>
    <x v="3"/>
    <s v="plays"/>
    <x v="4060"/>
    <x v="4038"/>
    <x v="10"/>
  </r>
  <r>
    <n v="4061"/>
    <s v="PRODUCE the Stage Play SKYLAR'S SYNDROME by Gavin Kayner"/>
    <s v="SKYLAR'S SYNDROME is a tremendous psychodrama by master playwright Gavin Kayner!"/>
    <x v="440"/>
    <n v="0"/>
    <x v="1"/>
    <s v="US"/>
    <s v="USD"/>
    <n v="1461205423"/>
    <x v="4061"/>
    <b v="0"/>
    <n v="0"/>
    <b v="0"/>
    <s v="theater/plays"/>
    <n v="0"/>
    <n v="0"/>
    <x v="3"/>
    <s v="plays"/>
    <x v="4061"/>
    <x v="4039"/>
    <x v="9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1"/>
    <s v="US"/>
    <s v="USD"/>
    <n v="1467481468"/>
    <x v="4062"/>
    <b v="0"/>
    <n v="3"/>
    <b v="0"/>
    <s v="theater/plays"/>
    <n v="2"/>
    <n v="163.33000000000001"/>
    <x v="3"/>
    <s v="plays"/>
    <x v="4062"/>
    <x v="4040"/>
    <x v="2"/>
  </r>
  <r>
    <n v="578"/>
    <s v="weBuy Crowdsourced Shopping"/>
    <s v="weBuy trade built on technology and Crowd Sourced Power"/>
    <x v="228"/>
    <n v="14"/>
    <x v="1"/>
    <s v="GB"/>
    <s v="GBP"/>
    <n v="1441633993"/>
    <x v="4063"/>
    <b v="0"/>
    <n v="7"/>
    <b v="0"/>
    <s v="technology/web"/>
    <n v="0"/>
    <n v="2"/>
    <x v="5"/>
    <s v="web"/>
    <x v="4063"/>
    <x v="4041"/>
    <x v="2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1"/>
    <s v="AU"/>
    <s v="AUD"/>
    <n v="1430316426"/>
    <x v="4064"/>
    <b v="0"/>
    <n v="6"/>
    <b v="0"/>
    <s v="theater/plays"/>
    <n v="19"/>
    <n v="64.17"/>
    <x v="3"/>
    <s v="plays"/>
    <x v="4064"/>
    <x v="4042"/>
    <x v="37"/>
  </r>
  <r>
    <n v="4065"/>
    <s v="A Midsummer's Night's Dream"/>
    <s v="A classical/ fantasy version of midsummers done by professionally trained actors in Tulsa!"/>
    <x v="23"/>
    <n v="27"/>
    <x v="1"/>
    <s v="US"/>
    <s v="USD"/>
    <n v="1407883811"/>
    <x v="4065"/>
    <b v="0"/>
    <n v="4"/>
    <b v="0"/>
    <s v="theater/plays"/>
    <n v="1"/>
    <n v="6.75"/>
    <x v="3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1"/>
    <s v="US"/>
    <s v="USD"/>
    <n v="1463619388"/>
    <x v="4066"/>
    <b v="0"/>
    <n v="1"/>
    <b v="0"/>
    <s v="theater/plays"/>
    <n v="0"/>
    <n v="25"/>
    <x v="3"/>
    <s v="plays"/>
    <x v="4066"/>
    <x v="4044"/>
    <x v="7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1"/>
    <s v="US"/>
    <s v="USD"/>
    <n v="1443408550"/>
    <x v="4067"/>
    <b v="0"/>
    <n v="17"/>
    <b v="0"/>
    <s v="theater/plays"/>
    <n v="61"/>
    <n v="179.12"/>
    <x v="3"/>
    <s v="plays"/>
    <x v="4067"/>
    <x v="4045"/>
    <x v="84"/>
  </r>
  <r>
    <n v="4068"/>
    <s v="Produce BELLE DAME SANS MERCI a stage play"/>
    <s v="Be a PRODUCER of the Original stage play BELLE DAME SANS MERCI by Michael Fenlason! :-) :-( !"/>
    <x v="441"/>
    <n v="34.950000000000003"/>
    <x v="1"/>
    <s v="US"/>
    <s v="USD"/>
    <n v="1484348700"/>
    <x v="4068"/>
    <b v="0"/>
    <n v="1"/>
    <b v="0"/>
    <s v="theater/plays"/>
    <n v="1"/>
    <n v="34.950000000000003"/>
    <x v="3"/>
    <s v="plays"/>
    <x v="4068"/>
    <x v="4046"/>
    <x v="81"/>
  </r>
  <r>
    <n v="585"/>
    <s v="Link Card"/>
    <s v="SAVE UP TO 40% WHEN YOU SPEND!_x000a__x000a_PRE-ORDER YOUR LINK CARD TODAY"/>
    <x v="7"/>
    <n v="0"/>
    <x v="1"/>
    <s v="GB"/>
    <s v="GBP"/>
    <n v="1448928000"/>
    <x v="4069"/>
    <b v="0"/>
    <n v="0"/>
    <b v="0"/>
    <s v="technology/web"/>
    <n v="0"/>
    <n v="0"/>
    <x v="5"/>
    <s v="web"/>
    <x v="4069"/>
    <x v="4047"/>
    <x v="26"/>
  </r>
  <r>
    <n v="4070"/>
    <s v="Southern Utah University: V-Day 2015"/>
    <s v="V-Day Southern Utah University 2015 and Second Studio Players presents: The Vagina Monologues"/>
    <x v="28"/>
    <n v="165"/>
    <x v="1"/>
    <s v="US"/>
    <s v="USD"/>
    <n v="1425178800"/>
    <x v="4070"/>
    <b v="0"/>
    <n v="6"/>
    <b v="0"/>
    <s v="theater/plays"/>
    <n v="17"/>
    <n v="27.5"/>
    <x v="3"/>
    <s v="plays"/>
    <x v="4070"/>
    <x v="4048"/>
    <x v="28"/>
  </r>
  <r>
    <n v="4071"/>
    <s v="ATEMPORAL"/>
    <s v="ExÃ¡men final de alumnos del Centro de CapacitaciÃ³n de la ANDA. Son extractos de obras: El JardÃ­n de los CerezoS, Madre Coraje y Casa"/>
    <x v="22"/>
    <n v="0"/>
    <x v="1"/>
    <s v="MX"/>
    <s v="MXN"/>
    <n v="1482779931"/>
    <x v="4071"/>
    <b v="0"/>
    <n v="0"/>
    <b v="0"/>
    <s v="theater/plays"/>
    <n v="0"/>
    <n v="0"/>
    <x v="3"/>
    <s v="plays"/>
    <x v="4071"/>
    <x v="4049"/>
    <x v="8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s v="GB"/>
    <s v="GBP"/>
    <n v="1454936460"/>
    <x v="4072"/>
    <b v="0"/>
    <n v="9"/>
    <b v="0"/>
    <s v="technology/web"/>
    <n v="4"/>
    <n v="24.78"/>
    <x v="5"/>
    <s v="web"/>
    <x v="4072"/>
    <x v="4050"/>
    <x v="25"/>
  </r>
  <r>
    <n v="4073"/>
    <s v="OTHELLO, by William Shakespeare ( FUNDRAISER)"/>
    <s v="OTHELLO, directed by Daniel Echevarria. A tragedy that highlights political corruption and the madness that can come out of love."/>
    <x v="8"/>
    <n v="37"/>
    <x v="1"/>
    <s v="US"/>
    <s v="USD"/>
    <n v="1431144000"/>
    <x v="4073"/>
    <b v="0"/>
    <n v="2"/>
    <b v="0"/>
    <s v="theater/plays"/>
    <n v="1"/>
    <n v="18.5"/>
    <x v="3"/>
    <s v="plays"/>
    <x v="4073"/>
    <x v="4051"/>
    <x v="27"/>
  </r>
  <r>
    <n v="593"/>
    <s v="Step-By-Step Guide On How To Stay Secure &amp; Anonymous Online"/>
    <s v="One Day Your Life May Just Depend on Staying Anonymous Online.  Or You Just May Not Want Google, Amazon Or The NSA Knowing Your Details"/>
    <x v="9"/>
    <n v="115"/>
    <x v="1"/>
    <s v="GB"/>
    <s v="GBP"/>
    <n v="1428333345"/>
    <x v="4074"/>
    <b v="0"/>
    <n v="7"/>
    <b v="0"/>
    <s v="technology/web"/>
    <n v="23"/>
    <n v="16.43"/>
    <x v="5"/>
    <s v="web"/>
    <x v="4074"/>
    <x v="4052"/>
    <x v="27"/>
  </r>
  <r>
    <n v="609"/>
    <s v="Swap Anything (Canceled)"/>
    <s v="Can we swap, please? - everybody's said it. I want to create a website that enables anybody to trade their items, without money hassle."/>
    <x v="442"/>
    <n v="5"/>
    <x v="2"/>
    <s v="GB"/>
    <s v="GBP"/>
    <n v="1448761744"/>
    <x v="4075"/>
    <b v="0"/>
    <n v="1"/>
    <b v="0"/>
    <s v="technology/web"/>
    <n v="1"/>
    <n v="5"/>
    <x v="5"/>
    <s v="web"/>
    <x v="4075"/>
    <x v="4053"/>
    <x v="94"/>
  </r>
  <r>
    <n v="4076"/>
    <s v="The Walls of Jericho ( A Voice for Warrior Families)"/>
    <s v="A play to raise awareness about the effects of mental illness on a military family in the Cold War area."/>
    <x v="183"/>
    <n v="0"/>
    <x v="1"/>
    <s v="US"/>
    <s v="USD"/>
    <n v="1413921060"/>
    <x v="4076"/>
    <b v="0"/>
    <n v="0"/>
    <b v="0"/>
    <s v="theater/plays"/>
    <n v="0"/>
    <n v="0"/>
    <x v="3"/>
    <s v="plays"/>
    <x v="4076"/>
    <x v="4054"/>
    <x v="8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1"/>
    <s v="US"/>
    <s v="USD"/>
    <n v="1482339794"/>
    <x v="4077"/>
    <b v="0"/>
    <n v="6"/>
    <b v="0"/>
    <s v="theater/plays"/>
    <n v="9"/>
    <n v="222.5"/>
    <x v="3"/>
    <s v="plays"/>
    <x v="4077"/>
    <x v="4055"/>
    <x v="8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2"/>
    <s v="GB"/>
    <s v="GBP"/>
    <n v="1431072843"/>
    <x v="4078"/>
    <b v="0"/>
    <n v="3"/>
    <b v="0"/>
    <s v="technology/web"/>
    <n v="3"/>
    <n v="20"/>
    <x v="5"/>
    <s v="web"/>
    <x v="4078"/>
    <x v="4056"/>
    <x v="37"/>
  </r>
  <r>
    <n v="4079"/>
    <s v="Professor O'Hannigan's Time Machine (Student Directed)"/>
    <s v="A tale of obsession, science, and lost love! Help the Caddo Magnet Players give this student-written play its debut on a real stage!"/>
    <x v="2"/>
    <n v="5"/>
    <x v="1"/>
    <s v="US"/>
    <s v="USD"/>
    <n v="1466375521"/>
    <x v="4079"/>
    <b v="0"/>
    <n v="1"/>
    <b v="0"/>
    <s v="theater/plays"/>
    <n v="0"/>
    <n v="5"/>
    <x v="3"/>
    <s v="plays"/>
    <x v="4079"/>
    <x v="4057"/>
    <x v="7"/>
  </r>
  <r>
    <n v="4080"/>
    <s v="Uncommonnotions"/>
    <s v="&quot;Uncommonnotion&quot;. is a collections of short humors stories, I want to develop into plays, interest has been shown in this idea."/>
    <x v="2"/>
    <n v="0"/>
    <x v="1"/>
    <s v="US"/>
    <s v="USD"/>
    <n v="1465930440"/>
    <x v="4080"/>
    <b v="0"/>
    <n v="0"/>
    <b v="0"/>
    <s v="theater/plays"/>
    <n v="0"/>
    <n v="0"/>
    <x v="3"/>
    <s v="plays"/>
    <x v="4080"/>
    <x v="4058"/>
    <x v="7"/>
  </r>
  <r>
    <n v="4081"/>
    <s v="AU Theatre Wing (Pygmalion Sound and Lighting Fees)"/>
    <s v="AUTheatreWing is a student theatre association fostering the development of the dramatic arts at our university."/>
    <x v="443"/>
    <n v="350"/>
    <x v="1"/>
    <s v="US"/>
    <s v="USD"/>
    <n v="1425819425"/>
    <x v="4081"/>
    <b v="0"/>
    <n v="12"/>
    <b v="0"/>
    <s v="theater/plays"/>
    <n v="16"/>
    <n v="29.17"/>
    <x v="3"/>
    <s v="plays"/>
    <x v="4081"/>
    <x v="4059"/>
    <x v="86"/>
  </r>
  <r>
    <n v="4082"/>
    <s v="Blazed Donuts: An Orginial One Act"/>
    <s v="A short one act play about an undercover cop posing as a girl scout trying to stop a doughnut shop from selling drug filled doughnuts."/>
    <x v="324"/>
    <n v="3"/>
    <x v="1"/>
    <s v="US"/>
    <s v="USD"/>
    <n v="1447542000"/>
    <x v="4082"/>
    <b v="0"/>
    <n v="2"/>
    <b v="0"/>
    <s v="theater/plays"/>
    <n v="2"/>
    <n v="1.5"/>
    <x v="3"/>
    <s v="plays"/>
    <x v="4082"/>
    <x v="4060"/>
    <x v="94"/>
  </r>
  <r>
    <n v="4083"/>
    <s v="Defendant Maurice Chevalier"/>
    <s v="Condemned to death for Collaboration with the Nazis, popular French Singer &amp; Entertainer Maurice Chevalier tells his side of the story"/>
    <x v="8"/>
    <n v="759"/>
    <x v="1"/>
    <s v="US"/>
    <s v="USD"/>
    <n v="1452795416"/>
    <x v="4083"/>
    <b v="0"/>
    <n v="6"/>
    <b v="0"/>
    <s v="theater/plays"/>
    <n v="22"/>
    <n v="126.5"/>
    <x v="3"/>
    <s v="plays"/>
    <x v="4083"/>
    <x v="4061"/>
    <x v="104"/>
  </r>
  <r>
    <n v="4084"/>
    <s v="WANTS (We Are Not The Same)"/>
    <s v="WANTS deals with diversity in all its various facets._x000a_The drama is set in a futuristic society where no diversity si accepted."/>
    <x v="2"/>
    <n v="10"/>
    <x v="1"/>
    <s v="IT"/>
    <s v="EUR"/>
    <n v="1476008906"/>
    <x v="4084"/>
    <b v="0"/>
    <n v="1"/>
    <b v="0"/>
    <s v="theater/plays"/>
    <n v="0"/>
    <n v="10"/>
    <x v="3"/>
    <s v="plays"/>
    <x v="4084"/>
    <x v="4062"/>
    <x v="78"/>
  </r>
  <r>
    <n v="4085"/>
    <s v="Age of Valor: Heritage - The Audio Drama"/>
    <s v="Just like the good old fashioned radio dramas, Heritage will be performed and narrated for you by 16 different talented voice actors."/>
    <x v="8"/>
    <n v="10"/>
    <x v="1"/>
    <s v="US"/>
    <s v="USD"/>
    <n v="1427169540"/>
    <x v="4085"/>
    <b v="0"/>
    <n v="1"/>
    <b v="0"/>
    <s v="theater/plays"/>
    <n v="0"/>
    <n v="10"/>
    <x v="3"/>
    <s v="plays"/>
    <x v="4085"/>
    <x v="4063"/>
    <x v="85"/>
  </r>
  <r>
    <n v="4086"/>
    <s v="Carpe Diem Theater Troupe"/>
    <s v="Our theater troupe needs your help to put on a unique production of Hamlet! Pledge to help young actors learn and refine their skills!"/>
    <x v="28"/>
    <n v="47"/>
    <x v="1"/>
    <s v="US"/>
    <s v="USD"/>
    <n v="1448078400"/>
    <x v="4086"/>
    <b v="0"/>
    <n v="5"/>
    <b v="0"/>
    <s v="theater/plays"/>
    <n v="5"/>
    <n v="9.4"/>
    <x v="3"/>
    <s v="plays"/>
    <x v="4086"/>
    <x v="4064"/>
    <x v="94"/>
  </r>
  <r>
    <n v="4087"/>
    <s v="Stage Production &quot;The Nail Shop&quot;"/>
    <s v="Comedy Stage Play"/>
    <x v="373"/>
    <n v="0"/>
    <x v="1"/>
    <s v="US"/>
    <s v="USD"/>
    <n v="1468777786"/>
    <x v="4087"/>
    <b v="0"/>
    <n v="0"/>
    <b v="0"/>
    <s v="theater/plays"/>
    <n v="0"/>
    <n v="0"/>
    <x v="3"/>
    <s v="plays"/>
    <x v="4087"/>
    <x v="4065"/>
    <x v="42"/>
  </r>
  <r>
    <n v="636"/>
    <s v="Keto Advice (Canceled)"/>
    <s v="With no central location for keto knowledge, keto advice will be a community run knowledge base."/>
    <x v="13"/>
    <n v="4"/>
    <x v="2"/>
    <s v="GB"/>
    <s v="GBP"/>
    <n v="1433587620"/>
    <x v="4088"/>
    <b v="0"/>
    <n v="1"/>
    <b v="0"/>
    <s v="technology/web"/>
    <n v="0"/>
    <n v="4"/>
    <x v="5"/>
    <s v="web"/>
    <x v="4088"/>
    <x v="4066"/>
    <x v="8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1"/>
    <s v="US"/>
    <s v="USD"/>
    <n v="1433093700"/>
    <x v="4089"/>
    <b v="0"/>
    <n v="8"/>
    <b v="0"/>
    <s v="theater/plays"/>
    <n v="5"/>
    <n v="30"/>
    <x v="3"/>
    <s v="plays"/>
    <x v="4089"/>
    <x v="4067"/>
    <x v="57"/>
  </r>
  <r>
    <n v="4090"/>
    <s v="&quot; Sweet O'l Mama &quot; Theater Production"/>
    <s v="A gripping re-enactment of a true breast cancer survival story, highlighted with inspiration and laughter!"/>
    <x v="28"/>
    <n v="32"/>
    <x v="1"/>
    <s v="US"/>
    <s v="USD"/>
    <n v="1438959600"/>
    <x v="4090"/>
    <b v="0"/>
    <n v="3"/>
    <b v="0"/>
    <s v="theater/plays"/>
    <n v="3"/>
    <n v="10.67"/>
    <x v="3"/>
    <s v="plays"/>
    <x v="4090"/>
    <x v="4068"/>
    <x v="100"/>
  </r>
  <r>
    <n v="4091"/>
    <s v="The 'Theater of Community' Tour"/>
    <s v="Unique  troupe will bring the wonder &amp; joy of Therapeutic Theater to  youth with severe multiple disabilities, &amp; adults with Alzheimers"/>
    <x v="190"/>
    <n v="204"/>
    <x v="1"/>
    <s v="US"/>
    <s v="USD"/>
    <n v="1421410151"/>
    <x v="4091"/>
    <b v="0"/>
    <n v="8"/>
    <b v="0"/>
    <s v="theater/plays"/>
    <n v="13"/>
    <n v="25.5"/>
    <x v="3"/>
    <s v="plays"/>
    <x v="4091"/>
    <x v="4069"/>
    <x v="18"/>
  </r>
  <r>
    <n v="4092"/>
    <s v="A CRY FOR HELP"/>
    <s v="&quot;A Cry for Help is Riveting, Inspiring, and Mesmerizing. You will laugh, cry, and be thinking about your own Cry for Help&quot;"/>
    <x v="75"/>
    <n v="20"/>
    <x v="1"/>
    <s v="US"/>
    <s v="USD"/>
    <n v="1428205247"/>
    <x v="4092"/>
    <b v="0"/>
    <n v="1"/>
    <b v="0"/>
    <s v="theater/plays"/>
    <n v="0"/>
    <n v="20"/>
    <x v="3"/>
    <s v="plays"/>
    <x v="4092"/>
    <x v="4070"/>
    <x v="86"/>
  </r>
  <r>
    <n v="637"/>
    <s v="Unique online start up, Art and Technology together (Canceled)"/>
    <s v="It will enable deprived children to make artistic work for selling online/illustrating their work in our exhibitions around the world."/>
    <x v="59"/>
    <n v="0"/>
    <x v="2"/>
    <s v="GB"/>
    <s v="GBP"/>
    <n v="1488063840"/>
    <x v="4093"/>
    <b v="0"/>
    <n v="0"/>
    <b v="0"/>
    <s v="technology/web"/>
    <n v="0"/>
    <n v="0"/>
    <x v="5"/>
    <s v="web"/>
    <x v="4093"/>
    <x v="4071"/>
    <x v="121"/>
  </r>
  <r>
    <n v="4094"/>
    <s v="Live at the Speakeasy with Ryan Anderson"/>
    <s v="Live at the Speakeasy with Ryan Anderson is a local talk show! Showcasing local artist, special guest, and talented bands."/>
    <x v="13"/>
    <n v="730"/>
    <x v="1"/>
    <s v="US"/>
    <s v="USD"/>
    <n v="1413953940"/>
    <x v="4094"/>
    <b v="0"/>
    <n v="8"/>
    <b v="0"/>
    <s v="theater/plays"/>
    <n v="37"/>
    <n v="91.25"/>
    <x v="3"/>
    <s v="plays"/>
    <x v="4094"/>
    <x v="4072"/>
    <x v="31"/>
  </r>
  <r>
    <n v="4095"/>
    <s v="LOPE ENAMORADO"/>
    <s v="Proyecto teatral dirigido por MartÃ­n Acosta que habla y reflexiona sobre el amor y su naturaleza."/>
    <x v="11"/>
    <n v="800"/>
    <x v="1"/>
    <s v="MX"/>
    <s v="MXN"/>
    <n v="1482108350"/>
    <x v="4095"/>
    <b v="0"/>
    <n v="1"/>
    <b v="0"/>
    <s v="theater/plays"/>
    <n v="3"/>
    <n v="800"/>
    <x v="3"/>
    <s v="plays"/>
    <x v="4095"/>
    <x v="4073"/>
    <x v="87"/>
  </r>
  <r>
    <n v="2357"/>
    <s v="Online therapist directory - Click For Therapy (Canceled)"/>
    <s v="Click For Therapy is a website that was created to connect consumers and therapists across the UK."/>
    <x v="101"/>
    <n v="0"/>
    <x v="2"/>
    <s v="GB"/>
    <s v="GBP"/>
    <n v="1445093578"/>
    <x v="4096"/>
    <b v="0"/>
    <n v="0"/>
    <b v="0"/>
    <s v="technology/web"/>
    <n v="0"/>
    <n v="0"/>
    <x v="5"/>
    <s v="web"/>
    <x v="4096"/>
    <x v="4074"/>
    <x v="33"/>
  </r>
  <r>
    <n v="2358"/>
    <s v="Auction, Sell Swap without excessive fees, the next ebay."/>
    <s v="A website to auction, sell and swap items in the uk without a charge, without excess fees, the next ebay."/>
    <x v="48"/>
    <n v="0"/>
    <x v="2"/>
    <s v="GB"/>
    <s v="GBP"/>
    <n v="1422664740"/>
    <x v="4097"/>
    <b v="0"/>
    <n v="0"/>
    <b v="0"/>
    <s v="technology/web"/>
    <n v="0"/>
    <n v="0"/>
    <x v="5"/>
    <s v="web"/>
    <x v="4097"/>
    <x v="4075"/>
    <x v="98"/>
  </r>
  <r>
    <n v="4098"/>
    <s v="Life is simple"/>
    <s v="Community Youth play, written by and performed by the youth about finding joy in the simple things in life"/>
    <x v="98"/>
    <n v="0"/>
    <x v="1"/>
    <s v="US"/>
    <s v="USD"/>
    <n v="1465060797"/>
    <x v="4098"/>
    <b v="0"/>
    <n v="0"/>
    <b v="0"/>
    <s v="theater/plays"/>
    <n v="0"/>
    <n v="0"/>
    <x v="3"/>
    <s v="plays"/>
    <x v="4098"/>
    <x v="4076"/>
    <x v="36"/>
  </r>
  <r>
    <n v="4099"/>
    <s v="L.U.N.A. Theatre Company produces &quot;Steel Magnolias&quot;"/>
    <s v="L.U.N.A. (Love, Understanding, Nurturing, and Awareness) is a non-profit organization dedicated to helping raise awareness for causes."/>
    <x v="53"/>
    <n v="50"/>
    <x v="1"/>
    <s v="US"/>
    <s v="USD"/>
    <n v="1472847873"/>
    <x v="4099"/>
    <b v="0"/>
    <n v="1"/>
    <b v="0"/>
    <s v="theater/plays"/>
    <n v="1"/>
    <n v="50"/>
    <x v="3"/>
    <s v="plays"/>
    <x v="4099"/>
    <x v="4077"/>
    <x v="11"/>
  </r>
  <r>
    <n v="4100"/>
    <s v="America is at the Mall: A Play in Three Acts"/>
    <s v="How does war change a family?  A peek into one family's kitchen as their soldier fights in Iraq."/>
    <x v="444"/>
    <n v="0"/>
    <x v="1"/>
    <s v="US"/>
    <s v="USD"/>
    <n v="1414205990"/>
    <x v="4100"/>
    <b v="0"/>
    <n v="0"/>
    <b v="0"/>
    <s v="theater/plays"/>
    <n v="0"/>
    <n v="0"/>
    <x v="3"/>
    <s v="plays"/>
    <x v="4100"/>
    <x v="4078"/>
    <x v="14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1"/>
    <s v="US"/>
    <s v="USD"/>
    <n v="1485380482"/>
    <x v="4101"/>
    <b v="0"/>
    <n v="0"/>
    <b v="0"/>
    <s v="theater/plays"/>
    <n v="0"/>
    <n v="0"/>
    <x v="3"/>
    <s v="plays"/>
    <x v="4101"/>
    <x v="4079"/>
    <x v="62"/>
  </r>
  <r>
    <n v="4102"/>
    <s v="4th Wall Theatre Project"/>
    <s v="Local Community theater to get up and running in the Idaho Falls area. Something new, something different!"/>
    <x v="9"/>
    <n v="137"/>
    <x v="1"/>
    <s v="US"/>
    <s v="USD"/>
    <n v="1463343673"/>
    <x v="4102"/>
    <b v="0"/>
    <n v="6"/>
    <b v="0"/>
    <s v="theater/plays"/>
    <n v="27"/>
    <n v="22.83"/>
    <x v="3"/>
    <s v="plays"/>
    <x v="4102"/>
    <x v="4080"/>
    <x v="70"/>
  </r>
  <r>
    <n v="4103"/>
    <s v="Weather Men"/>
    <s v="Weather Men is a play, written by Nathan Black.  A comedy/drama that explores the question of 'why people stay together?'"/>
    <x v="28"/>
    <n v="100"/>
    <x v="1"/>
    <s v="US"/>
    <s v="USD"/>
    <n v="1440613920"/>
    <x v="4103"/>
    <b v="0"/>
    <n v="6"/>
    <b v="0"/>
    <s v="theater/plays"/>
    <n v="10"/>
    <n v="16.670000000000002"/>
    <x v="3"/>
    <s v="plays"/>
    <x v="4103"/>
    <x v="4081"/>
    <x v="17"/>
  </r>
  <r>
    <n v="4104"/>
    <s v="PETER PAN - a new play by Ebony Rattle"/>
    <s v="PETER PAN, written by Ebony Rattle, is a new retelling of the classic play by J.M. Barrie about a boy who refused to grow up."/>
    <x v="2"/>
    <n v="641"/>
    <x v="1"/>
    <s v="AU"/>
    <s v="AUD"/>
    <n v="1477550434"/>
    <x v="4104"/>
    <b v="0"/>
    <n v="14"/>
    <b v="0"/>
    <s v="theater/plays"/>
    <n v="21"/>
    <n v="45.79"/>
    <x v="3"/>
    <s v="plays"/>
    <x v="4104"/>
    <x v="4082"/>
    <x v="83"/>
  </r>
  <r>
    <n v="4105"/>
    <s v="Â¡LlÃ©vame!"/>
    <s v="Buscamos finalizar el proceso de producciÃ³n de un espectÃ¡culo de payaso y con Ã©l, activar espacios pÃºblicos para la escena clown."/>
    <x v="293"/>
    <n v="2300"/>
    <x v="1"/>
    <s v="MX"/>
    <s v="MXN"/>
    <n v="1482711309"/>
    <x v="4105"/>
    <b v="0"/>
    <n v="6"/>
    <b v="0"/>
    <s v="theater/plays"/>
    <n v="7"/>
    <n v="383.33"/>
    <x v="3"/>
    <s v="plays"/>
    <x v="4105"/>
    <x v="4083"/>
    <x v="87"/>
  </r>
  <r>
    <n v="4106"/>
    <s v="David Facer, Paradox Magic"/>
    <s v="No magic show has ever integrated theatre arts like this.  World of Paradox is designed for all audiences and is interactive in nature."/>
    <x v="10"/>
    <n v="3530"/>
    <x v="1"/>
    <s v="US"/>
    <s v="USD"/>
    <n v="1427936400"/>
    <x v="4106"/>
    <b v="0"/>
    <n v="33"/>
    <b v="0"/>
    <s v="theater/plays"/>
    <n v="71"/>
    <n v="106.97"/>
    <x v="3"/>
    <s v="plays"/>
    <x v="4106"/>
    <x v="4084"/>
    <x v="85"/>
  </r>
  <r>
    <n v="4107"/>
    <s v="Sacrifice"/>
    <s v="A new dramatic comedy dealing with a father's unwillingness to let go of his past causes major problems for the future of his daughter."/>
    <x v="13"/>
    <n v="41"/>
    <x v="1"/>
    <s v="US"/>
    <s v="USD"/>
    <n v="1411596001"/>
    <x v="4107"/>
    <b v="0"/>
    <n v="4"/>
    <b v="0"/>
    <s v="theater/plays"/>
    <n v="2"/>
    <n v="10.25"/>
    <x v="3"/>
    <s v="plays"/>
    <x v="4107"/>
    <x v="4085"/>
    <x v="31"/>
  </r>
  <r>
    <n v="4108"/>
    <s v="The Black Woman's Attitude Stage Play"/>
    <s v="We are producing and directing a stage play that will focus on relationships and the stereotypes/truths that prohibit growth."/>
    <x v="2"/>
    <n v="59"/>
    <x v="1"/>
    <s v="US"/>
    <s v="USD"/>
    <n v="1488517200"/>
    <x v="4108"/>
    <b v="0"/>
    <n v="1"/>
    <b v="0"/>
    <s v="theater/plays"/>
    <n v="2"/>
    <n v="59"/>
    <x v="3"/>
    <s v="plays"/>
    <x v="4108"/>
    <x v="4086"/>
    <x v="1"/>
  </r>
  <r>
    <n v="2366"/>
    <s v="iDEA On Demand Virtual Activities. Get Active! (Canceled)"/>
    <s v="iDEA virtual activities, the perfect way to encourage children and families to get active - physically, socially and mentally."/>
    <x v="58"/>
    <n v="2630"/>
    <x v="2"/>
    <s v="GB"/>
    <s v="GBP"/>
    <n v="1445431533"/>
    <x v="4109"/>
    <b v="0"/>
    <n v="27"/>
    <b v="0"/>
    <s v="technology/web"/>
    <n v="11"/>
    <n v="97.41"/>
    <x v="5"/>
    <s v="web"/>
    <x v="4109"/>
    <x v="4087"/>
    <x v="33"/>
  </r>
  <r>
    <n v="1234"/>
    <s v="Lionstar International Tour 2015 (Canceled)"/>
    <s v="We have been offered shows all over the world, to reach places and people with our music, for the experience of just doing it!"/>
    <x v="64"/>
    <n v="0"/>
    <x v="2"/>
    <s v="GB"/>
    <s v="GBP"/>
    <n v="1422903342"/>
    <x v="4110"/>
    <b v="0"/>
    <n v="0"/>
    <b v="0"/>
    <s v="music/world music"/>
    <n v="0"/>
    <n v="0"/>
    <x v="2"/>
    <s v="world music"/>
    <x v="4110"/>
    <x v="4088"/>
    <x v="101"/>
  </r>
  <r>
    <n v="4111"/>
    <s v="REBORN IN LOVE"/>
    <s v="REBORN IN LOVE is the sequel to REBORN FROM ABOVE: A Tale of Eternal Love.  This is part two, of a One-Act play series."/>
    <x v="2"/>
    <n v="94"/>
    <x v="1"/>
    <s v="US"/>
    <s v="USD"/>
    <n v="1424747740"/>
    <x v="4111"/>
    <b v="0"/>
    <n v="6"/>
    <b v="0"/>
    <s v="theater/plays"/>
    <n v="3"/>
    <n v="15.67"/>
    <x v="3"/>
    <s v="plays"/>
    <x v="4111"/>
    <x v="4089"/>
    <x v="28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1"/>
    <s v="IE"/>
    <s v="EUR"/>
    <n v="1456617600"/>
    <x v="4112"/>
    <b v="0"/>
    <n v="1"/>
    <b v="0"/>
    <s v="theater/plays"/>
    <n v="0"/>
    <n v="1"/>
    <x v="3"/>
    <s v="plays"/>
    <x v="4112"/>
    <x v="4090"/>
    <x v="91"/>
  </r>
  <r>
    <n v="4113"/>
    <s v="The Toy Box by Anthony H. Wallace"/>
    <s v="A family oriented play about Christians &amp; the sins they live with, portrayed by &quot;puppets and toys&quot; at Queensbury Theater in Houston."/>
    <x v="48"/>
    <n v="3"/>
    <x v="1"/>
    <s v="US"/>
    <s v="USD"/>
    <n v="1452234840"/>
    <x v="4113"/>
    <b v="0"/>
    <n v="3"/>
    <b v="0"/>
    <s v="theater/plays"/>
    <n v="0"/>
    <n v="1"/>
    <x v="3"/>
    <s v="plays"/>
    <x v="4113"/>
    <x v="4091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91CBD-8753-4CFA-9FC5-243CAB2944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6"/>
        <item x="7"/>
        <item x="2"/>
        <item x="8"/>
        <item x="1"/>
        <item x="5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9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item="8" hier="-1"/>
  </pageFields>
  <dataFields count="1">
    <dataField name="Count of outcomes" fld="5" subtotal="count" baseField="0" baseItem="0"/>
  </dataFields>
  <chartFormats count="1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ySplit="1" topLeftCell="A3" activePane="bottomLeft" state="frozen"/>
      <selection pane="bottomLeft" activeCell="A3" sqref="A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9" style="13" bestFit="1" customWidth="1"/>
    <col min="20" max="20" width="9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" si="0">ROUND(E3/D3*100,0)</f>
        <v>143</v>
      </c>
      <c r="P3">
        <f t="shared" ref="P3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431</v>
      </c>
      <c r="B4" s="3" t="s">
        <v>432</v>
      </c>
      <c r="C4" s="3" t="s">
        <v>4541</v>
      </c>
      <c r="D4" s="6">
        <v>3000</v>
      </c>
      <c r="E4" s="8">
        <v>415</v>
      </c>
      <c r="F4" t="s">
        <v>8220</v>
      </c>
      <c r="G4" t="s">
        <v>8224</v>
      </c>
      <c r="H4" t="s">
        <v>8246</v>
      </c>
      <c r="I4">
        <v>1467752083</v>
      </c>
      <c r="J4">
        <v>1465160083</v>
      </c>
      <c r="K4" t="b">
        <v>0</v>
      </c>
      <c r="L4">
        <v>8</v>
      </c>
      <c r="M4" t="b">
        <v>0</v>
      </c>
      <c r="N4" t="s">
        <v>8268</v>
      </c>
      <c r="O4">
        <f t="shared" ref="O4:O67" si="5">ROUND(E4/D4*100,0)</f>
        <v>14</v>
      </c>
      <c r="P4">
        <f t="shared" ref="P4:P67" si="6">IFERROR(ROUND(E4/L4,2),0)</f>
        <v>51.88</v>
      </c>
      <c r="Q4" t="s">
        <v>8308</v>
      </c>
      <c r="R4" t="s">
        <v>8314</v>
      </c>
      <c r="S4" s="12">
        <f t="shared" si="2"/>
        <v>42526.871331018512</v>
      </c>
      <c r="T4" s="12">
        <f t="shared" si="3"/>
        <v>42556.871331018512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5"/>
        <v>104</v>
      </c>
      <c r="P5">
        <f t="shared" si="6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5"/>
        <v>123</v>
      </c>
      <c r="P6">
        <f t="shared" si="6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5"/>
        <v>110</v>
      </c>
      <c r="P7">
        <f t="shared" si="6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5"/>
        <v>106</v>
      </c>
      <c r="P8">
        <f t="shared" si="6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5"/>
        <v>101</v>
      </c>
      <c r="P9">
        <f t="shared" si="6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5"/>
        <v>100</v>
      </c>
      <c r="P10">
        <f t="shared" si="6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5"/>
        <v>126</v>
      </c>
      <c r="P11">
        <f t="shared" si="6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5"/>
        <v>101</v>
      </c>
      <c r="P12">
        <f t="shared" si="6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5"/>
        <v>121</v>
      </c>
      <c r="P13">
        <f t="shared" si="6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5"/>
        <v>165</v>
      </c>
      <c r="P14">
        <f t="shared" si="6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5"/>
        <v>160</v>
      </c>
      <c r="P15">
        <f t="shared" si="6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5"/>
        <v>101</v>
      </c>
      <c r="P16">
        <f t="shared" si="6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5"/>
        <v>107</v>
      </c>
      <c r="P17">
        <f t="shared" si="6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5"/>
        <v>100</v>
      </c>
      <c r="P18">
        <f t="shared" si="6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441</v>
      </c>
      <c r="B19" s="3" t="s">
        <v>442</v>
      </c>
      <c r="C19" s="3" t="s">
        <v>4551</v>
      </c>
      <c r="D19" s="6">
        <v>400</v>
      </c>
      <c r="E19" s="8">
        <v>0</v>
      </c>
      <c r="F19" t="s">
        <v>8220</v>
      </c>
      <c r="G19" t="s">
        <v>8224</v>
      </c>
      <c r="H19" t="s">
        <v>8246</v>
      </c>
      <c r="I19">
        <v>1383418996</v>
      </c>
      <c r="J19">
        <v>1380826996</v>
      </c>
      <c r="K19" t="b">
        <v>0</v>
      </c>
      <c r="L19">
        <v>0</v>
      </c>
      <c r="M19" t="b">
        <v>0</v>
      </c>
      <c r="N19" t="s">
        <v>8268</v>
      </c>
      <c r="O19">
        <f t="shared" si="5"/>
        <v>0</v>
      </c>
      <c r="P19">
        <f t="shared" si="6"/>
        <v>0</v>
      </c>
      <c r="Q19" t="s">
        <v>8308</v>
      </c>
      <c r="R19" t="s">
        <v>8314</v>
      </c>
      <c r="S19" s="12">
        <f t="shared" si="2"/>
        <v>41550.793935185182</v>
      </c>
      <c r="T19" s="12">
        <f t="shared" si="3"/>
        <v>41580.793935185182</v>
      </c>
      <c r="U19">
        <f t="shared" si="4"/>
        <v>2013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5"/>
        <v>106</v>
      </c>
      <c r="P20">
        <f t="shared" si="6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5"/>
        <v>145</v>
      </c>
      <c r="P21">
        <f t="shared" si="6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5"/>
        <v>100</v>
      </c>
      <c r="P22">
        <f t="shared" si="6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5"/>
        <v>109</v>
      </c>
      <c r="P23">
        <f t="shared" si="6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5"/>
        <v>117</v>
      </c>
      <c r="P24">
        <f t="shared" si="6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5"/>
        <v>119</v>
      </c>
      <c r="P25">
        <f t="shared" si="6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5"/>
        <v>109</v>
      </c>
      <c r="P26">
        <f t="shared" si="6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5"/>
        <v>133</v>
      </c>
      <c r="P27">
        <f t="shared" si="6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5"/>
        <v>155</v>
      </c>
      <c r="P28">
        <f t="shared" si="6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5"/>
        <v>112</v>
      </c>
      <c r="P29">
        <f t="shared" si="6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5"/>
        <v>100</v>
      </c>
      <c r="P30">
        <f t="shared" si="6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447</v>
      </c>
      <c r="B31" s="3" t="s">
        <v>448</v>
      </c>
      <c r="C31" s="3" t="s">
        <v>4557</v>
      </c>
      <c r="D31" s="6">
        <v>30000</v>
      </c>
      <c r="E31" s="8">
        <v>5</v>
      </c>
      <c r="F31" t="s">
        <v>8220</v>
      </c>
      <c r="G31" t="s">
        <v>8224</v>
      </c>
      <c r="H31" t="s">
        <v>8246</v>
      </c>
      <c r="I31">
        <v>1364041163</v>
      </c>
      <c r="J31">
        <v>1361884763</v>
      </c>
      <c r="K31" t="b">
        <v>0</v>
      </c>
      <c r="L31">
        <v>1</v>
      </c>
      <c r="M31" t="b">
        <v>0</v>
      </c>
      <c r="N31" t="s">
        <v>8268</v>
      </c>
      <c r="O31">
        <f t="shared" si="5"/>
        <v>0</v>
      </c>
      <c r="P31">
        <f t="shared" si="6"/>
        <v>5</v>
      </c>
      <c r="Q31" t="s">
        <v>8308</v>
      </c>
      <c r="R31" t="s">
        <v>8314</v>
      </c>
      <c r="S31" s="12">
        <f t="shared" si="2"/>
        <v>41331.555127314816</v>
      </c>
      <c r="T31" s="12">
        <f t="shared" si="3"/>
        <v>41356.513460648144</v>
      </c>
      <c r="U31">
        <f t="shared" si="4"/>
        <v>2013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5"/>
        <v>101</v>
      </c>
      <c r="P32">
        <f t="shared" si="6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5"/>
        <v>100</v>
      </c>
      <c r="P33">
        <f t="shared" si="6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5"/>
        <v>100</v>
      </c>
      <c r="P34">
        <f t="shared" si="6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6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6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6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6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6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6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5" x14ac:dyDescent="0.35">
      <c r="A41">
        <v>449</v>
      </c>
      <c r="B41" s="3" t="s">
        <v>450</v>
      </c>
      <c r="C41" s="3" t="s">
        <v>4559</v>
      </c>
      <c r="D41" s="6">
        <v>2000</v>
      </c>
      <c r="E41" s="8">
        <v>45</v>
      </c>
      <c r="F41" t="s">
        <v>8220</v>
      </c>
      <c r="G41" t="s">
        <v>8224</v>
      </c>
      <c r="H41" t="s">
        <v>8246</v>
      </c>
      <c r="I41">
        <v>1382017085</v>
      </c>
      <c r="J41">
        <v>1379425085</v>
      </c>
      <c r="K41" t="b">
        <v>0</v>
      </c>
      <c r="L41">
        <v>5</v>
      </c>
      <c r="M41" t="b">
        <v>0</v>
      </c>
      <c r="N41" t="s">
        <v>8268</v>
      </c>
      <c r="O41">
        <f t="shared" si="5"/>
        <v>2</v>
      </c>
      <c r="P41">
        <f t="shared" si="6"/>
        <v>9</v>
      </c>
      <c r="Q41" t="s">
        <v>8308</v>
      </c>
      <c r="R41" t="s">
        <v>8314</v>
      </c>
      <c r="S41" s="12">
        <f t="shared" si="2"/>
        <v>41534.568113425928</v>
      </c>
      <c r="T41" s="12">
        <f t="shared" si="3"/>
        <v>41564.568113425928</v>
      </c>
      <c r="U41">
        <f t="shared" si="4"/>
        <v>2013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6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6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6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6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6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6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6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6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458</v>
      </c>
      <c r="B50" s="3" t="s">
        <v>459</v>
      </c>
      <c r="C50" s="3" t="s">
        <v>4568</v>
      </c>
      <c r="D50" s="6">
        <v>10000</v>
      </c>
      <c r="E50" s="8">
        <v>821</v>
      </c>
      <c r="F50" t="s">
        <v>8220</v>
      </c>
      <c r="G50" t="s">
        <v>8224</v>
      </c>
      <c r="H50" t="s">
        <v>8246</v>
      </c>
      <c r="I50">
        <v>1368550060</v>
      </c>
      <c r="J50">
        <v>1365958060</v>
      </c>
      <c r="K50" t="b">
        <v>0</v>
      </c>
      <c r="L50">
        <v>49</v>
      </c>
      <c r="M50" t="b">
        <v>0</v>
      </c>
      <c r="N50" t="s">
        <v>8268</v>
      </c>
      <c r="O50">
        <f t="shared" si="5"/>
        <v>8</v>
      </c>
      <c r="P50">
        <f t="shared" si="6"/>
        <v>16.760000000000002</v>
      </c>
      <c r="Q50" t="s">
        <v>8308</v>
      </c>
      <c r="R50" t="s">
        <v>8314</v>
      </c>
      <c r="S50" s="12">
        <f t="shared" si="2"/>
        <v>41378.69976851852</v>
      </c>
      <c r="T50" s="12">
        <f t="shared" si="3"/>
        <v>41408.69976851852</v>
      </c>
      <c r="U50">
        <f t="shared" si="4"/>
        <v>2013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6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461</v>
      </c>
      <c r="B52" s="3" t="s">
        <v>462</v>
      </c>
      <c r="C52" s="3" t="s">
        <v>4571</v>
      </c>
      <c r="D52" s="6">
        <v>550</v>
      </c>
      <c r="E52" s="8">
        <v>0</v>
      </c>
      <c r="F52" t="s">
        <v>8220</v>
      </c>
      <c r="G52" t="s">
        <v>8224</v>
      </c>
      <c r="H52" t="s">
        <v>8246</v>
      </c>
      <c r="I52">
        <v>1370204367</v>
      </c>
      <c r="J52">
        <v>1368476367</v>
      </c>
      <c r="K52" t="b">
        <v>0</v>
      </c>
      <c r="L52">
        <v>0</v>
      </c>
      <c r="M52" t="b">
        <v>0</v>
      </c>
      <c r="N52" t="s">
        <v>8268</v>
      </c>
      <c r="O52">
        <f t="shared" si="5"/>
        <v>0</v>
      </c>
      <c r="P52">
        <f t="shared" si="6"/>
        <v>0</v>
      </c>
      <c r="Q52" t="s">
        <v>8308</v>
      </c>
      <c r="R52" t="s">
        <v>8314</v>
      </c>
      <c r="S52" s="12">
        <f t="shared" si="2"/>
        <v>41407.84684027778</v>
      </c>
      <c r="T52" s="12">
        <f t="shared" si="3"/>
        <v>41427.84684027778</v>
      </c>
      <c r="U52">
        <f t="shared" si="4"/>
        <v>2013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6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6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6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6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6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469</v>
      </c>
      <c r="B58" s="3" t="s">
        <v>470</v>
      </c>
      <c r="C58" s="3" t="s">
        <v>4579</v>
      </c>
      <c r="D58" s="6">
        <v>6000</v>
      </c>
      <c r="E58" s="8">
        <v>0</v>
      </c>
      <c r="F58" t="s">
        <v>8220</v>
      </c>
      <c r="G58" t="s">
        <v>8224</v>
      </c>
      <c r="H58" t="s">
        <v>8246</v>
      </c>
      <c r="I58">
        <v>1409960724</v>
      </c>
      <c r="J58">
        <v>1404776724</v>
      </c>
      <c r="K58" t="b">
        <v>0</v>
      </c>
      <c r="L58">
        <v>0</v>
      </c>
      <c r="M58" t="b">
        <v>0</v>
      </c>
      <c r="N58" t="s">
        <v>8268</v>
      </c>
      <c r="O58">
        <f t="shared" si="5"/>
        <v>0</v>
      </c>
      <c r="P58">
        <f t="shared" si="6"/>
        <v>0</v>
      </c>
      <c r="Q58" t="s">
        <v>8308</v>
      </c>
      <c r="R58" t="s">
        <v>8314</v>
      </c>
      <c r="S58" s="12">
        <f t="shared" si="2"/>
        <v>41827.989861111113</v>
      </c>
      <c r="T58" s="12">
        <f t="shared" si="3"/>
        <v>41887.989861111113</v>
      </c>
      <c r="U58">
        <f t="shared" si="4"/>
        <v>2014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6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6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6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58" x14ac:dyDescent="0.35">
      <c r="A62">
        <v>483</v>
      </c>
      <c r="B62" s="3" t="s">
        <v>484</v>
      </c>
      <c r="C62" s="3" t="s">
        <v>4593</v>
      </c>
      <c r="D62" s="6">
        <v>15000</v>
      </c>
      <c r="E62" s="8">
        <v>7530</v>
      </c>
      <c r="F62" t="s">
        <v>8220</v>
      </c>
      <c r="G62" t="s">
        <v>8224</v>
      </c>
      <c r="H62" t="s">
        <v>8246</v>
      </c>
      <c r="I62">
        <v>1359434672</v>
      </c>
      <c r="J62">
        <v>1354250672</v>
      </c>
      <c r="K62" t="b">
        <v>0</v>
      </c>
      <c r="L62">
        <v>147</v>
      </c>
      <c r="M62" t="b">
        <v>0</v>
      </c>
      <c r="N62" t="s">
        <v>8268</v>
      </c>
      <c r="O62">
        <f t="shared" si="5"/>
        <v>50</v>
      </c>
      <c r="P62">
        <f t="shared" si="6"/>
        <v>51.22</v>
      </c>
      <c r="Q62" t="s">
        <v>8308</v>
      </c>
      <c r="R62" t="s">
        <v>8314</v>
      </c>
      <c r="S62" s="12">
        <f t="shared" si="2"/>
        <v>41243.197592592594</v>
      </c>
      <c r="T62" s="12">
        <f t="shared" si="3"/>
        <v>41303.197592592594</v>
      </c>
      <c r="U62">
        <f t="shared" si="4"/>
        <v>2012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6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6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6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5"/>
        <v>173</v>
      </c>
      <c r="P66">
        <f t="shared" si="6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10">ROUND(E68/D68*100,0)</f>
        <v>119</v>
      </c>
      <c r="P68">
        <f t="shared" ref="P68:P131" si="11">IFERROR(ROUND(E68/L68,2),0)</f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0"/>
        <v>116</v>
      </c>
      <c r="P69">
        <f t="shared" si="11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484</v>
      </c>
      <c r="B70" s="3" t="s">
        <v>485</v>
      </c>
      <c r="C70" s="3" t="s">
        <v>4594</v>
      </c>
      <c r="D70" s="6">
        <v>80000</v>
      </c>
      <c r="E70" s="8">
        <v>149</v>
      </c>
      <c r="F70" t="s">
        <v>8220</v>
      </c>
      <c r="G70" t="s">
        <v>8224</v>
      </c>
      <c r="H70" t="s">
        <v>8246</v>
      </c>
      <c r="I70">
        <v>1446766372</v>
      </c>
      <c r="J70">
        <v>1443220372</v>
      </c>
      <c r="K70" t="b">
        <v>0</v>
      </c>
      <c r="L70">
        <v>11</v>
      </c>
      <c r="M70" t="b">
        <v>0</v>
      </c>
      <c r="N70" t="s">
        <v>8268</v>
      </c>
      <c r="O70">
        <f t="shared" si="10"/>
        <v>0</v>
      </c>
      <c r="P70">
        <f t="shared" si="11"/>
        <v>13.55</v>
      </c>
      <c r="Q70" t="s">
        <v>8308</v>
      </c>
      <c r="R70" t="s">
        <v>8314</v>
      </c>
      <c r="S70" s="12">
        <f t="shared" si="7"/>
        <v>42272.93949074074</v>
      </c>
      <c r="T70" s="12">
        <f t="shared" si="8"/>
        <v>42313.981157407412</v>
      </c>
      <c r="U70">
        <f t="shared" si="9"/>
        <v>2015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0"/>
        <v>111</v>
      </c>
      <c r="P71">
        <f t="shared" si="11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0"/>
        <v>127</v>
      </c>
      <c r="P72">
        <f t="shared" si="11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0"/>
        <v>124</v>
      </c>
      <c r="P73">
        <f t="shared" si="11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0"/>
        <v>108</v>
      </c>
      <c r="P74">
        <f t="shared" si="11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0"/>
        <v>100</v>
      </c>
      <c r="P75">
        <f t="shared" si="11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0"/>
        <v>113</v>
      </c>
      <c r="P76">
        <f t="shared" si="11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0"/>
        <v>115</v>
      </c>
      <c r="P77">
        <f t="shared" si="11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0"/>
        <v>153</v>
      </c>
      <c r="P78">
        <f t="shared" si="11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0"/>
        <v>393</v>
      </c>
      <c r="P79">
        <f t="shared" si="11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0"/>
        <v>2702</v>
      </c>
      <c r="P80">
        <f t="shared" si="11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485</v>
      </c>
      <c r="B81" s="3" t="s">
        <v>486</v>
      </c>
      <c r="C81" s="3" t="s">
        <v>4595</v>
      </c>
      <c r="D81" s="6">
        <v>37956</v>
      </c>
      <c r="E81" s="8">
        <v>8315.01</v>
      </c>
      <c r="F81" t="s">
        <v>8220</v>
      </c>
      <c r="G81" t="s">
        <v>8224</v>
      </c>
      <c r="H81" t="s">
        <v>8246</v>
      </c>
      <c r="I81">
        <v>1368792499</v>
      </c>
      <c r="J81">
        <v>1366200499</v>
      </c>
      <c r="K81" t="b">
        <v>0</v>
      </c>
      <c r="L81">
        <v>125</v>
      </c>
      <c r="M81" t="b">
        <v>0</v>
      </c>
      <c r="N81" t="s">
        <v>8268</v>
      </c>
      <c r="O81">
        <f t="shared" si="10"/>
        <v>22</v>
      </c>
      <c r="P81">
        <f t="shared" si="11"/>
        <v>66.52</v>
      </c>
      <c r="Q81" t="s">
        <v>8308</v>
      </c>
      <c r="R81" t="s">
        <v>8314</v>
      </c>
      <c r="S81" s="12">
        <f t="shared" si="7"/>
        <v>41381.50577546296</v>
      </c>
      <c r="T81" s="12">
        <f t="shared" si="8"/>
        <v>41411.50577546296</v>
      </c>
      <c r="U81">
        <f t="shared" si="9"/>
        <v>2013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0"/>
        <v>107</v>
      </c>
      <c r="P82">
        <f t="shared" si="11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0"/>
        <v>198</v>
      </c>
      <c r="P83">
        <f t="shared" si="11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0"/>
        <v>100</v>
      </c>
      <c r="P84">
        <f t="shared" si="11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493</v>
      </c>
      <c r="B85" s="3" t="s">
        <v>494</v>
      </c>
      <c r="C85" s="3" t="s">
        <v>4603</v>
      </c>
      <c r="D85" s="6">
        <v>30000</v>
      </c>
      <c r="E85" s="8">
        <v>0</v>
      </c>
      <c r="F85" t="s">
        <v>8220</v>
      </c>
      <c r="G85" t="s">
        <v>8224</v>
      </c>
      <c r="H85" t="s">
        <v>8246</v>
      </c>
      <c r="I85">
        <v>1432142738</v>
      </c>
      <c r="J85">
        <v>1429550738</v>
      </c>
      <c r="K85" t="b">
        <v>0</v>
      </c>
      <c r="L85">
        <v>0</v>
      </c>
      <c r="M85" t="b">
        <v>0</v>
      </c>
      <c r="N85" t="s">
        <v>8268</v>
      </c>
      <c r="O85">
        <f t="shared" si="10"/>
        <v>0</v>
      </c>
      <c r="P85">
        <f t="shared" si="11"/>
        <v>0</v>
      </c>
      <c r="Q85" t="s">
        <v>8308</v>
      </c>
      <c r="R85" t="s">
        <v>8314</v>
      </c>
      <c r="S85" s="12">
        <f t="shared" si="7"/>
        <v>42114.726134259254</v>
      </c>
      <c r="T85" s="12">
        <f t="shared" si="8"/>
        <v>42144.726134259254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0"/>
        <v>100</v>
      </c>
      <c r="P86">
        <f t="shared" si="11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0"/>
        <v>126</v>
      </c>
      <c r="P87">
        <f t="shared" si="11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0"/>
        <v>106</v>
      </c>
      <c r="P88">
        <f t="shared" si="11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0"/>
        <v>105</v>
      </c>
      <c r="P89">
        <f t="shared" si="11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0"/>
        <v>103</v>
      </c>
      <c r="P90">
        <f t="shared" si="11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0"/>
        <v>115</v>
      </c>
      <c r="P91">
        <f t="shared" si="11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0"/>
        <v>100</v>
      </c>
      <c r="P92">
        <f t="shared" si="11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0"/>
        <v>120</v>
      </c>
      <c r="P93">
        <f t="shared" si="11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0"/>
        <v>105</v>
      </c>
      <c r="P94">
        <f t="shared" si="11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0"/>
        <v>111</v>
      </c>
      <c r="P95">
        <f t="shared" si="11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503</v>
      </c>
      <c r="B96" s="3" t="s">
        <v>504</v>
      </c>
      <c r="C96" s="3" t="s">
        <v>4613</v>
      </c>
      <c r="D96" s="6">
        <v>6500</v>
      </c>
      <c r="E96" s="8">
        <v>114</v>
      </c>
      <c r="F96" t="s">
        <v>8220</v>
      </c>
      <c r="G96" t="s">
        <v>8224</v>
      </c>
      <c r="H96" t="s">
        <v>8246</v>
      </c>
      <c r="I96">
        <v>1421498303</v>
      </c>
      <c r="J96">
        <v>1418906303</v>
      </c>
      <c r="K96" t="b">
        <v>0</v>
      </c>
      <c r="L96">
        <v>9</v>
      </c>
      <c r="M96" t="b">
        <v>0</v>
      </c>
      <c r="N96" t="s">
        <v>8268</v>
      </c>
      <c r="O96">
        <f t="shared" si="10"/>
        <v>2</v>
      </c>
      <c r="P96">
        <f t="shared" si="11"/>
        <v>12.67</v>
      </c>
      <c r="Q96" t="s">
        <v>8308</v>
      </c>
      <c r="R96" t="s">
        <v>8314</v>
      </c>
      <c r="S96" s="12">
        <f t="shared" si="7"/>
        <v>41991.526655092588</v>
      </c>
      <c r="T96" s="12">
        <f t="shared" si="8"/>
        <v>42021.526655092588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0"/>
        <v>131</v>
      </c>
      <c r="P97">
        <f t="shared" si="11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0"/>
        <v>115</v>
      </c>
      <c r="P98">
        <f t="shared" si="11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0"/>
        <v>106</v>
      </c>
      <c r="P99">
        <f t="shared" si="11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0"/>
        <v>106</v>
      </c>
      <c r="P100">
        <f t="shared" si="11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0"/>
        <v>106</v>
      </c>
      <c r="P101">
        <f t="shared" si="11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0"/>
        <v>100</v>
      </c>
      <c r="P102">
        <f t="shared" si="11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0"/>
        <v>100</v>
      </c>
      <c r="P103">
        <f t="shared" si="11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0"/>
        <v>128</v>
      </c>
      <c r="P104">
        <f t="shared" si="11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509</v>
      </c>
      <c r="B105" s="3" t="s">
        <v>510</v>
      </c>
      <c r="C105" s="3" t="s">
        <v>4619</v>
      </c>
      <c r="D105" s="6">
        <v>5000</v>
      </c>
      <c r="E105" s="8">
        <v>10</v>
      </c>
      <c r="F105" t="s">
        <v>8220</v>
      </c>
      <c r="G105" t="s">
        <v>8224</v>
      </c>
      <c r="H105" t="s">
        <v>8246</v>
      </c>
      <c r="I105">
        <v>1435504170</v>
      </c>
      <c r="J105">
        <v>1432912170</v>
      </c>
      <c r="K105" t="b">
        <v>0</v>
      </c>
      <c r="L105">
        <v>1</v>
      </c>
      <c r="M105" t="b">
        <v>0</v>
      </c>
      <c r="N105" t="s">
        <v>8268</v>
      </c>
      <c r="O105">
        <f t="shared" si="10"/>
        <v>0</v>
      </c>
      <c r="P105">
        <f t="shared" si="11"/>
        <v>10</v>
      </c>
      <c r="Q105" t="s">
        <v>8308</v>
      </c>
      <c r="R105" t="s">
        <v>8314</v>
      </c>
      <c r="S105" s="12">
        <f t="shared" si="7"/>
        <v>42153.631597222222</v>
      </c>
      <c r="T105" s="12">
        <f t="shared" si="8"/>
        <v>42183.631597222222</v>
      </c>
      <c r="U105">
        <f t="shared" si="9"/>
        <v>2015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0"/>
        <v>120</v>
      </c>
      <c r="P106">
        <f t="shared" si="11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0"/>
        <v>107</v>
      </c>
      <c r="P107">
        <f t="shared" si="11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0"/>
        <v>101</v>
      </c>
      <c r="P108">
        <f t="shared" si="11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0"/>
        <v>102</v>
      </c>
      <c r="P109">
        <f t="shared" si="11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0"/>
        <v>247</v>
      </c>
      <c r="P110">
        <f t="shared" si="11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0"/>
        <v>220</v>
      </c>
      <c r="P111">
        <f t="shared" si="11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0"/>
        <v>131</v>
      </c>
      <c r="P112">
        <f t="shared" si="11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0"/>
        <v>155</v>
      </c>
      <c r="P113">
        <f t="shared" si="11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0"/>
        <v>104</v>
      </c>
      <c r="P114">
        <f t="shared" si="11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0"/>
        <v>141</v>
      </c>
      <c r="P115">
        <f t="shared" si="11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0"/>
        <v>103</v>
      </c>
      <c r="P116">
        <f t="shared" si="11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0"/>
        <v>140</v>
      </c>
      <c r="P117">
        <f t="shared" si="11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0"/>
        <v>114</v>
      </c>
      <c r="P118">
        <f t="shared" si="11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0"/>
        <v>100</v>
      </c>
      <c r="P119">
        <f t="shared" si="11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0"/>
        <v>113</v>
      </c>
      <c r="P120">
        <f t="shared" si="11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0"/>
        <v>105</v>
      </c>
      <c r="P121">
        <f t="shared" si="11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0"/>
        <v>0</v>
      </c>
      <c r="P122">
        <f t="shared" si="11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11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11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11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11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11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11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11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11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x14ac:dyDescent="0.35">
      <c r="A132">
        <v>516</v>
      </c>
      <c r="B132" s="3" t="s">
        <v>517</v>
      </c>
      <c r="C132" s="3" t="s">
        <v>4626</v>
      </c>
      <c r="D132" s="6">
        <v>5000</v>
      </c>
      <c r="E132" s="8">
        <v>0</v>
      </c>
      <c r="F132" t="s">
        <v>8220</v>
      </c>
      <c r="G132" t="s">
        <v>8224</v>
      </c>
      <c r="H132" t="s">
        <v>8246</v>
      </c>
      <c r="I132">
        <v>1432752080</v>
      </c>
      <c r="J132">
        <v>1427568080</v>
      </c>
      <c r="K132" t="b">
        <v>0</v>
      </c>
      <c r="L132">
        <v>0</v>
      </c>
      <c r="M132" t="b">
        <v>0</v>
      </c>
      <c r="N132" t="s">
        <v>8268</v>
      </c>
      <c r="O132">
        <f t="shared" ref="O132:O195" si="15">ROUND(E132/D132*100,0)</f>
        <v>0</v>
      </c>
      <c r="P132">
        <f t="shared" ref="P132:P195" si="16">IFERROR(ROUND(E132/L132,2),0)</f>
        <v>0</v>
      </c>
      <c r="Q132" t="s">
        <v>8308</v>
      </c>
      <c r="R132" t="s">
        <v>8314</v>
      </c>
      <c r="S132" s="12">
        <f t="shared" si="12"/>
        <v>42091.778703703705</v>
      </c>
      <c r="T132" s="12">
        <f t="shared" si="13"/>
        <v>42151.778703703705</v>
      </c>
      <c r="U132">
        <f t="shared" si="14"/>
        <v>2015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5"/>
        <v>0</v>
      </c>
      <c r="P133">
        <f t="shared" si="16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5"/>
        <v>10</v>
      </c>
      <c r="P134">
        <f t="shared" si="16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5"/>
        <v>0</v>
      </c>
      <c r="P135">
        <f t="shared" si="16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5"/>
        <v>0</v>
      </c>
      <c r="P136">
        <f t="shared" si="16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5"/>
        <v>13</v>
      </c>
      <c r="P137">
        <f t="shared" si="16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5"/>
        <v>0</v>
      </c>
      <c r="P138">
        <f t="shared" si="16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5"/>
        <v>0</v>
      </c>
      <c r="P139">
        <f t="shared" si="16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5"/>
        <v>3</v>
      </c>
      <c r="P140">
        <f t="shared" si="16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5"/>
        <v>100</v>
      </c>
      <c r="P141">
        <f t="shared" si="16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5"/>
        <v>0</v>
      </c>
      <c r="P142">
        <f t="shared" si="16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5"/>
        <v>11</v>
      </c>
      <c r="P143">
        <f t="shared" si="16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5"/>
        <v>0</v>
      </c>
      <c r="P144">
        <f t="shared" si="16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5"/>
        <v>0</v>
      </c>
      <c r="P145">
        <f t="shared" si="16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5"/>
        <v>28</v>
      </c>
      <c r="P146">
        <f t="shared" si="16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5"/>
        <v>8</v>
      </c>
      <c r="P147">
        <f t="shared" si="16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5"/>
        <v>1</v>
      </c>
      <c r="P148">
        <f t="shared" si="16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43.5" x14ac:dyDescent="0.35">
      <c r="A149">
        <v>1563</v>
      </c>
      <c r="B149" s="3" t="s">
        <v>1564</v>
      </c>
      <c r="C149" s="3" t="s">
        <v>5673</v>
      </c>
      <c r="D149" s="6">
        <v>6000</v>
      </c>
      <c r="E149" s="8">
        <v>85</v>
      </c>
      <c r="F149" t="s">
        <v>8219</v>
      </c>
      <c r="G149" t="s">
        <v>8224</v>
      </c>
      <c r="H149" t="s">
        <v>8246</v>
      </c>
      <c r="I149">
        <v>1394815751</v>
      </c>
      <c r="J149">
        <v>1389635351</v>
      </c>
      <c r="K149" t="b">
        <v>0</v>
      </c>
      <c r="L149">
        <v>2</v>
      </c>
      <c r="M149" t="b">
        <v>0</v>
      </c>
      <c r="N149" t="s">
        <v>8288</v>
      </c>
      <c r="O149">
        <f t="shared" si="15"/>
        <v>1</v>
      </c>
      <c r="P149">
        <f t="shared" si="16"/>
        <v>42.5</v>
      </c>
      <c r="Q149" t="s">
        <v>8320</v>
      </c>
      <c r="R149" t="s">
        <v>8342</v>
      </c>
      <c r="S149" s="12">
        <f t="shared" si="12"/>
        <v>41652.742488425924</v>
      </c>
      <c r="T149" s="12">
        <f t="shared" si="13"/>
        <v>41712.700821759259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5"/>
        <v>0</v>
      </c>
      <c r="P150">
        <f t="shared" si="16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5"/>
        <v>1</v>
      </c>
      <c r="P151">
        <f t="shared" si="16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5"/>
        <v>23</v>
      </c>
      <c r="P152">
        <f t="shared" si="16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5"/>
        <v>0</v>
      </c>
      <c r="P153">
        <f t="shared" si="16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5"/>
        <v>0</v>
      </c>
      <c r="P154">
        <f t="shared" si="16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5"/>
        <v>1</v>
      </c>
      <c r="P155">
        <f t="shared" si="16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6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5"/>
        <v>0</v>
      </c>
      <c r="P157">
        <f t="shared" si="16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5"/>
        <v>5</v>
      </c>
      <c r="P158">
        <f t="shared" si="16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5"/>
        <v>0</v>
      </c>
      <c r="P159">
        <f t="shared" si="16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5"/>
        <v>0</v>
      </c>
      <c r="P160">
        <f t="shared" si="16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5"/>
        <v>0</v>
      </c>
      <c r="P161">
        <f t="shared" si="16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5"/>
        <v>0</v>
      </c>
      <c r="P162">
        <f t="shared" si="16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6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6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6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6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58" x14ac:dyDescent="0.35">
      <c r="A167">
        <v>1571</v>
      </c>
      <c r="B167" s="3" t="s">
        <v>1572</v>
      </c>
      <c r="C167" s="3" t="s">
        <v>5681</v>
      </c>
      <c r="D167" s="6">
        <v>12100</v>
      </c>
      <c r="E167" s="8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5"/>
        <v>1</v>
      </c>
      <c r="P167">
        <f t="shared" si="16"/>
        <v>20</v>
      </c>
      <c r="Q167" t="s">
        <v>8320</v>
      </c>
      <c r="R167" t="s">
        <v>8342</v>
      </c>
      <c r="S167" s="12">
        <f t="shared" si="12"/>
        <v>42144.769479166673</v>
      </c>
      <c r="T167" s="12">
        <f t="shared" si="13"/>
        <v>42174.769479166673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6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6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6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1572</v>
      </c>
      <c r="B171" s="3" t="s">
        <v>1573</v>
      </c>
      <c r="C171" s="3" t="s">
        <v>5682</v>
      </c>
      <c r="D171" s="6">
        <v>2500</v>
      </c>
      <c r="E171" s="8">
        <v>125</v>
      </c>
      <c r="F171" t="s">
        <v>8219</v>
      </c>
      <c r="G171" t="s">
        <v>8224</v>
      </c>
      <c r="H171" t="s">
        <v>8246</v>
      </c>
      <c r="I171">
        <v>1456703940</v>
      </c>
      <c r="J171">
        <v>1454546859</v>
      </c>
      <c r="K171" t="b">
        <v>0</v>
      </c>
      <c r="L171">
        <v>3</v>
      </c>
      <c r="M171" t="b">
        <v>0</v>
      </c>
      <c r="N171" t="s">
        <v>8288</v>
      </c>
      <c r="O171">
        <f t="shared" si="15"/>
        <v>5</v>
      </c>
      <c r="P171">
        <f t="shared" si="16"/>
        <v>41.67</v>
      </c>
      <c r="Q171" t="s">
        <v>8320</v>
      </c>
      <c r="R171" t="s">
        <v>8342</v>
      </c>
      <c r="S171" s="12">
        <f t="shared" si="12"/>
        <v>42404.033090277779</v>
      </c>
      <c r="T171" s="12">
        <f t="shared" si="13"/>
        <v>42428.999305555553</v>
      </c>
      <c r="U171">
        <f t="shared" si="14"/>
        <v>2016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6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6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6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58" x14ac:dyDescent="0.35">
      <c r="A175">
        <v>2760</v>
      </c>
      <c r="B175" s="3" t="s">
        <v>2760</v>
      </c>
      <c r="C175" s="3" t="s">
        <v>6870</v>
      </c>
      <c r="D175" s="6">
        <v>5000</v>
      </c>
      <c r="E175" s="8">
        <v>0</v>
      </c>
      <c r="F175" t="s">
        <v>8220</v>
      </c>
      <c r="G175" t="s">
        <v>8224</v>
      </c>
      <c r="H175" t="s">
        <v>8246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8302</v>
      </c>
      <c r="O175">
        <f t="shared" si="15"/>
        <v>0</v>
      </c>
      <c r="P175">
        <f t="shared" si="16"/>
        <v>0</v>
      </c>
      <c r="Q175" t="s">
        <v>8320</v>
      </c>
      <c r="R175" t="s">
        <v>8356</v>
      </c>
      <c r="S175" s="12">
        <f t="shared" si="12"/>
        <v>41415.461319444446</v>
      </c>
      <c r="T175" s="12">
        <f t="shared" si="13"/>
        <v>41445.461319444446</v>
      </c>
      <c r="U175">
        <f t="shared" si="14"/>
        <v>2013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6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5" x14ac:dyDescent="0.35">
      <c r="A177">
        <v>2769</v>
      </c>
      <c r="B177" s="3" t="s">
        <v>2769</v>
      </c>
      <c r="C177" s="3" t="s">
        <v>6879</v>
      </c>
      <c r="D177" s="6">
        <v>800</v>
      </c>
      <c r="E177" s="8">
        <v>2</v>
      </c>
      <c r="F177" t="s">
        <v>8220</v>
      </c>
      <c r="G177" t="s">
        <v>8224</v>
      </c>
      <c r="H177" t="s">
        <v>8246</v>
      </c>
      <c r="I177">
        <v>1401997790</v>
      </c>
      <c r="J177">
        <v>1397677790</v>
      </c>
      <c r="K177" t="b">
        <v>0</v>
      </c>
      <c r="L177">
        <v>2</v>
      </c>
      <c r="M177" t="b">
        <v>0</v>
      </c>
      <c r="N177" t="s">
        <v>8302</v>
      </c>
      <c r="O177">
        <f t="shared" si="15"/>
        <v>0</v>
      </c>
      <c r="P177">
        <f t="shared" si="16"/>
        <v>1</v>
      </c>
      <c r="Q177" t="s">
        <v>8320</v>
      </c>
      <c r="R177" t="s">
        <v>8356</v>
      </c>
      <c r="S177" s="12">
        <f t="shared" si="12"/>
        <v>41745.826273148145</v>
      </c>
      <c r="T177" s="12">
        <f t="shared" si="13"/>
        <v>41795.826273148145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6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6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6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6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2528</v>
      </c>
      <c r="B182" s="3" t="s">
        <v>2528</v>
      </c>
      <c r="C182" s="3" t="s">
        <v>6638</v>
      </c>
      <c r="D182" s="6">
        <v>4000</v>
      </c>
      <c r="E182" s="8">
        <v>4289.99</v>
      </c>
      <c r="F182" t="s">
        <v>8218</v>
      </c>
      <c r="G182" t="s">
        <v>8224</v>
      </c>
      <c r="H182" t="s">
        <v>8246</v>
      </c>
      <c r="I182">
        <v>1440068400</v>
      </c>
      <c r="J182">
        <v>1438459303</v>
      </c>
      <c r="K182" t="b">
        <v>0</v>
      </c>
      <c r="L182">
        <v>81</v>
      </c>
      <c r="M182" t="b">
        <v>1</v>
      </c>
      <c r="N182" t="s">
        <v>8298</v>
      </c>
      <c r="O182">
        <f t="shared" si="15"/>
        <v>107</v>
      </c>
      <c r="P182">
        <f t="shared" si="16"/>
        <v>52.96</v>
      </c>
      <c r="Q182" t="s">
        <v>8323</v>
      </c>
      <c r="R182" t="s">
        <v>8352</v>
      </c>
      <c r="S182" s="12">
        <f t="shared" si="12"/>
        <v>42217.834525462968</v>
      </c>
      <c r="T182" s="12">
        <f t="shared" si="13"/>
        <v>42236.458333333328</v>
      </c>
      <c r="U182">
        <f t="shared" si="14"/>
        <v>2015</v>
      </c>
    </row>
    <row r="183" spans="1:21" ht="58" x14ac:dyDescent="0.35">
      <c r="A183">
        <v>2541</v>
      </c>
      <c r="B183" s="3" t="s">
        <v>2541</v>
      </c>
      <c r="C183" s="3" t="s">
        <v>6651</v>
      </c>
      <c r="D183" s="6">
        <v>3500</v>
      </c>
      <c r="E183" s="8">
        <v>3746</v>
      </c>
      <c r="F183" t="s">
        <v>8218</v>
      </c>
      <c r="G183" t="s">
        <v>8224</v>
      </c>
      <c r="H183" t="s">
        <v>8246</v>
      </c>
      <c r="I183">
        <v>1380192418</v>
      </c>
      <c r="J183">
        <v>1375008418</v>
      </c>
      <c r="K183" t="b">
        <v>0</v>
      </c>
      <c r="L183">
        <v>63</v>
      </c>
      <c r="M183" t="b">
        <v>1</v>
      </c>
      <c r="N183" t="s">
        <v>8298</v>
      </c>
      <c r="O183">
        <f t="shared" si="15"/>
        <v>107</v>
      </c>
      <c r="P183">
        <f t="shared" si="16"/>
        <v>59.46</v>
      </c>
      <c r="Q183" t="s">
        <v>8323</v>
      </c>
      <c r="R183" t="s">
        <v>8352</v>
      </c>
      <c r="S183" s="12">
        <f t="shared" si="12"/>
        <v>41483.449282407404</v>
      </c>
      <c r="T183" s="12">
        <f t="shared" si="13"/>
        <v>41543.449282407404</v>
      </c>
      <c r="U183">
        <f t="shared" si="14"/>
        <v>2013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6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43.5" x14ac:dyDescent="0.35">
      <c r="A185">
        <v>2549</v>
      </c>
      <c r="B185" s="3" t="s">
        <v>2549</v>
      </c>
      <c r="C185" s="3" t="s">
        <v>6659</v>
      </c>
      <c r="D185" s="6">
        <v>1570</v>
      </c>
      <c r="E185" s="8">
        <v>1614</v>
      </c>
      <c r="F185" t="s">
        <v>8218</v>
      </c>
      <c r="G185" t="s">
        <v>8224</v>
      </c>
      <c r="H185" t="s">
        <v>8246</v>
      </c>
      <c r="I185">
        <v>1370019600</v>
      </c>
      <c r="J185">
        <v>1366999870</v>
      </c>
      <c r="K185" t="b">
        <v>0</v>
      </c>
      <c r="L185">
        <v>37</v>
      </c>
      <c r="M185" t="b">
        <v>1</v>
      </c>
      <c r="N185" t="s">
        <v>8298</v>
      </c>
      <c r="O185">
        <f t="shared" si="15"/>
        <v>103</v>
      </c>
      <c r="P185">
        <f t="shared" si="16"/>
        <v>43.62</v>
      </c>
      <c r="Q185" t="s">
        <v>8323</v>
      </c>
      <c r="R185" t="s">
        <v>8352</v>
      </c>
      <c r="S185" s="12">
        <f t="shared" si="12"/>
        <v>41390.757754629631</v>
      </c>
      <c r="T185" s="12">
        <f t="shared" si="13"/>
        <v>41425.708333333336</v>
      </c>
      <c r="U185">
        <f t="shared" si="14"/>
        <v>2013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6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29" x14ac:dyDescent="0.35">
      <c r="A195">
        <v>2557</v>
      </c>
      <c r="B195" s="3" t="s">
        <v>2557</v>
      </c>
      <c r="C195" s="3" t="s">
        <v>6667</v>
      </c>
      <c r="D195" s="6">
        <v>900</v>
      </c>
      <c r="E195" s="8">
        <v>1066</v>
      </c>
      <c r="F195" t="s">
        <v>8218</v>
      </c>
      <c r="G195" t="s">
        <v>8224</v>
      </c>
      <c r="H195" t="s">
        <v>8246</v>
      </c>
      <c r="I195">
        <v>1400176386</v>
      </c>
      <c r="J195">
        <v>1397584386</v>
      </c>
      <c r="K195" t="b">
        <v>0</v>
      </c>
      <c r="L195">
        <v>36</v>
      </c>
      <c r="M195" t="b">
        <v>1</v>
      </c>
      <c r="N195" t="s">
        <v>8298</v>
      </c>
      <c r="O195">
        <f t="shared" si="15"/>
        <v>118</v>
      </c>
      <c r="P195">
        <f t="shared" si="16"/>
        <v>29.61</v>
      </c>
      <c r="Q195" t="s">
        <v>8323</v>
      </c>
      <c r="R195" t="s">
        <v>8352</v>
      </c>
      <c r="S195" s="12">
        <f t="shared" ref="S195:S258" si="17">(((J195/60)/60)/24)+DATE(1970,1,1)</f>
        <v>41744.745208333334</v>
      </c>
      <c r="T195" s="12">
        <f t="shared" ref="T195:T258" si="18">(((I195/60)/60)/24)+DATE(1970,1,1)</f>
        <v>41774.745208333334</v>
      </c>
      <c r="U195">
        <f t="shared" ref="U195:U258" si="19">YEAR(S195)</f>
        <v>2014</v>
      </c>
    </row>
    <row r="196" spans="1:21" ht="43.5" x14ac:dyDescent="0.35">
      <c r="A196">
        <v>2560</v>
      </c>
      <c r="B196" s="3" t="s">
        <v>2560</v>
      </c>
      <c r="C196" s="3" t="s">
        <v>6670</v>
      </c>
      <c r="D196" s="6">
        <v>3000</v>
      </c>
      <c r="E196" s="8">
        <v>3003</v>
      </c>
      <c r="F196" t="s">
        <v>8218</v>
      </c>
      <c r="G196" t="s">
        <v>8224</v>
      </c>
      <c r="H196" t="s">
        <v>8246</v>
      </c>
      <c r="I196">
        <v>1425682174</v>
      </c>
      <c r="J196">
        <v>1423090174</v>
      </c>
      <c r="K196" t="b">
        <v>0</v>
      </c>
      <c r="L196">
        <v>21</v>
      </c>
      <c r="M196" t="b">
        <v>1</v>
      </c>
      <c r="N196" t="s">
        <v>8298</v>
      </c>
      <c r="O196">
        <f t="shared" ref="O196:O259" si="20">ROUND(E196/D196*100,0)</f>
        <v>100</v>
      </c>
      <c r="P196">
        <f t="shared" ref="P196:P259" si="21">IFERROR(ROUND(E196/L196,2),0)</f>
        <v>143</v>
      </c>
      <c r="Q196" t="s">
        <v>8323</v>
      </c>
      <c r="R196" t="s">
        <v>8352</v>
      </c>
      <c r="S196" s="12">
        <f t="shared" si="17"/>
        <v>42039.951087962967</v>
      </c>
      <c r="T196" s="12">
        <f t="shared" si="18"/>
        <v>42069.951087962967</v>
      </c>
      <c r="U196">
        <f t="shared" si="19"/>
        <v>2015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0"/>
        <v>0</v>
      </c>
      <c r="P197">
        <f t="shared" si="21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267</v>
      </c>
      <c r="B198" s="3" t="s">
        <v>268</v>
      </c>
      <c r="C198" s="3" t="s">
        <v>4377</v>
      </c>
      <c r="D198" s="6">
        <v>9850</v>
      </c>
      <c r="E198" s="8">
        <v>12965.44</v>
      </c>
      <c r="F198" t="s">
        <v>8218</v>
      </c>
      <c r="G198" t="s">
        <v>8224</v>
      </c>
      <c r="H198" t="s">
        <v>8246</v>
      </c>
      <c r="I198">
        <v>1403693499</v>
      </c>
      <c r="J198">
        <v>1401101499</v>
      </c>
      <c r="K198" t="b">
        <v>1</v>
      </c>
      <c r="L198">
        <v>165</v>
      </c>
      <c r="M198" t="b">
        <v>1</v>
      </c>
      <c r="N198" t="s">
        <v>8267</v>
      </c>
      <c r="O198">
        <f t="shared" si="20"/>
        <v>132</v>
      </c>
      <c r="P198">
        <f t="shared" si="21"/>
        <v>78.58</v>
      </c>
      <c r="Q198" t="s">
        <v>8308</v>
      </c>
      <c r="R198" t="s">
        <v>8313</v>
      </c>
      <c r="S198" s="12">
        <f t="shared" si="17"/>
        <v>41785.452534722222</v>
      </c>
      <c r="T198" s="12">
        <f t="shared" si="18"/>
        <v>41815.452534722222</v>
      </c>
      <c r="U198">
        <f t="shared" si="19"/>
        <v>2014</v>
      </c>
    </row>
    <row r="199" spans="1:21" ht="43.5" x14ac:dyDescent="0.35">
      <c r="A199">
        <v>289</v>
      </c>
      <c r="B199" s="3" t="s">
        <v>290</v>
      </c>
      <c r="C199" s="3" t="s">
        <v>4399</v>
      </c>
      <c r="D199" s="6">
        <v>15000</v>
      </c>
      <c r="E199" s="8">
        <v>15723</v>
      </c>
      <c r="F199" t="s">
        <v>8218</v>
      </c>
      <c r="G199" t="s">
        <v>8224</v>
      </c>
      <c r="H199" t="s">
        <v>8246</v>
      </c>
      <c r="I199">
        <v>1383389834</v>
      </c>
      <c r="J199">
        <v>1380797834</v>
      </c>
      <c r="K199" t="b">
        <v>1</v>
      </c>
      <c r="L199">
        <v>232</v>
      </c>
      <c r="M199" t="b">
        <v>1</v>
      </c>
      <c r="N199" t="s">
        <v>8267</v>
      </c>
      <c r="O199">
        <f t="shared" si="20"/>
        <v>105</v>
      </c>
      <c r="P199">
        <f t="shared" si="21"/>
        <v>67.77</v>
      </c>
      <c r="Q199" t="s">
        <v>8308</v>
      </c>
      <c r="R199" t="s">
        <v>8313</v>
      </c>
      <c r="S199" s="12">
        <f t="shared" si="17"/>
        <v>41550.456412037034</v>
      </c>
      <c r="T199" s="12">
        <f t="shared" si="18"/>
        <v>41580.456412037034</v>
      </c>
      <c r="U199">
        <f t="shared" si="19"/>
        <v>2013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0"/>
        <v>1</v>
      </c>
      <c r="P200">
        <f t="shared" si="21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0"/>
        <v>0</v>
      </c>
      <c r="P201">
        <f t="shared" si="21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21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21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21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320</v>
      </c>
      <c r="B205" s="3" t="s">
        <v>321</v>
      </c>
      <c r="C205" s="3" t="s">
        <v>4430</v>
      </c>
      <c r="D205" s="6">
        <v>20000</v>
      </c>
      <c r="E205" s="8">
        <v>21316</v>
      </c>
      <c r="F205" t="s">
        <v>8218</v>
      </c>
      <c r="G205" t="s">
        <v>8224</v>
      </c>
      <c r="H205" t="s">
        <v>8246</v>
      </c>
      <c r="I205">
        <v>1450825200</v>
      </c>
      <c r="J205">
        <v>1448284433</v>
      </c>
      <c r="K205" t="b">
        <v>1</v>
      </c>
      <c r="L205">
        <v>158</v>
      </c>
      <c r="M205" t="b">
        <v>1</v>
      </c>
      <c r="N205" t="s">
        <v>8267</v>
      </c>
      <c r="O205">
        <f t="shared" si="20"/>
        <v>107</v>
      </c>
      <c r="P205">
        <f t="shared" si="21"/>
        <v>134.91</v>
      </c>
      <c r="Q205" t="s">
        <v>8308</v>
      </c>
      <c r="R205" t="s">
        <v>8313</v>
      </c>
      <c r="S205" s="12">
        <f t="shared" si="17"/>
        <v>42331.551307870366</v>
      </c>
      <c r="T205" s="12">
        <f t="shared" si="18"/>
        <v>42360.958333333328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21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21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21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si="21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21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21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21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21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21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21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21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365</v>
      </c>
      <c r="B217" s="3" t="s">
        <v>366</v>
      </c>
      <c r="C217" s="3" t="s">
        <v>4475</v>
      </c>
      <c r="D217" s="6">
        <v>15000</v>
      </c>
      <c r="E217" s="8">
        <v>15596</v>
      </c>
      <c r="F217" t="s">
        <v>8218</v>
      </c>
      <c r="G217" t="s">
        <v>8224</v>
      </c>
      <c r="H217" t="s">
        <v>8246</v>
      </c>
      <c r="I217">
        <v>1393597999</v>
      </c>
      <c r="J217">
        <v>1391005999</v>
      </c>
      <c r="K217" t="b">
        <v>0</v>
      </c>
      <c r="L217">
        <v>65</v>
      </c>
      <c r="M217" t="b">
        <v>1</v>
      </c>
      <c r="N217" t="s">
        <v>8267</v>
      </c>
      <c r="O217">
        <f t="shared" si="20"/>
        <v>104</v>
      </c>
      <c r="P217">
        <f t="shared" si="21"/>
        <v>239.94</v>
      </c>
      <c r="Q217" t="s">
        <v>8308</v>
      </c>
      <c r="R217" t="s">
        <v>8313</v>
      </c>
      <c r="S217" s="12">
        <f t="shared" si="17"/>
        <v>41668.606469907405</v>
      </c>
      <c r="T217" s="12">
        <f t="shared" si="18"/>
        <v>41698.606469907405</v>
      </c>
      <c r="U217">
        <f t="shared" si="19"/>
        <v>2014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21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21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21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21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21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21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21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21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21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29" x14ac:dyDescent="0.35">
      <c r="A228">
        <v>372</v>
      </c>
      <c r="B228" s="3" t="s">
        <v>373</v>
      </c>
      <c r="C228" s="3" t="s">
        <v>4482</v>
      </c>
      <c r="D228" s="6">
        <v>300</v>
      </c>
      <c r="E228" s="8">
        <v>376</v>
      </c>
      <c r="F228" t="s">
        <v>8218</v>
      </c>
      <c r="G228" t="s">
        <v>8224</v>
      </c>
      <c r="H228" t="s">
        <v>8246</v>
      </c>
      <c r="I228">
        <v>1459872000</v>
      </c>
      <c r="J228">
        <v>1456408244</v>
      </c>
      <c r="K228" t="b">
        <v>0</v>
      </c>
      <c r="L228">
        <v>9</v>
      </c>
      <c r="M228" t="b">
        <v>1</v>
      </c>
      <c r="N228" t="s">
        <v>8267</v>
      </c>
      <c r="O228">
        <f t="shared" si="20"/>
        <v>125</v>
      </c>
      <c r="P228">
        <f t="shared" si="21"/>
        <v>41.78</v>
      </c>
      <c r="Q228" t="s">
        <v>8308</v>
      </c>
      <c r="R228" t="s">
        <v>8313</v>
      </c>
      <c r="S228" s="12">
        <f t="shared" si="17"/>
        <v>42425.576898148152</v>
      </c>
      <c r="T228" s="12">
        <f t="shared" si="18"/>
        <v>42465.666666666672</v>
      </c>
      <c r="U228">
        <f t="shared" si="19"/>
        <v>2016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43.5" x14ac:dyDescent="0.35">
      <c r="A230">
        <v>376</v>
      </c>
      <c r="B230" s="3" t="s">
        <v>377</v>
      </c>
      <c r="C230" s="3" t="s">
        <v>4486</v>
      </c>
      <c r="D230" s="6">
        <v>2450</v>
      </c>
      <c r="E230" s="8">
        <v>2596</v>
      </c>
      <c r="F230" t="s">
        <v>8218</v>
      </c>
      <c r="G230" t="s">
        <v>8224</v>
      </c>
      <c r="H230" t="s">
        <v>8246</v>
      </c>
      <c r="I230">
        <v>1472122316</v>
      </c>
      <c r="J230">
        <v>1469443916</v>
      </c>
      <c r="K230" t="b">
        <v>0</v>
      </c>
      <c r="L230">
        <v>48</v>
      </c>
      <c r="M230" t="b">
        <v>1</v>
      </c>
      <c r="N230" t="s">
        <v>8267</v>
      </c>
      <c r="O230">
        <f t="shared" si="20"/>
        <v>106</v>
      </c>
      <c r="P230">
        <f t="shared" si="21"/>
        <v>54.08</v>
      </c>
      <c r="Q230" t="s">
        <v>8308</v>
      </c>
      <c r="R230" t="s">
        <v>8313</v>
      </c>
      <c r="S230" s="12">
        <f t="shared" si="17"/>
        <v>42576.452731481477</v>
      </c>
      <c r="T230" s="12">
        <f t="shared" si="18"/>
        <v>42607.452731481477</v>
      </c>
      <c r="U230">
        <f t="shared" si="19"/>
        <v>2016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58" x14ac:dyDescent="0.35">
      <c r="A234">
        <v>399</v>
      </c>
      <c r="B234" s="3" t="s">
        <v>400</v>
      </c>
      <c r="C234" s="3" t="s">
        <v>4509</v>
      </c>
      <c r="D234" s="6">
        <v>20000</v>
      </c>
      <c r="E234" s="8">
        <v>21361</v>
      </c>
      <c r="F234" t="s">
        <v>8218</v>
      </c>
      <c r="G234" t="s">
        <v>8224</v>
      </c>
      <c r="H234" t="s">
        <v>8246</v>
      </c>
      <c r="I234">
        <v>1481716800</v>
      </c>
      <c r="J234">
        <v>1479070867</v>
      </c>
      <c r="K234" t="b">
        <v>0</v>
      </c>
      <c r="L234">
        <v>95</v>
      </c>
      <c r="M234" t="b">
        <v>1</v>
      </c>
      <c r="N234" t="s">
        <v>8267</v>
      </c>
      <c r="O234">
        <f t="shared" si="20"/>
        <v>107</v>
      </c>
      <c r="P234">
        <f t="shared" si="21"/>
        <v>224.85</v>
      </c>
      <c r="Q234" t="s">
        <v>8308</v>
      </c>
      <c r="R234" t="s">
        <v>8313</v>
      </c>
      <c r="S234" s="12">
        <f t="shared" si="17"/>
        <v>42687.875775462962</v>
      </c>
      <c r="T234" s="12">
        <f t="shared" si="18"/>
        <v>42718.5</v>
      </c>
      <c r="U234">
        <f t="shared" si="19"/>
        <v>2016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5">ROUND(E260/D260*100,0)</f>
        <v>191</v>
      </c>
      <c r="P260">
        <f t="shared" ref="P260:P323" si="26">IFERROR(ROUND(E260/L260,2),0)</f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6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6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6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6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6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6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6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6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409</v>
      </c>
      <c r="B269" s="3" t="s">
        <v>410</v>
      </c>
      <c r="C269" s="3" t="s">
        <v>4519</v>
      </c>
      <c r="D269" s="6">
        <v>500</v>
      </c>
      <c r="E269" s="8">
        <v>684</v>
      </c>
      <c r="F269" t="s">
        <v>8218</v>
      </c>
      <c r="G269" t="s">
        <v>8224</v>
      </c>
      <c r="H269" t="s">
        <v>8246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8267</v>
      </c>
      <c r="O269">
        <f t="shared" si="25"/>
        <v>137</v>
      </c>
      <c r="P269">
        <f t="shared" si="26"/>
        <v>45.6</v>
      </c>
      <c r="Q269" t="s">
        <v>8308</v>
      </c>
      <c r="R269" t="s">
        <v>8313</v>
      </c>
      <c r="S269" s="12">
        <f t="shared" si="22"/>
        <v>42543.862777777773</v>
      </c>
      <c r="T269" s="12">
        <f t="shared" si="23"/>
        <v>42573.862777777773</v>
      </c>
      <c r="U269">
        <f t="shared" si="24"/>
        <v>2016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6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6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6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6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29" x14ac:dyDescent="0.35">
      <c r="A291">
        <v>165</v>
      </c>
      <c r="B291" s="3" t="s">
        <v>167</v>
      </c>
      <c r="C291" s="3" t="s">
        <v>4275</v>
      </c>
      <c r="D291" s="6">
        <v>17000</v>
      </c>
      <c r="E291" s="8">
        <v>0</v>
      </c>
      <c r="F291" t="s">
        <v>8220</v>
      </c>
      <c r="G291" t="s">
        <v>8224</v>
      </c>
      <c r="H291" t="s">
        <v>8246</v>
      </c>
      <c r="I291">
        <v>1452613724</v>
      </c>
      <c r="J291">
        <v>1450021724</v>
      </c>
      <c r="K291" t="b">
        <v>0</v>
      </c>
      <c r="L291">
        <v>0</v>
      </c>
      <c r="M291" t="b">
        <v>0</v>
      </c>
      <c r="N291" t="s">
        <v>8266</v>
      </c>
      <c r="O291">
        <f t="shared" si="25"/>
        <v>0</v>
      </c>
      <c r="P291">
        <f t="shared" si="26"/>
        <v>0</v>
      </c>
      <c r="Q291" t="s">
        <v>8308</v>
      </c>
      <c r="R291" t="s">
        <v>8312</v>
      </c>
      <c r="S291" s="12">
        <f t="shared" si="22"/>
        <v>42351.658842592587</v>
      </c>
      <c r="T291" s="12">
        <f t="shared" si="23"/>
        <v>42381.658842592587</v>
      </c>
      <c r="U291">
        <f t="shared" si="24"/>
        <v>2015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169</v>
      </c>
      <c r="B322" s="3" t="s">
        <v>171</v>
      </c>
      <c r="C322" s="3" t="s">
        <v>4279</v>
      </c>
      <c r="D322" s="6">
        <v>2500</v>
      </c>
      <c r="E322" s="8">
        <v>560</v>
      </c>
      <c r="F322" t="s">
        <v>8220</v>
      </c>
      <c r="G322" t="s">
        <v>8224</v>
      </c>
      <c r="H322" t="s">
        <v>8246</v>
      </c>
      <c r="I322">
        <v>1413634059</v>
      </c>
      <c r="J322">
        <v>1411042059</v>
      </c>
      <c r="K322" t="b">
        <v>0</v>
      </c>
      <c r="L322">
        <v>10</v>
      </c>
      <c r="M322" t="b">
        <v>0</v>
      </c>
      <c r="N322" t="s">
        <v>8266</v>
      </c>
      <c r="O322">
        <f t="shared" si="25"/>
        <v>22</v>
      </c>
      <c r="P322">
        <f t="shared" si="26"/>
        <v>56</v>
      </c>
      <c r="Q322" t="s">
        <v>8308</v>
      </c>
      <c r="R322" t="s">
        <v>8312</v>
      </c>
      <c r="S322" s="12">
        <f t="shared" si="22"/>
        <v>41900.505312499998</v>
      </c>
      <c r="T322" s="12">
        <f t="shared" si="23"/>
        <v>41930.505312499998</v>
      </c>
      <c r="U322">
        <f t="shared" si="24"/>
        <v>2014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30">ROUND(E324/D324*100,0)</f>
        <v>108</v>
      </c>
      <c r="P324">
        <f t="shared" ref="P324:P387" si="31">IFERROR(ROUND(E324/L324,2),0)</f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173</v>
      </c>
      <c r="B367" s="3" t="s">
        <v>175</v>
      </c>
      <c r="C367" s="3" t="s">
        <v>4283</v>
      </c>
      <c r="D367" s="6">
        <v>1110</v>
      </c>
      <c r="E367" s="8">
        <v>0</v>
      </c>
      <c r="F367" t="s">
        <v>8220</v>
      </c>
      <c r="G367" t="s">
        <v>8224</v>
      </c>
      <c r="H367" t="s">
        <v>8246</v>
      </c>
      <c r="I367">
        <v>1425131108</v>
      </c>
      <c r="J367">
        <v>1422539108</v>
      </c>
      <c r="K367" t="b">
        <v>0</v>
      </c>
      <c r="L367">
        <v>0</v>
      </c>
      <c r="M367" t="b">
        <v>0</v>
      </c>
      <c r="N367" t="s">
        <v>8266</v>
      </c>
      <c r="O367">
        <f t="shared" si="30"/>
        <v>0</v>
      </c>
      <c r="P367">
        <f t="shared" si="31"/>
        <v>0</v>
      </c>
      <c r="Q367" t="s">
        <v>8308</v>
      </c>
      <c r="R367" t="s">
        <v>8312</v>
      </c>
      <c r="S367" s="12">
        <f t="shared" si="27"/>
        <v>42033.573009259257</v>
      </c>
      <c r="T367" s="12">
        <f t="shared" si="28"/>
        <v>42063.573009259257</v>
      </c>
      <c r="U367">
        <f t="shared" si="29"/>
        <v>2015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58" x14ac:dyDescent="0.35">
      <c r="A374">
        <v>175</v>
      </c>
      <c r="B374" s="3" t="s">
        <v>177</v>
      </c>
      <c r="C374" s="3" t="s">
        <v>4285</v>
      </c>
      <c r="D374" s="6">
        <v>20000</v>
      </c>
      <c r="E374" s="8">
        <v>1297</v>
      </c>
      <c r="F374" t="s">
        <v>8220</v>
      </c>
      <c r="G374" t="s">
        <v>8224</v>
      </c>
      <c r="H374" t="s">
        <v>8246</v>
      </c>
      <c r="I374">
        <v>1409337611</v>
      </c>
      <c r="J374">
        <v>1407177611</v>
      </c>
      <c r="K374" t="b">
        <v>0</v>
      </c>
      <c r="L374">
        <v>26</v>
      </c>
      <c r="M374" t="b">
        <v>0</v>
      </c>
      <c r="N374" t="s">
        <v>8266</v>
      </c>
      <c r="O374">
        <f t="shared" si="30"/>
        <v>6</v>
      </c>
      <c r="P374">
        <f t="shared" si="31"/>
        <v>49.88</v>
      </c>
      <c r="Q374" t="s">
        <v>8308</v>
      </c>
      <c r="R374" t="s">
        <v>8312</v>
      </c>
      <c r="S374" s="12">
        <f t="shared" si="27"/>
        <v>41855.777905092589</v>
      </c>
      <c r="T374" s="12">
        <f t="shared" si="28"/>
        <v>41880.777905092589</v>
      </c>
      <c r="U374">
        <f t="shared" si="29"/>
        <v>2014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180</v>
      </c>
      <c r="B378" s="3" t="s">
        <v>182</v>
      </c>
      <c r="C378" s="3" t="s">
        <v>4290</v>
      </c>
      <c r="D378" s="6">
        <v>1200</v>
      </c>
      <c r="E378" s="8">
        <v>401</v>
      </c>
      <c r="F378" t="s">
        <v>8220</v>
      </c>
      <c r="G378" t="s">
        <v>8224</v>
      </c>
      <c r="H378" t="s">
        <v>8246</v>
      </c>
      <c r="I378">
        <v>1428951600</v>
      </c>
      <c r="J378">
        <v>1425512843</v>
      </c>
      <c r="K378" t="b">
        <v>0</v>
      </c>
      <c r="L378">
        <v>13</v>
      </c>
      <c r="M378" t="b">
        <v>0</v>
      </c>
      <c r="N378" t="s">
        <v>8266</v>
      </c>
      <c r="O378">
        <f t="shared" si="30"/>
        <v>33</v>
      </c>
      <c r="P378">
        <f t="shared" si="31"/>
        <v>30.85</v>
      </c>
      <c r="Q378" t="s">
        <v>8308</v>
      </c>
      <c r="R378" t="s">
        <v>8312</v>
      </c>
      <c r="S378" s="12">
        <f t="shared" si="27"/>
        <v>42067.991238425922</v>
      </c>
      <c r="T378" s="12">
        <f t="shared" si="28"/>
        <v>42107.791666666672</v>
      </c>
      <c r="U378">
        <f t="shared" si="29"/>
        <v>2015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5">ROUND(E388/D388*100,0)</f>
        <v>100</v>
      </c>
      <c r="P388">
        <f t="shared" ref="P388:P451" si="36">IFERROR(ROUND(E388/L388,2),0)</f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5"/>
        <v>214</v>
      </c>
      <c r="P389">
        <f t="shared" si="36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5"/>
        <v>126</v>
      </c>
      <c r="P390">
        <f t="shared" si="36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5"/>
        <v>182</v>
      </c>
      <c r="P391">
        <f t="shared" si="36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5"/>
        <v>100</v>
      </c>
      <c r="P392">
        <f t="shared" si="36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5"/>
        <v>101</v>
      </c>
      <c r="P393">
        <f t="shared" si="36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5"/>
        <v>101</v>
      </c>
      <c r="P394">
        <f t="shared" si="36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5"/>
        <v>110</v>
      </c>
      <c r="P395">
        <f t="shared" si="36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5"/>
        <v>112</v>
      </c>
      <c r="P396">
        <f t="shared" si="36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5"/>
        <v>108</v>
      </c>
      <c r="P397">
        <f t="shared" si="36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5"/>
        <v>107</v>
      </c>
      <c r="P398">
        <f t="shared" si="36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5"/>
        <v>104</v>
      </c>
      <c r="P399">
        <f t="shared" si="36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5"/>
        <v>125</v>
      </c>
      <c r="P400">
        <f t="shared" si="36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5" x14ac:dyDescent="0.35">
      <c r="A401">
        <v>181</v>
      </c>
      <c r="B401" s="3" t="s">
        <v>183</v>
      </c>
      <c r="C401" s="3" t="s">
        <v>4291</v>
      </c>
      <c r="D401" s="6">
        <v>3423</v>
      </c>
      <c r="E401" s="8">
        <v>722</v>
      </c>
      <c r="F401" t="s">
        <v>8220</v>
      </c>
      <c r="G401" t="s">
        <v>8224</v>
      </c>
      <c r="H401" t="s">
        <v>8246</v>
      </c>
      <c r="I401">
        <v>1434995295</v>
      </c>
      <c r="J401">
        <v>1432403295</v>
      </c>
      <c r="K401" t="b">
        <v>0</v>
      </c>
      <c r="L401">
        <v>4</v>
      </c>
      <c r="M401" t="b">
        <v>0</v>
      </c>
      <c r="N401" t="s">
        <v>8266</v>
      </c>
      <c r="O401">
        <f t="shared" si="35"/>
        <v>21</v>
      </c>
      <c r="P401">
        <f t="shared" si="36"/>
        <v>180.5</v>
      </c>
      <c r="Q401" t="s">
        <v>8308</v>
      </c>
      <c r="R401" t="s">
        <v>8312</v>
      </c>
      <c r="S401" s="12">
        <f t="shared" si="32"/>
        <v>42147.741840277777</v>
      </c>
      <c r="T401" s="12">
        <f t="shared" si="33"/>
        <v>42177.741840277777</v>
      </c>
      <c r="U401">
        <f t="shared" si="34"/>
        <v>2015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5"/>
        <v>112</v>
      </c>
      <c r="P402">
        <f t="shared" si="36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5"/>
        <v>104</v>
      </c>
      <c r="P403">
        <f t="shared" si="36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5"/>
        <v>142</v>
      </c>
      <c r="P404">
        <f t="shared" si="36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5"/>
        <v>105</v>
      </c>
      <c r="P405">
        <f t="shared" si="36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5"/>
        <v>103</v>
      </c>
      <c r="P406">
        <f t="shared" si="36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5"/>
        <v>108</v>
      </c>
      <c r="P407">
        <f t="shared" si="36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5"/>
        <v>108</v>
      </c>
      <c r="P408">
        <f t="shared" si="36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5"/>
        <v>102</v>
      </c>
      <c r="P409">
        <f t="shared" si="36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5"/>
        <v>101</v>
      </c>
      <c r="P410">
        <f t="shared" si="36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x14ac:dyDescent="0.35">
      <c r="A411">
        <v>183</v>
      </c>
      <c r="B411" s="3" t="s">
        <v>185</v>
      </c>
      <c r="C411" s="3" t="s">
        <v>4293</v>
      </c>
      <c r="D411" s="6">
        <v>12500</v>
      </c>
      <c r="E411" s="8">
        <v>4482</v>
      </c>
      <c r="F411" t="s">
        <v>8220</v>
      </c>
      <c r="G411" t="s">
        <v>8224</v>
      </c>
      <c r="H411" t="s">
        <v>8246</v>
      </c>
      <c r="I411">
        <v>1417033610</v>
      </c>
      <c r="J411">
        <v>1414438010</v>
      </c>
      <c r="K411" t="b">
        <v>0</v>
      </c>
      <c r="L411">
        <v>12</v>
      </c>
      <c r="M411" t="b">
        <v>0</v>
      </c>
      <c r="N411" t="s">
        <v>8266</v>
      </c>
      <c r="O411">
        <f t="shared" si="35"/>
        <v>36</v>
      </c>
      <c r="P411">
        <f t="shared" si="36"/>
        <v>373.5</v>
      </c>
      <c r="Q411" t="s">
        <v>8308</v>
      </c>
      <c r="R411" t="s">
        <v>8312</v>
      </c>
      <c r="S411" s="12">
        <f t="shared" si="32"/>
        <v>41939.810300925928</v>
      </c>
      <c r="T411" s="12">
        <f t="shared" si="33"/>
        <v>41969.851967592593</v>
      </c>
      <c r="U411">
        <f t="shared" si="34"/>
        <v>2014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5"/>
        <v>128</v>
      </c>
      <c r="P412">
        <f t="shared" si="36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5"/>
        <v>101</v>
      </c>
      <c r="P413">
        <f t="shared" si="36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5"/>
        <v>127</v>
      </c>
      <c r="P414">
        <f t="shared" si="36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5"/>
        <v>105</v>
      </c>
      <c r="P415">
        <f t="shared" si="36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5"/>
        <v>103</v>
      </c>
      <c r="P416">
        <f t="shared" si="36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5"/>
        <v>102</v>
      </c>
      <c r="P417">
        <f t="shared" si="36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5"/>
        <v>120</v>
      </c>
      <c r="P418">
        <f t="shared" si="36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6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6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6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6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6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6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6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6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6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6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6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6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6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6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58" x14ac:dyDescent="0.35">
      <c r="A433">
        <v>193</v>
      </c>
      <c r="B433" s="3" t="s">
        <v>195</v>
      </c>
      <c r="C433" s="3" t="s">
        <v>4303</v>
      </c>
      <c r="D433" s="6">
        <v>1000</v>
      </c>
      <c r="E433" s="8">
        <v>0</v>
      </c>
      <c r="F433" t="s">
        <v>8220</v>
      </c>
      <c r="G433" t="s">
        <v>8224</v>
      </c>
      <c r="H433" t="s">
        <v>8246</v>
      </c>
      <c r="I433">
        <v>1417217166</v>
      </c>
      <c r="J433">
        <v>1412029566</v>
      </c>
      <c r="K433" t="b">
        <v>0</v>
      </c>
      <c r="L433">
        <v>0</v>
      </c>
      <c r="M433" t="b">
        <v>0</v>
      </c>
      <c r="N433" t="s">
        <v>8266</v>
      </c>
      <c r="O433">
        <f t="shared" si="35"/>
        <v>0</v>
      </c>
      <c r="P433">
        <f t="shared" si="36"/>
        <v>0</v>
      </c>
      <c r="Q433" t="s">
        <v>8308</v>
      </c>
      <c r="R433" t="s">
        <v>8312</v>
      </c>
      <c r="S433" s="12">
        <f t="shared" si="32"/>
        <v>41911.934791666667</v>
      </c>
      <c r="T433" s="12">
        <f t="shared" si="33"/>
        <v>41971.976458333331</v>
      </c>
      <c r="U433">
        <f t="shared" si="34"/>
        <v>2014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6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6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6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6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6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6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6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6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6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194</v>
      </c>
      <c r="B443" s="3" t="s">
        <v>196</v>
      </c>
      <c r="C443" s="3" t="s">
        <v>4304</v>
      </c>
      <c r="D443" s="6">
        <v>2500</v>
      </c>
      <c r="E443" s="8">
        <v>3</v>
      </c>
      <c r="F443" t="s">
        <v>8220</v>
      </c>
      <c r="G443" t="s">
        <v>8224</v>
      </c>
      <c r="H443" t="s">
        <v>8246</v>
      </c>
      <c r="I443">
        <v>1457308531</v>
      </c>
      <c r="J443">
        <v>1452124531</v>
      </c>
      <c r="K443" t="b">
        <v>0</v>
      </c>
      <c r="L443">
        <v>3</v>
      </c>
      <c r="M443" t="b">
        <v>0</v>
      </c>
      <c r="N443" t="s">
        <v>8266</v>
      </c>
      <c r="O443">
        <f t="shared" si="35"/>
        <v>0</v>
      </c>
      <c r="P443">
        <f t="shared" si="36"/>
        <v>1</v>
      </c>
      <c r="Q443" t="s">
        <v>8308</v>
      </c>
      <c r="R443" t="s">
        <v>8312</v>
      </c>
      <c r="S443" s="12">
        <f t="shared" si="32"/>
        <v>42375.996886574074</v>
      </c>
      <c r="T443" s="12">
        <f t="shared" si="33"/>
        <v>42435.996886574074</v>
      </c>
      <c r="U443">
        <f t="shared" si="34"/>
        <v>2016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5" x14ac:dyDescent="0.35">
      <c r="A449">
        <v>196</v>
      </c>
      <c r="B449" s="3" t="s">
        <v>198</v>
      </c>
      <c r="C449" s="3" t="s">
        <v>4306</v>
      </c>
      <c r="D449" s="6">
        <v>3500</v>
      </c>
      <c r="E449" s="8">
        <v>1465</v>
      </c>
      <c r="F449" t="s">
        <v>8220</v>
      </c>
      <c r="G449" t="s">
        <v>8224</v>
      </c>
      <c r="H449" t="s">
        <v>8246</v>
      </c>
      <c r="I449">
        <v>1444510800</v>
      </c>
      <c r="J449">
        <v>1442062898</v>
      </c>
      <c r="K449" t="b">
        <v>0</v>
      </c>
      <c r="L449">
        <v>19</v>
      </c>
      <c r="M449" t="b">
        <v>0</v>
      </c>
      <c r="N449" t="s">
        <v>8266</v>
      </c>
      <c r="O449">
        <f t="shared" si="35"/>
        <v>42</v>
      </c>
      <c r="P449">
        <f t="shared" si="36"/>
        <v>77.11</v>
      </c>
      <c r="Q449" t="s">
        <v>8308</v>
      </c>
      <c r="R449" t="s">
        <v>8312</v>
      </c>
      <c r="S449" s="12">
        <f t="shared" si="32"/>
        <v>42259.542800925927</v>
      </c>
      <c r="T449" s="12">
        <f t="shared" si="33"/>
        <v>42287.875</v>
      </c>
      <c r="U449">
        <f t="shared" si="34"/>
        <v>2015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197</v>
      </c>
      <c r="B451" s="3" t="s">
        <v>199</v>
      </c>
      <c r="C451" s="3" t="s">
        <v>4307</v>
      </c>
      <c r="D451" s="6">
        <v>2500</v>
      </c>
      <c r="E451" s="8">
        <v>262</v>
      </c>
      <c r="F451" t="s">
        <v>8220</v>
      </c>
      <c r="G451" t="s">
        <v>8224</v>
      </c>
      <c r="H451" t="s">
        <v>8246</v>
      </c>
      <c r="I451">
        <v>1487365200</v>
      </c>
      <c r="J451">
        <v>1483734100</v>
      </c>
      <c r="K451" t="b">
        <v>0</v>
      </c>
      <c r="L451">
        <v>8</v>
      </c>
      <c r="M451" t="b">
        <v>0</v>
      </c>
      <c r="N451" t="s">
        <v>8266</v>
      </c>
      <c r="O451">
        <f t="shared" si="35"/>
        <v>10</v>
      </c>
      <c r="P451">
        <f t="shared" si="36"/>
        <v>32.75</v>
      </c>
      <c r="Q451" t="s">
        <v>8308</v>
      </c>
      <c r="R451" t="s">
        <v>8312</v>
      </c>
      <c r="S451" s="12">
        <f t="shared" ref="S451:S514" si="37">(((J451/60)/60)/24)+DATE(1970,1,1)</f>
        <v>42741.848379629635</v>
      </c>
      <c r="T451" s="12">
        <f t="shared" ref="T451:T514" si="38">(((I451/60)/60)/24)+DATE(1970,1,1)</f>
        <v>42783.875</v>
      </c>
      <c r="U451">
        <f t="shared" ref="U451:U514" si="39">YEAR(S451)</f>
        <v>2017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40">ROUND(E452/D452*100,0)</f>
        <v>1</v>
      </c>
      <c r="P452">
        <f t="shared" ref="P452:P515" si="41">IFERROR(ROUND(E452/L452,2),0)</f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0"/>
        <v>0</v>
      </c>
      <c r="P453">
        <f t="shared" si="41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0"/>
        <v>64</v>
      </c>
      <c r="P454">
        <f t="shared" si="41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0"/>
        <v>0</v>
      </c>
      <c r="P455">
        <f t="shared" si="41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0"/>
        <v>1</v>
      </c>
      <c r="P456">
        <f t="shared" si="41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0"/>
        <v>0</v>
      </c>
      <c r="P457">
        <f t="shared" si="41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0"/>
        <v>1</v>
      </c>
      <c r="P458">
        <f t="shared" si="41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0"/>
        <v>0</v>
      </c>
      <c r="P459">
        <f t="shared" si="41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203</v>
      </c>
      <c r="B460" s="3" t="s">
        <v>205</v>
      </c>
      <c r="C460" s="3" t="s">
        <v>4313</v>
      </c>
      <c r="D460" s="6">
        <v>2500</v>
      </c>
      <c r="E460" s="8">
        <v>746</v>
      </c>
      <c r="F460" t="s">
        <v>8220</v>
      </c>
      <c r="G460" t="s">
        <v>8224</v>
      </c>
      <c r="H460" t="s">
        <v>8246</v>
      </c>
      <c r="I460">
        <v>1422562864</v>
      </c>
      <c r="J460">
        <v>1417378864</v>
      </c>
      <c r="K460" t="b">
        <v>0</v>
      </c>
      <c r="L460">
        <v>8</v>
      </c>
      <c r="M460" t="b">
        <v>0</v>
      </c>
      <c r="N460" t="s">
        <v>8266</v>
      </c>
      <c r="O460">
        <f t="shared" si="40"/>
        <v>30</v>
      </c>
      <c r="P460">
        <f t="shared" si="41"/>
        <v>93.25</v>
      </c>
      <c r="Q460" t="s">
        <v>8308</v>
      </c>
      <c r="R460" t="s">
        <v>8312</v>
      </c>
      <c r="S460" s="12">
        <f t="shared" si="37"/>
        <v>41973.847962962958</v>
      </c>
      <c r="T460" s="12">
        <f t="shared" si="38"/>
        <v>42033.847962962958</v>
      </c>
      <c r="U460">
        <f t="shared" si="39"/>
        <v>2014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0"/>
        <v>0</v>
      </c>
      <c r="P461">
        <f t="shared" si="41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0"/>
        <v>0</v>
      </c>
      <c r="P462">
        <f t="shared" si="41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215</v>
      </c>
      <c r="B463" s="3" t="s">
        <v>217</v>
      </c>
      <c r="C463" s="3" t="s">
        <v>4325</v>
      </c>
      <c r="D463" s="6">
        <v>4400</v>
      </c>
      <c r="E463" s="8">
        <v>10</v>
      </c>
      <c r="F463" t="s">
        <v>8220</v>
      </c>
      <c r="G463" t="s">
        <v>8224</v>
      </c>
      <c r="H463" t="s">
        <v>8246</v>
      </c>
      <c r="I463">
        <v>1455753540</v>
      </c>
      <c r="J463">
        <v>1452058282</v>
      </c>
      <c r="K463" t="b">
        <v>0</v>
      </c>
      <c r="L463">
        <v>1</v>
      </c>
      <c r="M463" t="b">
        <v>0</v>
      </c>
      <c r="N463" t="s">
        <v>8266</v>
      </c>
      <c r="O463">
        <f t="shared" si="40"/>
        <v>0</v>
      </c>
      <c r="P463">
        <f t="shared" si="41"/>
        <v>10</v>
      </c>
      <c r="Q463" t="s">
        <v>8308</v>
      </c>
      <c r="R463" t="s">
        <v>8312</v>
      </c>
      <c r="S463" s="12">
        <f t="shared" si="37"/>
        <v>42375.230115740742</v>
      </c>
      <c r="T463" s="12">
        <f t="shared" si="38"/>
        <v>42417.999305555553</v>
      </c>
      <c r="U463">
        <f t="shared" si="39"/>
        <v>2016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0"/>
        <v>0</v>
      </c>
      <c r="P464">
        <f t="shared" si="41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0"/>
        <v>2</v>
      </c>
      <c r="P465">
        <f t="shared" si="41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0"/>
        <v>0</v>
      </c>
      <c r="P466">
        <f t="shared" si="41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0"/>
        <v>27</v>
      </c>
      <c r="P467">
        <f t="shared" si="41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0"/>
        <v>1</v>
      </c>
      <c r="P468">
        <f t="shared" si="41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0"/>
        <v>22</v>
      </c>
      <c r="P469">
        <f t="shared" si="41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0"/>
        <v>0</v>
      </c>
      <c r="P470">
        <f t="shared" si="41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43.5" x14ac:dyDescent="0.35">
      <c r="A471">
        <v>226</v>
      </c>
      <c r="B471" s="3" t="s">
        <v>228</v>
      </c>
      <c r="C471" s="3" t="s">
        <v>4336</v>
      </c>
      <c r="D471" s="6">
        <v>29000</v>
      </c>
      <c r="E471" s="8">
        <v>250</v>
      </c>
      <c r="F471" t="s">
        <v>8220</v>
      </c>
      <c r="G471" t="s">
        <v>8224</v>
      </c>
      <c r="H471" t="s">
        <v>8246</v>
      </c>
      <c r="I471">
        <v>1433064540</v>
      </c>
      <c r="J471">
        <v>1428854344</v>
      </c>
      <c r="K471" t="b">
        <v>0</v>
      </c>
      <c r="L471">
        <v>2</v>
      </c>
      <c r="M471" t="b">
        <v>0</v>
      </c>
      <c r="N471" t="s">
        <v>8266</v>
      </c>
      <c r="O471">
        <f t="shared" si="40"/>
        <v>1</v>
      </c>
      <c r="P471">
        <f t="shared" si="41"/>
        <v>125</v>
      </c>
      <c r="Q471" t="s">
        <v>8308</v>
      </c>
      <c r="R471" t="s">
        <v>8312</v>
      </c>
      <c r="S471" s="12">
        <f t="shared" si="37"/>
        <v>42106.666018518517</v>
      </c>
      <c r="T471" s="12">
        <f t="shared" si="38"/>
        <v>42155.395138888889</v>
      </c>
      <c r="U471">
        <f t="shared" si="39"/>
        <v>2015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0"/>
        <v>1</v>
      </c>
      <c r="P472">
        <f t="shared" si="41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0"/>
        <v>12</v>
      </c>
      <c r="P473">
        <f t="shared" si="41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0"/>
        <v>18</v>
      </c>
      <c r="P474">
        <f t="shared" si="41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0"/>
        <v>3</v>
      </c>
      <c r="P475">
        <f t="shared" si="41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0"/>
        <v>0</v>
      </c>
      <c r="P476">
        <f t="shared" si="41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0"/>
        <v>0</v>
      </c>
      <c r="P477">
        <f t="shared" si="41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0"/>
        <v>2</v>
      </c>
      <c r="P478">
        <f t="shared" si="41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0"/>
        <v>0</v>
      </c>
      <c r="P479">
        <f t="shared" si="41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0"/>
        <v>0</v>
      </c>
      <c r="P480">
        <f t="shared" si="41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0"/>
        <v>33</v>
      </c>
      <c r="P481">
        <f t="shared" si="41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0"/>
        <v>19</v>
      </c>
      <c r="P482">
        <f t="shared" si="41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41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41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29" x14ac:dyDescent="0.35">
      <c r="A485">
        <v>228</v>
      </c>
      <c r="B485" s="3" t="s">
        <v>230</v>
      </c>
      <c r="C485" s="3" t="s">
        <v>4338</v>
      </c>
      <c r="D485" s="6">
        <v>8000</v>
      </c>
      <c r="E485" s="8">
        <v>0</v>
      </c>
      <c r="F485" t="s">
        <v>8220</v>
      </c>
      <c r="G485" t="s">
        <v>8224</v>
      </c>
      <c r="H485" t="s">
        <v>8246</v>
      </c>
      <c r="I485">
        <v>1433176105</v>
      </c>
      <c r="J485">
        <v>1427992105</v>
      </c>
      <c r="K485" t="b">
        <v>0</v>
      </c>
      <c r="L485">
        <v>0</v>
      </c>
      <c r="M485" t="b">
        <v>0</v>
      </c>
      <c r="N485" t="s">
        <v>8266</v>
      </c>
      <c r="O485">
        <f t="shared" si="40"/>
        <v>0</v>
      </c>
      <c r="P485">
        <f t="shared" si="41"/>
        <v>0</v>
      </c>
      <c r="Q485" t="s">
        <v>8308</v>
      </c>
      <c r="R485" t="s">
        <v>8312</v>
      </c>
      <c r="S485" s="12">
        <f t="shared" si="37"/>
        <v>42096.686400462961</v>
      </c>
      <c r="T485" s="12">
        <f t="shared" si="38"/>
        <v>42156.686400462961</v>
      </c>
      <c r="U485">
        <f t="shared" si="39"/>
        <v>2015</v>
      </c>
    </row>
    <row r="486" spans="1:21" ht="43.5" x14ac:dyDescent="0.35">
      <c r="A486">
        <v>232</v>
      </c>
      <c r="B486" s="3" t="s">
        <v>234</v>
      </c>
      <c r="C486" s="3" t="s">
        <v>4342</v>
      </c>
      <c r="D486" s="6">
        <v>4000</v>
      </c>
      <c r="E486" s="8">
        <v>110</v>
      </c>
      <c r="F486" t="s">
        <v>8220</v>
      </c>
      <c r="G486" t="s">
        <v>8224</v>
      </c>
      <c r="H486" t="s">
        <v>8246</v>
      </c>
      <c r="I486">
        <v>1425066546</v>
      </c>
      <c r="J486">
        <v>1422474546</v>
      </c>
      <c r="K486" t="b">
        <v>0</v>
      </c>
      <c r="L486">
        <v>7</v>
      </c>
      <c r="M486" t="b">
        <v>0</v>
      </c>
      <c r="N486" t="s">
        <v>8266</v>
      </c>
      <c r="O486">
        <f t="shared" si="40"/>
        <v>3</v>
      </c>
      <c r="P486">
        <f t="shared" si="41"/>
        <v>15.71</v>
      </c>
      <c r="Q486" t="s">
        <v>8308</v>
      </c>
      <c r="R486" t="s">
        <v>8312</v>
      </c>
      <c r="S486" s="12">
        <f t="shared" si="37"/>
        <v>42032.82576388889</v>
      </c>
      <c r="T486" s="12">
        <f t="shared" si="38"/>
        <v>42062.82576388889</v>
      </c>
      <c r="U486">
        <f t="shared" si="39"/>
        <v>2015</v>
      </c>
    </row>
    <row r="487" spans="1:21" ht="43.5" x14ac:dyDescent="0.35">
      <c r="A487">
        <v>1023</v>
      </c>
      <c r="B487" s="3" t="s">
        <v>1024</v>
      </c>
      <c r="C487" s="3" t="s">
        <v>5133</v>
      </c>
      <c r="D487" s="6">
        <v>2000</v>
      </c>
      <c r="E487" s="8">
        <v>4743</v>
      </c>
      <c r="F487" t="s">
        <v>8218</v>
      </c>
      <c r="G487" t="s">
        <v>8224</v>
      </c>
      <c r="H487" t="s">
        <v>8246</v>
      </c>
      <c r="I487">
        <v>1434837861</v>
      </c>
      <c r="J487">
        <v>1432245861</v>
      </c>
      <c r="K487" t="b">
        <v>0</v>
      </c>
      <c r="L487">
        <v>131</v>
      </c>
      <c r="M487" t="b">
        <v>1</v>
      </c>
      <c r="N487" t="s">
        <v>8278</v>
      </c>
      <c r="O487">
        <f t="shared" si="40"/>
        <v>237</v>
      </c>
      <c r="P487">
        <f t="shared" si="41"/>
        <v>36.21</v>
      </c>
      <c r="Q487" t="s">
        <v>8323</v>
      </c>
      <c r="R487" t="s">
        <v>8328</v>
      </c>
      <c r="S487" s="12">
        <f t="shared" si="37"/>
        <v>42145.919687500005</v>
      </c>
      <c r="T487" s="12">
        <f t="shared" si="38"/>
        <v>42175.919687500005</v>
      </c>
      <c r="U487">
        <f t="shared" si="39"/>
        <v>2015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41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41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41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41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41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41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41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58" x14ac:dyDescent="0.35">
      <c r="A495">
        <v>1026</v>
      </c>
      <c r="B495" s="3" t="s">
        <v>1027</v>
      </c>
      <c r="C495" s="3" t="s">
        <v>5136</v>
      </c>
      <c r="D495" s="6">
        <v>7000</v>
      </c>
      <c r="E495" s="8">
        <v>7000.58</v>
      </c>
      <c r="F495" t="s">
        <v>8218</v>
      </c>
      <c r="G495" t="s">
        <v>8224</v>
      </c>
      <c r="H495" t="s">
        <v>8246</v>
      </c>
      <c r="I495">
        <v>1459414016</v>
      </c>
      <c r="J495">
        <v>1456480016</v>
      </c>
      <c r="K495" t="b">
        <v>1</v>
      </c>
      <c r="L495">
        <v>122</v>
      </c>
      <c r="M495" t="b">
        <v>1</v>
      </c>
      <c r="N495" t="s">
        <v>8278</v>
      </c>
      <c r="O495">
        <f t="shared" si="40"/>
        <v>100</v>
      </c>
      <c r="P495">
        <f t="shared" si="41"/>
        <v>57.38</v>
      </c>
      <c r="Q495" t="s">
        <v>8323</v>
      </c>
      <c r="R495" t="s">
        <v>8328</v>
      </c>
      <c r="S495" s="12">
        <f t="shared" si="37"/>
        <v>42426.407592592594</v>
      </c>
      <c r="T495" s="12">
        <f t="shared" si="38"/>
        <v>42460.365925925929</v>
      </c>
      <c r="U495">
        <f t="shared" si="39"/>
        <v>2016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41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41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41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41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41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41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41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41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41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1028</v>
      </c>
      <c r="B505" s="3" t="s">
        <v>1029</v>
      </c>
      <c r="C505" s="3" t="s">
        <v>5138</v>
      </c>
      <c r="D505" s="6">
        <v>10000</v>
      </c>
      <c r="E505" s="8">
        <v>11727</v>
      </c>
      <c r="F505" t="s">
        <v>8218</v>
      </c>
      <c r="G505" t="s">
        <v>8224</v>
      </c>
      <c r="H505" t="s">
        <v>8246</v>
      </c>
      <c r="I505">
        <v>1488830400</v>
      </c>
      <c r="J505">
        <v>1484924605</v>
      </c>
      <c r="K505" t="b">
        <v>1</v>
      </c>
      <c r="L505">
        <v>255</v>
      </c>
      <c r="M505" t="b">
        <v>1</v>
      </c>
      <c r="N505" t="s">
        <v>8278</v>
      </c>
      <c r="O505">
        <f t="shared" si="40"/>
        <v>117</v>
      </c>
      <c r="P505">
        <f t="shared" si="41"/>
        <v>45.99</v>
      </c>
      <c r="Q505" t="s">
        <v>8323</v>
      </c>
      <c r="R505" t="s">
        <v>8328</v>
      </c>
      <c r="S505" s="12">
        <f t="shared" si="37"/>
        <v>42755.627372685187</v>
      </c>
      <c r="T505" s="12">
        <f t="shared" si="38"/>
        <v>42800.833333333328</v>
      </c>
      <c r="U505">
        <f t="shared" si="39"/>
        <v>2017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41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1033</v>
      </c>
      <c r="B511" s="3" t="s">
        <v>1034</v>
      </c>
      <c r="C511" s="3" t="s">
        <v>5143</v>
      </c>
      <c r="D511" s="6">
        <v>1328</v>
      </c>
      <c r="E511" s="8">
        <v>1366</v>
      </c>
      <c r="F511" t="s">
        <v>8218</v>
      </c>
      <c r="G511" t="s">
        <v>8224</v>
      </c>
      <c r="H511" t="s">
        <v>8246</v>
      </c>
      <c r="I511">
        <v>1481564080</v>
      </c>
      <c r="J511">
        <v>1479144880</v>
      </c>
      <c r="K511" t="b">
        <v>0</v>
      </c>
      <c r="L511">
        <v>27</v>
      </c>
      <c r="M511" t="b">
        <v>1</v>
      </c>
      <c r="N511" t="s">
        <v>8278</v>
      </c>
      <c r="O511">
        <f t="shared" si="40"/>
        <v>103</v>
      </c>
      <c r="P511">
        <f t="shared" si="41"/>
        <v>50.59</v>
      </c>
      <c r="Q511" t="s">
        <v>8323</v>
      </c>
      <c r="R511" t="s">
        <v>8328</v>
      </c>
      <c r="S511" s="12">
        <f t="shared" si="37"/>
        <v>42688.732407407413</v>
      </c>
      <c r="T511" s="12">
        <f t="shared" si="38"/>
        <v>42716.732407407413</v>
      </c>
      <c r="U511">
        <f t="shared" si="39"/>
        <v>2016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5">ROUND(E516/D516*100,0)</f>
        <v>3</v>
      </c>
      <c r="P516">
        <f t="shared" ref="P516:P579" si="46">IFERROR(ROUND(E516/L516,2),0)</f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5"/>
        <v>25</v>
      </c>
      <c r="P517">
        <f t="shared" si="46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43.5" x14ac:dyDescent="0.35">
      <c r="A518">
        <v>2201</v>
      </c>
      <c r="B518" s="3" t="s">
        <v>2202</v>
      </c>
      <c r="C518" s="3" t="s">
        <v>6311</v>
      </c>
      <c r="D518" s="6">
        <v>110</v>
      </c>
      <c r="E518" s="8">
        <v>420.99</v>
      </c>
      <c r="F518" t="s">
        <v>8218</v>
      </c>
      <c r="G518" t="s">
        <v>8224</v>
      </c>
      <c r="H518" t="s">
        <v>8246</v>
      </c>
      <c r="I518">
        <v>1358367565</v>
      </c>
      <c r="J518">
        <v>1357157965</v>
      </c>
      <c r="K518" t="b">
        <v>0</v>
      </c>
      <c r="L518">
        <v>28</v>
      </c>
      <c r="M518" t="b">
        <v>1</v>
      </c>
      <c r="N518" t="s">
        <v>8278</v>
      </c>
      <c r="O518">
        <f t="shared" si="45"/>
        <v>383</v>
      </c>
      <c r="P518">
        <f t="shared" si="46"/>
        <v>15.04</v>
      </c>
      <c r="Q518" t="s">
        <v>8323</v>
      </c>
      <c r="R518" t="s">
        <v>8328</v>
      </c>
      <c r="S518" s="12">
        <f t="shared" si="42"/>
        <v>41276.846817129634</v>
      </c>
      <c r="T518" s="12">
        <f t="shared" si="43"/>
        <v>41290.846817129634</v>
      </c>
      <c r="U518">
        <f t="shared" si="44"/>
        <v>2013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5"/>
        <v>1</v>
      </c>
      <c r="P519">
        <f t="shared" si="46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5"/>
        <v>0</v>
      </c>
      <c r="P520">
        <f t="shared" si="46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5"/>
        <v>23</v>
      </c>
      <c r="P521">
        <f t="shared" si="46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29" x14ac:dyDescent="0.35">
      <c r="A522">
        <v>2209</v>
      </c>
      <c r="B522" s="3" t="s">
        <v>2210</v>
      </c>
      <c r="C522" s="3" t="s">
        <v>6319</v>
      </c>
      <c r="D522" s="6">
        <v>500</v>
      </c>
      <c r="E522" s="8">
        <v>754</v>
      </c>
      <c r="F522" t="s">
        <v>8218</v>
      </c>
      <c r="G522" t="s">
        <v>8224</v>
      </c>
      <c r="H522" t="s">
        <v>8246</v>
      </c>
      <c r="I522">
        <v>1397516400</v>
      </c>
      <c r="J522">
        <v>1396524644</v>
      </c>
      <c r="K522" t="b">
        <v>0</v>
      </c>
      <c r="L522">
        <v>15</v>
      </c>
      <c r="M522" t="b">
        <v>1</v>
      </c>
      <c r="N522" t="s">
        <v>8278</v>
      </c>
      <c r="O522">
        <f t="shared" si="45"/>
        <v>151</v>
      </c>
      <c r="P522">
        <f t="shared" si="46"/>
        <v>50.27</v>
      </c>
      <c r="Q522" t="s">
        <v>8323</v>
      </c>
      <c r="R522" t="s">
        <v>8328</v>
      </c>
      <c r="S522" s="12">
        <f t="shared" si="42"/>
        <v>41732.479675925926</v>
      </c>
      <c r="T522" s="12">
        <f t="shared" si="43"/>
        <v>41743.958333333336</v>
      </c>
      <c r="U522">
        <f t="shared" si="44"/>
        <v>2014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1693</v>
      </c>
      <c r="B526" s="3" t="s">
        <v>1694</v>
      </c>
      <c r="C526" s="3" t="s">
        <v>5803</v>
      </c>
      <c r="D526" s="6">
        <v>3000</v>
      </c>
      <c r="E526" s="8">
        <v>280</v>
      </c>
      <c r="F526" t="s">
        <v>8221</v>
      </c>
      <c r="G526" t="s">
        <v>8224</v>
      </c>
      <c r="H526" t="s">
        <v>8246</v>
      </c>
      <c r="I526">
        <v>1491768000</v>
      </c>
      <c r="J526">
        <v>1489097112</v>
      </c>
      <c r="K526" t="b">
        <v>0</v>
      </c>
      <c r="L526">
        <v>8</v>
      </c>
      <c r="M526" t="b">
        <v>0</v>
      </c>
      <c r="N526" t="s">
        <v>8291</v>
      </c>
      <c r="O526">
        <f t="shared" si="45"/>
        <v>9</v>
      </c>
      <c r="P526">
        <f t="shared" si="46"/>
        <v>35</v>
      </c>
      <c r="Q526" t="s">
        <v>8323</v>
      </c>
      <c r="R526" t="s">
        <v>8345</v>
      </c>
      <c r="S526" s="12">
        <f t="shared" si="42"/>
        <v>42803.920277777783</v>
      </c>
      <c r="T526" s="12">
        <f t="shared" si="43"/>
        <v>42834.833333333328</v>
      </c>
      <c r="U526">
        <f t="shared" si="44"/>
        <v>2017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1727</v>
      </c>
      <c r="B528" s="3" t="s">
        <v>1728</v>
      </c>
      <c r="C528" s="3" t="s">
        <v>5837</v>
      </c>
      <c r="D528" s="6">
        <v>3000</v>
      </c>
      <c r="E528" s="8">
        <v>1</v>
      </c>
      <c r="F528" t="s">
        <v>8220</v>
      </c>
      <c r="G528" t="s">
        <v>8224</v>
      </c>
      <c r="H528" t="s">
        <v>8246</v>
      </c>
      <c r="I528">
        <v>1428231600</v>
      </c>
      <c r="J528">
        <v>1423520177</v>
      </c>
      <c r="K528" t="b">
        <v>0</v>
      </c>
      <c r="L528">
        <v>1</v>
      </c>
      <c r="M528" t="b">
        <v>0</v>
      </c>
      <c r="N528" t="s">
        <v>8291</v>
      </c>
      <c r="O528">
        <f t="shared" si="45"/>
        <v>0</v>
      </c>
      <c r="P528">
        <f t="shared" si="46"/>
        <v>1</v>
      </c>
      <c r="Q528" t="s">
        <v>8323</v>
      </c>
      <c r="R528" t="s">
        <v>8345</v>
      </c>
      <c r="S528" s="12">
        <f t="shared" si="42"/>
        <v>42044.927974537044</v>
      </c>
      <c r="T528" s="12">
        <f t="shared" si="43"/>
        <v>42099.458333333328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763</v>
      </c>
      <c r="B535" s="3" t="s">
        <v>764</v>
      </c>
      <c r="C535" s="3" t="s">
        <v>4873</v>
      </c>
      <c r="D535" s="6">
        <v>4290</v>
      </c>
      <c r="E535" s="8">
        <v>5</v>
      </c>
      <c r="F535" t="s">
        <v>8220</v>
      </c>
      <c r="G535" t="s">
        <v>8224</v>
      </c>
      <c r="H535" t="s">
        <v>8246</v>
      </c>
      <c r="I535">
        <v>1376563408</v>
      </c>
      <c r="J535">
        <v>1373971408</v>
      </c>
      <c r="K535" t="b">
        <v>0</v>
      </c>
      <c r="L535">
        <v>1</v>
      </c>
      <c r="M535" t="b">
        <v>0</v>
      </c>
      <c r="N535" t="s">
        <v>8273</v>
      </c>
      <c r="O535">
        <f t="shared" si="45"/>
        <v>0</v>
      </c>
      <c r="P535">
        <f t="shared" si="46"/>
        <v>5</v>
      </c>
      <c r="Q535" t="s">
        <v>8320</v>
      </c>
      <c r="R535" t="s">
        <v>8322</v>
      </c>
      <c r="S535" s="12">
        <f t="shared" si="42"/>
        <v>41471.446851851848</v>
      </c>
      <c r="T535" s="12">
        <f t="shared" si="43"/>
        <v>41501.446851851848</v>
      </c>
      <c r="U535">
        <f t="shared" si="44"/>
        <v>2013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773</v>
      </c>
      <c r="B537" s="3" t="s">
        <v>774</v>
      </c>
      <c r="C537" s="3" t="s">
        <v>4883</v>
      </c>
      <c r="D537" s="6">
        <v>3759</v>
      </c>
      <c r="E537" s="8">
        <v>32</v>
      </c>
      <c r="F537" t="s">
        <v>8220</v>
      </c>
      <c r="G537" t="s">
        <v>8224</v>
      </c>
      <c r="H537" t="s">
        <v>8246</v>
      </c>
      <c r="I537">
        <v>1431298860</v>
      </c>
      <c r="J537">
        <v>1428341985</v>
      </c>
      <c r="K537" t="b">
        <v>0</v>
      </c>
      <c r="L537">
        <v>2</v>
      </c>
      <c r="M537" t="b">
        <v>0</v>
      </c>
      <c r="N537" t="s">
        <v>8273</v>
      </c>
      <c r="O537">
        <f t="shared" si="45"/>
        <v>1</v>
      </c>
      <c r="P537">
        <f t="shared" si="46"/>
        <v>16</v>
      </c>
      <c r="Q537" t="s">
        <v>8320</v>
      </c>
      <c r="R537" t="s">
        <v>8322</v>
      </c>
      <c r="S537" s="12">
        <f t="shared" si="42"/>
        <v>42100.735937499994</v>
      </c>
      <c r="T537" s="12">
        <f t="shared" si="43"/>
        <v>42134.959027777775</v>
      </c>
      <c r="U537">
        <f t="shared" si="44"/>
        <v>2015</v>
      </c>
    </row>
    <row r="538" spans="1:21" ht="43.5" x14ac:dyDescent="0.35">
      <c r="A538">
        <v>1170</v>
      </c>
      <c r="B538" s="3" t="s">
        <v>1171</v>
      </c>
      <c r="C538" s="3" t="s">
        <v>5280</v>
      </c>
      <c r="D538" s="6">
        <v>25000</v>
      </c>
      <c r="E538" s="8">
        <v>100</v>
      </c>
      <c r="F538" t="s">
        <v>8220</v>
      </c>
      <c r="G538" t="s">
        <v>8224</v>
      </c>
      <c r="H538" t="s">
        <v>8246</v>
      </c>
      <c r="I538">
        <v>1433021171</v>
      </c>
      <c r="J538">
        <v>1430429171</v>
      </c>
      <c r="K538" t="b">
        <v>0</v>
      </c>
      <c r="L538">
        <v>2</v>
      </c>
      <c r="M538" t="b">
        <v>0</v>
      </c>
      <c r="N538" t="s">
        <v>8282</v>
      </c>
      <c r="O538">
        <f t="shared" si="45"/>
        <v>0</v>
      </c>
      <c r="P538">
        <f t="shared" si="46"/>
        <v>50</v>
      </c>
      <c r="Q538" t="s">
        <v>8334</v>
      </c>
      <c r="R538" t="s">
        <v>8335</v>
      </c>
      <c r="S538" s="12">
        <f t="shared" si="42"/>
        <v>42124.893182870372</v>
      </c>
      <c r="T538" s="12">
        <f t="shared" si="43"/>
        <v>42154.893182870372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1177</v>
      </c>
      <c r="B541" s="3" t="s">
        <v>1178</v>
      </c>
      <c r="C541" s="3" t="s">
        <v>5287</v>
      </c>
      <c r="D541" s="6">
        <v>6000</v>
      </c>
      <c r="E541" s="8">
        <v>0</v>
      </c>
      <c r="F541" t="s">
        <v>8220</v>
      </c>
      <c r="G541" t="s">
        <v>8224</v>
      </c>
      <c r="H541" t="s">
        <v>8246</v>
      </c>
      <c r="I541">
        <v>1413388296</v>
      </c>
      <c r="J541">
        <v>1410796296</v>
      </c>
      <c r="K541" t="b">
        <v>0</v>
      </c>
      <c r="L541">
        <v>0</v>
      </c>
      <c r="M541" t="b">
        <v>0</v>
      </c>
      <c r="N541" t="s">
        <v>8282</v>
      </c>
      <c r="O541">
        <f t="shared" si="45"/>
        <v>0</v>
      </c>
      <c r="P541">
        <f t="shared" si="46"/>
        <v>0</v>
      </c>
      <c r="Q541" t="s">
        <v>8334</v>
      </c>
      <c r="R541" t="s">
        <v>8335</v>
      </c>
      <c r="S541" s="12">
        <f t="shared" si="42"/>
        <v>41897.660833333335</v>
      </c>
      <c r="T541" s="12">
        <f t="shared" si="43"/>
        <v>41927.660833333335</v>
      </c>
      <c r="U541">
        <f t="shared" si="44"/>
        <v>2014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5" x14ac:dyDescent="0.35">
      <c r="A549">
        <v>2403</v>
      </c>
      <c r="B549" s="3" t="s">
        <v>2404</v>
      </c>
      <c r="C549" s="3" t="s">
        <v>6513</v>
      </c>
      <c r="D549" s="6">
        <v>1200</v>
      </c>
      <c r="E549" s="8">
        <v>202</v>
      </c>
      <c r="F549" t="s">
        <v>8220</v>
      </c>
      <c r="G549" t="s">
        <v>8224</v>
      </c>
      <c r="H549" t="s">
        <v>8246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8282</v>
      </c>
      <c r="O549">
        <f t="shared" si="45"/>
        <v>17</v>
      </c>
      <c r="P549">
        <f t="shared" si="46"/>
        <v>16.829999999999998</v>
      </c>
      <c r="Q549" t="s">
        <v>8334</v>
      </c>
      <c r="R549" t="s">
        <v>8335</v>
      </c>
      <c r="S549" s="12">
        <f t="shared" si="42"/>
        <v>42399.882615740738</v>
      </c>
      <c r="T549" s="12">
        <f t="shared" si="43"/>
        <v>42459.840949074074</v>
      </c>
      <c r="U549">
        <f t="shared" si="44"/>
        <v>2016</v>
      </c>
    </row>
    <row r="550" spans="1:21" ht="43.5" x14ac:dyDescent="0.35">
      <c r="A550">
        <v>2568</v>
      </c>
      <c r="B550" s="3" t="s">
        <v>2568</v>
      </c>
      <c r="C550" s="3" t="s">
        <v>6678</v>
      </c>
      <c r="D550" s="6">
        <v>10000</v>
      </c>
      <c r="E550" s="8">
        <v>50</v>
      </c>
      <c r="F550" t="s">
        <v>8219</v>
      </c>
      <c r="G550" t="s">
        <v>8224</v>
      </c>
      <c r="H550" t="s">
        <v>8246</v>
      </c>
      <c r="I550">
        <v>1472745594</v>
      </c>
      <c r="J550">
        <v>1470153594</v>
      </c>
      <c r="K550" t="b">
        <v>0</v>
      </c>
      <c r="L550">
        <v>1</v>
      </c>
      <c r="M550" t="b">
        <v>0</v>
      </c>
      <c r="N550" t="s">
        <v>8282</v>
      </c>
      <c r="O550">
        <f t="shared" si="45"/>
        <v>1</v>
      </c>
      <c r="P550">
        <f t="shared" si="46"/>
        <v>50</v>
      </c>
      <c r="Q550" t="s">
        <v>8334</v>
      </c>
      <c r="R550" t="s">
        <v>8335</v>
      </c>
      <c r="S550" s="12">
        <f t="shared" si="42"/>
        <v>42584.666597222225</v>
      </c>
      <c r="T550" s="12">
        <f t="shared" si="43"/>
        <v>42614.666597222225</v>
      </c>
      <c r="U550">
        <f t="shared" si="44"/>
        <v>2016</v>
      </c>
    </row>
    <row r="551" spans="1:21" ht="29" x14ac:dyDescent="0.35">
      <c r="A551">
        <v>2586</v>
      </c>
      <c r="B551" s="3" t="s">
        <v>2586</v>
      </c>
      <c r="C551" s="3" t="s">
        <v>6696</v>
      </c>
      <c r="D551" s="6">
        <v>3000</v>
      </c>
      <c r="E551" s="8">
        <v>5</v>
      </c>
      <c r="F551" t="s">
        <v>8220</v>
      </c>
      <c r="G551" t="s">
        <v>8224</v>
      </c>
      <c r="H551" t="s">
        <v>8246</v>
      </c>
      <c r="I551">
        <v>1451030136</v>
      </c>
      <c r="J551">
        <v>1448438136</v>
      </c>
      <c r="K551" t="b">
        <v>0</v>
      </c>
      <c r="L551">
        <v>1</v>
      </c>
      <c r="M551" t="b">
        <v>0</v>
      </c>
      <c r="N551" t="s">
        <v>8282</v>
      </c>
      <c r="O551">
        <f t="shared" si="45"/>
        <v>0</v>
      </c>
      <c r="P551">
        <f t="shared" si="46"/>
        <v>5</v>
      </c>
      <c r="Q551" t="s">
        <v>8334</v>
      </c>
      <c r="R551" t="s">
        <v>8335</v>
      </c>
      <c r="S551" s="12">
        <f t="shared" si="42"/>
        <v>42333.330277777779</v>
      </c>
      <c r="T551" s="12">
        <f t="shared" si="43"/>
        <v>42363.330277777779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2597</v>
      </c>
      <c r="B557" s="3" t="s">
        <v>2597</v>
      </c>
      <c r="C557" s="3" t="s">
        <v>6707</v>
      </c>
      <c r="D557" s="6">
        <v>1500</v>
      </c>
      <c r="E557" s="8">
        <v>85</v>
      </c>
      <c r="F557" t="s">
        <v>8220</v>
      </c>
      <c r="G557" t="s">
        <v>8224</v>
      </c>
      <c r="H557" t="s">
        <v>8246</v>
      </c>
      <c r="I557">
        <v>1466323917</v>
      </c>
      <c r="J557">
        <v>1463731917</v>
      </c>
      <c r="K557" t="b">
        <v>0</v>
      </c>
      <c r="L557">
        <v>7</v>
      </c>
      <c r="M557" t="b">
        <v>0</v>
      </c>
      <c r="N557" t="s">
        <v>8282</v>
      </c>
      <c r="O557">
        <f t="shared" si="45"/>
        <v>6</v>
      </c>
      <c r="P557">
        <f t="shared" si="46"/>
        <v>12.14</v>
      </c>
      <c r="Q557" t="s">
        <v>8334</v>
      </c>
      <c r="R557" t="s">
        <v>8335</v>
      </c>
      <c r="S557" s="12">
        <f t="shared" si="42"/>
        <v>42510.341631944444</v>
      </c>
      <c r="T557" s="12">
        <f t="shared" si="43"/>
        <v>42540.341631944444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1901</v>
      </c>
      <c r="B567" s="3" t="s">
        <v>1902</v>
      </c>
      <c r="C567" s="3" t="s">
        <v>6011</v>
      </c>
      <c r="D567" s="6">
        <v>99000</v>
      </c>
      <c r="E567" s="8">
        <v>2670</v>
      </c>
      <c r="F567" t="s">
        <v>8220</v>
      </c>
      <c r="G567" t="s">
        <v>8224</v>
      </c>
      <c r="H567" t="s">
        <v>8246</v>
      </c>
      <c r="I567">
        <v>1432299600</v>
      </c>
      <c r="J567">
        <v>1429707729</v>
      </c>
      <c r="K567" t="b">
        <v>0</v>
      </c>
      <c r="L567">
        <v>25</v>
      </c>
      <c r="M567" t="b">
        <v>0</v>
      </c>
      <c r="N567" t="s">
        <v>8292</v>
      </c>
      <c r="O567">
        <f t="shared" si="45"/>
        <v>3</v>
      </c>
      <c r="P567">
        <f t="shared" si="46"/>
        <v>106.8</v>
      </c>
      <c r="Q567" t="s">
        <v>8317</v>
      </c>
      <c r="R567" t="s">
        <v>8346</v>
      </c>
      <c r="S567" s="12">
        <f t="shared" si="42"/>
        <v>42116.54315972222</v>
      </c>
      <c r="T567" s="12">
        <f t="shared" si="43"/>
        <v>42146.541666666672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29" x14ac:dyDescent="0.35">
      <c r="A576">
        <v>1913</v>
      </c>
      <c r="B576" s="3" t="s">
        <v>1914</v>
      </c>
      <c r="C576" s="3" t="s">
        <v>6023</v>
      </c>
      <c r="D576" s="6">
        <v>48000</v>
      </c>
      <c r="E576" s="8">
        <v>637</v>
      </c>
      <c r="F576" t="s">
        <v>8220</v>
      </c>
      <c r="G576" t="s">
        <v>8224</v>
      </c>
      <c r="H576" t="s">
        <v>8246</v>
      </c>
      <c r="I576">
        <v>1412770578</v>
      </c>
      <c r="J576">
        <v>1410178578</v>
      </c>
      <c r="K576" t="b">
        <v>0</v>
      </c>
      <c r="L576">
        <v>26</v>
      </c>
      <c r="M576" t="b">
        <v>0</v>
      </c>
      <c r="N576" t="s">
        <v>8292</v>
      </c>
      <c r="O576">
        <f t="shared" si="45"/>
        <v>1</v>
      </c>
      <c r="P576">
        <f t="shared" si="46"/>
        <v>24.5</v>
      </c>
      <c r="Q576" t="s">
        <v>8317</v>
      </c>
      <c r="R576" t="s">
        <v>8346</v>
      </c>
      <c r="S576" s="12">
        <f t="shared" si="42"/>
        <v>41890.511319444442</v>
      </c>
      <c r="T576" s="12">
        <f t="shared" si="43"/>
        <v>41920.511319444442</v>
      </c>
      <c r="U576">
        <f t="shared" si="44"/>
        <v>2014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3.5" x14ac:dyDescent="0.35">
      <c r="A580">
        <v>1920</v>
      </c>
      <c r="B580" s="3" t="s">
        <v>1921</v>
      </c>
      <c r="C580" s="3" t="s">
        <v>6030</v>
      </c>
      <c r="D580" s="6">
        <v>10000</v>
      </c>
      <c r="E580" s="8">
        <v>4303</v>
      </c>
      <c r="F580" t="s">
        <v>8220</v>
      </c>
      <c r="G580" t="s">
        <v>8224</v>
      </c>
      <c r="H580" t="s">
        <v>8246</v>
      </c>
      <c r="I580">
        <v>1445468400</v>
      </c>
      <c r="J580">
        <v>1443042061</v>
      </c>
      <c r="K580" t="b">
        <v>0</v>
      </c>
      <c r="L580">
        <v>105</v>
      </c>
      <c r="M580" t="b">
        <v>0</v>
      </c>
      <c r="N580" t="s">
        <v>8292</v>
      </c>
      <c r="O580">
        <f t="shared" ref="O580:O643" si="50">ROUND(E580/D580*100,0)</f>
        <v>43</v>
      </c>
      <c r="P580">
        <f t="shared" ref="P580:P643" si="51">IFERROR(ROUND(E580/L580,2),0)</f>
        <v>40.98</v>
      </c>
      <c r="Q580" t="s">
        <v>8317</v>
      </c>
      <c r="R580" t="s">
        <v>8346</v>
      </c>
      <c r="S580" s="12">
        <f t="shared" si="47"/>
        <v>42270.875706018516</v>
      </c>
      <c r="T580" s="12">
        <f t="shared" si="48"/>
        <v>42298.958333333328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0"/>
        <v>1</v>
      </c>
      <c r="P581">
        <f t="shared" si="51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0"/>
        <v>0</v>
      </c>
      <c r="P582">
        <f t="shared" si="51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0"/>
        <v>0</v>
      </c>
      <c r="P583">
        <f t="shared" si="51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0"/>
        <v>0</v>
      </c>
      <c r="P584">
        <f t="shared" si="51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0"/>
        <v>0</v>
      </c>
      <c r="P585">
        <f t="shared" si="51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51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1949</v>
      </c>
      <c r="B587" s="3" t="s">
        <v>1950</v>
      </c>
      <c r="C587" s="3" t="s">
        <v>6059</v>
      </c>
      <c r="D587" s="6">
        <v>50000</v>
      </c>
      <c r="E587" s="8">
        <v>53001.3</v>
      </c>
      <c r="F587" t="s">
        <v>8218</v>
      </c>
      <c r="G587" t="s">
        <v>8224</v>
      </c>
      <c r="H587" t="s">
        <v>8246</v>
      </c>
      <c r="I587">
        <v>1404986951</v>
      </c>
      <c r="J587">
        <v>1402394951</v>
      </c>
      <c r="K587" t="b">
        <v>1</v>
      </c>
      <c r="L587">
        <v>943</v>
      </c>
      <c r="M587" t="b">
        <v>1</v>
      </c>
      <c r="N587" t="s">
        <v>8293</v>
      </c>
      <c r="O587">
        <f t="shared" si="50"/>
        <v>106</v>
      </c>
      <c r="P587">
        <f t="shared" si="51"/>
        <v>56.2</v>
      </c>
      <c r="Q587" t="s">
        <v>8317</v>
      </c>
      <c r="R587" t="s">
        <v>8347</v>
      </c>
      <c r="S587" s="12">
        <f t="shared" si="47"/>
        <v>41800.423043981478</v>
      </c>
      <c r="T587" s="12">
        <f t="shared" si="48"/>
        <v>41830.423043981478</v>
      </c>
      <c r="U587">
        <f t="shared" si="49"/>
        <v>2014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1963</v>
      </c>
      <c r="B592" s="3" t="s">
        <v>1964</v>
      </c>
      <c r="C592" s="3" t="s">
        <v>6073</v>
      </c>
      <c r="D592" s="6">
        <v>19000</v>
      </c>
      <c r="E592" s="8">
        <v>24108</v>
      </c>
      <c r="F592" t="s">
        <v>8218</v>
      </c>
      <c r="G592" t="s">
        <v>8224</v>
      </c>
      <c r="H592" t="s">
        <v>8246</v>
      </c>
      <c r="I592">
        <v>1410862734</v>
      </c>
      <c r="J592">
        <v>1407838734</v>
      </c>
      <c r="K592" t="b">
        <v>1</v>
      </c>
      <c r="L592">
        <v>205</v>
      </c>
      <c r="M592" t="b">
        <v>1</v>
      </c>
      <c r="N592" t="s">
        <v>8293</v>
      </c>
      <c r="O592">
        <f t="shared" si="50"/>
        <v>127</v>
      </c>
      <c r="P592">
        <f t="shared" si="51"/>
        <v>117.6</v>
      </c>
      <c r="Q592" t="s">
        <v>8317</v>
      </c>
      <c r="R592" t="s">
        <v>8347</v>
      </c>
      <c r="S592" s="12">
        <f t="shared" si="47"/>
        <v>41863.429791666669</v>
      </c>
      <c r="T592" s="12">
        <f t="shared" si="48"/>
        <v>41898.429791666669</v>
      </c>
      <c r="U592">
        <f t="shared" si="49"/>
        <v>2014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3.5" x14ac:dyDescent="0.35">
      <c r="A595">
        <v>1969</v>
      </c>
      <c r="B595" s="3" t="s">
        <v>1970</v>
      </c>
      <c r="C595" s="3" t="s">
        <v>6079</v>
      </c>
      <c r="D595" s="6">
        <v>20000</v>
      </c>
      <c r="E595" s="8">
        <v>115816</v>
      </c>
      <c r="F595" t="s">
        <v>8218</v>
      </c>
      <c r="G595" t="s">
        <v>8224</v>
      </c>
      <c r="H595" t="s">
        <v>8246</v>
      </c>
      <c r="I595">
        <v>1470423668</v>
      </c>
      <c r="J595">
        <v>1467831668</v>
      </c>
      <c r="K595" t="b">
        <v>1</v>
      </c>
      <c r="L595">
        <v>1887</v>
      </c>
      <c r="M595" t="b">
        <v>1</v>
      </c>
      <c r="N595" t="s">
        <v>8293</v>
      </c>
      <c r="O595">
        <f t="shared" si="50"/>
        <v>579</v>
      </c>
      <c r="P595">
        <f t="shared" si="51"/>
        <v>61.38</v>
      </c>
      <c r="Q595" t="s">
        <v>8317</v>
      </c>
      <c r="R595" t="s">
        <v>8347</v>
      </c>
      <c r="S595" s="12">
        <f t="shared" si="47"/>
        <v>42557.792453703703</v>
      </c>
      <c r="T595" s="12">
        <f t="shared" si="48"/>
        <v>42587.792453703703</v>
      </c>
      <c r="U595">
        <f t="shared" si="49"/>
        <v>2016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1974</v>
      </c>
      <c r="B611" s="3" t="s">
        <v>1975</v>
      </c>
      <c r="C611" s="3" t="s">
        <v>6084</v>
      </c>
      <c r="D611" s="6">
        <v>20000</v>
      </c>
      <c r="E611" s="8">
        <v>75099.199999999997</v>
      </c>
      <c r="F611" t="s">
        <v>8218</v>
      </c>
      <c r="G611" t="s">
        <v>8224</v>
      </c>
      <c r="H611" t="s">
        <v>8246</v>
      </c>
      <c r="I611">
        <v>1376899269</v>
      </c>
      <c r="J611">
        <v>1371715269</v>
      </c>
      <c r="K611" t="b">
        <v>1</v>
      </c>
      <c r="L611">
        <v>402</v>
      </c>
      <c r="M611" t="b">
        <v>1</v>
      </c>
      <c r="N611" t="s">
        <v>8293</v>
      </c>
      <c r="O611">
        <f t="shared" si="50"/>
        <v>375</v>
      </c>
      <c r="P611">
        <f t="shared" si="51"/>
        <v>186.81</v>
      </c>
      <c r="Q611" t="s">
        <v>8317</v>
      </c>
      <c r="R611" t="s">
        <v>8347</v>
      </c>
      <c r="S611" s="12">
        <f t="shared" si="47"/>
        <v>41445.334131944444</v>
      </c>
      <c r="T611" s="12">
        <f t="shared" si="48"/>
        <v>41505.334131944444</v>
      </c>
      <c r="U611">
        <f t="shared" si="49"/>
        <v>2013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29" x14ac:dyDescent="0.35">
      <c r="A619">
        <v>1976</v>
      </c>
      <c r="B619" s="3" t="s">
        <v>1977</v>
      </c>
      <c r="C619" s="3" t="s">
        <v>6086</v>
      </c>
      <c r="D619" s="6">
        <v>4000</v>
      </c>
      <c r="E619" s="8">
        <v>13864</v>
      </c>
      <c r="F619" t="s">
        <v>8218</v>
      </c>
      <c r="G619" t="s">
        <v>8224</v>
      </c>
      <c r="H619" t="s">
        <v>8246</v>
      </c>
      <c r="I619">
        <v>1373751325</v>
      </c>
      <c r="J619">
        <v>1371159325</v>
      </c>
      <c r="K619" t="b">
        <v>1</v>
      </c>
      <c r="L619">
        <v>473</v>
      </c>
      <c r="M619" t="b">
        <v>1</v>
      </c>
      <c r="N619" t="s">
        <v>8293</v>
      </c>
      <c r="O619">
        <f t="shared" si="50"/>
        <v>347</v>
      </c>
      <c r="P619">
        <f t="shared" si="51"/>
        <v>29.31</v>
      </c>
      <c r="Q619" t="s">
        <v>8317</v>
      </c>
      <c r="R619" t="s">
        <v>8347</v>
      </c>
      <c r="S619" s="12">
        <f t="shared" si="47"/>
        <v>41438.899594907409</v>
      </c>
      <c r="T619" s="12">
        <f t="shared" si="48"/>
        <v>41468.899594907409</v>
      </c>
      <c r="U619">
        <f t="shared" si="49"/>
        <v>2013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2030</v>
      </c>
      <c r="B638" s="3" t="s">
        <v>2031</v>
      </c>
      <c r="C638" s="3" t="s">
        <v>6140</v>
      </c>
      <c r="D638" s="6">
        <v>32768</v>
      </c>
      <c r="E638" s="8">
        <v>74134</v>
      </c>
      <c r="F638" t="s">
        <v>8218</v>
      </c>
      <c r="G638" t="s">
        <v>8224</v>
      </c>
      <c r="H638" t="s">
        <v>8246</v>
      </c>
      <c r="I638">
        <v>1354233296</v>
      </c>
      <c r="J638">
        <v>1351641296</v>
      </c>
      <c r="K638" t="b">
        <v>1</v>
      </c>
      <c r="L638">
        <v>625</v>
      </c>
      <c r="M638" t="b">
        <v>1</v>
      </c>
      <c r="N638" t="s">
        <v>8293</v>
      </c>
      <c r="O638">
        <f t="shared" si="50"/>
        <v>226</v>
      </c>
      <c r="P638">
        <f t="shared" si="51"/>
        <v>118.61</v>
      </c>
      <c r="Q638" t="s">
        <v>8317</v>
      </c>
      <c r="R638" t="s">
        <v>8347</v>
      </c>
      <c r="S638" s="12">
        <f t="shared" si="47"/>
        <v>41212.996481481481</v>
      </c>
      <c r="T638" s="12">
        <f t="shared" si="48"/>
        <v>41242.996481481481</v>
      </c>
      <c r="U638">
        <f t="shared" si="49"/>
        <v>2012</v>
      </c>
    </row>
    <row r="639" spans="1:21" ht="43.5" x14ac:dyDescent="0.35">
      <c r="A639">
        <v>2038</v>
      </c>
      <c r="B639" s="3" t="s">
        <v>2039</v>
      </c>
      <c r="C639" s="3" t="s">
        <v>6148</v>
      </c>
      <c r="D639" s="6">
        <v>8000</v>
      </c>
      <c r="E639" s="8">
        <v>33641</v>
      </c>
      <c r="F639" t="s">
        <v>8218</v>
      </c>
      <c r="G639" t="s">
        <v>8224</v>
      </c>
      <c r="H639" t="s">
        <v>8246</v>
      </c>
      <c r="I639">
        <v>1372701600</v>
      </c>
      <c r="J639">
        <v>1369895421</v>
      </c>
      <c r="K639" t="b">
        <v>1</v>
      </c>
      <c r="L639">
        <v>204</v>
      </c>
      <c r="M639" t="b">
        <v>1</v>
      </c>
      <c r="N639" t="s">
        <v>8293</v>
      </c>
      <c r="O639">
        <f t="shared" si="50"/>
        <v>421</v>
      </c>
      <c r="P639">
        <f t="shared" si="51"/>
        <v>164.91</v>
      </c>
      <c r="Q639" t="s">
        <v>8317</v>
      </c>
      <c r="R639" t="s">
        <v>8347</v>
      </c>
      <c r="S639" s="12">
        <f t="shared" si="47"/>
        <v>41424.27107638889</v>
      </c>
      <c r="T639" s="12">
        <f t="shared" si="48"/>
        <v>41456.75</v>
      </c>
      <c r="U639">
        <f t="shared" si="49"/>
        <v>2013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5">ROUND(E644/D644*100,0)</f>
        <v>1460</v>
      </c>
      <c r="P644">
        <f t="shared" ref="P644:P707" si="56">IFERROR(ROUND(E644/L644,2),0)</f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5"/>
        <v>106</v>
      </c>
      <c r="P645">
        <f t="shared" si="56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5"/>
        <v>300</v>
      </c>
      <c r="P646">
        <f t="shared" si="56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5"/>
        <v>279</v>
      </c>
      <c r="P647">
        <f t="shared" si="56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5"/>
        <v>132</v>
      </c>
      <c r="P648">
        <f t="shared" si="56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5"/>
        <v>107</v>
      </c>
      <c r="P649">
        <f t="shared" si="56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5"/>
        <v>127</v>
      </c>
      <c r="P650">
        <f t="shared" si="56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x14ac:dyDescent="0.35">
      <c r="A694">
        <v>2049</v>
      </c>
      <c r="B694" s="3" t="s">
        <v>2050</v>
      </c>
      <c r="C694" s="3" t="s">
        <v>6159</v>
      </c>
      <c r="D694" s="6">
        <v>50000</v>
      </c>
      <c r="E694" s="8">
        <v>60095.35</v>
      </c>
      <c r="F694" t="s">
        <v>8218</v>
      </c>
      <c r="G694" t="s">
        <v>8224</v>
      </c>
      <c r="H694" t="s">
        <v>8246</v>
      </c>
      <c r="I694">
        <v>1386025140</v>
      </c>
      <c r="J694">
        <v>1382963963</v>
      </c>
      <c r="K694" t="b">
        <v>0</v>
      </c>
      <c r="L694">
        <v>742</v>
      </c>
      <c r="M694" t="b">
        <v>1</v>
      </c>
      <c r="N694" t="s">
        <v>8293</v>
      </c>
      <c r="O694">
        <f t="shared" si="55"/>
        <v>120</v>
      </c>
      <c r="P694">
        <f t="shared" si="56"/>
        <v>80.989999999999995</v>
      </c>
      <c r="Q694" t="s">
        <v>8317</v>
      </c>
      <c r="R694" t="s">
        <v>8347</v>
      </c>
      <c r="S694" s="12">
        <f t="shared" si="52"/>
        <v>41575.527349537035</v>
      </c>
      <c r="T694" s="12">
        <f t="shared" si="53"/>
        <v>41610.957638888889</v>
      </c>
      <c r="U694">
        <f t="shared" si="54"/>
        <v>2013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2054</v>
      </c>
      <c r="B703" s="3" t="s">
        <v>2055</v>
      </c>
      <c r="C703" s="3" t="s">
        <v>6164</v>
      </c>
      <c r="D703" s="6">
        <v>35000</v>
      </c>
      <c r="E703" s="8">
        <v>39757</v>
      </c>
      <c r="F703" t="s">
        <v>8218</v>
      </c>
      <c r="G703" t="s">
        <v>8224</v>
      </c>
      <c r="H703" t="s">
        <v>8246</v>
      </c>
      <c r="I703">
        <v>1399033810</v>
      </c>
      <c r="J703">
        <v>1396441810</v>
      </c>
      <c r="K703" t="b">
        <v>0</v>
      </c>
      <c r="L703">
        <v>621</v>
      </c>
      <c r="M703" t="b">
        <v>1</v>
      </c>
      <c r="N703" t="s">
        <v>8293</v>
      </c>
      <c r="O703">
        <f t="shared" si="55"/>
        <v>114</v>
      </c>
      <c r="P703">
        <f t="shared" si="56"/>
        <v>64.02</v>
      </c>
      <c r="Q703" t="s">
        <v>8317</v>
      </c>
      <c r="R703" t="s">
        <v>8347</v>
      </c>
      <c r="S703" s="12">
        <f t="shared" si="52"/>
        <v>41731.520949074074</v>
      </c>
      <c r="T703" s="12">
        <f t="shared" si="53"/>
        <v>41761.520949074074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60">ROUND(E708/D708*100,0)</f>
        <v>0</v>
      </c>
      <c r="P708">
        <f t="shared" ref="P708:P771" si="61">IFERROR(ROUND(E708/L708,2),0)</f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58" x14ac:dyDescent="0.35">
      <c r="A709">
        <v>2057</v>
      </c>
      <c r="B709" s="3" t="s">
        <v>2058</v>
      </c>
      <c r="C709" s="3" t="s">
        <v>6167</v>
      </c>
      <c r="D709" s="6">
        <v>15000</v>
      </c>
      <c r="E709" s="8">
        <v>30334.83</v>
      </c>
      <c r="F709" t="s">
        <v>8218</v>
      </c>
      <c r="G709" t="s">
        <v>8224</v>
      </c>
      <c r="H709" t="s">
        <v>8246</v>
      </c>
      <c r="I709">
        <v>1456487532</v>
      </c>
      <c r="J709">
        <v>1453895532</v>
      </c>
      <c r="K709" t="b">
        <v>0</v>
      </c>
      <c r="L709">
        <v>666</v>
      </c>
      <c r="M709" t="b">
        <v>1</v>
      </c>
      <c r="N709" t="s">
        <v>8293</v>
      </c>
      <c r="O709">
        <f t="shared" si="60"/>
        <v>202</v>
      </c>
      <c r="P709">
        <f t="shared" si="61"/>
        <v>45.55</v>
      </c>
      <c r="Q709" t="s">
        <v>8317</v>
      </c>
      <c r="R709" t="s">
        <v>8347</v>
      </c>
      <c r="S709" s="12">
        <f t="shared" si="57"/>
        <v>42396.494583333333</v>
      </c>
      <c r="T709" s="12">
        <f t="shared" si="58"/>
        <v>42426.494583333333</v>
      </c>
      <c r="U709">
        <f t="shared" si="59"/>
        <v>2016</v>
      </c>
    </row>
    <row r="710" spans="1:21" ht="29" x14ac:dyDescent="0.35">
      <c r="A710">
        <v>2058</v>
      </c>
      <c r="B710" s="3" t="s">
        <v>2059</v>
      </c>
      <c r="C710" s="3" t="s">
        <v>6168</v>
      </c>
      <c r="D710" s="6">
        <v>2560</v>
      </c>
      <c r="E710" s="8">
        <v>4308</v>
      </c>
      <c r="F710" t="s">
        <v>8218</v>
      </c>
      <c r="G710" t="s">
        <v>8224</v>
      </c>
      <c r="H710" t="s">
        <v>8246</v>
      </c>
      <c r="I710">
        <v>1425326400</v>
      </c>
      <c r="J710">
        <v>1421916830</v>
      </c>
      <c r="K710" t="b">
        <v>0</v>
      </c>
      <c r="L710">
        <v>410</v>
      </c>
      <c r="M710" t="b">
        <v>1</v>
      </c>
      <c r="N710" t="s">
        <v>8293</v>
      </c>
      <c r="O710">
        <f t="shared" si="60"/>
        <v>168</v>
      </c>
      <c r="P710">
        <f t="shared" si="61"/>
        <v>10.51</v>
      </c>
      <c r="Q710" t="s">
        <v>8317</v>
      </c>
      <c r="R710" t="s">
        <v>8347</v>
      </c>
      <c r="S710" s="12">
        <f t="shared" si="57"/>
        <v>42026.370717592596</v>
      </c>
      <c r="T710" s="12">
        <f t="shared" si="58"/>
        <v>42065.833333333328</v>
      </c>
      <c r="U710">
        <f t="shared" si="59"/>
        <v>2015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0"/>
        <v>0</v>
      </c>
      <c r="P711">
        <f t="shared" si="61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0"/>
        <v>0</v>
      </c>
      <c r="P712">
        <f t="shared" si="61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0"/>
        <v>34</v>
      </c>
      <c r="P713">
        <f t="shared" si="61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0"/>
        <v>0</v>
      </c>
      <c r="P714">
        <f t="shared" si="61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2065</v>
      </c>
      <c r="B734" s="3" t="s">
        <v>2066</v>
      </c>
      <c r="C734" s="3" t="s">
        <v>6175</v>
      </c>
      <c r="D734" s="6">
        <v>40000</v>
      </c>
      <c r="E734" s="8">
        <v>79686.05</v>
      </c>
      <c r="F734" t="s">
        <v>8218</v>
      </c>
      <c r="G734" t="s">
        <v>8224</v>
      </c>
      <c r="H734" t="s">
        <v>8246</v>
      </c>
      <c r="I734">
        <v>1387958429</v>
      </c>
      <c r="J734">
        <v>1385366429</v>
      </c>
      <c r="K734" t="b">
        <v>0</v>
      </c>
      <c r="L734">
        <v>1556</v>
      </c>
      <c r="M734" t="b">
        <v>1</v>
      </c>
      <c r="N734" t="s">
        <v>8293</v>
      </c>
      <c r="O734">
        <f t="shared" si="60"/>
        <v>199</v>
      </c>
      <c r="P734">
        <f t="shared" si="61"/>
        <v>51.21</v>
      </c>
      <c r="Q734" t="s">
        <v>8317</v>
      </c>
      <c r="R734" t="s">
        <v>8347</v>
      </c>
      <c r="S734" s="12">
        <f t="shared" si="57"/>
        <v>41603.333668981482</v>
      </c>
      <c r="T734" s="12">
        <f t="shared" si="58"/>
        <v>41633.333668981482</v>
      </c>
      <c r="U734">
        <f t="shared" si="59"/>
        <v>2013</v>
      </c>
    </row>
    <row r="735" spans="1:21" ht="43.5" x14ac:dyDescent="0.35">
      <c r="A735">
        <v>2067</v>
      </c>
      <c r="B735" s="3" t="s">
        <v>2068</v>
      </c>
      <c r="C735" s="3" t="s">
        <v>6177</v>
      </c>
      <c r="D735" s="6">
        <v>495</v>
      </c>
      <c r="E735" s="8">
        <v>628</v>
      </c>
      <c r="F735" t="s">
        <v>8218</v>
      </c>
      <c r="G735" t="s">
        <v>8224</v>
      </c>
      <c r="H735" t="s">
        <v>8246</v>
      </c>
      <c r="I735">
        <v>1432499376</v>
      </c>
      <c r="J735">
        <v>1429648176</v>
      </c>
      <c r="K735" t="b">
        <v>0</v>
      </c>
      <c r="L735">
        <v>10</v>
      </c>
      <c r="M735" t="b">
        <v>1</v>
      </c>
      <c r="N735" t="s">
        <v>8293</v>
      </c>
      <c r="O735">
        <f t="shared" si="60"/>
        <v>127</v>
      </c>
      <c r="P735">
        <f t="shared" si="61"/>
        <v>62.8</v>
      </c>
      <c r="Q735" t="s">
        <v>8317</v>
      </c>
      <c r="R735" t="s">
        <v>8347</v>
      </c>
      <c r="S735" s="12">
        <f t="shared" si="57"/>
        <v>42115.853888888887</v>
      </c>
      <c r="T735" s="12">
        <f t="shared" si="58"/>
        <v>42148.853888888887</v>
      </c>
      <c r="U735">
        <f t="shared" si="59"/>
        <v>2015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29" x14ac:dyDescent="0.35">
      <c r="A761">
        <v>2076</v>
      </c>
      <c r="B761" s="3" t="s">
        <v>2077</v>
      </c>
      <c r="C761" s="3" t="s">
        <v>6186</v>
      </c>
      <c r="D761" s="6">
        <v>179000</v>
      </c>
      <c r="E761" s="8">
        <v>972594.99</v>
      </c>
      <c r="F761" t="s">
        <v>8218</v>
      </c>
      <c r="G761" t="s">
        <v>8224</v>
      </c>
      <c r="H761" t="s">
        <v>8246</v>
      </c>
      <c r="I761">
        <v>1406149689</v>
      </c>
      <c r="J761">
        <v>1402693689</v>
      </c>
      <c r="K761" t="b">
        <v>0</v>
      </c>
      <c r="L761">
        <v>8359</v>
      </c>
      <c r="M761" t="b">
        <v>1</v>
      </c>
      <c r="N761" t="s">
        <v>8293</v>
      </c>
      <c r="O761">
        <f t="shared" si="60"/>
        <v>543</v>
      </c>
      <c r="P761">
        <f t="shared" si="61"/>
        <v>116.35</v>
      </c>
      <c r="Q761" t="s">
        <v>8317</v>
      </c>
      <c r="R761" t="s">
        <v>8347</v>
      </c>
      <c r="S761" s="12">
        <f t="shared" si="57"/>
        <v>41803.880659722221</v>
      </c>
      <c r="T761" s="12">
        <f t="shared" si="58"/>
        <v>41843.880659722221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58" x14ac:dyDescent="0.35">
      <c r="A765">
        <v>2079</v>
      </c>
      <c r="B765" s="3" t="s">
        <v>2080</v>
      </c>
      <c r="C765" s="3" t="s">
        <v>6189</v>
      </c>
      <c r="D765" s="6">
        <v>10000</v>
      </c>
      <c r="E765" s="8">
        <v>28817</v>
      </c>
      <c r="F765" t="s">
        <v>8218</v>
      </c>
      <c r="G765" t="s">
        <v>8224</v>
      </c>
      <c r="H765" t="s">
        <v>8246</v>
      </c>
      <c r="I765">
        <v>1435258800</v>
      </c>
      <c r="J765">
        <v>1432659793</v>
      </c>
      <c r="K765" t="b">
        <v>0</v>
      </c>
      <c r="L765">
        <v>607</v>
      </c>
      <c r="M765" t="b">
        <v>1</v>
      </c>
      <c r="N765" t="s">
        <v>8293</v>
      </c>
      <c r="O765">
        <f t="shared" si="60"/>
        <v>288</v>
      </c>
      <c r="P765">
        <f t="shared" si="61"/>
        <v>47.47</v>
      </c>
      <c r="Q765" t="s">
        <v>8317</v>
      </c>
      <c r="R765" t="s">
        <v>8347</v>
      </c>
      <c r="S765" s="12">
        <f t="shared" si="57"/>
        <v>42150.71056712963</v>
      </c>
      <c r="T765" s="12">
        <f t="shared" si="58"/>
        <v>42180.791666666672</v>
      </c>
      <c r="U765">
        <f t="shared" si="59"/>
        <v>2015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5">ROUND(E772/D772*100,0)</f>
        <v>0</v>
      </c>
      <c r="P772">
        <f t="shared" ref="P772:P835" si="66">IFERROR(ROUND(E772/L772,2),0)</f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5"/>
        <v>0</v>
      </c>
      <c r="P773">
        <f t="shared" si="66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5"/>
        <v>3</v>
      </c>
      <c r="P774">
        <f t="shared" si="66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2721</v>
      </c>
      <c r="B775" s="3" t="s">
        <v>2721</v>
      </c>
      <c r="C775" s="3" t="s">
        <v>6831</v>
      </c>
      <c r="D775" s="6">
        <v>750</v>
      </c>
      <c r="E775" s="8">
        <v>10965</v>
      </c>
      <c r="F775" t="s">
        <v>8218</v>
      </c>
      <c r="G775" t="s">
        <v>8224</v>
      </c>
      <c r="H775" t="s">
        <v>8246</v>
      </c>
      <c r="I775">
        <v>1378494000</v>
      </c>
      <c r="J775">
        <v>1375880598</v>
      </c>
      <c r="K775" t="b">
        <v>0</v>
      </c>
      <c r="L775">
        <v>269</v>
      </c>
      <c r="M775" t="b">
        <v>1</v>
      </c>
      <c r="N775" t="s">
        <v>8293</v>
      </c>
      <c r="O775">
        <f t="shared" si="65"/>
        <v>1462</v>
      </c>
      <c r="P775">
        <f t="shared" si="66"/>
        <v>40.76</v>
      </c>
      <c r="Q775" t="s">
        <v>8317</v>
      </c>
      <c r="R775" t="s">
        <v>8347</v>
      </c>
      <c r="S775" s="12">
        <f t="shared" si="62"/>
        <v>41493.543958333335</v>
      </c>
      <c r="T775" s="12">
        <f t="shared" si="63"/>
        <v>41523.791666666664</v>
      </c>
      <c r="U775">
        <f t="shared" si="64"/>
        <v>2013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5"/>
        <v>70</v>
      </c>
      <c r="P776">
        <f t="shared" si="66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5"/>
        <v>2</v>
      </c>
      <c r="P777">
        <f t="shared" si="66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5"/>
        <v>51</v>
      </c>
      <c r="P778">
        <f t="shared" si="66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2724</v>
      </c>
      <c r="B802" s="3" t="s">
        <v>2724</v>
      </c>
      <c r="C802" s="3" t="s">
        <v>6834</v>
      </c>
      <c r="D802" s="6">
        <v>2468</v>
      </c>
      <c r="E802" s="8">
        <v>7326.88</v>
      </c>
      <c r="F802" t="s">
        <v>8218</v>
      </c>
      <c r="G802" t="s">
        <v>8224</v>
      </c>
      <c r="H802" t="s">
        <v>8246</v>
      </c>
      <c r="I802">
        <v>1439625059</v>
      </c>
      <c r="J802">
        <v>1436860259</v>
      </c>
      <c r="K802" t="b">
        <v>0</v>
      </c>
      <c r="L802">
        <v>1019</v>
      </c>
      <c r="M802" t="b">
        <v>1</v>
      </c>
      <c r="N802" t="s">
        <v>8293</v>
      </c>
      <c r="O802">
        <f t="shared" si="65"/>
        <v>297</v>
      </c>
      <c r="P802">
        <f t="shared" si="66"/>
        <v>7.19</v>
      </c>
      <c r="Q802" t="s">
        <v>8317</v>
      </c>
      <c r="R802" t="s">
        <v>8347</v>
      </c>
      <c r="S802" s="12">
        <f t="shared" si="62"/>
        <v>42199.32707175926</v>
      </c>
      <c r="T802" s="12">
        <f t="shared" si="63"/>
        <v>42231.32707175926</v>
      </c>
      <c r="U802">
        <f t="shared" si="64"/>
        <v>2015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5" x14ac:dyDescent="0.35">
      <c r="A831">
        <v>2735</v>
      </c>
      <c r="B831" s="3" t="s">
        <v>2735</v>
      </c>
      <c r="C831" s="3" t="s">
        <v>6845</v>
      </c>
      <c r="D831" s="6">
        <v>750</v>
      </c>
      <c r="E831" s="8">
        <v>7336.01</v>
      </c>
      <c r="F831" t="s">
        <v>8218</v>
      </c>
      <c r="G831" t="s">
        <v>8224</v>
      </c>
      <c r="H831" t="s">
        <v>8246</v>
      </c>
      <c r="I831">
        <v>1363204800</v>
      </c>
      <c r="J831">
        <v>1360551250</v>
      </c>
      <c r="K831" t="b">
        <v>0</v>
      </c>
      <c r="L831">
        <v>339</v>
      </c>
      <c r="M831" t="b">
        <v>1</v>
      </c>
      <c r="N831" t="s">
        <v>8293</v>
      </c>
      <c r="O831">
        <f t="shared" si="65"/>
        <v>978</v>
      </c>
      <c r="P831">
        <f t="shared" si="66"/>
        <v>21.64</v>
      </c>
      <c r="Q831" t="s">
        <v>8317</v>
      </c>
      <c r="R831" t="s">
        <v>8347</v>
      </c>
      <c r="S831" s="12">
        <f t="shared" si="62"/>
        <v>41316.120949074073</v>
      </c>
      <c r="T831" s="12">
        <f t="shared" si="63"/>
        <v>41346.833333333336</v>
      </c>
      <c r="U831">
        <f t="shared" si="64"/>
        <v>2013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70">ROUND(E836/D836*100,0)</f>
        <v>131</v>
      </c>
      <c r="P836">
        <f t="shared" ref="P836:P899" si="71">IFERROR(ROUND(E836/L836,2),0)</f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0"/>
        <v>117</v>
      </c>
      <c r="P837">
        <f t="shared" si="71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0"/>
        <v>101</v>
      </c>
      <c r="P838">
        <f t="shared" si="71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0"/>
        <v>122</v>
      </c>
      <c r="P839">
        <f t="shared" si="71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0"/>
        <v>145</v>
      </c>
      <c r="P840">
        <f t="shared" si="71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0"/>
        <v>117</v>
      </c>
      <c r="P841">
        <f t="shared" si="71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71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2739</v>
      </c>
      <c r="B848" s="3" t="s">
        <v>2739</v>
      </c>
      <c r="C848" s="3" t="s">
        <v>6849</v>
      </c>
      <c r="D848" s="6">
        <v>1100</v>
      </c>
      <c r="E848" s="8">
        <v>4225</v>
      </c>
      <c r="F848" t="s">
        <v>8218</v>
      </c>
      <c r="G848" t="s">
        <v>8224</v>
      </c>
      <c r="H848" t="s">
        <v>8246</v>
      </c>
      <c r="I848">
        <v>1399324717</v>
      </c>
      <c r="J848">
        <v>1395436717</v>
      </c>
      <c r="K848" t="b">
        <v>0</v>
      </c>
      <c r="L848">
        <v>191</v>
      </c>
      <c r="M848" t="b">
        <v>1</v>
      </c>
      <c r="N848" t="s">
        <v>8293</v>
      </c>
      <c r="O848">
        <f t="shared" si="70"/>
        <v>384</v>
      </c>
      <c r="P848">
        <f t="shared" si="71"/>
        <v>22.12</v>
      </c>
      <c r="Q848" t="s">
        <v>8317</v>
      </c>
      <c r="R848" t="s">
        <v>8347</v>
      </c>
      <c r="S848" s="12">
        <f t="shared" si="67"/>
        <v>41719.887928240743</v>
      </c>
      <c r="T848" s="12">
        <f t="shared" si="68"/>
        <v>41764.887928240743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862</v>
      </c>
      <c r="B860" s="3" t="s">
        <v>863</v>
      </c>
      <c r="C860" s="3" t="s">
        <v>4972</v>
      </c>
      <c r="D860" s="6">
        <v>50000</v>
      </c>
      <c r="E860" s="8">
        <v>170</v>
      </c>
      <c r="F860" t="s">
        <v>8220</v>
      </c>
      <c r="G860" t="s">
        <v>8224</v>
      </c>
      <c r="H860" t="s">
        <v>8246</v>
      </c>
      <c r="I860">
        <v>1384179548</v>
      </c>
      <c r="J860">
        <v>1381583948</v>
      </c>
      <c r="K860" t="b">
        <v>0</v>
      </c>
      <c r="L860">
        <v>4</v>
      </c>
      <c r="M860" t="b">
        <v>0</v>
      </c>
      <c r="N860" t="s">
        <v>8276</v>
      </c>
      <c r="O860">
        <f t="shared" si="70"/>
        <v>0</v>
      </c>
      <c r="P860">
        <f t="shared" si="71"/>
        <v>42.5</v>
      </c>
      <c r="Q860" t="s">
        <v>8323</v>
      </c>
      <c r="R860" t="s">
        <v>8326</v>
      </c>
      <c r="S860" s="12">
        <f t="shared" si="67"/>
        <v>41559.5549537037</v>
      </c>
      <c r="T860" s="12">
        <f t="shared" si="68"/>
        <v>41589.596620370372</v>
      </c>
      <c r="U860">
        <f t="shared" si="69"/>
        <v>2013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870</v>
      </c>
      <c r="B864" s="3" t="s">
        <v>871</v>
      </c>
      <c r="C864" s="3" t="s">
        <v>4980</v>
      </c>
      <c r="D864" s="6">
        <v>20000</v>
      </c>
      <c r="E864" s="8">
        <v>62</v>
      </c>
      <c r="F864" t="s">
        <v>8220</v>
      </c>
      <c r="G864" t="s">
        <v>8224</v>
      </c>
      <c r="H864" t="s">
        <v>8246</v>
      </c>
      <c r="I864">
        <v>1377995523</v>
      </c>
      <c r="J864">
        <v>1375403523</v>
      </c>
      <c r="K864" t="b">
        <v>0</v>
      </c>
      <c r="L864">
        <v>5</v>
      </c>
      <c r="M864" t="b">
        <v>0</v>
      </c>
      <c r="N864" t="s">
        <v>8276</v>
      </c>
      <c r="O864">
        <f t="shared" si="70"/>
        <v>0</v>
      </c>
      <c r="P864">
        <f t="shared" si="71"/>
        <v>12.4</v>
      </c>
      <c r="Q864" t="s">
        <v>8323</v>
      </c>
      <c r="R864" t="s">
        <v>8326</v>
      </c>
      <c r="S864" s="12">
        <f t="shared" si="67"/>
        <v>41488.022256944445</v>
      </c>
      <c r="T864" s="12">
        <f t="shared" si="68"/>
        <v>41518.022256944445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29" x14ac:dyDescent="0.35">
      <c r="A872">
        <v>876</v>
      </c>
      <c r="B872" s="3" t="s">
        <v>877</v>
      </c>
      <c r="C872" s="3" t="s">
        <v>4986</v>
      </c>
      <c r="D872" s="6">
        <v>3152</v>
      </c>
      <c r="E872" s="8">
        <v>1286</v>
      </c>
      <c r="F872" t="s">
        <v>8220</v>
      </c>
      <c r="G872" t="s">
        <v>8224</v>
      </c>
      <c r="H872" t="s">
        <v>8246</v>
      </c>
      <c r="I872">
        <v>1359978927</v>
      </c>
      <c r="J872">
        <v>1357127727</v>
      </c>
      <c r="K872" t="b">
        <v>0</v>
      </c>
      <c r="L872">
        <v>45</v>
      </c>
      <c r="M872" t="b">
        <v>0</v>
      </c>
      <c r="N872" t="s">
        <v>8276</v>
      </c>
      <c r="O872">
        <f t="shared" si="70"/>
        <v>41</v>
      </c>
      <c r="P872">
        <f t="shared" si="71"/>
        <v>28.58</v>
      </c>
      <c r="Q872" t="s">
        <v>8323</v>
      </c>
      <c r="R872" t="s">
        <v>8326</v>
      </c>
      <c r="S872" s="12">
        <f t="shared" si="67"/>
        <v>41276.496840277774</v>
      </c>
      <c r="T872" s="12">
        <f t="shared" si="68"/>
        <v>41309.496840277774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43.5" x14ac:dyDescent="0.35">
      <c r="A878">
        <v>910</v>
      </c>
      <c r="B878" s="3" t="s">
        <v>911</v>
      </c>
      <c r="C878" s="3" t="s">
        <v>5020</v>
      </c>
      <c r="D878" s="6">
        <v>550</v>
      </c>
      <c r="E878" s="8">
        <v>123</v>
      </c>
      <c r="F878" t="s">
        <v>8220</v>
      </c>
      <c r="G878" t="s">
        <v>8224</v>
      </c>
      <c r="H878" t="s">
        <v>8246</v>
      </c>
      <c r="I878">
        <v>1488546319</v>
      </c>
      <c r="J878">
        <v>1483362319</v>
      </c>
      <c r="K878" t="b">
        <v>0</v>
      </c>
      <c r="L878">
        <v>5</v>
      </c>
      <c r="M878" t="b">
        <v>0</v>
      </c>
      <c r="N878" t="s">
        <v>8276</v>
      </c>
      <c r="O878">
        <f t="shared" si="70"/>
        <v>22</v>
      </c>
      <c r="P878">
        <f t="shared" si="71"/>
        <v>24.6</v>
      </c>
      <c r="Q878" t="s">
        <v>8323</v>
      </c>
      <c r="R878" t="s">
        <v>8326</v>
      </c>
      <c r="S878" s="12">
        <f t="shared" si="67"/>
        <v>42737.545358796298</v>
      </c>
      <c r="T878" s="12">
        <f t="shared" si="68"/>
        <v>42797.545358796298</v>
      </c>
      <c r="U878">
        <f t="shared" si="69"/>
        <v>2017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5">ROUND(E900/D900*100,0)</f>
        <v>3</v>
      </c>
      <c r="P900">
        <f t="shared" ref="P900:P963" si="76">IFERROR(ROUND(E900/L900,2),0)</f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5"/>
        <v>37</v>
      </c>
      <c r="P901">
        <f t="shared" si="76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5"/>
        <v>0</v>
      </c>
      <c r="P902">
        <f t="shared" si="76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5"/>
        <v>0</v>
      </c>
      <c r="P903">
        <f t="shared" si="76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5"/>
        <v>0</v>
      </c>
      <c r="P904">
        <f t="shared" si="76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5"/>
        <v>3</v>
      </c>
      <c r="P905">
        <f t="shared" si="76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5"/>
        <v>0</v>
      </c>
      <c r="P906">
        <f t="shared" si="76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58" x14ac:dyDescent="0.35">
      <c r="A912">
        <v>918</v>
      </c>
      <c r="B912" s="3" t="s">
        <v>919</v>
      </c>
      <c r="C912" s="3" t="s">
        <v>5028</v>
      </c>
      <c r="D912" s="6">
        <v>3900</v>
      </c>
      <c r="E912" s="8">
        <v>196</v>
      </c>
      <c r="F912" t="s">
        <v>8220</v>
      </c>
      <c r="G912" t="s">
        <v>8224</v>
      </c>
      <c r="H912" t="s">
        <v>8246</v>
      </c>
      <c r="I912">
        <v>1417474761</v>
      </c>
      <c r="J912">
        <v>1414879161</v>
      </c>
      <c r="K912" t="b">
        <v>0</v>
      </c>
      <c r="L912">
        <v>10</v>
      </c>
      <c r="M912" t="b">
        <v>0</v>
      </c>
      <c r="N912" t="s">
        <v>8276</v>
      </c>
      <c r="O912">
        <f t="shared" si="75"/>
        <v>5</v>
      </c>
      <c r="P912">
        <f t="shared" si="76"/>
        <v>19.600000000000001</v>
      </c>
      <c r="Q912" t="s">
        <v>8323</v>
      </c>
      <c r="R912" t="s">
        <v>8326</v>
      </c>
      <c r="S912" s="12">
        <f t="shared" si="72"/>
        <v>41944.916215277779</v>
      </c>
      <c r="T912" s="12">
        <f t="shared" si="73"/>
        <v>41974.957881944443</v>
      </c>
      <c r="U912">
        <f t="shared" si="74"/>
        <v>2014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5" x14ac:dyDescent="0.35">
      <c r="A920">
        <v>931</v>
      </c>
      <c r="B920" s="3" t="s">
        <v>932</v>
      </c>
      <c r="C920" s="3" t="s">
        <v>5041</v>
      </c>
      <c r="D920" s="6">
        <v>2000</v>
      </c>
      <c r="E920" s="8">
        <v>131</v>
      </c>
      <c r="F920" t="s">
        <v>8220</v>
      </c>
      <c r="G920" t="s">
        <v>8224</v>
      </c>
      <c r="H920" t="s">
        <v>8246</v>
      </c>
      <c r="I920">
        <v>1395007200</v>
      </c>
      <c r="J920">
        <v>1392021502</v>
      </c>
      <c r="K920" t="b">
        <v>0</v>
      </c>
      <c r="L920">
        <v>7</v>
      </c>
      <c r="M920" t="b">
        <v>0</v>
      </c>
      <c r="N920" t="s">
        <v>8276</v>
      </c>
      <c r="O920">
        <f t="shared" si="75"/>
        <v>7</v>
      </c>
      <c r="P920">
        <f t="shared" si="76"/>
        <v>18.71</v>
      </c>
      <c r="Q920" t="s">
        <v>8323</v>
      </c>
      <c r="R920" t="s">
        <v>8326</v>
      </c>
      <c r="S920" s="12">
        <f t="shared" si="72"/>
        <v>41680.359976851854</v>
      </c>
      <c r="T920" s="12">
        <f t="shared" si="73"/>
        <v>41714.916666666664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846</v>
      </c>
      <c r="B933" s="3" t="s">
        <v>847</v>
      </c>
      <c r="C933" s="3" t="s">
        <v>4956</v>
      </c>
      <c r="D933" s="6">
        <v>1100</v>
      </c>
      <c r="E933" s="8">
        <v>1342.01</v>
      </c>
      <c r="F933" t="s">
        <v>8218</v>
      </c>
      <c r="G933" t="s">
        <v>8224</v>
      </c>
      <c r="H933" t="s">
        <v>8246</v>
      </c>
      <c r="I933">
        <v>1394460000</v>
      </c>
      <c r="J933">
        <v>1393233855</v>
      </c>
      <c r="K933" t="b">
        <v>0</v>
      </c>
      <c r="L933">
        <v>47</v>
      </c>
      <c r="M933" t="b">
        <v>1</v>
      </c>
      <c r="N933" t="s">
        <v>8275</v>
      </c>
      <c r="O933">
        <f t="shared" si="75"/>
        <v>122</v>
      </c>
      <c r="P933">
        <f t="shared" si="76"/>
        <v>28.55</v>
      </c>
      <c r="Q933" t="s">
        <v>8323</v>
      </c>
      <c r="R933" t="s">
        <v>8325</v>
      </c>
      <c r="S933" s="12">
        <f t="shared" si="72"/>
        <v>41694.391840277778</v>
      </c>
      <c r="T933" s="12">
        <f t="shared" si="73"/>
        <v>41708.583333333336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80">ROUND(E964/D964*100,0)</f>
        <v>28</v>
      </c>
      <c r="P964">
        <f t="shared" ref="P964:P1027" si="81">IFERROR(ROUND(E964/L964,2),0)</f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0"/>
        <v>1</v>
      </c>
      <c r="P965">
        <f t="shared" si="81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0"/>
        <v>1</v>
      </c>
      <c r="P966">
        <f t="shared" si="81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0"/>
        <v>1</v>
      </c>
      <c r="P967">
        <f t="shared" si="81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0"/>
        <v>15</v>
      </c>
      <c r="P968">
        <f t="shared" si="81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0"/>
        <v>18</v>
      </c>
      <c r="P969">
        <f t="shared" si="81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81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5" x14ac:dyDescent="0.35">
      <c r="A988">
        <v>858</v>
      </c>
      <c r="B988" s="3" t="s">
        <v>859</v>
      </c>
      <c r="C988" s="3" t="s">
        <v>4968</v>
      </c>
      <c r="D988" s="6">
        <v>1200</v>
      </c>
      <c r="E988" s="8">
        <v>1728.07</v>
      </c>
      <c r="F988" t="s">
        <v>8218</v>
      </c>
      <c r="G988" t="s">
        <v>8224</v>
      </c>
      <c r="H988" t="s">
        <v>8246</v>
      </c>
      <c r="I988">
        <v>1429138740</v>
      </c>
      <c r="J988">
        <v>1426528418</v>
      </c>
      <c r="K988" t="b">
        <v>0</v>
      </c>
      <c r="L988">
        <v>76</v>
      </c>
      <c r="M988" t="b">
        <v>1</v>
      </c>
      <c r="N988" t="s">
        <v>8275</v>
      </c>
      <c r="O988">
        <f t="shared" si="80"/>
        <v>144</v>
      </c>
      <c r="P988">
        <f t="shared" si="81"/>
        <v>22.74</v>
      </c>
      <c r="Q988" t="s">
        <v>8323</v>
      </c>
      <c r="R988" t="s">
        <v>8325</v>
      </c>
      <c r="S988" s="12">
        <f t="shared" si="77"/>
        <v>42079.745578703703</v>
      </c>
      <c r="T988" s="12">
        <f t="shared" si="78"/>
        <v>42109.957638888889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58" x14ac:dyDescent="0.35">
      <c r="A993">
        <v>1125</v>
      </c>
      <c r="B993" s="3" t="s">
        <v>1126</v>
      </c>
      <c r="C993" s="3" t="s">
        <v>5235</v>
      </c>
      <c r="D993" s="6">
        <v>3000</v>
      </c>
      <c r="E993" s="8">
        <v>0</v>
      </c>
      <c r="F993" t="s">
        <v>8220</v>
      </c>
      <c r="G993" t="s">
        <v>8224</v>
      </c>
      <c r="H993" t="s">
        <v>8246</v>
      </c>
      <c r="I993">
        <v>1443193130</v>
      </c>
      <c r="J993">
        <v>1438009130</v>
      </c>
      <c r="K993" t="b">
        <v>0</v>
      </c>
      <c r="L993">
        <v>0</v>
      </c>
      <c r="M993" t="b">
        <v>0</v>
      </c>
      <c r="N993" t="s">
        <v>8281</v>
      </c>
      <c r="O993">
        <f t="shared" si="80"/>
        <v>0</v>
      </c>
      <c r="P993">
        <f t="shared" si="81"/>
        <v>0</v>
      </c>
      <c r="Q993" t="s">
        <v>8331</v>
      </c>
      <c r="R993" t="s">
        <v>8333</v>
      </c>
      <c r="S993" s="12">
        <f t="shared" si="77"/>
        <v>42212.624189814815</v>
      </c>
      <c r="T993" s="12">
        <f t="shared" si="78"/>
        <v>42272.624189814815</v>
      </c>
      <c r="U993">
        <f t="shared" si="79"/>
        <v>2015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x14ac:dyDescent="0.35">
      <c r="A1003">
        <v>1128</v>
      </c>
      <c r="B1003" s="3" t="s">
        <v>1129</v>
      </c>
      <c r="C1003" s="3" t="s">
        <v>5238</v>
      </c>
      <c r="D1003" s="6">
        <v>1000</v>
      </c>
      <c r="E1003" s="8">
        <v>1</v>
      </c>
      <c r="F1003" t="s">
        <v>8220</v>
      </c>
      <c r="G1003" t="s">
        <v>8224</v>
      </c>
      <c r="H1003" t="s">
        <v>8246</v>
      </c>
      <c r="I1003">
        <v>1407425717</v>
      </c>
      <c r="J1003">
        <v>1404833717</v>
      </c>
      <c r="K1003" t="b">
        <v>0</v>
      </c>
      <c r="L1003">
        <v>1</v>
      </c>
      <c r="M1003" t="b">
        <v>0</v>
      </c>
      <c r="N1003" t="s">
        <v>8281</v>
      </c>
      <c r="O1003">
        <f t="shared" si="80"/>
        <v>0</v>
      </c>
      <c r="P1003">
        <f t="shared" si="81"/>
        <v>1</v>
      </c>
      <c r="Q1003" t="s">
        <v>8331</v>
      </c>
      <c r="R1003" t="s">
        <v>8333</v>
      </c>
      <c r="S1003" s="12">
        <f t="shared" si="77"/>
        <v>41828.649502314816</v>
      </c>
      <c r="T1003" s="12">
        <f t="shared" si="78"/>
        <v>41858.649502314816</v>
      </c>
      <c r="U1003">
        <f t="shared" si="79"/>
        <v>2014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1133</v>
      </c>
      <c r="B1025" s="3" t="s">
        <v>1134</v>
      </c>
      <c r="C1025" s="3" t="s">
        <v>5243</v>
      </c>
      <c r="D1025" s="6">
        <v>3000</v>
      </c>
      <c r="E1025" s="8">
        <v>20</v>
      </c>
      <c r="F1025" t="s">
        <v>8220</v>
      </c>
      <c r="G1025" t="s">
        <v>8224</v>
      </c>
      <c r="H1025" t="s">
        <v>8246</v>
      </c>
      <c r="I1025">
        <v>1406799981</v>
      </c>
      <c r="J1025">
        <v>1404207981</v>
      </c>
      <c r="K1025" t="b">
        <v>0</v>
      </c>
      <c r="L1025">
        <v>1</v>
      </c>
      <c r="M1025" t="b">
        <v>0</v>
      </c>
      <c r="N1025" t="s">
        <v>8281</v>
      </c>
      <c r="O1025">
        <f t="shared" si="80"/>
        <v>1</v>
      </c>
      <c r="P1025">
        <f t="shared" si="81"/>
        <v>20</v>
      </c>
      <c r="Q1025" t="s">
        <v>8331</v>
      </c>
      <c r="R1025" t="s">
        <v>8333</v>
      </c>
      <c r="S1025" s="12">
        <f t="shared" si="77"/>
        <v>41821.407187500001</v>
      </c>
      <c r="T1025" s="12">
        <f t="shared" si="78"/>
        <v>41851.407187500001</v>
      </c>
      <c r="U1025">
        <f t="shared" si="79"/>
        <v>2014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1140</v>
      </c>
      <c r="B1028" s="3" t="s">
        <v>1141</v>
      </c>
      <c r="C1028" s="3" t="s">
        <v>5250</v>
      </c>
      <c r="D1028" s="6">
        <v>5000</v>
      </c>
      <c r="E1028" s="8">
        <v>0</v>
      </c>
      <c r="F1028" t="s">
        <v>8220</v>
      </c>
      <c r="G1028" t="s">
        <v>8224</v>
      </c>
      <c r="H1028" t="s">
        <v>8246</v>
      </c>
      <c r="I1028">
        <v>1438859121</v>
      </c>
      <c r="J1028">
        <v>1436267121</v>
      </c>
      <c r="K1028" t="b">
        <v>0</v>
      </c>
      <c r="L1028">
        <v>0</v>
      </c>
      <c r="M1028" t="b">
        <v>0</v>
      </c>
      <c r="N1028" t="s">
        <v>8281</v>
      </c>
      <c r="O1028">
        <f t="shared" ref="O1028:O1091" si="85">ROUND(E1028/D1028*100,0)</f>
        <v>0</v>
      </c>
      <c r="P1028">
        <f t="shared" ref="P1028:P1091" si="86">IFERROR(ROUND(E1028/L1028,2),0)</f>
        <v>0</v>
      </c>
      <c r="Q1028" t="s">
        <v>8331</v>
      </c>
      <c r="R1028" t="s">
        <v>8333</v>
      </c>
      <c r="S1028" s="12">
        <f t="shared" si="82"/>
        <v>42192.462048611109</v>
      </c>
      <c r="T1028" s="12">
        <f t="shared" si="83"/>
        <v>42222.462048611109</v>
      </c>
      <c r="U1028">
        <f t="shared" si="84"/>
        <v>2015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5"/>
        <v>103</v>
      </c>
      <c r="P1029">
        <f t="shared" si="86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1861</v>
      </c>
      <c r="B1030" s="3" t="s">
        <v>1862</v>
      </c>
      <c r="C1030" s="3" t="s">
        <v>5971</v>
      </c>
      <c r="D1030" s="6">
        <v>250000</v>
      </c>
      <c r="E1030" s="8">
        <v>0</v>
      </c>
      <c r="F1030" t="s">
        <v>8220</v>
      </c>
      <c r="G1030" t="s">
        <v>8224</v>
      </c>
      <c r="H1030" t="s">
        <v>8246</v>
      </c>
      <c r="I1030">
        <v>1422256341</v>
      </c>
      <c r="J1030">
        <v>1419664341</v>
      </c>
      <c r="K1030" t="b">
        <v>0</v>
      </c>
      <c r="L1030">
        <v>0</v>
      </c>
      <c r="M1030" t="b">
        <v>0</v>
      </c>
      <c r="N1030" t="s">
        <v>8281</v>
      </c>
      <c r="O1030">
        <f t="shared" si="85"/>
        <v>0</v>
      </c>
      <c r="P1030">
        <f t="shared" si="86"/>
        <v>0</v>
      </c>
      <c r="Q1030" t="s">
        <v>8331</v>
      </c>
      <c r="R1030" t="s">
        <v>8333</v>
      </c>
      <c r="S1030" s="12">
        <f t="shared" si="82"/>
        <v>42000.300243055557</v>
      </c>
      <c r="T1030" s="12">
        <f t="shared" si="83"/>
        <v>42030.300243055557</v>
      </c>
      <c r="U1030">
        <f t="shared" si="84"/>
        <v>2014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5"/>
        <v>112</v>
      </c>
      <c r="P1031">
        <f t="shared" si="86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5"/>
        <v>342</v>
      </c>
      <c r="P1032">
        <f t="shared" si="86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5"/>
        <v>107</v>
      </c>
      <c r="P1033">
        <f t="shared" si="86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5"/>
        <v>108</v>
      </c>
      <c r="P1034">
        <f t="shared" si="86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58" x14ac:dyDescent="0.35">
      <c r="A1035">
        <v>1865</v>
      </c>
      <c r="B1035" s="3" t="s">
        <v>1866</v>
      </c>
      <c r="C1035" s="3" t="s">
        <v>5975</v>
      </c>
      <c r="D1035" s="6">
        <v>110000</v>
      </c>
      <c r="E1035" s="8">
        <v>4</v>
      </c>
      <c r="F1035" t="s">
        <v>8220</v>
      </c>
      <c r="G1035" t="s">
        <v>8224</v>
      </c>
      <c r="H1035" t="s">
        <v>8246</v>
      </c>
      <c r="I1035">
        <v>1478425747</v>
      </c>
      <c r="J1035">
        <v>1475398147</v>
      </c>
      <c r="K1035" t="b">
        <v>0</v>
      </c>
      <c r="L1035">
        <v>2</v>
      </c>
      <c r="M1035" t="b">
        <v>0</v>
      </c>
      <c r="N1035" t="s">
        <v>8281</v>
      </c>
      <c r="O1035">
        <f t="shared" si="85"/>
        <v>0</v>
      </c>
      <c r="P1035">
        <f t="shared" si="86"/>
        <v>2</v>
      </c>
      <c r="Q1035" t="s">
        <v>8331</v>
      </c>
      <c r="R1035" t="s">
        <v>8333</v>
      </c>
      <c r="S1035" s="12">
        <f t="shared" si="82"/>
        <v>42645.367442129631</v>
      </c>
      <c r="T1035" s="12">
        <f t="shared" si="83"/>
        <v>42680.409108796302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90">ROUND(E1092/D1092*100,0)</f>
        <v>0</v>
      </c>
      <c r="P1092">
        <f t="shared" ref="P1092:P1155" si="91">IFERROR(ROUND(E1092/L1092,2),0)</f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29" x14ac:dyDescent="0.35">
      <c r="A1093">
        <v>1880</v>
      </c>
      <c r="B1093" s="3" t="s">
        <v>1881</v>
      </c>
      <c r="C1093" s="3" t="s">
        <v>5990</v>
      </c>
      <c r="D1093" s="6">
        <v>5000</v>
      </c>
      <c r="E1093" s="8">
        <v>1004</v>
      </c>
      <c r="F1093" t="s">
        <v>8220</v>
      </c>
      <c r="G1093" t="s">
        <v>8224</v>
      </c>
      <c r="H1093" t="s">
        <v>8246</v>
      </c>
      <c r="I1093">
        <v>1459341380</v>
      </c>
      <c r="J1093">
        <v>1456839380</v>
      </c>
      <c r="K1093" t="b">
        <v>0</v>
      </c>
      <c r="L1093">
        <v>24</v>
      </c>
      <c r="M1093" t="b">
        <v>0</v>
      </c>
      <c r="N1093" t="s">
        <v>8281</v>
      </c>
      <c r="O1093">
        <f t="shared" si="90"/>
        <v>20</v>
      </c>
      <c r="P1093">
        <f t="shared" si="91"/>
        <v>41.83</v>
      </c>
      <c r="Q1093" t="s">
        <v>8331</v>
      </c>
      <c r="R1093" t="s">
        <v>8333</v>
      </c>
      <c r="S1093" s="12">
        <f t="shared" si="87"/>
        <v>42430.566898148143</v>
      </c>
      <c r="T1093" s="12">
        <f t="shared" si="88"/>
        <v>42459.525231481486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0"/>
        <v>1</v>
      </c>
      <c r="P1094">
        <f t="shared" si="91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0"/>
        <v>14</v>
      </c>
      <c r="P1095">
        <f t="shared" si="91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0"/>
        <v>18</v>
      </c>
      <c r="P1096">
        <f t="shared" si="91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0"/>
        <v>5</v>
      </c>
      <c r="P1097">
        <f t="shared" si="91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0"/>
        <v>18</v>
      </c>
      <c r="P1098">
        <f t="shared" si="91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2922</v>
      </c>
      <c r="B1101" s="3" t="s">
        <v>2922</v>
      </c>
      <c r="C1101" s="3" t="s">
        <v>7032</v>
      </c>
      <c r="D1101" s="6">
        <v>500</v>
      </c>
      <c r="E1101" s="8">
        <v>500</v>
      </c>
      <c r="F1101" t="s">
        <v>8218</v>
      </c>
      <c r="G1101" t="s">
        <v>8224</v>
      </c>
      <c r="H1101" t="s">
        <v>8246</v>
      </c>
      <c r="I1101">
        <v>1431982727</v>
      </c>
      <c r="J1101">
        <v>1428094727</v>
      </c>
      <c r="K1101" t="b">
        <v>0</v>
      </c>
      <c r="L1101">
        <v>6</v>
      </c>
      <c r="M1101" t="b">
        <v>1</v>
      </c>
      <c r="N1101" t="s">
        <v>8303</v>
      </c>
      <c r="O1101">
        <f t="shared" si="90"/>
        <v>100</v>
      </c>
      <c r="P1101">
        <f t="shared" si="91"/>
        <v>83.33</v>
      </c>
      <c r="Q1101" t="s">
        <v>8315</v>
      </c>
      <c r="R1101" t="s">
        <v>8357</v>
      </c>
      <c r="S1101" s="12">
        <f t="shared" si="87"/>
        <v>42097.874155092592</v>
      </c>
      <c r="T1101" s="12">
        <f t="shared" si="88"/>
        <v>42142.874155092592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2930</v>
      </c>
      <c r="B1106" s="3" t="s">
        <v>2930</v>
      </c>
      <c r="C1106" s="3" t="s">
        <v>7040</v>
      </c>
      <c r="D1106" s="6">
        <v>10000</v>
      </c>
      <c r="E1106" s="8">
        <v>10092</v>
      </c>
      <c r="F1106" t="s">
        <v>8218</v>
      </c>
      <c r="G1106" t="s">
        <v>8224</v>
      </c>
      <c r="H1106" t="s">
        <v>8246</v>
      </c>
      <c r="I1106">
        <v>1431007264</v>
      </c>
      <c r="J1106">
        <v>1428415264</v>
      </c>
      <c r="K1106" t="b">
        <v>0</v>
      </c>
      <c r="L1106">
        <v>62</v>
      </c>
      <c r="M1106" t="b">
        <v>1</v>
      </c>
      <c r="N1106" t="s">
        <v>8303</v>
      </c>
      <c r="O1106">
        <f t="shared" si="90"/>
        <v>101</v>
      </c>
      <c r="P1106">
        <f t="shared" si="91"/>
        <v>162.77000000000001</v>
      </c>
      <c r="Q1106" t="s">
        <v>8315</v>
      </c>
      <c r="R1106" t="s">
        <v>8357</v>
      </c>
      <c r="S1106" s="12">
        <f t="shared" si="87"/>
        <v>42101.584074074075</v>
      </c>
      <c r="T1106" s="12">
        <f t="shared" si="88"/>
        <v>42131.584074074075</v>
      </c>
      <c r="U1106">
        <f t="shared" si="89"/>
        <v>2015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29" x14ac:dyDescent="0.35">
      <c r="A1115">
        <v>2937</v>
      </c>
      <c r="B1115" s="3" t="s">
        <v>2937</v>
      </c>
      <c r="C1115" s="3" t="s">
        <v>7047</v>
      </c>
      <c r="D1115" s="6">
        <v>1500</v>
      </c>
      <c r="E1115" s="8">
        <v>2000</v>
      </c>
      <c r="F1115" t="s">
        <v>8218</v>
      </c>
      <c r="G1115" t="s">
        <v>8224</v>
      </c>
      <c r="H1115" t="s">
        <v>8246</v>
      </c>
      <c r="I1115">
        <v>1405249113</v>
      </c>
      <c r="J1115">
        <v>1402657113</v>
      </c>
      <c r="K1115" t="b">
        <v>0</v>
      </c>
      <c r="L1115">
        <v>55</v>
      </c>
      <c r="M1115" t="b">
        <v>1</v>
      </c>
      <c r="N1115" t="s">
        <v>8303</v>
      </c>
      <c r="O1115">
        <f t="shared" si="90"/>
        <v>133</v>
      </c>
      <c r="P1115">
        <f t="shared" si="91"/>
        <v>36.36</v>
      </c>
      <c r="Q1115" t="s">
        <v>8315</v>
      </c>
      <c r="R1115" t="s">
        <v>8357</v>
      </c>
      <c r="S1115" s="12">
        <f t="shared" si="87"/>
        <v>41803.457326388889</v>
      </c>
      <c r="T1115" s="12">
        <f t="shared" si="88"/>
        <v>41833.457326388889</v>
      </c>
      <c r="U1115">
        <f t="shared" si="89"/>
        <v>2014</v>
      </c>
    </row>
    <row r="1116" spans="1:21" ht="43.5" x14ac:dyDescent="0.35">
      <c r="A1116">
        <v>3188</v>
      </c>
      <c r="B1116" s="3" t="s">
        <v>3188</v>
      </c>
      <c r="C1116" s="3" t="s">
        <v>7298</v>
      </c>
      <c r="D1116" s="6">
        <v>200</v>
      </c>
      <c r="E1116" s="8">
        <v>130</v>
      </c>
      <c r="F1116" t="s">
        <v>8220</v>
      </c>
      <c r="G1116" t="s">
        <v>8224</v>
      </c>
      <c r="H1116" t="s">
        <v>8246</v>
      </c>
      <c r="I1116">
        <v>1433930302</v>
      </c>
      <c r="J1116">
        <v>1432115902</v>
      </c>
      <c r="K1116" t="b">
        <v>0</v>
      </c>
      <c r="L1116">
        <v>9</v>
      </c>
      <c r="M1116" t="b">
        <v>0</v>
      </c>
      <c r="N1116" t="s">
        <v>8303</v>
      </c>
      <c r="O1116">
        <f t="shared" si="90"/>
        <v>65</v>
      </c>
      <c r="P1116">
        <f t="shared" si="91"/>
        <v>14.44</v>
      </c>
      <c r="Q1116" t="s">
        <v>8315</v>
      </c>
      <c r="R1116" t="s">
        <v>8357</v>
      </c>
      <c r="S1116" s="12">
        <f t="shared" si="87"/>
        <v>42144.415532407409</v>
      </c>
      <c r="T1116" s="12">
        <f t="shared" si="88"/>
        <v>42165.415532407409</v>
      </c>
      <c r="U1116">
        <f t="shared" si="89"/>
        <v>2015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5" x14ac:dyDescent="0.35">
      <c r="A1124">
        <v>3192</v>
      </c>
      <c r="B1124" s="3" t="s">
        <v>3192</v>
      </c>
      <c r="C1124" s="3" t="s">
        <v>7302</v>
      </c>
      <c r="D1124" s="6">
        <v>10000</v>
      </c>
      <c r="E1124" s="8">
        <v>102</v>
      </c>
      <c r="F1124" t="s">
        <v>8220</v>
      </c>
      <c r="G1124" t="s">
        <v>8224</v>
      </c>
      <c r="H1124" t="s">
        <v>8246</v>
      </c>
      <c r="I1124">
        <v>1425160800</v>
      </c>
      <c r="J1124">
        <v>1421274859</v>
      </c>
      <c r="K1124" t="b">
        <v>0</v>
      </c>
      <c r="L1124">
        <v>8</v>
      </c>
      <c r="M1124" t="b">
        <v>0</v>
      </c>
      <c r="N1124" t="s">
        <v>8303</v>
      </c>
      <c r="O1124">
        <f t="shared" si="90"/>
        <v>1</v>
      </c>
      <c r="P1124">
        <f t="shared" si="91"/>
        <v>12.75</v>
      </c>
      <c r="Q1124" t="s">
        <v>8315</v>
      </c>
      <c r="R1124" t="s">
        <v>8357</v>
      </c>
      <c r="S1124" s="12">
        <f t="shared" si="87"/>
        <v>42018.94049768518</v>
      </c>
      <c r="T1124" s="12">
        <f t="shared" si="88"/>
        <v>42063.916666666672</v>
      </c>
      <c r="U1124">
        <f t="shared" si="89"/>
        <v>2015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5" x14ac:dyDescent="0.35">
      <c r="A1127">
        <v>3193</v>
      </c>
      <c r="B1127" s="3" t="s">
        <v>3193</v>
      </c>
      <c r="C1127" s="3" t="s">
        <v>7303</v>
      </c>
      <c r="D1127" s="6">
        <v>5000</v>
      </c>
      <c r="E1127" s="8">
        <v>587</v>
      </c>
      <c r="F1127" t="s">
        <v>8220</v>
      </c>
      <c r="G1127" t="s">
        <v>8224</v>
      </c>
      <c r="H1127" t="s">
        <v>8246</v>
      </c>
      <c r="I1127">
        <v>1424474056</v>
      </c>
      <c r="J1127">
        <v>1420586056</v>
      </c>
      <c r="K1127" t="b">
        <v>0</v>
      </c>
      <c r="L1127">
        <v>24</v>
      </c>
      <c r="M1127" t="b">
        <v>0</v>
      </c>
      <c r="N1127" t="s">
        <v>8303</v>
      </c>
      <c r="O1127">
        <f t="shared" si="90"/>
        <v>12</v>
      </c>
      <c r="P1127">
        <f t="shared" si="91"/>
        <v>24.46</v>
      </c>
      <c r="Q1127" t="s">
        <v>8315</v>
      </c>
      <c r="R1127" t="s">
        <v>8357</v>
      </c>
      <c r="S1127" s="12">
        <f t="shared" si="87"/>
        <v>42010.968240740738</v>
      </c>
      <c r="T1127" s="12">
        <f t="shared" si="88"/>
        <v>42055.968240740738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43.5" x14ac:dyDescent="0.35">
      <c r="A1130">
        <v>3201</v>
      </c>
      <c r="B1130" s="3" t="s">
        <v>3201</v>
      </c>
      <c r="C1130" s="3" t="s">
        <v>7311</v>
      </c>
      <c r="D1130" s="6">
        <v>2000</v>
      </c>
      <c r="E1130" s="8">
        <v>25</v>
      </c>
      <c r="F1130" t="s">
        <v>8220</v>
      </c>
      <c r="G1130" t="s">
        <v>8224</v>
      </c>
      <c r="H1130" t="s">
        <v>8246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8303</v>
      </c>
      <c r="O1130">
        <f t="shared" si="90"/>
        <v>1</v>
      </c>
      <c r="P1130">
        <f t="shared" si="91"/>
        <v>12.5</v>
      </c>
      <c r="Q1130" t="s">
        <v>8315</v>
      </c>
      <c r="R1130" t="s">
        <v>8357</v>
      </c>
      <c r="S1130" s="12">
        <f t="shared" si="87"/>
        <v>41861.767094907409</v>
      </c>
      <c r="T1130" s="12">
        <f t="shared" si="88"/>
        <v>41882.767094907409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3205</v>
      </c>
      <c r="B1135" s="3" t="s">
        <v>3205</v>
      </c>
      <c r="C1135" s="3" t="s">
        <v>7315</v>
      </c>
      <c r="D1135" s="6">
        <v>8000</v>
      </c>
      <c r="E1135" s="8">
        <v>273</v>
      </c>
      <c r="F1135" t="s">
        <v>8220</v>
      </c>
      <c r="G1135" t="s">
        <v>8224</v>
      </c>
      <c r="H1135" t="s">
        <v>8246</v>
      </c>
      <c r="I1135">
        <v>1430470772</v>
      </c>
      <c r="J1135">
        <v>1427878772</v>
      </c>
      <c r="K1135" t="b">
        <v>0</v>
      </c>
      <c r="L1135">
        <v>12</v>
      </c>
      <c r="M1135" t="b">
        <v>0</v>
      </c>
      <c r="N1135" t="s">
        <v>8303</v>
      </c>
      <c r="O1135">
        <f t="shared" si="90"/>
        <v>3</v>
      </c>
      <c r="P1135">
        <f t="shared" si="91"/>
        <v>22.75</v>
      </c>
      <c r="Q1135" t="s">
        <v>8315</v>
      </c>
      <c r="R1135" t="s">
        <v>8357</v>
      </c>
      <c r="S1135" s="12">
        <f t="shared" si="87"/>
        <v>42095.374675925923</v>
      </c>
      <c r="T1135" s="12">
        <f t="shared" si="88"/>
        <v>42125.374675925923</v>
      </c>
      <c r="U1135">
        <f t="shared" si="89"/>
        <v>2015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3630</v>
      </c>
      <c r="B1142" s="3" t="s">
        <v>3628</v>
      </c>
      <c r="C1142" s="3" t="s">
        <v>7740</v>
      </c>
      <c r="D1142" s="6">
        <v>3000</v>
      </c>
      <c r="E1142" s="8">
        <v>1</v>
      </c>
      <c r="F1142" t="s">
        <v>8220</v>
      </c>
      <c r="G1142" t="s">
        <v>8224</v>
      </c>
      <c r="H1142" t="s">
        <v>8246</v>
      </c>
      <c r="I1142">
        <v>1417295990</v>
      </c>
      <c r="J1142">
        <v>1414700390</v>
      </c>
      <c r="K1142" t="b">
        <v>0</v>
      </c>
      <c r="L1142">
        <v>1</v>
      </c>
      <c r="M1142" t="b">
        <v>0</v>
      </c>
      <c r="N1142" t="s">
        <v>8303</v>
      </c>
      <c r="O1142">
        <f t="shared" si="90"/>
        <v>0</v>
      </c>
      <c r="P1142">
        <f t="shared" si="91"/>
        <v>1</v>
      </c>
      <c r="Q1142" t="s">
        <v>8315</v>
      </c>
      <c r="R1142" t="s">
        <v>8357</v>
      </c>
      <c r="S1142" s="12">
        <f t="shared" si="87"/>
        <v>41942.84710648148</v>
      </c>
      <c r="T1142" s="12">
        <f t="shared" si="88"/>
        <v>41972.888773148152</v>
      </c>
      <c r="U1142">
        <f t="shared" si="89"/>
        <v>2014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5">ROUND(E1156/D1156*100,0)</f>
        <v>7</v>
      </c>
      <c r="P1156">
        <f t="shared" ref="P1156:P1219" si="96">IFERROR(ROUND(E1156/L1156,2),0)</f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5"/>
        <v>1</v>
      </c>
      <c r="P1157">
        <f t="shared" si="96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5"/>
        <v>0</v>
      </c>
      <c r="P1158">
        <f t="shared" si="96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5"/>
        <v>2</v>
      </c>
      <c r="P1159">
        <f t="shared" si="96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5"/>
        <v>0</v>
      </c>
      <c r="P1160">
        <f t="shared" si="96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5"/>
        <v>0</v>
      </c>
      <c r="P1161">
        <f t="shared" si="96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5"/>
        <v>4</v>
      </c>
      <c r="P1162">
        <f t="shared" si="96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3632</v>
      </c>
      <c r="B1172" s="3" t="s">
        <v>3630</v>
      </c>
      <c r="C1172" s="3" t="s">
        <v>7742</v>
      </c>
      <c r="D1172" s="6">
        <v>500</v>
      </c>
      <c r="E1172" s="8">
        <v>100</v>
      </c>
      <c r="F1172" t="s">
        <v>8220</v>
      </c>
      <c r="G1172" t="s">
        <v>8224</v>
      </c>
      <c r="H1172" t="s">
        <v>8246</v>
      </c>
      <c r="I1172">
        <v>1416781749</v>
      </c>
      <c r="J1172">
        <v>1415053749</v>
      </c>
      <c r="K1172" t="b">
        <v>0</v>
      </c>
      <c r="L1172">
        <v>1</v>
      </c>
      <c r="M1172" t="b">
        <v>0</v>
      </c>
      <c r="N1172" t="s">
        <v>8303</v>
      </c>
      <c r="O1172">
        <f t="shared" si="95"/>
        <v>20</v>
      </c>
      <c r="P1172">
        <f t="shared" si="96"/>
        <v>100</v>
      </c>
      <c r="Q1172" t="s">
        <v>8315</v>
      </c>
      <c r="R1172" t="s">
        <v>8357</v>
      </c>
      <c r="S1172" s="12">
        <f t="shared" si="92"/>
        <v>41946.936909722222</v>
      </c>
      <c r="T1172" s="12">
        <f t="shared" si="93"/>
        <v>41966.936909722222</v>
      </c>
      <c r="U1172">
        <f t="shared" si="94"/>
        <v>2014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3647</v>
      </c>
      <c r="B1179" s="3" t="s">
        <v>3645</v>
      </c>
      <c r="C1179" s="3" t="s">
        <v>7757</v>
      </c>
      <c r="D1179" s="6">
        <v>500</v>
      </c>
      <c r="E1179" s="8">
        <v>30</v>
      </c>
      <c r="F1179" t="s">
        <v>8220</v>
      </c>
      <c r="G1179" t="s">
        <v>8224</v>
      </c>
      <c r="H1179" t="s">
        <v>8246</v>
      </c>
      <c r="I1179">
        <v>1475258327</v>
      </c>
      <c r="J1179">
        <v>1471370327</v>
      </c>
      <c r="K1179" t="b">
        <v>0</v>
      </c>
      <c r="L1179">
        <v>2</v>
      </c>
      <c r="M1179" t="b">
        <v>0</v>
      </c>
      <c r="N1179" t="s">
        <v>8303</v>
      </c>
      <c r="O1179">
        <f t="shared" si="95"/>
        <v>6</v>
      </c>
      <c r="P1179">
        <f t="shared" si="96"/>
        <v>15</v>
      </c>
      <c r="Q1179" t="s">
        <v>8315</v>
      </c>
      <c r="R1179" t="s">
        <v>8357</v>
      </c>
      <c r="S1179" s="12">
        <f t="shared" si="92"/>
        <v>42598.749155092592</v>
      </c>
      <c r="T1179" s="12">
        <f t="shared" si="93"/>
        <v>42643.749155092592</v>
      </c>
      <c r="U1179">
        <f t="shared" si="94"/>
        <v>2016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58" x14ac:dyDescent="0.35">
      <c r="A1186">
        <v>3752</v>
      </c>
      <c r="B1186" s="3" t="s">
        <v>3749</v>
      </c>
      <c r="C1186" s="3" t="s">
        <v>7862</v>
      </c>
      <c r="D1186" s="6">
        <v>500</v>
      </c>
      <c r="E1186" s="8">
        <v>565</v>
      </c>
      <c r="F1186" t="s">
        <v>8218</v>
      </c>
      <c r="G1186" t="s">
        <v>8224</v>
      </c>
      <c r="H1186" t="s">
        <v>8246</v>
      </c>
      <c r="I1186">
        <v>1476651600</v>
      </c>
      <c r="J1186">
        <v>1473189335</v>
      </c>
      <c r="K1186" t="b">
        <v>0</v>
      </c>
      <c r="L1186">
        <v>15</v>
      </c>
      <c r="M1186" t="b">
        <v>1</v>
      </c>
      <c r="N1186" t="s">
        <v>8303</v>
      </c>
      <c r="O1186">
        <f t="shared" si="95"/>
        <v>113</v>
      </c>
      <c r="P1186">
        <f t="shared" si="96"/>
        <v>37.67</v>
      </c>
      <c r="Q1186" t="s">
        <v>8315</v>
      </c>
      <c r="R1186" t="s">
        <v>8357</v>
      </c>
      <c r="S1186" s="12">
        <f t="shared" si="92"/>
        <v>42619.802488425921</v>
      </c>
      <c r="T1186" s="12">
        <f t="shared" si="93"/>
        <v>42659.875</v>
      </c>
      <c r="U1186">
        <f t="shared" si="94"/>
        <v>2016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3755</v>
      </c>
      <c r="B1188" s="3" t="s">
        <v>3752</v>
      </c>
      <c r="C1188" s="3" t="s">
        <v>7865</v>
      </c>
      <c r="D1188" s="6">
        <v>550</v>
      </c>
      <c r="E1188" s="8">
        <v>713</v>
      </c>
      <c r="F1188" t="s">
        <v>8218</v>
      </c>
      <c r="G1188" t="s">
        <v>8224</v>
      </c>
      <c r="H1188" t="s">
        <v>8246</v>
      </c>
      <c r="I1188">
        <v>1460753307</v>
      </c>
      <c r="J1188">
        <v>1458161307</v>
      </c>
      <c r="K1188" t="b">
        <v>0</v>
      </c>
      <c r="L1188">
        <v>28</v>
      </c>
      <c r="M1188" t="b">
        <v>1</v>
      </c>
      <c r="N1188" t="s">
        <v>8303</v>
      </c>
      <c r="O1188">
        <f t="shared" si="95"/>
        <v>130</v>
      </c>
      <c r="P1188">
        <f t="shared" si="96"/>
        <v>25.46</v>
      </c>
      <c r="Q1188" t="s">
        <v>8315</v>
      </c>
      <c r="R1188" t="s">
        <v>8357</v>
      </c>
      <c r="S1188" s="12">
        <f t="shared" si="92"/>
        <v>42445.866979166662</v>
      </c>
      <c r="T1188" s="12">
        <f t="shared" si="93"/>
        <v>42475.866979166662</v>
      </c>
      <c r="U1188">
        <f t="shared" si="94"/>
        <v>2016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58" x14ac:dyDescent="0.35">
      <c r="A1194">
        <v>3761</v>
      </c>
      <c r="B1194" s="3" t="s">
        <v>3758</v>
      </c>
      <c r="C1194" s="3" t="s">
        <v>7871</v>
      </c>
      <c r="D1194" s="6">
        <v>500</v>
      </c>
      <c r="E1194" s="8">
        <v>500</v>
      </c>
      <c r="F1194" t="s">
        <v>8218</v>
      </c>
      <c r="G1194" t="s">
        <v>8224</v>
      </c>
      <c r="H1194" t="s">
        <v>8246</v>
      </c>
      <c r="I1194">
        <v>1439247600</v>
      </c>
      <c r="J1194">
        <v>1434625937</v>
      </c>
      <c r="K1194" t="b">
        <v>0</v>
      </c>
      <c r="L1194">
        <v>3</v>
      </c>
      <c r="M1194" t="b">
        <v>1</v>
      </c>
      <c r="N1194" t="s">
        <v>8303</v>
      </c>
      <c r="O1194">
        <f t="shared" si="95"/>
        <v>100</v>
      </c>
      <c r="P1194">
        <f t="shared" si="96"/>
        <v>166.67</v>
      </c>
      <c r="Q1194" t="s">
        <v>8315</v>
      </c>
      <c r="R1194" t="s">
        <v>8357</v>
      </c>
      <c r="S1194" s="12">
        <f t="shared" si="92"/>
        <v>42173.466863425929</v>
      </c>
      <c r="T1194" s="12">
        <f t="shared" si="93"/>
        <v>42226.958333333328</v>
      </c>
      <c r="U1194">
        <f t="shared" si="94"/>
        <v>2015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3.5" x14ac:dyDescent="0.35">
      <c r="A1198">
        <v>3762</v>
      </c>
      <c r="B1198" s="3" t="s">
        <v>3759</v>
      </c>
      <c r="C1198" s="3" t="s">
        <v>7872</v>
      </c>
      <c r="D1198" s="6">
        <v>1250</v>
      </c>
      <c r="E1198" s="8">
        <v>1328</v>
      </c>
      <c r="F1198" t="s">
        <v>8218</v>
      </c>
      <c r="G1198" t="s">
        <v>8224</v>
      </c>
      <c r="H1198" t="s">
        <v>8246</v>
      </c>
      <c r="I1198">
        <v>1438543889</v>
      </c>
      <c r="J1198">
        <v>1436383889</v>
      </c>
      <c r="K1198" t="b">
        <v>0</v>
      </c>
      <c r="L1198">
        <v>28</v>
      </c>
      <c r="M1198" t="b">
        <v>1</v>
      </c>
      <c r="N1198" t="s">
        <v>8303</v>
      </c>
      <c r="O1198">
        <f t="shared" si="95"/>
        <v>106</v>
      </c>
      <c r="P1198">
        <f t="shared" si="96"/>
        <v>47.43</v>
      </c>
      <c r="Q1198" t="s">
        <v>8315</v>
      </c>
      <c r="R1198" t="s">
        <v>8357</v>
      </c>
      <c r="S1198" s="12">
        <f t="shared" si="92"/>
        <v>42193.813530092593</v>
      </c>
      <c r="T1198" s="12">
        <f t="shared" si="93"/>
        <v>42218.813530092593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3770</v>
      </c>
      <c r="B1201" s="3" t="s">
        <v>3767</v>
      </c>
      <c r="C1201" s="3" t="s">
        <v>7880</v>
      </c>
      <c r="D1201" s="6">
        <v>2000</v>
      </c>
      <c r="E1201" s="8">
        <v>2000</v>
      </c>
      <c r="F1201" t="s">
        <v>8218</v>
      </c>
      <c r="G1201" t="s">
        <v>8224</v>
      </c>
      <c r="H1201" t="s">
        <v>8246</v>
      </c>
      <c r="I1201">
        <v>1434234010</v>
      </c>
      <c r="J1201">
        <v>1431642010</v>
      </c>
      <c r="K1201" t="b">
        <v>0</v>
      </c>
      <c r="L1201">
        <v>20</v>
      </c>
      <c r="M1201" t="b">
        <v>1</v>
      </c>
      <c r="N1201" t="s">
        <v>8303</v>
      </c>
      <c r="O1201">
        <f t="shared" si="95"/>
        <v>100</v>
      </c>
      <c r="P1201">
        <f t="shared" si="96"/>
        <v>100</v>
      </c>
      <c r="Q1201" t="s">
        <v>8315</v>
      </c>
      <c r="R1201" t="s">
        <v>8357</v>
      </c>
      <c r="S1201" s="12">
        <f t="shared" si="92"/>
        <v>42138.930671296301</v>
      </c>
      <c r="T1201" s="12">
        <f t="shared" si="93"/>
        <v>42168.930671296301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3782</v>
      </c>
      <c r="B1203" s="3" t="s">
        <v>3779</v>
      </c>
      <c r="C1203" s="3" t="s">
        <v>7892</v>
      </c>
      <c r="D1203" s="6">
        <v>2000</v>
      </c>
      <c r="E1203" s="8">
        <v>2035</v>
      </c>
      <c r="F1203" t="s">
        <v>8218</v>
      </c>
      <c r="G1203" t="s">
        <v>8224</v>
      </c>
      <c r="H1203" t="s">
        <v>8246</v>
      </c>
      <c r="I1203">
        <v>1469401200</v>
      </c>
      <c r="J1203">
        <v>1466887297</v>
      </c>
      <c r="K1203" t="b">
        <v>0</v>
      </c>
      <c r="L1203">
        <v>27</v>
      </c>
      <c r="M1203" t="b">
        <v>1</v>
      </c>
      <c r="N1203" t="s">
        <v>8303</v>
      </c>
      <c r="O1203">
        <f t="shared" si="95"/>
        <v>102</v>
      </c>
      <c r="P1203">
        <f t="shared" si="96"/>
        <v>75.37</v>
      </c>
      <c r="Q1203" t="s">
        <v>8315</v>
      </c>
      <c r="R1203" t="s">
        <v>8357</v>
      </c>
      <c r="S1203" s="12">
        <f t="shared" si="92"/>
        <v>42546.862233796302</v>
      </c>
      <c r="T1203" s="12">
        <f t="shared" si="93"/>
        <v>42575.958333333328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5" x14ac:dyDescent="0.35">
      <c r="A1215">
        <v>3785</v>
      </c>
      <c r="B1215" s="3" t="s">
        <v>3782</v>
      </c>
      <c r="C1215" s="3" t="s">
        <v>7895</v>
      </c>
      <c r="D1215" s="6">
        <v>2000</v>
      </c>
      <c r="E1215" s="8">
        <v>3015</v>
      </c>
      <c r="F1215" t="s">
        <v>8218</v>
      </c>
      <c r="G1215" t="s">
        <v>8224</v>
      </c>
      <c r="H1215" t="s">
        <v>8246</v>
      </c>
      <c r="I1215">
        <v>1470132180</v>
      </c>
      <c r="J1215">
        <v>1467040769</v>
      </c>
      <c r="K1215" t="b">
        <v>0</v>
      </c>
      <c r="L1215">
        <v>30</v>
      </c>
      <c r="M1215" t="b">
        <v>1</v>
      </c>
      <c r="N1215" t="s">
        <v>8303</v>
      </c>
      <c r="O1215">
        <f t="shared" si="95"/>
        <v>151</v>
      </c>
      <c r="P1215">
        <f t="shared" si="96"/>
        <v>100.5</v>
      </c>
      <c r="Q1215" t="s">
        <v>8315</v>
      </c>
      <c r="R1215" t="s">
        <v>8357</v>
      </c>
      <c r="S1215" s="12">
        <f t="shared" si="92"/>
        <v>42548.63853009259</v>
      </c>
      <c r="T1215" s="12">
        <f t="shared" si="93"/>
        <v>42584.418749999997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100">ROUND(E1220/D1220*100,0)</f>
        <v>172</v>
      </c>
      <c r="P1220">
        <f t="shared" ref="P1220:P1283" si="101">IFERROR(ROUND(E1220/L1220,2),0)</f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0"/>
        <v>159</v>
      </c>
      <c r="P1221">
        <f t="shared" si="101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0"/>
        <v>104</v>
      </c>
      <c r="P1222">
        <f t="shared" si="101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3789</v>
      </c>
      <c r="B1223" s="3" t="s">
        <v>3786</v>
      </c>
      <c r="C1223" s="3" t="s">
        <v>7899</v>
      </c>
      <c r="D1223" s="6">
        <v>3550</v>
      </c>
      <c r="E1223" s="8">
        <v>116</v>
      </c>
      <c r="F1223" t="s">
        <v>8220</v>
      </c>
      <c r="G1223" t="s">
        <v>8224</v>
      </c>
      <c r="H1223" t="s">
        <v>8246</v>
      </c>
      <c r="I1223">
        <v>1434395418</v>
      </c>
      <c r="J1223">
        <v>1431630618</v>
      </c>
      <c r="K1223" t="b">
        <v>0</v>
      </c>
      <c r="L1223">
        <v>4</v>
      </c>
      <c r="M1223" t="b">
        <v>0</v>
      </c>
      <c r="N1223" t="s">
        <v>8303</v>
      </c>
      <c r="O1223">
        <f t="shared" si="100"/>
        <v>3</v>
      </c>
      <c r="P1223">
        <f t="shared" si="101"/>
        <v>29</v>
      </c>
      <c r="Q1223" t="s">
        <v>8315</v>
      </c>
      <c r="R1223" t="s">
        <v>8357</v>
      </c>
      <c r="S1223" s="12">
        <f t="shared" si="97"/>
        <v>42138.798819444448</v>
      </c>
      <c r="T1223" s="12">
        <f t="shared" si="98"/>
        <v>42170.798819444448</v>
      </c>
      <c r="U1223">
        <f t="shared" si="99"/>
        <v>2015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0"/>
        <v>280</v>
      </c>
      <c r="P1224">
        <f t="shared" si="101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0"/>
        <v>112</v>
      </c>
      <c r="P1225">
        <f t="shared" si="101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0"/>
        <v>7</v>
      </c>
      <c r="P1226">
        <f t="shared" si="101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58" x14ac:dyDescent="0.35">
      <c r="A1236">
        <v>3794</v>
      </c>
      <c r="B1236" s="3" t="s">
        <v>3791</v>
      </c>
      <c r="C1236" s="3" t="s">
        <v>7904</v>
      </c>
      <c r="D1236" s="6">
        <v>5000</v>
      </c>
      <c r="E1236" s="8">
        <v>50</v>
      </c>
      <c r="F1236" t="s">
        <v>8220</v>
      </c>
      <c r="G1236" t="s">
        <v>8224</v>
      </c>
      <c r="H1236" t="s">
        <v>8246</v>
      </c>
      <c r="I1236">
        <v>1433685354</v>
      </c>
      <c r="J1236">
        <v>1431093354</v>
      </c>
      <c r="K1236" t="b">
        <v>0</v>
      </c>
      <c r="L1236">
        <v>1</v>
      </c>
      <c r="M1236" t="b">
        <v>0</v>
      </c>
      <c r="N1236" t="s">
        <v>8303</v>
      </c>
      <c r="O1236">
        <f t="shared" si="100"/>
        <v>1</v>
      </c>
      <c r="P1236">
        <f t="shared" si="101"/>
        <v>50</v>
      </c>
      <c r="Q1236" t="s">
        <v>8315</v>
      </c>
      <c r="R1236" t="s">
        <v>8357</v>
      </c>
      <c r="S1236" s="12">
        <f t="shared" si="97"/>
        <v>42132.58048611111</v>
      </c>
      <c r="T1236" s="12">
        <f t="shared" si="98"/>
        <v>42162.58048611111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5">ROUND(E1284/D1284*100,0)</f>
        <v>124</v>
      </c>
      <c r="P1284">
        <f t="shared" ref="P1284:P1347" si="106">IFERROR(ROUND(E1284/L1284,2),0)</f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5"/>
        <v>211</v>
      </c>
      <c r="P1285">
        <f t="shared" si="106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5"/>
        <v>101</v>
      </c>
      <c r="P1286">
        <f t="shared" si="106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3795</v>
      </c>
      <c r="B1287" s="3" t="s">
        <v>3792</v>
      </c>
      <c r="C1287" s="3" t="s">
        <v>7905</v>
      </c>
      <c r="D1287" s="6">
        <v>600</v>
      </c>
      <c r="E1287" s="8">
        <v>10</v>
      </c>
      <c r="F1287" t="s">
        <v>8220</v>
      </c>
      <c r="G1287" t="s">
        <v>8224</v>
      </c>
      <c r="H1287" t="s">
        <v>8246</v>
      </c>
      <c r="I1287">
        <v>1440801000</v>
      </c>
      <c r="J1287">
        <v>1437042490</v>
      </c>
      <c r="K1287" t="b">
        <v>0</v>
      </c>
      <c r="L1287">
        <v>2</v>
      </c>
      <c r="M1287" t="b">
        <v>0</v>
      </c>
      <c r="N1287" t="s">
        <v>8303</v>
      </c>
      <c r="O1287">
        <f t="shared" si="105"/>
        <v>2</v>
      </c>
      <c r="P1287">
        <f t="shared" si="106"/>
        <v>5</v>
      </c>
      <c r="Q1287" t="s">
        <v>8315</v>
      </c>
      <c r="R1287" t="s">
        <v>8357</v>
      </c>
      <c r="S1287" s="12">
        <f t="shared" si="102"/>
        <v>42201.436226851853</v>
      </c>
      <c r="T1287" s="12">
        <f t="shared" si="103"/>
        <v>42244.9375</v>
      </c>
      <c r="U1287">
        <f t="shared" si="104"/>
        <v>2015</v>
      </c>
    </row>
    <row r="1288" spans="1:21" x14ac:dyDescent="0.3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>
        <f t="shared" si="105"/>
        <v>0</v>
      </c>
      <c r="P1288">
        <f t="shared" si="106"/>
        <v>10</v>
      </c>
      <c r="Q1288" t="s">
        <v>8315</v>
      </c>
      <c r="R1288" t="s">
        <v>8357</v>
      </c>
      <c r="S1288" s="12">
        <f t="shared" si="102"/>
        <v>41865.659780092588</v>
      </c>
      <c r="T1288" s="12">
        <f t="shared" si="103"/>
        <v>41890.659780092588</v>
      </c>
      <c r="U1288">
        <f t="shared" si="104"/>
        <v>2014</v>
      </c>
    </row>
    <row r="1289" spans="1:21" ht="58" x14ac:dyDescent="0.35">
      <c r="A1289">
        <v>3876</v>
      </c>
      <c r="B1289" s="3" t="s">
        <v>3873</v>
      </c>
      <c r="C1289" s="3" t="s">
        <v>7985</v>
      </c>
      <c r="D1289" s="6">
        <v>3900</v>
      </c>
      <c r="E1289" s="8">
        <v>2059</v>
      </c>
      <c r="F1289" t="s">
        <v>8219</v>
      </c>
      <c r="G1289" t="s">
        <v>8224</v>
      </c>
      <c r="H1289" t="s">
        <v>8246</v>
      </c>
      <c r="I1289">
        <v>1454425128</v>
      </c>
      <c r="J1289">
        <v>1451833128</v>
      </c>
      <c r="K1289" t="b">
        <v>0</v>
      </c>
      <c r="L1289">
        <v>46</v>
      </c>
      <c r="M1289" t="b">
        <v>0</v>
      </c>
      <c r="N1289" t="s">
        <v>8303</v>
      </c>
      <c r="O1289">
        <f t="shared" si="105"/>
        <v>53</v>
      </c>
      <c r="P1289">
        <f t="shared" si="106"/>
        <v>44.76</v>
      </c>
      <c r="Q1289" t="s">
        <v>8315</v>
      </c>
      <c r="R1289" t="s">
        <v>8357</v>
      </c>
      <c r="S1289" s="12">
        <f t="shared" si="102"/>
        <v>42372.624166666668</v>
      </c>
      <c r="T1289" s="12">
        <f t="shared" si="103"/>
        <v>42402.624166666668</v>
      </c>
      <c r="U1289">
        <f t="shared" si="104"/>
        <v>2016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5"/>
        <v>100</v>
      </c>
      <c r="P1290">
        <f t="shared" si="106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5" x14ac:dyDescent="0.35">
      <c r="A1294">
        <v>3879</v>
      </c>
      <c r="B1294" s="3" t="s">
        <v>3876</v>
      </c>
      <c r="C1294" s="3" t="s">
        <v>7988</v>
      </c>
      <c r="D1294" s="6">
        <v>15000</v>
      </c>
      <c r="E1294" s="8">
        <v>0</v>
      </c>
      <c r="F1294" t="s">
        <v>8219</v>
      </c>
      <c r="G1294" t="s">
        <v>8224</v>
      </c>
      <c r="H1294" t="s">
        <v>8246</v>
      </c>
      <c r="I1294">
        <v>1422218396</v>
      </c>
      <c r="J1294">
        <v>1419626396</v>
      </c>
      <c r="K1294" t="b">
        <v>0</v>
      </c>
      <c r="L1294">
        <v>0</v>
      </c>
      <c r="M1294" t="b">
        <v>0</v>
      </c>
      <c r="N1294" t="s">
        <v>8303</v>
      </c>
      <c r="O1294">
        <f t="shared" si="105"/>
        <v>0</v>
      </c>
      <c r="P1294">
        <f t="shared" si="106"/>
        <v>0</v>
      </c>
      <c r="Q1294" t="s">
        <v>8315</v>
      </c>
      <c r="R1294" t="s">
        <v>8357</v>
      </c>
      <c r="S1294" s="12">
        <f t="shared" si="102"/>
        <v>41999.861064814817</v>
      </c>
      <c r="T1294" s="12">
        <f t="shared" si="103"/>
        <v>42029.861064814817</v>
      </c>
      <c r="U1294">
        <f t="shared" si="104"/>
        <v>2014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3880</v>
      </c>
      <c r="B1296" s="3" t="s">
        <v>3877</v>
      </c>
      <c r="C1296" s="3" t="s">
        <v>7989</v>
      </c>
      <c r="D1296" s="6">
        <v>7500</v>
      </c>
      <c r="E1296" s="8">
        <v>980</v>
      </c>
      <c r="F1296" t="s">
        <v>8219</v>
      </c>
      <c r="G1296" t="s">
        <v>8224</v>
      </c>
      <c r="H1296" t="s">
        <v>8246</v>
      </c>
      <c r="I1296">
        <v>1406761200</v>
      </c>
      <c r="J1296">
        <v>1403724820</v>
      </c>
      <c r="K1296" t="b">
        <v>0</v>
      </c>
      <c r="L1296">
        <v>17</v>
      </c>
      <c r="M1296" t="b">
        <v>0</v>
      </c>
      <c r="N1296" t="s">
        <v>8303</v>
      </c>
      <c r="O1296">
        <f t="shared" si="105"/>
        <v>13</v>
      </c>
      <c r="P1296">
        <f t="shared" si="106"/>
        <v>57.65</v>
      </c>
      <c r="Q1296" t="s">
        <v>8315</v>
      </c>
      <c r="R1296" t="s">
        <v>8357</v>
      </c>
      <c r="S1296" s="12">
        <f t="shared" si="102"/>
        <v>41815.815046296295</v>
      </c>
      <c r="T1296" s="12">
        <f t="shared" si="103"/>
        <v>41850.958333333336</v>
      </c>
      <c r="U1296">
        <f t="shared" si="104"/>
        <v>2014</v>
      </c>
    </row>
    <row r="1297" spans="1:21" ht="58" x14ac:dyDescent="0.35">
      <c r="A1297">
        <v>3883</v>
      </c>
      <c r="B1297" s="3" t="s">
        <v>3880</v>
      </c>
      <c r="C1297" s="3" t="s">
        <v>7992</v>
      </c>
      <c r="D1297" s="6">
        <v>15000</v>
      </c>
      <c r="E1297" s="8">
        <v>0</v>
      </c>
      <c r="F1297" t="s">
        <v>8219</v>
      </c>
      <c r="G1297" t="s">
        <v>8224</v>
      </c>
      <c r="H1297" t="s">
        <v>8246</v>
      </c>
      <c r="I1297">
        <v>1409668069</v>
      </c>
      <c r="J1297">
        <v>1407076069</v>
      </c>
      <c r="K1297" t="b">
        <v>0</v>
      </c>
      <c r="L1297">
        <v>0</v>
      </c>
      <c r="M1297" t="b">
        <v>0</v>
      </c>
      <c r="N1297" t="s">
        <v>8303</v>
      </c>
      <c r="O1297">
        <f t="shared" si="105"/>
        <v>0</v>
      </c>
      <c r="P1297">
        <f t="shared" si="106"/>
        <v>0</v>
      </c>
      <c r="Q1297" t="s">
        <v>8315</v>
      </c>
      <c r="R1297" t="s">
        <v>8357</v>
      </c>
      <c r="S1297" s="12">
        <f t="shared" si="102"/>
        <v>41854.602650462963</v>
      </c>
      <c r="T1297" s="12">
        <f t="shared" si="103"/>
        <v>41884.602650462963</v>
      </c>
      <c r="U1297">
        <f t="shared" si="104"/>
        <v>2014</v>
      </c>
    </row>
    <row r="1298" spans="1:21" ht="43.5" x14ac:dyDescent="0.35">
      <c r="A1298">
        <v>1546</v>
      </c>
      <c r="B1298" s="3" t="s">
        <v>1547</v>
      </c>
      <c r="C1298" s="3" t="s">
        <v>5656</v>
      </c>
      <c r="D1298" s="6">
        <v>1000</v>
      </c>
      <c r="E1298" s="8">
        <v>289</v>
      </c>
      <c r="F1298" t="s">
        <v>8220</v>
      </c>
      <c r="G1298" t="s">
        <v>8224</v>
      </c>
      <c r="H1298" t="s">
        <v>8246</v>
      </c>
      <c r="I1298">
        <v>1410930399</v>
      </c>
      <c r="J1298">
        <v>1405746399</v>
      </c>
      <c r="K1298" t="b">
        <v>0</v>
      </c>
      <c r="L1298">
        <v>11</v>
      </c>
      <c r="M1298" t="b">
        <v>0</v>
      </c>
      <c r="N1298" t="s">
        <v>8287</v>
      </c>
      <c r="O1298">
        <f t="shared" si="105"/>
        <v>29</v>
      </c>
      <c r="P1298">
        <f t="shared" si="106"/>
        <v>26.27</v>
      </c>
      <c r="Q1298" t="s">
        <v>8336</v>
      </c>
      <c r="R1298" t="s">
        <v>8341</v>
      </c>
      <c r="S1298" s="12">
        <f t="shared" si="102"/>
        <v>41839.212951388887</v>
      </c>
      <c r="T1298" s="12">
        <f t="shared" si="103"/>
        <v>41899.212951388887</v>
      </c>
      <c r="U1298">
        <f t="shared" si="104"/>
        <v>2014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58" x14ac:dyDescent="0.35">
      <c r="A1300">
        <v>1550</v>
      </c>
      <c r="B1300" s="3" t="s">
        <v>1551</v>
      </c>
      <c r="C1300" s="3" t="s">
        <v>5660</v>
      </c>
      <c r="D1300" s="6">
        <v>750</v>
      </c>
      <c r="E1300" s="8">
        <v>101</v>
      </c>
      <c r="F1300" t="s">
        <v>8220</v>
      </c>
      <c r="G1300" t="s">
        <v>8224</v>
      </c>
      <c r="H1300" t="s">
        <v>8246</v>
      </c>
      <c r="I1300">
        <v>1463050034</v>
      </c>
      <c r="J1300">
        <v>1460458034</v>
      </c>
      <c r="K1300" t="b">
        <v>0</v>
      </c>
      <c r="L1300">
        <v>7</v>
      </c>
      <c r="M1300" t="b">
        <v>0</v>
      </c>
      <c r="N1300" t="s">
        <v>8287</v>
      </c>
      <c r="O1300">
        <f t="shared" si="105"/>
        <v>13</v>
      </c>
      <c r="P1300">
        <f t="shared" si="106"/>
        <v>14.43</v>
      </c>
      <c r="Q1300" t="s">
        <v>8336</v>
      </c>
      <c r="R1300" t="s">
        <v>8341</v>
      </c>
      <c r="S1300" s="12">
        <f t="shared" si="102"/>
        <v>42472.449467592596</v>
      </c>
      <c r="T1300" s="12">
        <f t="shared" si="103"/>
        <v>42502.449467592596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43.5" x14ac:dyDescent="0.35">
      <c r="A1305">
        <v>1558</v>
      </c>
      <c r="B1305" s="3" t="s">
        <v>1559</v>
      </c>
      <c r="C1305" s="3" t="s">
        <v>5668</v>
      </c>
      <c r="D1305" s="6">
        <v>750</v>
      </c>
      <c r="E1305" s="8">
        <v>35</v>
      </c>
      <c r="F1305" t="s">
        <v>8220</v>
      </c>
      <c r="G1305" t="s">
        <v>8224</v>
      </c>
      <c r="H1305" t="s">
        <v>8246</v>
      </c>
      <c r="I1305">
        <v>1440763920</v>
      </c>
      <c r="J1305">
        <v>1435656759</v>
      </c>
      <c r="K1305" t="b">
        <v>0</v>
      </c>
      <c r="L1305">
        <v>3</v>
      </c>
      <c r="M1305" t="b">
        <v>0</v>
      </c>
      <c r="N1305" t="s">
        <v>8287</v>
      </c>
      <c r="O1305">
        <f t="shared" si="105"/>
        <v>5</v>
      </c>
      <c r="P1305">
        <f t="shared" si="106"/>
        <v>11.67</v>
      </c>
      <c r="Q1305" t="s">
        <v>8336</v>
      </c>
      <c r="R1305" t="s">
        <v>8341</v>
      </c>
      <c r="S1305" s="12">
        <f t="shared" si="102"/>
        <v>42185.397673611107</v>
      </c>
      <c r="T1305" s="12">
        <f t="shared" si="103"/>
        <v>42244.508333333331</v>
      </c>
      <c r="U1305">
        <f t="shared" si="104"/>
        <v>2015</v>
      </c>
    </row>
    <row r="1306" spans="1:21" ht="43.5" x14ac:dyDescent="0.35">
      <c r="A1306">
        <v>732</v>
      </c>
      <c r="B1306" s="3" t="s">
        <v>733</v>
      </c>
      <c r="C1306" s="3" t="s">
        <v>4842</v>
      </c>
      <c r="D1306" s="6">
        <v>40</v>
      </c>
      <c r="E1306" s="8">
        <v>64</v>
      </c>
      <c r="F1306" t="s">
        <v>8218</v>
      </c>
      <c r="G1306" t="s">
        <v>8224</v>
      </c>
      <c r="H1306" t="s">
        <v>8246</v>
      </c>
      <c r="I1306">
        <v>1380449461</v>
      </c>
      <c r="J1306">
        <v>1375265461</v>
      </c>
      <c r="K1306" t="b">
        <v>0</v>
      </c>
      <c r="L1306">
        <v>13</v>
      </c>
      <c r="M1306" t="b">
        <v>1</v>
      </c>
      <c r="N1306" t="s">
        <v>8272</v>
      </c>
      <c r="O1306">
        <f t="shared" si="105"/>
        <v>160</v>
      </c>
      <c r="P1306">
        <f t="shared" si="106"/>
        <v>4.92</v>
      </c>
      <c r="Q1306" t="s">
        <v>8320</v>
      </c>
      <c r="R1306" t="s">
        <v>8321</v>
      </c>
      <c r="S1306" s="12">
        <f t="shared" si="102"/>
        <v>41486.424317129626</v>
      </c>
      <c r="T1306" s="12">
        <f t="shared" si="103"/>
        <v>41546.424317129626</v>
      </c>
      <c r="U1306">
        <f t="shared" si="104"/>
        <v>2013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58" x14ac:dyDescent="0.35">
      <c r="A1321">
        <v>733</v>
      </c>
      <c r="B1321" s="3" t="s">
        <v>734</v>
      </c>
      <c r="C1321" s="3" t="s">
        <v>4843</v>
      </c>
      <c r="D1321" s="6">
        <v>2500</v>
      </c>
      <c r="E1321" s="8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 t="shared" si="105"/>
        <v>120</v>
      </c>
      <c r="P1321">
        <f t="shared" si="106"/>
        <v>17.82</v>
      </c>
      <c r="Q1321" t="s">
        <v>8320</v>
      </c>
      <c r="R1321" t="s">
        <v>8321</v>
      </c>
      <c r="S1321" s="12">
        <f t="shared" si="102"/>
        <v>41598.420046296298</v>
      </c>
      <c r="T1321" s="12">
        <f t="shared" si="103"/>
        <v>41628.420046296298</v>
      </c>
      <c r="U1321">
        <f t="shared" si="104"/>
        <v>2013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759</v>
      </c>
      <c r="B1324" s="3" t="s">
        <v>760</v>
      </c>
      <c r="C1324" s="3" t="s">
        <v>4869</v>
      </c>
      <c r="D1324" s="6">
        <v>5000</v>
      </c>
      <c r="E1324" s="8">
        <v>5096</v>
      </c>
      <c r="F1324" t="s">
        <v>8218</v>
      </c>
      <c r="G1324" t="s">
        <v>8224</v>
      </c>
      <c r="H1324" t="s">
        <v>8246</v>
      </c>
      <c r="I1324">
        <v>1404892539</v>
      </c>
      <c r="J1324">
        <v>1401436539</v>
      </c>
      <c r="K1324" t="b">
        <v>0</v>
      </c>
      <c r="L1324">
        <v>99</v>
      </c>
      <c r="M1324" t="b">
        <v>1</v>
      </c>
      <c r="N1324" t="s">
        <v>8272</v>
      </c>
      <c r="O1324">
        <f t="shared" si="105"/>
        <v>102</v>
      </c>
      <c r="P1324">
        <f t="shared" si="106"/>
        <v>51.47</v>
      </c>
      <c r="Q1324" t="s">
        <v>8320</v>
      </c>
      <c r="R1324" t="s">
        <v>8321</v>
      </c>
      <c r="S1324" s="12">
        <f t="shared" si="102"/>
        <v>41789.330312500002</v>
      </c>
      <c r="T1324" s="12">
        <f t="shared" si="103"/>
        <v>41829.330312500002</v>
      </c>
      <c r="U1324">
        <f t="shared" si="104"/>
        <v>2014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5" x14ac:dyDescent="0.35">
      <c r="A1343">
        <v>1354</v>
      </c>
      <c r="B1343" s="3" t="s">
        <v>1355</v>
      </c>
      <c r="C1343" s="3" t="s">
        <v>5464</v>
      </c>
      <c r="D1343" s="6">
        <v>1200</v>
      </c>
      <c r="E1343" s="8">
        <v>1563</v>
      </c>
      <c r="F1343" t="s">
        <v>8218</v>
      </c>
      <c r="G1343" t="s">
        <v>8224</v>
      </c>
      <c r="H1343" t="s">
        <v>8246</v>
      </c>
      <c r="I1343">
        <v>1465672979</v>
      </c>
      <c r="J1343">
        <v>1463080979</v>
      </c>
      <c r="K1343" t="b">
        <v>0</v>
      </c>
      <c r="L1343">
        <v>64</v>
      </c>
      <c r="M1343" t="b">
        <v>1</v>
      </c>
      <c r="N1343" t="s">
        <v>8272</v>
      </c>
      <c r="O1343">
        <f t="shared" si="105"/>
        <v>130</v>
      </c>
      <c r="P1343">
        <f t="shared" si="106"/>
        <v>24.42</v>
      </c>
      <c r="Q1343" t="s">
        <v>8320</v>
      </c>
      <c r="R1343" t="s">
        <v>8321</v>
      </c>
      <c r="S1343" s="12">
        <f t="shared" si="102"/>
        <v>42502.807627314818</v>
      </c>
      <c r="T1343" s="12">
        <f t="shared" si="103"/>
        <v>42532.807627314818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10">ROUND(E1348/D1348*100,0)</f>
        <v>147</v>
      </c>
      <c r="P1348">
        <f t="shared" ref="P1348:P1411" si="111">IFERROR(ROUND(E1348/L1348,2),0)</f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0"/>
        <v>102</v>
      </c>
      <c r="P1349">
        <f t="shared" si="111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0"/>
        <v>102</v>
      </c>
      <c r="P1350">
        <f t="shared" si="111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0"/>
        <v>204</v>
      </c>
      <c r="P1351">
        <f t="shared" si="111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0"/>
        <v>104</v>
      </c>
      <c r="P1352">
        <f t="shared" si="111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0"/>
        <v>101</v>
      </c>
      <c r="P1353">
        <f t="shared" si="111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0"/>
        <v>136</v>
      </c>
      <c r="P1354">
        <f t="shared" si="111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58" x14ac:dyDescent="0.35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>
        <f t="shared" si="110"/>
        <v>123</v>
      </c>
      <c r="P1356">
        <f t="shared" si="111"/>
        <v>25.35</v>
      </c>
      <c r="Q1356" t="s">
        <v>8320</v>
      </c>
      <c r="R1356" t="s">
        <v>8321</v>
      </c>
      <c r="S1356" s="12">
        <f t="shared" si="107"/>
        <v>41213.254687499997</v>
      </c>
      <c r="T1356" s="12">
        <f t="shared" si="108"/>
        <v>41243.416666666664</v>
      </c>
      <c r="U1356">
        <f t="shared" si="109"/>
        <v>2012</v>
      </c>
    </row>
    <row r="1357" spans="1:21" ht="43.5" x14ac:dyDescent="0.35">
      <c r="A1357">
        <v>1361</v>
      </c>
      <c r="B1357" s="3" t="s">
        <v>1362</v>
      </c>
      <c r="C1357" s="3" t="s">
        <v>5471</v>
      </c>
      <c r="D1357" s="6">
        <v>6000</v>
      </c>
      <c r="E1357" s="8">
        <v>7559</v>
      </c>
      <c r="F1357" t="s">
        <v>8218</v>
      </c>
      <c r="G1357" t="s">
        <v>8224</v>
      </c>
      <c r="H1357" t="s">
        <v>8246</v>
      </c>
      <c r="I1357">
        <v>1403370772</v>
      </c>
      <c r="J1357">
        <v>1400778772</v>
      </c>
      <c r="K1357" t="b">
        <v>0</v>
      </c>
      <c r="L1357">
        <v>264</v>
      </c>
      <c r="M1357" t="b">
        <v>1</v>
      </c>
      <c r="N1357" t="s">
        <v>8272</v>
      </c>
      <c r="O1357">
        <f t="shared" si="110"/>
        <v>126</v>
      </c>
      <c r="P1357">
        <f t="shared" si="111"/>
        <v>28.63</v>
      </c>
      <c r="Q1357" t="s">
        <v>8320</v>
      </c>
      <c r="R1357" t="s">
        <v>8321</v>
      </c>
      <c r="S1357" s="12">
        <f t="shared" si="107"/>
        <v>41781.717268518521</v>
      </c>
      <c r="T1357" s="12">
        <f t="shared" si="108"/>
        <v>41811.717268518521</v>
      </c>
      <c r="U1357">
        <f t="shared" si="109"/>
        <v>2014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1985</v>
      </c>
      <c r="B1363" s="3" t="s">
        <v>1986</v>
      </c>
      <c r="C1363" s="3" t="s">
        <v>6095</v>
      </c>
      <c r="D1363" s="6">
        <v>1600</v>
      </c>
      <c r="E1363" s="8">
        <v>51</v>
      </c>
      <c r="F1363" t="s">
        <v>8220</v>
      </c>
      <c r="G1363" t="s">
        <v>8224</v>
      </c>
      <c r="H1363" t="s">
        <v>8246</v>
      </c>
      <c r="I1363">
        <v>1470178800</v>
      </c>
      <c r="J1363">
        <v>1467650771</v>
      </c>
      <c r="K1363" t="b">
        <v>0</v>
      </c>
      <c r="L1363">
        <v>4</v>
      </c>
      <c r="M1363" t="b">
        <v>0</v>
      </c>
      <c r="N1363" t="s">
        <v>8294</v>
      </c>
      <c r="O1363">
        <f t="shared" si="110"/>
        <v>3</v>
      </c>
      <c r="P1363">
        <f t="shared" si="111"/>
        <v>12.75</v>
      </c>
      <c r="Q1363" t="s">
        <v>8336</v>
      </c>
      <c r="R1363" t="s">
        <v>8348</v>
      </c>
      <c r="S1363" s="12">
        <f t="shared" si="107"/>
        <v>42555.698738425926</v>
      </c>
      <c r="T1363" s="12">
        <f t="shared" si="108"/>
        <v>42584.958333333328</v>
      </c>
      <c r="U1363">
        <f t="shared" si="109"/>
        <v>2016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43.5" x14ac:dyDescent="0.35">
      <c r="A1378">
        <v>1986</v>
      </c>
      <c r="B1378" s="3" t="s">
        <v>1987</v>
      </c>
      <c r="C1378" s="3" t="s">
        <v>6096</v>
      </c>
      <c r="D1378" s="6">
        <v>2000</v>
      </c>
      <c r="E1378" s="8">
        <v>1</v>
      </c>
      <c r="F1378" t="s">
        <v>8220</v>
      </c>
      <c r="G1378" t="s">
        <v>8224</v>
      </c>
      <c r="H1378" t="s">
        <v>8246</v>
      </c>
      <c r="I1378">
        <v>1457947483</v>
      </c>
      <c r="J1378">
        <v>1455359083</v>
      </c>
      <c r="K1378" t="b">
        <v>0</v>
      </c>
      <c r="L1378">
        <v>1</v>
      </c>
      <c r="M1378" t="b">
        <v>0</v>
      </c>
      <c r="N1378" t="s">
        <v>8294</v>
      </c>
      <c r="O1378">
        <f t="shared" si="110"/>
        <v>0</v>
      </c>
      <c r="P1378">
        <f t="shared" si="111"/>
        <v>1</v>
      </c>
      <c r="Q1378" t="s">
        <v>8336</v>
      </c>
      <c r="R1378" t="s">
        <v>8348</v>
      </c>
      <c r="S1378" s="12">
        <f t="shared" si="107"/>
        <v>42413.433831018512</v>
      </c>
      <c r="T1378" s="12">
        <f t="shared" si="108"/>
        <v>42443.392164351855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29" x14ac:dyDescent="0.35">
      <c r="A1380">
        <v>1987</v>
      </c>
      <c r="B1380" s="3" t="s">
        <v>1988</v>
      </c>
      <c r="C1380" s="3" t="s">
        <v>6097</v>
      </c>
      <c r="D1380" s="6">
        <v>5500</v>
      </c>
      <c r="E1380" s="8">
        <v>2336</v>
      </c>
      <c r="F1380" t="s">
        <v>8220</v>
      </c>
      <c r="G1380" t="s">
        <v>8224</v>
      </c>
      <c r="H1380" t="s">
        <v>8246</v>
      </c>
      <c r="I1380">
        <v>1425223276</v>
      </c>
      <c r="J1380">
        <v>1422631276</v>
      </c>
      <c r="K1380" t="b">
        <v>0</v>
      </c>
      <c r="L1380">
        <v>28</v>
      </c>
      <c r="M1380" t="b">
        <v>0</v>
      </c>
      <c r="N1380" t="s">
        <v>8294</v>
      </c>
      <c r="O1380">
        <f t="shared" si="110"/>
        <v>42</v>
      </c>
      <c r="P1380">
        <f t="shared" si="111"/>
        <v>83.43</v>
      </c>
      <c r="Q1380" t="s">
        <v>8336</v>
      </c>
      <c r="R1380" t="s">
        <v>8348</v>
      </c>
      <c r="S1380" s="12">
        <f t="shared" si="107"/>
        <v>42034.639768518522</v>
      </c>
      <c r="T1380" s="12">
        <f t="shared" si="108"/>
        <v>42064.639768518522</v>
      </c>
      <c r="U1380">
        <f t="shared" si="109"/>
        <v>2015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43.5" x14ac:dyDescent="0.35">
      <c r="A1391">
        <v>1993</v>
      </c>
      <c r="B1391" s="3" t="s">
        <v>1994</v>
      </c>
      <c r="C1391" s="3" t="s">
        <v>6103</v>
      </c>
      <c r="D1391" s="6">
        <v>2000</v>
      </c>
      <c r="E1391" s="8">
        <v>0</v>
      </c>
      <c r="F1391" t="s">
        <v>8220</v>
      </c>
      <c r="G1391" t="s">
        <v>8224</v>
      </c>
      <c r="H1391" t="s">
        <v>8246</v>
      </c>
      <c r="I1391">
        <v>1450706837</v>
      </c>
      <c r="J1391">
        <v>1448114837</v>
      </c>
      <c r="K1391" t="b">
        <v>0</v>
      </c>
      <c r="L1391">
        <v>0</v>
      </c>
      <c r="M1391" t="b">
        <v>0</v>
      </c>
      <c r="N1391" t="s">
        <v>8294</v>
      </c>
      <c r="O1391">
        <f t="shared" si="110"/>
        <v>0</v>
      </c>
      <c r="P1391">
        <f t="shared" si="111"/>
        <v>0</v>
      </c>
      <c r="Q1391" t="s">
        <v>8336</v>
      </c>
      <c r="R1391" t="s">
        <v>8348</v>
      </c>
      <c r="S1391" s="12">
        <f t="shared" si="107"/>
        <v>42329.58839120371</v>
      </c>
      <c r="T1391" s="12">
        <f t="shared" si="108"/>
        <v>42359.58839120371</v>
      </c>
      <c r="U1391">
        <f t="shared" si="109"/>
        <v>2015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1999</v>
      </c>
      <c r="B1402" s="3" t="s">
        <v>2000</v>
      </c>
      <c r="C1402" s="3" t="s">
        <v>6109</v>
      </c>
      <c r="D1402" s="6">
        <v>31000</v>
      </c>
      <c r="E1402" s="8">
        <v>236</v>
      </c>
      <c r="F1402" t="s">
        <v>8220</v>
      </c>
      <c r="G1402" t="s">
        <v>8224</v>
      </c>
      <c r="H1402" t="s">
        <v>8246</v>
      </c>
      <c r="I1402">
        <v>1415882108</v>
      </c>
      <c r="J1402">
        <v>1413286508</v>
      </c>
      <c r="K1402" t="b">
        <v>0</v>
      </c>
      <c r="L1402">
        <v>7</v>
      </c>
      <c r="M1402" t="b">
        <v>0</v>
      </c>
      <c r="N1402" t="s">
        <v>8294</v>
      </c>
      <c r="O1402">
        <f t="shared" si="110"/>
        <v>1</v>
      </c>
      <c r="P1402">
        <f t="shared" si="111"/>
        <v>33.71</v>
      </c>
      <c r="Q1402" t="s">
        <v>8336</v>
      </c>
      <c r="R1402" t="s">
        <v>8348</v>
      </c>
      <c r="S1402" s="12">
        <f t="shared" si="107"/>
        <v>41926.482731481483</v>
      </c>
      <c r="T1402" s="12">
        <f t="shared" si="108"/>
        <v>41956.524398148147</v>
      </c>
      <c r="U1402">
        <f t="shared" si="109"/>
        <v>2014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1184</v>
      </c>
      <c r="B1404" s="3" t="s">
        <v>1185</v>
      </c>
      <c r="C1404" s="3" t="s">
        <v>5294</v>
      </c>
      <c r="D1404" s="6">
        <v>22000</v>
      </c>
      <c r="E1404" s="8">
        <v>23086</v>
      </c>
      <c r="F1404" t="s">
        <v>8218</v>
      </c>
      <c r="G1404" t="s">
        <v>8224</v>
      </c>
      <c r="H1404" t="s">
        <v>8246</v>
      </c>
      <c r="I1404">
        <v>1486391011</v>
      </c>
      <c r="J1404">
        <v>1483712611</v>
      </c>
      <c r="K1404" t="b">
        <v>0</v>
      </c>
      <c r="L1404">
        <v>375</v>
      </c>
      <c r="M1404" t="b">
        <v>1</v>
      </c>
      <c r="N1404" t="s">
        <v>8283</v>
      </c>
      <c r="O1404">
        <f t="shared" si="110"/>
        <v>105</v>
      </c>
      <c r="P1404">
        <f t="shared" si="111"/>
        <v>61.56</v>
      </c>
      <c r="Q1404" t="s">
        <v>8336</v>
      </c>
      <c r="R1404" t="s">
        <v>8337</v>
      </c>
      <c r="S1404" s="12">
        <f t="shared" si="107"/>
        <v>42741.599664351852</v>
      </c>
      <c r="T1404" s="12">
        <f t="shared" si="108"/>
        <v>42772.599664351852</v>
      </c>
      <c r="U1404">
        <f t="shared" si="109"/>
        <v>2017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1186</v>
      </c>
      <c r="B1406" s="3" t="s">
        <v>1187</v>
      </c>
      <c r="C1406" s="3" t="s">
        <v>5296</v>
      </c>
      <c r="D1406" s="6">
        <v>7500</v>
      </c>
      <c r="E1406" s="8">
        <v>8005</v>
      </c>
      <c r="F1406" t="s">
        <v>8218</v>
      </c>
      <c r="G1406" t="s">
        <v>8224</v>
      </c>
      <c r="H1406" t="s">
        <v>8246</v>
      </c>
      <c r="I1406">
        <v>1433198520</v>
      </c>
      <c r="J1406">
        <v>1430340195</v>
      </c>
      <c r="K1406" t="b">
        <v>0</v>
      </c>
      <c r="L1406">
        <v>123</v>
      </c>
      <c r="M1406" t="b">
        <v>1</v>
      </c>
      <c r="N1406" t="s">
        <v>8283</v>
      </c>
      <c r="O1406">
        <f t="shared" si="110"/>
        <v>107</v>
      </c>
      <c r="P1406">
        <f t="shared" si="111"/>
        <v>65.08</v>
      </c>
      <c r="Q1406" t="s">
        <v>8336</v>
      </c>
      <c r="R1406" t="s">
        <v>8337</v>
      </c>
      <c r="S1406" s="12">
        <f t="shared" si="107"/>
        <v>42123.86336805555</v>
      </c>
      <c r="T1406" s="12">
        <f t="shared" si="108"/>
        <v>42156.945833333331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29" x14ac:dyDescent="0.35">
      <c r="A1410">
        <v>1192</v>
      </c>
      <c r="B1410" s="3" t="s">
        <v>1193</v>
      </c>
      <c r="C1410" s="3" t="s">
        <v>5302</v>
      </c>
      <c r="D1410" s="6">
        <v>100</v>
      </c>
      <c r="E1410" s="8">
        <v>290</v>
      </c>
      <c r="F1410" t="s">
        <v>8218</v>
      </c>
      <c r="G1410" t="s">
        <v>8224</v>
      </c>
      <c r="H1410" t="s">
        <v>8246</v>
      </c>
      <c r="I1410">
        <v>1486814978</v>
      </c>
      <c r="J1410">
        <v>1484222978</v>
      </c>
      <c r="K1410" t="b">
        <v>0</v>
      </c>
      <c r="L1410">
        <v>15</v>
      </c>
      <c r="M1410" t="b">
        <v>1</v>
      </c>
      <c r="N1410" t="s">
        <v>8283</v>
      </c>
      <c r="O1410">
        <f t="shared" si="110"/>
        <v>290</v>
      </c>
      <c r="P1410">
        <f t="shared" si="111"/>
        <v>19.329999999999998</v>
      </c>
      <c r="Q1410" t="s">
        <v>8336</v>
      </c>
      <c r="R1410" t="s">
        <v>8337</v>
      </c>
      <c r="S1410" s="12">
        <f t="shared" si="107"/>
        <v>42747.506689814814</v>
      </c>
      <c r="T1410" s="12">
        <f t="shared" si="108"/>
        <v>42777.506689814814</v>
      </c>
      <c r="U1410">
        <f t="shared" si="109"/>
        <v>2017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5">ROUND(E1412/D1412*100,0)</f>
        <v>0</v>
      </c>
      <c r="P1412">
        <f t="shared" ref="P1412:P1475" si="116">IFERROR(ROUND(E1412/L1412,2),0)</f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29" x14ac:dyDescent="0.35">
      <c r="A1413">
        <v>1196</v>
      </c>
      <c r="B1413" s="3" t="s">
        <v>1197</v>
      </c>
      <c r="C1413" s="3" t="s">
        <v>5306</v>
      </c>
      <c r="D1413" s="6">
        <v>14500</v>
      </c>
      <c r="E1413" s="8">
        <v>39137</v>
      </c>
      <c r="F1413" t="s">
        <v>8218</v>
      </c>
      <c r="G1413" t="s">
        <v>8224</v>
      </c>
      <c r="H1413" t="s">
        <v>8246</v>
      </c>
      <c r="I1413">
        <v>1450467539</v>
      </c>
      <c r="J1413">
        <v>1447875539</v>
      </c>
      <c r="K1413" t="b">
        <v>0</v>
      </c>
      <c r="L1413">
        <v>512</v>
      </c>
      <c r="M1413" t="b">
        <v>1</v>
      </c>
      <c r="N1413" t="s">
        <v>8283</v>
      </c>
      <c r="O1413">
        <f t="shared" si="115"/>
        <v>270</v>
      </c>
      <c r="P1413">
        <f t="shared" si="116"/>
        <v>76.44</v>
      </c>
      <c r="Q1413" t="s">
        <v>8336</v>
      </c>
      <c r="R1413" t="s">
        <v>8337</v>
      </c>
      <c r="S1413" s="12">
        <f t="shared" si="112"/>
        <v>42326.818738425922</v>
      </c>
      <c r="T1413" s="12">
        <f t="shared" si="113"/>
        <v>42356.818738425922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5"/>
        <v>5</v>
      </c>
      <c r="P1414">
        <f t="shared" si="116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5"/>
        <v>5</v>
      </c>
      <c r="P1415">
        <f t="shared" si="116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5"/>
        <v>0</v>
      </c>
      <c r="P1416">
        <f t="shared" si="116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5"/>
        <v>18</v>
      </c>
      <c r="P1417">
        <f t="shared" si="116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5"/>
        <v>0</v>
      </c>
      <c r="P1418">
        <f t="shared" si="116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5" x14ac:dyDescent="0.35">
      <c r="A1443">
        <v>1199</v>
      </c>
      <c r="B1443" s="3" t="s">
        <v>1200</v>
      </c>
      <c r="C1443" s="3" t="s">
        <v>5309</v>
      </c>
      <c r="D1443" s="6">
        <v>2658</v>
      </c>
      <c r="E1443" s="8">
        <v>2693</v>
      </c>
      <c r="F1443" t="s">
        <v>8218</v>
      </c>
      <c r="G1443" t="s">
        <v>8224</v>
      </c>
      <c r="H1443" t="s">
        <v>8246</v>
      </c>
      <c r="I1443">
        <v>1436380200</v>
      </c>
      <c r="J1443">
        <v>1433615400</v>
      </c>
      <c r="K1443" t="b">
        <v>0</v>
      </c>
      <c r="L1443">
        <v>9</v>
      </c>
      <c r="M1443" t="b">
        <v>1</v>
      </c>
      <c r="N1443" t="s">
        <v>8283</v>
      </c>
      <c r="O1443">
        <f t="shared" si="115"/>
        <v>101</v>
      </c>
      <c r="P1443">
        <f t="shared" si="116"/>
        <v>299.22000000000003</v>
      </c>
      <c r="Q1443" t="s">
        <v>8336</v>
      </c>
      <c r="R1443" t="s">
        <v>8337</v>
      </c>
      <c r="S1443" s="12">
        <f t="shared" si="112"/>
        <v>42161.770833333328</v>
      </c>
      <c r="T1443" s="12">
        <f t="shared" si="113"/>
        <v>42193.770833333328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20">ROUND(E1476/D1476*100,0)</f>
        <v>112</v>
      </c>
      <c r="P1476">
        <f t="shared" ref="P1476:P1539" si="121">IFERROR(ROUND(E1476/L1476,2),0)</f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0"/>
        <v>189</v>
      </c>
      <c r="P1477">
        <f t="shared" si="121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0"/>
        <v>662</v>
      </c>
      <c r="P1478">
        <f t="shared" si="121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0"/>
        <v>111</v>
      </c>
      <c r="P1479">
        <f t="shared" si="121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0"/>
        <v>1182</v>
      </c>
      <c r="P1480">
        <f t="shared" si="121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0"/>
        <v>137</v>
      </c>
      <c r="P1481">
        <f t="shared" si="121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0"/>
        <v>117</v>
      </c>
      <c r="P1482">
        <f t="shared" si="121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1201</v>
      </c>
      <c r="B1504" s="3" t="s">
        <v>1202</v>
      </c>
      <c r="C1504" s="3" t="s">
        <v>5311</v>
      </c>
      <c r="D1504" s="6">
        <v>6000</v>
      </c>
      <c r="E1504" s="8">
        <v>6146.27</v>
      </c>
      <c r="F1504" t="s">
        <v>8218</v>
      </c>
      <c r="G1504" t="s">
        <v>8224</v>
      </c>
      <c r="H1504" t="s">
        <v>8246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8283</v>
      </c>
      <c r="O1504">
        <f t="shared" si="120"/>
        <v>102</v>
      </c>
      <c r="P1504">
        <f t="shared" si="121"/>
        <v>55.37</v>
      </c>
      <c r="Q1504" t="s">
        <v>8336</v>
      </c>
      <c r="R1504" t="s">
        <v>8337</v>
      </c>
      <c r="S1504" s="12">
        <f t="shared" si="117"/>
        <v>42536.60701388889</v>
      </c>
      <c r="T1504" s="12">
        <f t="shared" si="118"/>
        <v>42566.60701388889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58" x14ac:dyDescent="0.35">
      <c r="A1506">
        <v>1213</v>
      </c>
      <c r="B1506" s="3" t="s">
        <v>1214</v>
      </c>
      <c r="C1506" s="3" t="s">
        <v>5323</v>
      </c>
      <c r="D1506" s="6">
        <v>6500</v>
      </c>
      <c r="E1506" s="8">
        <v>6645</v>
      </c>
      <c r="F1506" t="s">
        <v>8218</v>
      </c>
      <c r="G1506" t="s">
        <v>8224</v>
      </c>
      <c r="H1506" t="s">
        <v>8246</v>
      </c>
      <c r="I1506">
        <v>1485886100</v>
      </c>
      <c r="J1506">
        <v>1482862100</v>
      </c>
      <c r="K1506" t="b">
        <v>0</v>
      </c>
      <c r="L1506">
        <v>108</v>
      </c>
      <c r="M1506" t="b">
        <v>1</v>
      </c>
      <c r="N1506" t="s">
        <v>8283</v>
      </c>
      <c r="O1506">
        <f t="shared" si="120"/>
        <v>102</v>
      </c>
      <c r="P1506">
        <f t="shared" si="121"/>
        <v>61.53</v>
      </c>
      <c r="Q1506" t="s">
        <v>8336</v>
      </c>
      <c r="R1506" t="s">
        <v>8337</v>
      </c>
      <c r="S1506" s="12">
        <f t="shared" si="117"/>
        <v>42731.755787037036</v>
      </c>
      <c r="T1506" s="12">
        <f t="shared" si="118"/>
        <v>42766.755787037036</v>
      </c>
      <c r="U1506">
        <f t="shared" si="119"/>
        <v>2016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1221</v>
      </c>
      <c r="B1508" s="3" t="s">
        <v>1222</v>
      </c>
      <c r="C1508" s="3" t="s">
        <v>5331</v>
      </c>
      <c r="D1508" s="6">
        <v>2200</v>
      </c>
      <c r="E1508" s="8">
        <v>2451.0100000000002</v>
      </c>
      <c r="F1508" t="s">
        <v>8218</v>
      </c>
      <c r="G1508" t="s">
        <v>8224</v>
      </c>
      <c r="H1508" t="s">
        <v>8246</v>
      </c>
      <c r="I1508">
        <v>1480809600</v>
      </c>
      <c r="J1508">
        <v>1478431488</v>
      </c>
      <c r="K1508" t="b">
        <v>0</v>
      </c>
      <c r="L1508">
        <v>103</v>
      </c>
      <c r="M1508" t="b">
        <v>1</v>
      </c>
      <c r="N1508" t="s">
        <v>8283</v>
      </c>
      <c r="O1508">
        <f t="shared" si="120"/>
        <v>111</v>
      </c>
      <c r="P1508">
        <f t="shared" si="121"/>
        <v>23.8</v>
      </c>
      <c r="Q1508" t="s">
        <v>8336</v>
      </c>
      <c r="R1508" t="s">
        <v>8337</v>
      </c>
      <c r="S1508" s="12">
        <f t="shared" si="117"/>
        <v>42680.47555555556</v>
      </c>
      <c r="T1508" s="12">
        <f t="shared" si="118"/>
        <v>42708</v>
      </c>
      <c r="U1508">
        <f t="shared" si="119"/>
        <v>2016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1502</v>
      </c>
      <c r="B1512" s="3" t="s">
        <v>1503</v>
      </c>
      <c r="C1512" s="3" t="s">
        <v>5612</v>
      </c>
      <c r="D1512" s="6">
        <v>22000</v>
      </c>
      <c r="E1512" s="8">
        <v>22318</v>
      </c>
      <c r="F1512" t="s">
        <v>8218</v>
      </c>
      <c r="G1512" t="s">
        <v>8224</v>
      </c>
      <c r="H1512" t="s">
        <v>8246</v>
      </c>
      <c r="I1512">
        <v>1458943200</v>
      </c>
      <c r="J1512">
        <v>1456491680</v>
      </c>
      <c r="K1512" t="b">
        <v>1</v>
      </c>
      <c r="L1512">
        <v>329</v>
      </c>
      <c r="M1512" t="b">
        <v>1</v>
      </c>
      <c r="N1512" t="s">
        <v>8283</v>
      </c>
      <c r="O1512">
        <f t="shared" si="120"/>
        <v>101</v>
      </c>
      <c r="P1512">
        <f t="shared" si="121"/>
        <v>67.84</v>
      </c>
      <c r="Q1512" t="s">
        <v>8336</v>
      </c>
      <c r="R1512" t="s">
        <v>8337</v>
      </c>
      <c r="S1512" s="12">
        <f t="shared" si="117"/>
        <v>42426.542592592596</v>
      </c>
      <c r="T1512" s="12">
        <f t="shared" si="118"/>
        <v>42454.916666666672</v>
      </c>
      <c r="U1512">
        <f t="shared" si="119"/>
        <v>2016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1504</v>
      </c>
      <c r="B1515" s="3" t="s">
        <v>1505</v>
      </c>
      <c r="C1515" s="3" t="s">
        <v>5614</v>
      </c>
      <c r="D1515" s="6">
        <v>6500</v>
      </c>
      <c r="E1515" s="8">
        <v>18066</v>
      </c>
      <c r="F1515" t="s">
        <v>8218</v>
      </c>
      <c r="G1515" t="s">
        <v>8224</v>
      </c>
      <c r="H1515" t="s">
        <v>8246</v>
      </c>
      <c r="I1515">
        <v>1402389180</v>
      </c>
      <c r="J1515">
        <v>1399996024</v>
      </c>
      <c r="K1515" t="b">
        <v>1</v>
      </c>
      <c r="L1515">
        <v>269</v>
      </c>
      <c r="M1515" t="b">
        <v>1</v>
      </c>
      <c r="N1515" t="s">
        <v>8283</v>
      </c>
      <c r="O1515">
        <f t="shared" si="120"/>
        <v>278</v>
      </c>
      <c r="P1515">
        <f t="shared" si="121"/>
        <v>67.16</v>
      </c>
      <c r="Q1515" t="s">
        <v>8336</v>
      </c>
      <c r="R1515" t="s">
        <v>8337</v>
      </c>
      <c r="S1515" s="12">
        <f t="shared" si="117"/>
        <v>41772.657685185186</v>
      </c>
      <c r="T1515" s="12">
        <f t="shared" si="118"/>
        <v>41800.356249999997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5">ROUND(E1540/D1540*100,0)</f>
        <v>103</v>
      </c>
      <c r="P1540">
        <f t="shared" ref="P1540:P1603" si="126">IFERROR(ROUND(E1540/L1540,2),0)</f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5"/>
        <v>136</v>
      </c>
      <c r="P1541">
        <f t="shared" si="126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5"/>
        <v>118</v>
      </c>
      <c r="P1542">
        <f t="shared" si="126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5"/>
        <v>0</v>
      </c>
      <c r="P1543">
        <f t="shared" si="126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5"/>
        <v>4</v>
      </c>
      <c r="P1544">
        <f t="shared" si="126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5"/>
        <v>0</v>
      </c>
      <c r="P1545">
        <f t="shared" si="126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5"/>
        <v>0</v>
      </c>
      <c r="P1546">
        <f t="shared" si="126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 t="shared" si="125"/>
        <v>111</v>
      </c>
      <c r="P1548">
        <f t="shared" si="126"/>
        <v>38.86</v>
      </c>
      <c r="Q1548" t="s">
        <v>8336</v>
      </c>
      <c r="R1548" t="s">
        <v>8337</v>
      </c>
      <c r="S1548" s="12">
        <f t="shared" si="122"/>
        <v>41814.785925925928</v>
      </c>
      <c r="T1548" s="12">
        <f t="shared" si="123"/>
        <v>41844.785925925928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5" x14ac:dyDescent="0.35">
      <c r="A1552">
        <v>1510</v>
      </c>
      <c r="B1552" s="3" t="s">
        <v>1511</v>
      </c>
      <c r="C1552" s="3" t="s">
        <v>5620</v>
      </c>
      <c r="D1552" s="6">
        <v>16000</v>
      </c>
      <c r="E1552" s="8">
        <v>16165.6</v>
      </c>
      <c r="F1552" t="s">
        <v>8218</v>
      </c>
      <c r="G1552" t="s">
        <v>8224</v>
      </c>
      <c r="H1552" t="s">
        <v>8246</v>
      </c>
      <c r="I1552">
        <v>1405761278</v>
      </c>
      <c r="J1552">
        <v>1403169278</v>
      </c>
      <c r="K1552" t="b">
        <v>1</v>
      </c>
      <c r="L1552">
        <v>405</v>
      </c>
      <c r="M1552" t="b">
        <v>1</v>
      </c>
      <c r="N1552" t="s">
        <v>8283</v>
      </c>
      <c r="O1552">
        <f t="shared" si="125"/>
        <v>101</v>
      </c>
      <c r="P1552">
        <f t="shared" si="126"/>
        <v>39.92</v>
      </c>
      <c r="Q1552" t="s">
        <v>8336</v>
      </c>
      <c r="R1552" t="s">
        <v>8337</v>
      </c>
      <c r="S1552" s="12">
        <f t="shared" si="122"/>
        <v>41809.385162037033</v>
      </c>
      <c r="T1552" s="12">
        <f t="shared" si="123"/>
        <v>41839.385162037033</v>
      </c>
      <c r="U1552">
        <f t="shared" si="124"/>
        <v>2014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1513</v>
      </c>
      <c r="B1560" s="3" t="s">
        <v>1514</v>
      </c>
      <c r="C1560" s="3" t="s">
        <v>5623</v>
      </c>
      <c r="D1560" s="6">
        <v>8000</v>
      </c>
      <c r="E1560" s="8">
        <v>12001.5</v>
      </c>
      <c r="F1560" t="s">
        <v>8218</v>
      </c>
      <c r="G1560" t="s">
        <v>8224</v>
      </c>
      <c r="H1560" t="s">
        <v>8246</v>
      </c>
      <c r="I1560">
        <v>1405523866</v>
      </c>
      <c r="J1560">
        <v>1402931866</v>
      </c>
      <c r="K1560" t="b">
        <v>1</v>
      </c>
      <c r="L1560">
        <v>215</v>
      </c>
      <c r="M1560" t="b">
        <v>1</v>
      </c>
      <c r="N1560" t="s">
        <v>8283</v>
      </c>
      <c r="O1560">
        <f t="shared" si="125"/>
        <v>150</v>
      </c>
      <c r="P1560">
        <f t="shared" si="126"/>
        <v>55.82</v>
      </c>
      <c r="Q1560" t="s">
        <v>8336</v>
      </c>
      <c r="R1560" t="s">
        <v>8337</v>
      </c>
      <c r="S1560" s="12">
        <f t="shared" si="122"/>
        <v>41806.637337962966</v>
      </c>
      <c r="T1560" s="12">
        <f t="shared" si="123"/>
        <v>41836.637337962966</v>
      </c>
      <c r="U1560">
        <f t="shared" si="124"/>
        <v>2014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29" x14ac:dyDescent="0.35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 t="shared" si="125"/>
        <v>111</v>
      </c>
      <c r="P1565">
        <f t="shared" si="126"/>
        <v>25.58</v>
      </c>
      <c r="Q1565" t="s">
        <v>8336</v>
      </c>
      <c r="R1565" t="s">
        <v>8337</v>
      </c>
      <c r="S1565" s="12">
        <f t="shared" si="122"/>
        <v>42120.628136574072</v>
      </c>
      <c r="T1565" s="12">
        <f t="shared" si="123"/>
        <v>42165.628136574072</v>
      </c>
      <c r="U1565">
        <f t="shared" si="124"/>
        <v>2015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1744</v>
      </c>
      <c r="B1573" s="3" t="s">
        <v>1745</v>
      </c>
      <c r="C1573" s="3" t="s">
        <v>5854</v>
      </c>
      <c r="D1573" s="6">
        <v>5500</v>
      </c>
      <c r="E1573" s="8">
        <v>6515</v>
      </c>
      <c r="F1573" t="s">
        <v>8218</v>
      </c>
      <c r="G1573" t="s">
        <v>8224</v>
      </c>
      <c r="H1573" t="s">
        <v>8246</v>
      </c>
      <c r="I1573">
        <v>1425821477</v>
      </c>
      <c r="J1573">
        <v>1421937077</v>
      </c>
      <c r="K1573" t="b">
        <v>0</v>
      </c>
      <c r="L1573">
        <v>70</v>
      </c>
      <c r="M1573" t="b">
        <v>1</v>
      </c>
      <c r="N1573" t="s">
        <v>8283</v>
      </c>
      <c r="O1573">
        <f t="shared" si="125"/>
        <v>118</v>
      </c>
      <c r="P1573">
        <f t="shared" si="126"/>
        <v>93.07</v>
      </c>
      <c r="Q1573" t="s">
        <v>8336</v>
      </c>
      <c r="R1573" t="s">
        <v>8337</v>
      </c>
      <c r="S1573" s="12">
        <f t="shared" si="122"/>
        <v>42026.605057870373</v>
      </c>
      <c r="T1573" s="12">
        <f t="shared" si="123"/>
        <v>42071.563391203701</v>
      </c>
      <c r="U1573">
        <f t="shared" si="124"/>
        <v>2015</v>
      </c>
    </row>
    <row r="1574" spans="1:21" ht="43.5" x14ac:dyDescent="0.35">
      <c r="A1574">
        <v>1747</v>
      </c>
      <c r="B1574" s="3" t="s">
        <v>1748</v>
      </c>
      <c r="C1574" s="3" t="s">
        <v>5857</v>
      </c>
      <c r="D1574" s="6">
        <v>9000</v>
      </c>
      <c r="E1574" s="8">
        <v>9446</v>
      </c>
      <c r="F1574" t="s">
        <v>8218</v>
      </c>
      <c r="G1574" t="s">
        <v>8224</v>
      </c>
      <c r="H1574" t="s">
        <v>8246</v>
      </c>
      <c r="I1574">
        <v>1447426800</v>
      </c>
      <c r="J1574">
        <v>1444904830</v>
      </c>
      <c r="K1574" t="b">
        <v>0</v>
      </c>
      <c r="L1574">
        <v>159</v>
      </c>
      <c r="M1574" t="b">
        <v>1</v>
      </c>
      <c r="N1574" t="s">
        <v>8283</v>
      </c>
      <c r="O1574">
        <f t="shared" si="125"/>
        <v>105</v>
      </c>
      <c r="P1574">
        <f t="shared" si="126"/>
        <v>59.41</v>
      </c>
      <c r="Q1574" t="s">
        <v>8336</v>
      </c>
      <c r="R1574" t="s">
        <v>8337</v>
      </c>
      <c r="S1574" s="12">
        <f t="shared" si="122"/>
        <v>42292.435532407413</v>
      </c>
      <c r="T1574" s="12">
        <f t="shared" si="123"/>
        <v>42321.625</v>
      </c>
      <c r="U1574">
        <f t="shared" si="124"/>
        <v>2015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29" x14ac:dyDescent="0.35">
      <c r="A1583">
        <v>1752</v>
      </c>
      <c r="B1583" s="3" t="s">
        <v>1753</v>
      </c>
      <c r="C1583" s="3" t="s">
        <v>5862</v>
      </c>
      <c r="D1583" s="6">
        <v>1200</v>
      </c>
      <c r="E1583" s="8">
        <v>3122</v>
      </c>
      <c r="F1583" t="s">
        <v>8218</v>
      </c>
      <c r="G1583" t="s">
        <v>8224</v>
      </c>
      <c r="H1583" t="s">
        <v>8246</v>
      </c>
      <c r="I1583">
        <v>1476425082</v>
      </c>
      <c r="J1583">
        <v>1473833082</v>
      </c>
      <c r="K1583" t="b">
        <v>0</v>
      </c>
      <c r="L1583">
        <v>90</v>
      </c>
      <c r="M1583" t="b">
        <v>1</v>
      </c>
      <c r="N1583" t="s">
        <v>8283</v>
      </c>
      <c r="O1583">
        <f t="shared" si="125"/>
        <v>260</v>
      </c>
      <c r="P1583">
        <f t="shared" si="126"/>
        <v>34.69</v>
      </c>
      <c r="Q1583" t="s">
        <v>8336</v>
      </c>
      <c r="R1583" t="s">
        <v>8337</v>
      </c>
      <c r="S1583" s="12">
        <f t="shared" si="122"/>
        <v>42627.253263888888</v>
      </c>
      <c r="T1583" s="12">
        <f t="shared" si="123"/>
        <v>42657.253263888888</v>
      </c>
      <c r="U1583">
        <f t="shared" si="124"/>
        <v>2016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29" x14ac:dyDescent="0.35">
      <c r="A1585">
        <v>1761</v>
      </c>
      <c r="B1585" s="3" t="s">
        <v>1762</v>
      </c>
      <c r="C1585" s="3" t="s">
        <v>5871</v>
      </c>
      <c r="D1585" s="6">
        <v>100</v>
      </c>
      <c r="E1585" s="8">
        <v>155</v>
      </c>
      <c r="F1585" t="s">
        <v>8218</v>
      </c>
      <c r="G1585" t="s">
        <v>8224</v>
      </c>
      <c r="H1585" t="s">
        <v>8246</v>
      </c>
      <c r="I1585">
        <v>1442065060</v>
      </c>
      <c r="J1585">
        <v>1437745060</v>
      </c>
      <c r="K1585" t="b">
        <v>0</v>
      </c>
      <c r="L1585">
        <v>3</v>
      </c>
      <c r="M1585" t="b">
        <v>1</v>
      </c>
      <c r="N1585" t="s">
        <v>8283</v>
      </c>
      <c r="O1585">
        <f t="shared" si="125"/>
        <v>155</v>
      </c>
      <c r="P1585">
        <f t="shared" si="126"/>
        <v>51.67</v>
      </c>
      <c r="Q1585" t="s">
        <v>8336</v>
      </c>
      <c r="R1585" t="s">
        <v>8337</v>
      </c>
      <c r="S1585" s="12">
        <f t="shared" si="122"/>
        <v>42209.567824074074</v>
      </c>
      <c r="T1585" s="12">
        <f t="shared" si="123"/>
        <v>42259.567824074074</v>
      </c>
      <c r="U1585">
        <f t="shared" si="124"/>
        <v>2015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5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5"/>
        <v>20</v>
      </c>
      <c r="P1593">
        <f t="shared" si="126"/>
        <v>55.28</v>
      </c>
      <c r="Q1593" t="s">
        <v>8336</v>
      </c>
      <c r="R1593" t="s">
        <v>8337</v>
      </c>
      <c r="S1593" s="12">
        <f t="shared" si="122"/>
        <v>41825.485868055555</v>
      </c>
      <c r="T1593" s="12">
        <f t="shared" si="123"/>
        <v>41854.485868055555</v>
      </c>
      <c r="U1593">
        <f t="shared" si="124"/>
        <v>2014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1771</v>
      </c>
      <c r="B1598" s="3" t="s">
        <v>1772</v>
      </c>
      <c r="C1598" s="3" t="s">
        <v>5881</v>
      </c>
      <c r="D1598" s="6">
        <v>4200</v>
      </c>
      <c r="E1598" s="8">
        <v>895</v>
      </c>
      <c r="F1598" t="s">
        <v>8220</v>
      </c>
      <c r="G1598" t="s">
        <v>8224</v>
      </c>
      <c r="H1598" t="s">
        <v>8246</v>
      </c>
      <c r="I1598">
        <v>1414107040</v>
      </c>
      <c r="J1598">
        <v>1411515040</v>
      </c>
      <c r="K1598" t="b">
        <v>1</v>
      </c>
      <c r="L1598">
        <v>25</v>
      </c>
      <c r="M1598" t="b">
        <v>0</v>
      </c>
      <c r="N1598" t="s">
        <v>8283</v>
      </c>
      <c r="O1598">
        <f t="shared" si="125"/>
        <v>21</v>
      </c>
      <c r="P1598">
        <f t="shared" si="126"/>
        <v>35.799999999999997</v>
      </c>
      <c r="Q1598" t="s">
        <v>8336</v>
      </c>
      <c r="R1598" t="s">
        <v>8337</v>
      </c>
      <c r="S1598" s="12">
        <f t="shared" si="122"/>
        <v>41905.979629629634</v>
      </c>
      <c r="T1598" s="12">
        <f t="shared" si="123"/>
        <v>41935.979629629634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1772</v>
      </c>
      <c r="B1601" s="3" t="s">
        <v>1773</v>
      </c>
      <c r="C1601" s="3" t="s">
        <v>5882</v>
      </c>
      <c r="D1601" s="6">
        <v>5500</v>
      </c>
      <c r="E1601" s="8">
        <v>858</v>
      </c>
      <c r="F1601" t="s">
        <v>8220</v>
      </c>
      <c r="G1601" t="s">
        <v>8224</v>
      </c>
      <c r="H1601" t="s">
        <v>8246</v>
      </c>
      <c r="I1601">
        <v>1404666836</v>
      </c>
      <c r="J1601">
        <v>1399482836</v>
      </c>
      <c r="K1601" t="b">
        <v>1</v>
      </c>
      <c r="L1601">
        <v>19</v>
      </c>
      <c r="M1601" t="b">
        <v>0</v>
      </c>
      <c r="N1601" t="s">
        <v>8283</v>
      </c>
      <c r="O1601">
        <f t="shared" si="125"/>
        <v>16</v>
      </c>
      <c r="P1601">
        <f t="shared" si="126"/>
        <v>45.16</v>
      </c>
      <c r="Q1601" t="s">
        <v>8336</v>
      </c>
      <c r="R1601" t="s">
        <v>8337</v>
      </c>
      <c r="S1601" s="12">
        <f t="shared" si="122"/>
        <v>41766.718009259261</v>
      </c>
      <c r="T1601" s="12">
        <f t="shared" si="123"/>
        <v>41826.718009259261</v>
      </c>
      <c r="U1601">
        <f t="shared" si="124"/>
        <v>2014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30">ROUND(E1604/D1604*100,0)</f>
        <v>100</v>
      </c>
      <c r="P1604">
        <f t="shared" ref="P1604:P1667" si="131">IFERROR(ROUND(E1604/L1604,2),0)</f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0"/>
        <v>100</v>
      </c>
      <c r="P1605">
        <f t="shared" si="131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0"/>
        <v>122</v>
      </c>
      <c r="P1606">
        <f t="shared" si="131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0"/>
        <v>101</v>
      </c>
      <c r="P1607">
        <f t="shared" si="131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0"/>
        <v>101</v>
      </c>
      <c r="P1608">
        <f t="shared" si="131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0"/>
        <v>145</v>
      </c>
      <c r="P1609">
        <f t="shared" si="131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0"/>
        <v>101</v>
      </c>
      <c r="P1610">
        <f t="shared" si="131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1776</v>
      </c>
      <c r="B1625" s="3" t="s">
        <v>1777</v>
      </c>
      <c r="C1625" s="3" t="s">
        <v>5886</v>
      </c>
      <c r="D1625" s="6">
        <v>5000</v>
      </c>
      <c r="E1625" s="8">
        <v>335</v>
      </c>
      <c r="F1625" t="s">
        <v>8220</v>
      </c>
      <c r="G1625" t="s">
        <v>8224</v>
      </c>
      <c r="H1625" t="s">
        <v>8246</v>
      </c>
      <c r="I1625">
        <v>1414623471</v>
      </c>
      <c r="J1625">
        <v>1411513071</v>
      </c>
      <c r="K1625" t="b">
        <v>1</v>
      </c>
      <c r="L1625">
        <v>4</v>
      </c>
      <c r="M1625" t="b">
        <v>0</v>
      </c>
      <c r="N1625" t="s">
        <v>8283</v>
      </c>
      <c r="O1625">
        <f t="shared" si="130"/>
        <v>7</v>
      </c>
      <c r="P1625">
        <f t="shared" si="131"/>
        <v>83.75</v>
      </c>
      <c r="Q1625" t="s">
        <v>8336</v>
      </c>
      <c r="R1625" t="s">
        <v>8337</v>
      </c>
      <c r="S1625" s="12">
        <f t="shared" si="127"/>
        <v>41905.95684027778</v>
      </c>
      <c r="T1625" s="12">
        <f t="shared" si="128"/>
        <v>41941.95684027778</v>
      </c>
      <c r="U1625">
        <f t="shared" si="129"/>
        <v>2014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5" x14ac:dyDescent="0.35">
      <c r="A1648">
        <v>1788</v>
      </c>
      <c r="B1648" s="3" t="s">
        <v>1789</v>
      </c>
      <c r="C1648" s="3" t="s">
        <v>5898</v>
      </c>
      <c r="D1648" s="6">
        <v>5500</v>
      </c>
      <c r="E1648" s="8">
        <v>76</v>
      </c>
      <c r="F1648" t="s">
        <v>8220</v>
      </c>
      <c r="G1648" t="s">
        <v>8224</v>
      </c>
      <c r="H1648" t="s">
        <v>8246</v>
      </c>
      <c r="I1648">
        <v>1414795542</v>
      </c>
      <c r="J1648">
        <v>1412203542</v>
      </c>
      <c r="K1648" t="b">
        <v>1</v>
      </c>
      <c r="L1648">
        <v>4</v>
      </c>
      <c r="M1648" t="b">
        <v>0</v>
      </c>
      <c r="N1648" t="s">
        <v>8283</v>
      </c>
      <c r="O1648">
        <f t="shared" si="130"/>
        <v>1</v>
      </c>
      <c r="P1648">
        <f t="shared" si="131"/>
        <v>19</v>
      </c>
      <c r="Q1648" t="s">
        <v>8336</v>
      </c>
      <c r="R1648" t="s">
        <v>8337</v>
      </c>
      <c r="S1648" s="12">
        <f t="shared" si="127"/>
        <v>41913.94840277778</v>
      </c>
      <c r="T1648" s="12">
        <f t="shared" si="128"/>
        <v>41943.94840277778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29" x14ac:dyDescent="0.35">
      <c r="A1661">
        <v>1791</v>
      </c>
      <c r="B1661" s="3" t="s">
        <v>1792</v>
      </c>
      <c r="C1661" s="3" t="s">
        <v>5901</v>
      </c>
      <c r="D1661" s="6">
        <v>3000</v>
      </c>
      <c r="E1661" s="8">
        <v>107</v>
      </c>
      <c r="F1661" t="s">
        <v>8220</v>
      </c>
      <c r="G1661" t="s">
        <v>8224</v>
      </c>
      <c r="H1661" t="s">
        <v>8246</v>
      </c>
      <c r="I1661">
        <v>1422553565</v>
      </c>
      <c r="J1661">
        <v>1417369565</v>
      </c>
      <c r="K1661" t="b">
        <v>1</v>
      </c>
      <c r="L1661">
        <v>4</v>
      </c>
      <c r="M1661" t="b">
        <v>0</v>
      </c>
      <c r="N1661" t="s">
        <v>8283</v>
      </c>
      <c r="O1661">
        <f t="shared" si="130"/>
        <v>4</v>
      </c>
      <c r="P1661">
        <f t="shared" si="131"/>
        <v>26.75</v>
      </c>
      <c r="Q1661" t="s">
        <v>8336</v>
      </c>
      <c r="R1661" t="s">
        <v>8337</v>
      </c>
      <c r="S1661" s="12">
        <f t="shared" si="127"/>
        <v>41973.740335648152</v>
      </c>
      <c r="T1661" s="12">
        <f t="shared" si="128"/>
        <v>42033.740335648152</v>
      </c>
      <c r="U1661">
        <f t="shared" si="129"/>
        <v>2014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5">ROUND(E1668/D1668*100,0)</f>
        <v>161</v>
      </c>
      <c r="P1668">
        <f t="shared" ref="P1668:P1731" si="136">IFERROR(ROUND(E1668/L1668,2),0)</f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5"/>
        <v>127</v>
      </c>
      <c r="P1669">
        <f t="shared" si="136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5"/>
        <v>103</v>
      </c>
      <c r="P1670">
        <f t="shared" si="136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5"/>
        <v>140</v>
      </c>
      <c r="P1671">
        <f t="shared" si="136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5"/>
        <v>103</v>
      </c>
      <c r="P1672">
        <f t="shared" si="136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5"/>
        <v>101</v>
      </c>
      <c r="P1673">
        <f t="shared" si="136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5"/>
        <v>113</v>
      </c>
      <c r="P1674">
        <f t="shared" si="136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1796</v>
      </c>
      <c r="B1695" s="3" t="s">
        <v>1797</v>
      </c>
      <c r="C1695" s="3" t="s">
        <v>5906</v>
      </c>
      <c r="D1695" s="6">
        <v>19000</v>
      </c>
      <c r="E1695" s="8">
        <v>4190</v>
      </c>
      <c r="F1695" t="s">
        <v>8220</v>
      </c>
      <c r="G1695" t="s">
        <v>8224</v>
      </c>
      <c r="H1695" t="s">
        <v>8246</v>
      </c>
      <c r="I1695">
        <v>1469356366</v>
      </c>
      <c r="J1695">
        <v>1464172366</v>
      </c>
      <c r="K1695" t="b">
        <v>1</v>
      </c>
      <c r="L1695">
        <v>86</v>
      </c>
      <c r="M1695" t="b">
        <v>0</v>
      </c>
      <c r="N1695" t="s">
        <v>8283</v>
      </c>
      <c r="O1695">
        <f t="shared" si="135"/>
        <v>22</v>
      </c>
      <c r="P1695">
        <f t="shared" si="136"/>
        <v>48.72</v>
      </c>
      <c r="Q1695" t="s">
        <v>8336</v>
      </c>
      <c r="R1695" t="s">
        <v>8337</v>
      </c>
      <c r="S1695" s="12">
        <f t="shared" si="132"/>
        <v>42515.439421296294</v>
      </c>
      <c r="T1695" s="12">
        <f t="shared" si="133"/>
        <v>42575.439421296294</v>
      </c>
      <c r="U1695">
        <f t="shared" si="134"/>
        <v>2016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29" x14ac:dyDescent="0.35">
      <c r="A1729">
        <v>1799</v>
      </c>
      <c r="B1729" s="3" t="s">
        <v>1800</v>
      </c>
      <c r="C1729" s="3" t="s">
        <v>5909</v>
      </c>
      <c r="D1729" s="6">
        <v>4000</v>
      </c>
      <c r="E1729" s="8">
        <v>69.83</v>
      </c>
      <c r="F1729" t="s">
        <v>8220</v>
      </c>
      <c r="G1729" t="s">
        <v>8224</v>
      </c>
      <c r="H1729" t="s">
        <v>8246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8283</v>
      </c>
      <c r="O1729">
        <f t="shared" si="135"/>
        <v>2</v>
      </c>
      <c r="P1729">
        <f t="shared" si="136"/>
        <v>11.64</v>
      </c>
      <c r="Q1729" t="s">
        <v>8336</v>
      </c>
      <c r="R1729" t="s">
        <v>8337</v>
      </c>
      <c r="S1729" s="12">
        <f t="shared" si="132"/>
        <v>41934.842685185184</v>
      </c>
      <c r="T1729" s="12">
        <f t="shared" si="133"/>
        <v>41954.884351851855</v>
      </c>
      <c r="U1729">
        <f t="shared" si="134"/>
        <v>2014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40">ROUND(E1732/D1732*100,0)</f>
        <v>0</v>
      </c>
      <c r="P1732">
        <f t="shared" ref="P1732:P1795" si="141">IFERROR(ROUND(E1732/L1732,2),0)</f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0"/>
        <v>0</v>
      </c>
      <c r="P1733">
        <f t="shared" si="141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0"/>
        <v>0</v>
      </c>
      <c r="P1734">
        <f t="shared" si="141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0"/>
        <v>0</v>
      </c>
      <c r="P1735">
        <f t="shared" si="141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0"/>
        <v>0</v>
      </c>
      <c r="P1736">
        <f t="shared" si="141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0"/>
        <v>11</v>
      </c>
      <c r="P1737">
        <f t="shared" si="141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0"/>
        <v>1</v>
      </c>
      <c r="P1738">
        <f t="shared" si="141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58" x14ac:dyDescent="0.35">
      <c r="A1743">
        <v>1800</v>
      </c>
      <c r="B1743" s="3" t="s">
        <v>1801</v>
      </c>
      <c r="C1743" s="3" t="s">
        <v>5910</v>
      </c>
      <c r="D1743" s="6">
        <v>46260</v>
      </c>
      <c r="E1743" s="8">
        <v>9460</v>
      </c>
      <c r="F1743" t="s">
        <v>8220</v>
      </c>
      <c r="G1743" t="s">
        <v>8224</v>
      </c>
      <c r="H1743" t="s">
        <v>8246</v>
      </c>
      <c r="I1743">
        <v>1476109970</v>
      </c>
      <c r="J1743">
        <v>1473517970</v>
      </c>
      <c r="K1743" t="b">
        <v>1</v>
      </c>
      <c r="L1743">
        <v>113</v>
      </c>
      <c r="M1743" t="b">
        <v>0</v>
      </c>
      <c r="N1743" t="s">
        <v>8283</v>
      </c>
      <c r="O1743">
        <f t="shared" si="140"/>
        <v>20</v>
      </c>
      <c r="P1743">
        <f t="shared" si="141"/>
        <v>83.72</v>
      </c>
      <c r="Q1743" t="s">
        <v>8336</v>
      </c>
      <c r="R1743" t="s">
        <v>8337</v>
      </c>
      <c r="S1743" s="12">
        <f t="shared" si="137"/>
        <v>42623.606134259258</v>
      </c>
      <c r="T1743" s="12">
        <f t="shared" si="138"/>
        <v>42653.606134259258</v>
      </c>
      <c r="U1743">
        <f t="shared" si="139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1801</v>
      </c>
      <c r="B1746" s="3" t="s">
        <v>1802</v>
      </c>
      <c r="C1746" s="3" t="s">
        <v>5911</v>
      </c>
      <c r="D1746" s="6">
        <v>17000</v>
      </c>
      <c r="E1746" s="8">
        <v>2355</v>
      </c>
      <c r="F1746" t="s">
        <v>8220</v>
      </c>
      <c r="G1746" t="s">
        <v>8224</v>
      </c>
      <c r="H1746" t="s">
        <v>8246</v>
      </c>
      <c r="I1746">
        <v>1450181400</v>
      </c>
      <c r="J1746">
        <v>1447429868</v>
      </c>
      <c r="K1746" t="b">
        <v>1</v>
      </c>
      <c r="L1746">
        <v>37</v>
      </c>
      <c r="M1746" t="b">
        <v>0</v>
      </c>
      <c r="N1746" t="s">
        <v>8283</v>
      </c>
      <c r="O1746">
        <f t="shared" si="140"/>
        <v>14</v>
      </c>
      <c r="P1746">
        <f t="shared" si="141"/>
        <v>63.65</v>
      </c>
      <c r="Q1746" t="s">
        <v>8336</v>
      </c>
      <c r="R1746" t="s">
        <v>8337</v>
      </c>
      <c r="S1746" s="12">
        <f t="shared" si="137"/>
        <v>42321.660509259258</v>
      </c>
      <c r="T1746" s="12">
        <f t="shared" si="138"/>
        <v>42353.506944444445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1806</v>
      </c>
      <c r="B1749" s="3" t="s">
        <v>1807</v>
      </c>
      <c r="C1749" s="3" t="s">
        <v>5916</v>
      </c>
      <c r="D1749" s="6">
        <v>20000</v>
      </c>
      <c r="E1749" s="8">
        <v>591</v>
      </c>
      <c r="F1749" t="s">
        <v>8220</v>
      </c>
      <c r="G1749" t="s">
        <v>8224</v>
      </c>
      <c r="H1749" t="s">
        <v>8246</v>
      </c>
      <c r="I1749">
        <v>1412090349</v>
      </c>
      <c r="J1749">
        <v>1409066349</v>
      </c>
      <c r="K1749" t="b">
        <v>1</v>
      </c>
      <c r="L1749">
        <v>8</v>
      </c>
      <c r="M1749" t="b">
        <v>0</v>
      </c>
      <c r="N1749" t="s">
        <v>8283</v>
      </c>
      <c r="O1749">
        <f t="shared" si="140"/>
        <v>3</v>
      </c>
      <c r="P1749">
        <f t="shared" si="141"/>
        <v>73.88</v>
      </c>
      <c r="Q1749" t="s">
        <v>8336</v>
      </c>
      <c r="R1749" t="s">
        <v>8337</v>
      </c>
      <c r="S1749" s="12">
        <f t="shared" si="137"/>
        <v>41877.638298611113</v>
      </c>
      <c r="T1749" s="12">
        <f t="shared" si="138"/>
        <v>41912.638298611113</v>
      </c>
      <c r="U1749">
        <f t="shared" si="139"/>
        <v>2014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3.5" x14ac:dyDescent="0.35">
      <c r="A1754">
        <v>1812</v>
      </c>
      <c r="B1754" s="3" t="s">
        <v>1813</v>
      </c>
      <c r="C1754" s="3" t="s">
        <v>5922</v>
      </c>
      <c r="D1754" s="6">
        <v>6500</v>
      </c>
      <c r="E1754" s="8">
        <v>865</v>
      </c>
      <c r="F1754" t="s">
        <v>8220</v>
      </c>
      <c r="G1754" t="s">
        <v>8224</v>
      </c>
      <c r="H1754" t="s">
        <v>8246</v>
      </c>
      <c r="I1754">
        <v>1467531536</v>
      </c>
      <c r="J1754">
        <v>1464939536</v>
      </c>
      <c r="K1754" t="b">
        <v>0</v>
      </c>
      <c r="L1754">
        <v>23</v>
      </c>
      <c r="M1754" t="b">
        <v>0</v>
      </c>
      <c r="N1754" t="s">
        <v>8283</v>
      </c>
      <c r="O1754">
        <f t="shared" si="140"/>
        <v>13</v>
      </c>
      <c r="P1754">
        <f t="shared" si="141"/>
        <v>37.61</v>
      </c>
      <c r="Q1754" t="s">
        <v>8336</v>
      </c>
      <c r="R1754" t="s">
        <v>8337</v>
      </c>
      <c r="S1754" s="12">
        <f t="shared" si="137"/>
        <v>42524.318703703699</v>
      </c>
      <c r="T1754" s="12">
        <f t="shared" si="138"/>
        <v>42554.318703703699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43.5" x14ac:dyDescent="0.35">
      <c r="A1763">
        <v>1813</v>
      </c>
      <c r="B1763" s="3" t="s">
        <v>1814</v>
      </c>
      <c r="C1763" s="3" t="s">
        <v>5923</v>
      </c>
      <c r="D1763" s="6">
        <v>8750</v>
      </c>
      <c r="E1763" s="8">
        <v>0</v>
      </c>
      <c r="F1763" t="s">
        <v>8220</v>
      </c>
      <c r="G1763" t="s">
        <v>8224</v>
      </c>
      <c r="H1763" t="s">
        <v>8246</v>
      </c>
      <c r="I1763">
        <v>1407532812</v>
      </c>
      <c r="J1763">
        <v>1404940812</v>
      </c>
      <c r="K1763" t="b">
        <v>0</v>
      </c>
      <c r="L1763">
        <v>0</v>
      </c>
      <c r="M1763" t="b">
        <v>0</v>
      </c>
      <c r="N1763" t="s">
        <v>8283</v>
      </c>
      <c r="O1763">
        <f t="shared" si="140"/>
        <v>0</v>
      </c>
      <c r="P1763">
        <f t="shared" si="141"/>
        <v>0</v>
      </c>
      <c r="Q1763" t="s">
        <v>8336</v>
      </c>
      <c r="R1763" t="s">
        <v>8337</v>
      </c>
      <c r="S1763" s="12">
        <f t="shared" si="137"/>
        <v>41829.889027777775</v>
      </c>
      <c r="T1763" s="12">
        <f t="shared" si="138"/>
        <v>41859.889027777775</v>
      </c>
      <c r="U1763">
        <f t="shared" si="139"/>
        <v>2014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1814</v>
      </c>
      <c r="B1766" s="3" t="s">
        <v>1815</v>
      </c>
      <c r="C1766" s="3" t="s">
        <v>5924</v>
      </c>
      <c r="D1766" s="6">
        <v>12000</v>
      </c>
      <c r="E1766" s="8">
        <v>5902</v>
      </c>
      <c r="F1766" t="s">
        <v>8220</v>
      </c>
      <c r="G1766" t="s">
        <v>8224</v>
      </c>
      <c r="H1766" t="s">
        <v>8246</v>
      </c>
      <c r="I1766">
        <v>1425108736</v>
      </c>
      <c r="J1766">
        <v>1422516736</v>
      </c>
      <c r="K1766" t="b">
        <v>0</v>
      </c>
      <c r="L1766">
        <v>140</v>
      </c>
      <c r="M1766" t="b">
        <v>0</v>
      </c>
      <c r="N1766" t="s">
        <v>8283</v>
      </c>
      <c r="O1766">
        <f t="shared" si="140"/>
        <v>49</v>
      </c>
      <c r="P1766">
        <f t="shared" si="141"/>
        <v>42.16</v>
      </c>
      <c r="Q1766" t="s">
        <v>8336</v>
      </c>
      <c r="R1766" t="s">
        <v>8337</v>
      </c>
      <c r="S1766" s="12">
        <f t="shared" si="137"/>
        <v>42033.314074074078</v>
      </c>
      <c r="T1766" s="12">
        <f t="shared" si="138"/>
        <v>42063.314074074078</v>
      </c>
      <c r="U1766">
        <f t="shared" si="139"/>
        <v>2015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1581</v>
      </c>
      <c r="B1773" s="3" t="s">
        <v>1582</v>
      </c>
      <c r="C1773" s="3" t="s">
        <v>5691</v>
      </c>
      <c r="D1773" s="6">
        <v>1000</v>
      </c>
      <c r="E1773" s="8">
        <v>5</v>
      </c>
      <c r="F1773" t="s">
        <v>8220</v>
      </c>
      <c r="G1773" t="s">
        <v>8224</v>
      </c>
      <c r="H1773" t="s">
        <v>8246</v>
      </c>
      <c r="I1773">
        <v>1450521990</v>
      </c>
      <c r="J1773">
        <v>1447757190</v>
      </c>
      <c r="K1773" t="b">
        <v>0</v>
      </c>
      <c r="L1773">
        <v>1</v>
      </c>
      <c r="M1773" t="b">
        <v>0</v>
      </c>
      <c r="N1773" t="s">
        <v>8289</v>
      </c>
      <c r="O1773">
        <f t="shared" si="140"/>
        <v>1</v>
      </c>
      <c r="P1773">
        <f t="shared" si="141"/>
        <v>5</v>
      </c>
      <c r="Q1773" t="s">
        <v>8336</v>
      </c>
      <c r="R1773" t="s">
        <v>8343</v>
      </c>
      <c r="S1773" s="12">
        <f t="shared" si="137"/>
        <v>42325.448958333334</v>
      </c>
      <c r="T1773" s="12">
        <f t="shared" si="138"/>
        <v>42357.448958333334</v>
      </c>
      <c r="U1773">
        <f t="shared" si="139"/>
        <v>2015</v>
      </c>
    </row>
    <row r="1774" spans="1:21" ht="58" x14ac:dyDescent="0.35">
      <c r="A1774">
        <v>1583</v>
      </c>
      <c r="B1774" s="3" t="s">
        <v>1584</v>
      </c>
      <c r="C1774" s="3" t="s">
        <v>5693</v>
      </c>
      <c r="D1774" s="6">
        <v>20000</v>
      </c>
      <c r="E1774" s="8">
        <v>15</v>
      </c>
      <c r="F1774" t="s">
        <v>8220</v>
      </c>
      <c r="G1774" t="s">
        <v>8224</v>
      </c>
      <c r="H1774" t="s">
        <v>8246</v>
      </c>
      <c r="I1774">
        <v>1411681391</v>
      </c>
      <c r="J1774">
        <v>1409089391</v>
      </c>
      <c r="K1774" t="b">
        <v>0</v>
      </c>
      <c r="L1774">
        <v>1</v>
      </c>
      <c r="M1774" t="b">
        <v>0</v>
      </c>
      <c r="N1774" t="s">
        <v>8289</v>
      </c>
      <c r="O1774">
        <f t="shared" si="140"/>
        <v>0</v>
      </c>
      <c r="P1774">
        <f t="shared" si="141"/>
        <v>15</v>
      </c>
      <c r="Q1774" t="s">
        <v>8336</v>
      </c>
      <c r="R1774" t="s">
        <v>8343</v>
      </c>
      <c r="S1774" s="12">
        <f t="shared" si="137"/>
        <v>41877.904988425929</v>
      </c>
      <c r="T1774" s="12">
        <f t="shared" si="138"/>
        <v>41907.904988425929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58" x14ac:dyDescent="0.35">
      <c r="A1778">
        <v>1591</v>
      </c>
      <c r="B1778" s="3" t="s">
        <v>1592</v>
      </c>
      <c r="C1778" s="3" t="s">
        <v>5701</v>
      </c>
      <c r="D1778" s="6">
        <v>14000</v>
      </c>
      <c r="E1778" s="8">
        <v>4092</v>
      </c>
      <c r="F1778" t="s">
        <v>8220</v>
      </c>
      <c r="G1778" t="s">
        <v>8224</v>
      </c>
      <c r="H1778" t="s">
        <v>8246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8289</v>
      </c>
      <c r="O1778">
        <f t="shared" si="140"/>
        <v>29</v>
      </c>
      <c r="P1778">
        <f t="shared" si="141"/>
        <v>44.48</v>
      </c>
      <c r="Q1778" t="s">
        <v>8336</v>
      </c>
      <c r="R1778" t="s">
        <v>8343</v>
      </c>
      <c r="S1778" s="12">
        <f t="shared" si="137"/>
        <v>42433.726168981477</v>
      </c>
      <c r="T1778" s="12">
        <f t="shared" si="138"/>
        <v>42463.68450231482</v>
      </c>
      <c r="U1778">
        <f t="shared" si="139"/>
        <v>2016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1596</v>
      </c>
      <c r="B1790" s="3" t="s">
        <v>1597</v>
      </c>
      <c r="C1790" s="3" t="s">
        <v>5706</v>
      </c>
      <c r="D1790" s="6">
        <v>3250</v>
      </c>
      <c r="E1790" s="8">
        <v>75</v>
      </c>
      <c r="F1790" t="s">
        <v>8220</v>
      </c>
      <c r="G1790" t="s">
        <v>8224</v>
      </c>
      <c r="H1790" t="s">
        <v>8246</v>
      </c>
      <c r="I1790">
        <v>1418469569</v>
      </c>
      <c r="J1790">
        <v>1414577969</v>
      </c>
      <c r="K1790" t="b">
        <v>0</v>
      </c>
      <c r="L1790">
        <v>3</v>
      </c>
      <c r="M1790" t="b">
        <v>0</v>
      </c>
      <c r="N1790" t="s">
        <v>8289</v>
      </c>
      <c r="O1790">
        <f t="shared" si="140"/>
        <v>2</v>
      </c>
      <c r="P1790">
        <f t="shared" si="141"/>
        <v>25</v>
      </c>
      <c r="Q1790" t="s">
        <v>8336</v>
      </c>
      <c r="R1790" t="s">
        <v>8343</v>
      </c>
      <c r="S1790" s="12">
        <f t="shared" si="137"/>
        <v>41941.430196759262</v>
      </c>
      <c r="T1790" s="12">
        <f t="shared" si="138"/>
        <v>41986.471863425926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3.5" x14ac:dyDescent="0.35">
      <c r="A1793">
        <v>1599</v>
      </c>
      <c r="B1793" s="3" t="s">
        <v>1600</v>
      </c>
      <c r="C1793" s="3" t="s">
        <v>5709</v>
      </c>
      <c r="D1793" s="6">
        <v>500</v>
      </c>
      <c r="E1793" s="8">
        <v>0</v>
      </c>
      <c r="F1793" t="s">
        <v>8220</v>
      </c>
      <c r="G1793" t="s">
        <v>8224</v>
      </c>
      <c r="H1793" t="s">
        <v>8246</v>
      </c>
      <c r="I1793">
        <v>1460116576</v>
      </c>
      <c r="J1793">
        <v>1457528176</v>
      </c>
      <c r="K1793" t="b">
        <v>0</v>
      </c>
      <c r="L1793">
        <v>0</v>
      </c>
      <c r="M1793" t="b">
        <v>0</v>
      </c>
      <c r="N1793" t="s">
        <v>8289</v>
      </c>
      <c r="O1793">
        <f t="shared" si="140"/>
        <v>0</v>
      </c>
      <c r="P1793">
        <f t="shared" si="141"/>
        <v>0</v>
      </c>
      <c r="Q1793" t="s">
        <v>8336</v>
      </c>
      <c r="R1793" t="s">
        <v>8343</v>
      </c>
      <c r="S1793" s="12">
        <f t="shared" si="137"/>
        <v>42438.53907407407</v>
      </c>
      <c r="T1793" s="12">
        <f t="shared" si="138"/>
        <v>42468.497407407413</v>
      </c>
      <c r="U1793">
        <f t="shared" si="139"/>
        <v>2016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5">ROUND(E1796/D1796*100,0)</f>
        <v>11</v>
      </c>
      <c r="P1796">
        <f t="shared" ref="P1796:P1859" si="146">IFERROR(ROUND(E1796/L1796,2),0)</f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5"/>
        <v>39</v>
      </c>
      <c r="P1797">
        <f t="shared" si="146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5" x14ac:dyDescent="0.35">
      <c r="A1798">
        <v>520</v>
      </c>
      <c r="B1798" s="3" t="s">
        <v>521</v>
      </c>
      <c r="C1798" s="3" t="s">
        <v>4630</v>
      </c>
      <c r="D1798" s="6">
        <v>5000</v>
      </c>
      <c r="E1798" s="8">
        <v>5105</v>
      </c>
      <c r="F1798" t="s">
        <v>8218</v>
      </c>
      <c r="G1798" t="s">
        <v>8224</v>
      </c>
      <c r="H1798" t="s">
        <v>8246</v>
      </c>
      <c r="I1798">
        <v>1449766261</v>
      </c>
      <c r="J1798">
        <v>1447174261</v>
      </c>
      <c r="K1798" t="b">
        <v>0</v>
      </c>
      <c r="L1798">
        <v>34</v>
      </c>
      <c r="M1798" t="b">
        <v>1</v>
      </c>
      <c r="N1798" t="s">
        <v>8269</v>
      </c>
      <c r="O1798">
        <f t="shared" si="145"/>
        <v>102</v>
      </c>
      <c r="P1798">
        <f t="shared" si="146"/>
        <v>150.15</v>
      </c>
      <c r="Q1798" t="s">
        <v>8315</v>
      </c>
      <c r="R1798" t="s">
        <v>8316</v>
      </c>
      <c r="S1798" s="12">
        <f t="shared" si="142"/>
        <v>42318.702094907407</v>
      </c>
      <c r="T1798" s="12">
        <f t="shared" si="143"/>
        <v>42348.702094907407</v>
      </c>
      <c r="U1798">
        <f t="shared" si="144"/>
        <v>2015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5"/>
        <v>68</v>
      </c>
      <c r="P1799">
        <f t="shared" si="146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5"/>
        <v>14</v>
      </c>
      <c r="P1800">
        <f t="shared" si="146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43.5" x14ac:dyDescent="0.35">
      <c r="A1801">
        <v>524</v>
      </c>
      <c r="B1801" s="3" t="s">
        <v>525</v>
      </c>
      <c r="C1801" s="3" t="s">
        <v>4634</v>
      </c>
      <c r="D1801" s="6">
        <v>3500</v>
      </c>
      <c r="E1801" s="8">
        <v>3803.55</v>
      </c>
      <c r="F1801" t="s">
        <v>8218</v>
      </c>
      <c r="G1801" t="s">
        <v>8224</v>
      </c>
      <c r="H1801" t="s">
        <v>8246</v>
      </c>
      <c r="I1801">
        <v>1464801169</v>
      </c>
      <c r="J1801">
        <v>1462209169</v>
      </c>
      <c r="K1801" t="b">
        <v>0</v>
      </c>
      <c r="L1801">
        <v>130</v>
      </c>
      <c r="M1801" t="b">
        <v>1</v>
      </c>
      <c r="N1801" t="s">
        <v>8269</v>
      </c>
      <c r="O1801">
        <f t="shared" si="145"/>
        <v>109</v>
      </c>
      <c r="P1801">
        <f t="shared" si="146"/>
        <v>29.26</v>
      </c>
      <c r="Q1801" t="s">
        <v>8315</v>
      </c>
      <c r="R1801" t="s">
        <v>8316</v>
      </c>
      <c r="S1801" s="12">
        <f t="shared" si="142"/>
        <v>42492.717233796298</v>
      </c>
      <c r="T1801" s="12">
        <f t="shared" si="143"/>
        <v>42522.717233796298</v>
      </c>
      <c r="U1801">
        <f t="shared" si="144"/>
        <v>2016</v>
      </c>
    </row>
    <row r="1802" spans="1:21" ht="43.5" x14ac:dyDescent="0.35">
      <c r="A1802">
        <v>526</v>
      </c>
      <c r="B1802" s="3" t="s">
        <v>527</v>
      </c>
      <c r="C1802" s="3" t="s">
        <v>4636</v>
      </c>
      <c r="D1802" s="6">
        <v>1500</v>
      </c>
      <c r="E1802" s="8">
        <v>1710</v>
      </c>
      <c r="F1802" t="s">
        <v>8218</v>
      </c>
      <c r="G1802" t="s">
        <v>8224</v>
      </c>
      <c r="H1802" t="s">
        <v>8246</v>
      </c>
      <c r="I1802">
        <v>1438966800</v>
      </c>
      <c r="J1802">
        <v>1436278344</v>
      </c>
      <c r="K1802" t="b">
        <v>0</v>
      </c>
      <c r="L1802">
        <v>23</v>
      </c>
      <c r="M1802" t="b">
        <v>1</v>
      </c>
      <c r="N1802" t="s">
        <v>8269</v>
      </c>
      <c r="O1802">
        <f t="shared" si="145"/>
        <v>114</v>
      </c>
      <c r="P1802">
        <f t="shared" si="146"/>
        <v>74.349999999999994</v>
      </c>
      <c r="Q1802" t="s">
        <v>8315</v>
      </c>
      <c r="R1802" t="s">
        <v>8316</v>
      </c>
      <c r="S1802" s="12">
        <f t="shared" si="142"/>
        <v>42192.591944444444</v>
      </c>
      <c r="T1802" s="12">
        <f t="shared" si="143"/>
        <v>42223.708333333328</v>
      </c>
      <c r="U1802">
        <f t="shared" si="144"/>
        <v>2015</v>
      </c>
    </row>
    <row r="1803" spans="1:21" ht="43.5" x14ac:dyDescent="0.35">
      <c r="A1803">
        <v>533</v>
      </c>
      <c r="B1803" s="3" t="s">
        <v>534</v>
      </c>
      <c r="C1803" s="3" t="s">
        <v>4643</v>
      </c>
      <c r="D1803" s="6">
        <v>2000</v>
      </c>
      <c r="E1803" s="8">
        <v>2004</v>
      </c>
      <c r="F1803" t="s">
        <v>8218</v>
      </c>
      <c r="G1803" t="s">
        <v>8224</v>
      </c>
      <c r="H1803" t="s">
        <v>8246</v>
      </c>
      <c r="I1803">
        <v>1463394365</v>
      </c>
      <c r="J1803">
        <v>1461320765</v>
      </c>
      <c r="K1803" t="b">
        <v>0</v>
      </c>
      <c r="L1803">
        <v>17</v>
      </c>
      <c r="M1803" t="b">
        <v>1</v>
      </c>
      <c r="N1803" t="s">
        <v>8269</v>
      </c>
      <c r="O1803">
        <f t="shared" si="145"/>
        <v>100</v>
      </c>
      <c r="P1803">
        <f t="shared" si="146"/>
        <v>117.88</v>
      </c>
      <c r="Q1803" t="s">
        <v>8315</v>
      </c>
      <c r="R1803" t="s">
        <v>8316</v>
      </c>
      <c r="S1803" s="12">
        <f t="shared" si="142"/>
        <v>42482.43478009259</v>
      </c>
      <c r="T1803" s="12">
        <f t="shared" si="143"/>
        <v>42506.43478009259</v>
      </c>
      <c r="U1803">
        <f t="shared" si="144"/>
        <v>2016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535</v>
      </c>
      <c r="B1808" s="3" t="s">
        <v>536</v>
      </c>
      <c r="C1808" s="3" t="s">
        <v>4645</v>
      </c>
      <c r="D1808" s="6">
        <v>2000</v>
      </c>
      <c r="E1808" s="8">
        <v>2050</v>
      </c>
      <c r="F1808" t="s">
        <v>8218</v>
      </c>
      <c r="G1808" t="s">
        <v>8224</v>
      </c>
      <c r="H1808" t="s">
        <v>8246</v>
      </c>
      <c r="I1808">
        <v>1483707905</v>
      </c>
      <c r="J1808">
        <v>1481115905</v>
      </c>
      <c r="K1808" t="b">
        <v>0</v>
      </c>
      <c r="L1808">
        <v>59</v>
      </c>
      <c r="M1808" t="b">
        <v>1</v>
      </c>
      <c r="N1808" t="s">
        <v>8269</v>
      </c>
      <c r="O1808">
        <f t="shared" si="145"/>
        <v>103</v>
      </c>
      <c r="P1808">
        <f t="shared" si="146"/>
        <v>34.75</v>
      </c>
      <c r="Q1808" t="s">
        <v>8315</v>
      </c>
      <c r="R1808" t="s">
        <v>8316</v>
      </c>
      <c r="S1808" s="12">
        <f t="shared" si="142"/>
        <v>42711.545196759253</v>
      </c>
      <c r="T1808" s="12">
        <f t="shared" si="143"/>
        <v>42741.545196759253</v>
      </c>
      <c r="U1808">
        <f t="shared" si="144"/>
        <v>2016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58" x14ac:dyDescent="0.35">
      <c r="A1814">
        <v>536</v>
      </c>
      <c r="B1814" s="3" t="s">
        <v>537</v>
      </c>
      <c r="C1814" s="3" t="s">
        <v>4646</v>
      </c>
      <c r="D1814" s="6">
        <v>3300</v>
      </c>
      <c r="E1814" s="8">
        <v>3902.5</v>
      </c>
      <c r="F1814" t="s">
        <v>8218</v>
      </c>
      <c r="G1814" t="s">
        <v>8224</v>
      </c>
      <c r="H1814" t="s">
        <v>8246</v>
      </c>
      <c r="I1814">
        <v>1438624800</v>
      </c>
      <c r="J1814">
        <v>1435133807</v>
      </c>
      <c r="K1814" t="b">
        <v>0</v>
      </c>
      <c r="L1814">
        <v>39</v>
      </c>
      <c r="M1814" t="b">
        <v>1</v>
      </c>
      <c r="N1814" t="s">
        <v>8269</v>
      </c>
      <c r="O1814">
        <f t="shared" si="145"/>
        <v>118</v>
      </c>
      <c r="P1814">
        <f t="shared" si="146"/>
        <v>100.06</v>
      </c>
      <c r="Q1814" t="s">
        <v>8315</v>
      </c>
      <c r="R1814" t="s">
        <v>8316</v>
      </c>
      <c r="S1814" s="12">
        <f t="shared" si="142"/>
        <v>42179.344988425932</v>
      </c>
      <c r="T1814" s="12">
        <f t="shared" si="143"/>
        <v>42219.75</v>
      </c>
      <c r="U1814">
        <f t="shared" si="144"/>
        <v>2015</v>
      </c>
    </row>
    <row r="1815" spans="1:21" ht="43.5" x14ac:dyDescent="0.35">
      <c r="A1815">
        <v>539</v>
      </c>
      <c r="B1815" s="3" t="s">
        <v>540</v>
      </c>
      <c r="C1815" s="3" t="s">
        <v>4649</v>
      </c>
      <c r="D1815" s="6">
        <v>500</v>
      </c>
      <c r="E1815" s="8">
        <v>503.22</v>
      </c>
      <c r="F1815" t="s">
        <v>8218</v>
      </c>
      <c r="G1815" t="s">
        <v>8224</v>
      </c>
      <c r="H1815" t="s">
        <v>8246</v>
      </c>
      <c r="I1815">
        <v>1467681107</v>
      </c>
      <c r="J1815">
        <v>1465866707</v>
      </c>
      <c r="K1815" t="b">
        <v>0</v>
      </c>
      <c r="L1815">
        <v>20</v>
      </c>
      <c r="M1815" t="b">
        <v>1</v>
      </c>
      <c r="N1815" t="s">
        <v>8269</v>
      </c>
      <c r="O1815">
        <f t="shared" si="145"/>
        <v>101</v>
      </c>
      <c r="P1815">
        <f t="shared" si="146"/>
        <v>25.16</v>
      </c>
      <c r="Q1815" t="s">
        <v>8315</v>
      </c>
      <c r="R1815" t="s">
        <v>8316</v>
      </c>
      <c r="S1815" s="12">
        <f t="shared" si="142"/>
        <v>42535.049849537041</v>
      </c>
      <c r="T1815" s="12">
        <f t="shared" si="143"/>
        <v>42556.049849537041</v>
      </c>
      <c r="U1815">
        <f t="shared" si="144"/>
        <v>2016</v>
      </c>
    </row>
    <row r="1816" spans="1:21" ht="43.5" x14ac:dyDescent="0.35">
      <c r="A1816">
        <v>1285</v>
      </c>
      <c r="B1816" s="3" t="s">
        <v>1286</v>
      </c>
      <c r="C1816" s="3" t="s">
        <v>5395</v>
      </c>
      <c r="D1816" s="6">
        <v>2000</v>
      </c>
      <c r="E1816" s="8">
        <v>2033</v>
      </c>
      <c r="F1816" t="s">
        <v>8218</v>
      </c>
      <c r="G1816" t="s">
        <v>8224</v>
      </c>
      <c r="H1816" t="s">
        <v>8246</v>
      </c>
      <c r="I1816">
        <v>1434808775</v>
      </c>
      <c r="J1816">
        <v>1433512775</v>
      </c>
      <c r="K1816" t="b">
        <v>0</v>
      </c>
      <c r="L1816">
        <v>63</v>
      </c>
      <c r="M1816" t="b">
        <v>1</v>
      </c>
      <c r="N1816" t="s">
        <v>8269</v>
      </c>
      <c r="O1816">
        <f t="shared" si="145"/>
        <v>102</v>
      </c>
      <c r="P1816">
        <f t="shared" si="146"/>
        <v>32.270000000000003</v>
      </c>
      <c r="Q1816" t="s">
        <v>8315</v>
      </c>
      <c r="R1816" t="s">
        <v>8316</v>
      </c>
      <c r="S1816" s="12">
        <f t="shared" si="142"/>
        <v>42160.583043981482</v>
      </c>
      <c r="T1816" s="12">
        <f t="shared" si="143"/>
        <v>42175.583043981482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43.5" x14ac:dyDescent="0.35">
      <c r="A1837">
        <v>1286</v>
      </c>
      <c r="B1837" s="3" t="s">
        <v>1287</v>
      </c>
      <c r="C1837" s="3" t="s">
        <v>5396</v>
      </c>
      <c r="D1837" s="6">
        <v>1500</v>
      </c>
      <c r="E1837" s="8">
        <v>1625</v>
      </c>
      <c r="F1837" t="s">
        <v>8218</v>
      </c>
      <c r="G1837" t="s">
        <v>8224</v>
      </c>
      <c r="H1837" t="s">
        <v>8246</v>
      </c>
      <c r="I1837">
        <v>1424181600</v>
      </c>
      <c r="J1837">
        <v>1423041227</v>
      </c>
      <c r="K1837" t="b">
        <v>0</v>
      </c>
      <c r="L1837">
        <v>20</v>
      </c>
      <c r="M1837" t="b">
        <v>1</v>
      </c>
      <c r="N1837" t="s">
        <v>8269</v>
      </c>
      <c r="O1837">
        <f t="shared" si="145"/>
        <v>108</v>
      </c>
      <c r="P1837">
        <f t="shared" si="146"/>
        <v>81.25</v>
      </c>
      <c r="Q1837" t="s">
        <v>8315</v>
      </c>
      <c r="R1837" t="s">
        <v>8316</v>
      </c>
      <c r="S1837" s="12">
        <f t="shared" si="142"/>
        <v>42039.384571759263</v>
      </c>
      <c r="T1837" s="12">
        <f t="shared" si="143"/>
        <v>42052.583333333328</v>
      </c>
      <c r="U1837">
        <f t="shared" si="144"/>
        <v>2015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50">ROUND(E1860/D1860*100,0)</f>
        <v>109</v>
      </c>
      <c r="P1860">
        <f t="shared" ref="P1860:P1923" si="151">IFERROR(ROUND(E1860/L1860,2),0)</f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0"/>
        <v>132</v>
      </c>
      <c r="P1861">
        <f t="shared" si="151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0"/>
        <v>133</v>
      </c>
      <c r="P1862">
        <f t="shared" si="151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72.5" x14ac:dyDescent="0.35">
      <c r="A1863">
        <v>1287</v>
      </c>
      <c r="B1863" s="3" t="s">
        <v>1288</v>
      </c>
      <c r="C1863" s="3" t="s">
        <v>5397</v>
      </c>
      <c r="D1863" s="6">
        <v>250</v>
      </c>
      <c r="E1863" s="8">
        <v>605</v>
      </c>
      <c r="F1863" t="s">
        <v>8218</v>
      </c>
      <c r="G1863" t="s">
        <v>8224</v>
      </c>
      <c r="H1863" t="s">
        <v>8246</v>
      </c>
      <c r="I1863">
        <v>1434120856</v>
      </c>
      <c r="J1863">
        <v>1428936856</v>
      </c>
      <c r="K1863" t="b">
        <v>0</v>
      </c>
      <c r="L1863">
        <v>25</v>
      </c>
      <c r="M1863" t="b">
        <v>1</v>
      </c>
      <c r="N1863" t="s">
        <v>8269</v>
      </c>
      <c r="O1863">
        <f t="shared" si="150"/>
        <v>242</v>
      </c>
      <c r="P1863">
        <f t="shared" si="151"/>
        <v>24.2</v>
      </c>
      <c r="Q1863" t="s">
        <v>8315</v>
      </c>
      <c r="R1863" t="s">
        <v>8316</v>
      </c>
      <c r="S1863" s="12">
        <f t="shared" si="147"/>
        <v>42107.621018518519</v>
      </c>
      <c r="T1863" s="12">
        <f t="shared" si="148"/>
        <v>42167.621018518519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0"/>
        <v>8</v>
      </c>
      <c r="P1864">
        <f t="shared" si="151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0"/>
        <v>0</v>
      </c>
      <c r="P1865">
        <f t="shared" si="151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0"/>
        <v>43</v>
      </c>
      <c r="P1866">
        <f t="shared" si="151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1292</v>
      </c>
      <c r="B1867" s="3" t="s">
        <v>1293</v>
      </c>
      <c r="C1867" s="3" t="s">
        <v>5402</v>
      </c>
      <c r="D1867" s="6">
        <v>1700</v>
      </c>
      <c r="E1867" s="8">
        <v>1870</v>
      </c>
      <c r="F1867" t="s">
        <v>8218</v>
      </c>
      <c r="G1867" t="s">
        <v>8224</v>
      </c>
      <c r="H1867" t="s">
        <v>8246</v>
      </c>
      <c r="I1867">
        <v>1444172340</v>
      </c>
      <c r="J1867">
        <v>1441822828</v>
      </c>
      <c r="K1867" t="b">
        <v>0</v>
      </c>
      <c r="L1867">
        <v>52</v>
      </c>
      <c r="M1867" t="b">
        <v>1</v>
      </c>
      <c r="N1867" t="s">
        <v>8269</v>
      </c>
      <c r="O1867">
        <f t="shared" si="150"/>
        <v>110</v>
      </c>
      <c r="P1867">
        <f t="shared" si="151"/>
        <v>35.96</v>
      </c>
      <c r="Q1867" t="s">
        <v>8315</v>
      </c>
      <c r="R1867" t="s">
        <v>8316</v>
      </c>
      <c r="S1867" s="12">
        <f t="shared" si="147"/>
        <v>42256.764212962968</v>
      </c>
      <c r="T1867" s="12">
        <f t="shared" si="148"/>
        <v>42283.957638888889</v>
      </c>
      <c r="U1867">
        <f t="shared" si="149"/>
        <v>2015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43.5" x14ac:dyDescent="0.35">
      <c r="A1882">
        <v>1294</v>
      </c>
      <c r="B1882" s="3" t="s">
        <v>1295</v>
      </c>
      <c r="C1882" s="3" t="s">
        <v>5404</v>
      </c>
      <c r="D1882" s="6">
        <v>500</v>
      </c>
      <c r="E1882" s="8">
        <v>610</v>
      </c>
      <c r="F1882" t="s">
        <v>8218</v>
      </c>
      <c r="G1882" t="s">
        <v>8224</v>
      </c>
      <c r="H1882" t="s">
        <v>8246</v>
      </c>
      <c r="I1882">
        <v>1445252400</v>
      </c>
      <c r="J1882">
        <v>1443696797</v>
      </c>
      <c r="K1882" t="b">
        <v>0</v>
      </c>
      <c r="L1882">
        <v>22</v>
      </c>
      <c r="M1882" t="b">
        <v>1</v>
      </c>
      <c r="N1882" t="s">
        <v>8269</v>
      </c>
      <c r="O1882">
        <f t="shared" si="150"/>
        <v>122</v>
      </c>
      <c r="P1882">
        <f t="shared" si="151"/>
        <v>27.73</v>
      </c>
      <c r="Q1882" t="s">
        <v>8315</v>
      </c>
      <c r="R1882" t="s">
        <v>8316</v>
      </c>
      <c r="S1882" s="12">
        <f t="shared" si="147"/>
        <v>42278.453668981485</v>
      </c>
      <c r="T1882" s="12">
        <f t="shared" si="148"/>
        <v>42296.458333333328</v>
      </c>
      <c r="U1882">
        <f t="shared" si="149"/>
        <v>2015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1295</v>
      </c>
      <c r="B1903" s="3" t="s">
        <v>1296</v>
      </c>
      <c r="C1903" s="3" t="s">
        <v>5405</v>
      </c>
      <c r="D1903" s="6">
        <v>2500</v>
      </c>
      <c r="E1903" s="8">
        <v>2549</v>
      </c>
      <c r="F1903" t="s">
        <v>8218</v>
      </c>
      <c r="G1903" t="s">
        <v>8224</v>
      </c>
      <c r="H1903" t="s">
        <v>8246</v>
      </c>
      <c r="I1903">
        <v>1438189200</v>
      </c>
      <c r="J1903">
        <v>1435585497</v>
      </c>
      <c r="K1903" t="b">
        <v>0</v>
      </c>
      <c r="L1903">
        <v>64</v>
      </c>
      <c r="M1903" t="b">
        <v>1</v>
      </c>
      <c r="N1903" t="s">
        <v>8269</v>
      </c>
      <c r="O1903">
        <f t="shared" si="150"/>
        <v>102</v>
      </c>
      <c r="P1903">
        <f t="shared" si="151"/>
        <v>39.83</v>
      </c>
      <c r="Q1903" t="s">
        <v>8315</v>
      </c>
      <c r="R1903" t="s">
        <v>8316</v>
      </c>
      <c r="S1903" s="12">
        <f t="shared" si="147"/>
        <v>42184.572881944448</v>
      </c>
      <c r="T1903" s="12">
        <f t="shared" si="148"/>
        <v>42214.708333333328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58" x14ac:dyDescent="0.35">
      <c r="A1915">
        <v>1296</v>
      </c>
      <c r="B1915" s="3" t="s">
        <v>1297</v>
      </c>
      <c r="C1915" s="3" t="s">
        <v>5406</v>
      </c>
      <c r="D1915" s="6">
        <v>850</v>
      </c>
      <c r="E1915" s="8">
        <v>1200</v>
      </c>
      <c r="F1915" t="s">
        <v>8218</v>
      </c>
      <c r="G1915" t="s">
        <v>8224</v>
      </c>
      <c r="H1915" t="s">
        <v>8246</v>
      </c>
      <c r="I1915">
        <v>1457914373</v>
      </c>
      <c r="J1915">
        <v>1456189973</v>
      </c>
      <c r="K1915" t="b">
        <v>0</v>
      </c>
      <c r="L1915">
        <v>23</v>
      </c>
      <c r="M1915" t="b">
        <v>1</v>
      </c>
      <c r="N1915" t="s">
        <v>8269</v>
      </c>
      <c r="O1915">
        <f t="shared" si="150"/>
        <v>141</v>
      </c>
      <c r="P1915">
        <f t="shared" si="151"/>
        <v>52.17</v>
      </c>
      <c r="Q1915" t="s">
        <v>8315</v>
      </c>
      <c r="R1915" t="s">
        <v>8316</v>
      </c>
      <c r="S1915" s="12">
        <f t="shared" si="147"/>
        <v>42423.050613425927</v>
      </c>
      <c r="T1915" s="12">
        <f t="shared" si="148"/>
        <v>42443.008946759262</v>
      </c>
      <c r="U1915">
        <f t="shared" si="149"/>
        <v>2016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1298</v>
      </c>
      <c r="B1922" s="3" t="s">
        <v>1299</v>
      </c>
      <c r="C1922" s="3" t="s">
        <v>5408</v>
      </c>
      <c r="D1922" s="6">
        <v>2000</v>
      </c>
      <c r="E1922" s="8">
        <v>2093</v>
      </c>
      <c r="F1922" t="s">
        <v>8218</v>
      </c>
      <c r="G1922" t="s">
        <v>8224</v>
      </c>
      <c r="H1922" t="s">
        <v>8246</v>
      </c>
      <c r="I1922">
        <v>1461860432</v>
      </c>
      <c r="J1922">
        <v>1459268432</v>
      </c>
      <c r="K1922" t="b">
        <v>0</v>
      </c>
      <c r="L1922">
        <v>33</v>
      </c>
      <c r="M1922" t="b">
        <v>1</v>
      </c>
      <c r="N1922" t="s">
        <v>8269</v>
      </c>
      <c r="O1922">
        <f t="shared" si="150"/>
        <v>105</v>
      </c>
      <c r="P1922">
        <f t="shared" si="151"/>
        <v>63.42</v>
      </c>
      <c r="Q1922" t="s">
        <v>8315</v>
      </c>
      <c r="R1922" t="s">
        <v>8316</v>
      </c>
      <c r="S1922" s="12">
        <f t="shared" si="147"/>
        <v>42458.680925925932</v>
      </c>
      <c r="T1922" s="12">
        <f t="shared" si="148"/>
        <v>42488.680925925932</v>
      </c>
      <c r="U1922">
        <f t="shared" si="149"/>
        <v>2016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5">ROUND(E1924/D1924*100,0)</f>
        <v>116</v>
      </c>
      <c r="P1924">
        <f t="shared" ref="P1924:P1987" si="156">IFERROR(ROUND(E1924/L1924,2),0)</f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5"/>
        <v>241</v>
      </c>
      <c r="P1925">
        <f t="shared" si="156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5"/>
        <v>114</v>
      </c>
      <c r="P1926">
        <f t="shared" si="156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5"/>
        <v>110</v>
      </c>
      <c r="P1927">
        <f t="shared" si="156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5"/>
        <v>195</v>
      </c>
      <c r="P1928">
        <f t="shared" si="156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5"/>
        <v>103</v>
      </c>
      <c r="P1929">
        <f t="shared" si="156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5"/>
        <v>103</v>
      </c>
      <c r="P1930">
        <f t="shared" si="156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29" x14ac:dyDescent="0.35">
      <c r="A1951">
        <v>1303</v>
      </c>
      <c r="B1951" s="3" t="s">
        <v>1304</v>
      </c>
      <c r="C1951" s="3" t="s">
        <v>5413</v>
      </c>
      <c r="D1951" s="6">
        <v>3500</v>
      </c>
      <c r="E1951" s="8">
        <v>4559.13</v>
      </c>
      <c r="F1951" t="s">
        <v>8218</v>
      </c>
      <c r="G1951" t="s">
        <v>8224</v>
      </c>
      <c r="H1951" t="s">
        <v>8246</v>
      </c>
      <c r="I1951">
        <v>1469962800</v>
      </c>
      <c r="J1951">
        <v>1468578920</v>
      </c>
      <c r="K1951" t="b">
        <v>0</v>
      </c>
      <c r="L1951">
        <v>108</v>
      </c>
      <c r="M1951" t="b">
        <v>1</v>
      </c>
      <c r="N1951" t="s">
        <v>8269</v>
      </c>
      <c r="O1951">
        <f t="shared" si="155"/>
        <v>130</v>
      </c>
      <c r="P1951">
        <f t="shared" si="156"/>
        <v>42.21</v>
      </c>
      <c r="Q1951" t="s">
        <v>8315</v>
      </c>
      <c r="R1951" t="s">
        <v>8316</v>
      </c>
      <c r="S1951" s="12">
        <f t="shared" si="152"/>
        <v>42566.441203703704</v>
      </c>
      <c r="T1951" s="12">
        <f t="shared" si="153"/>
        <v>42582.458333333328</v>
      </c>
      <c r="U1951">
        <f t="shared" si="154"/>
        <v>2016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5" x14ac:dyDescent="0.35">
      <c r="A1965">
        <v>2783</v>
      </c>
      <c r="B1965" s="3" t="s">
        <v>2783</v>
      </c>
      <c r="C1965" s="3" t="s">
        <v>6893</v>
      </c>
      <c r="D1965" s="6">
        <v>1000</v>
      </c>
      <c r="E1965" s="8">
        <v>1145</v>
      </c>
      <c r="F1965" t="s">
        <v>8218</v>
      </c>
      <c r="G1965" t="s">
        <v>8224</v>
      </c>
      <c r="H1965" t="s">
        <v>8246</v>
      </c>
      <c r="I1965">
        <v>1429793446</v>
      </c>
      <c r="J1965">
        <v>1428583846</v>
      </c>
      <c r="K1965" t="b">
        <v>0</v>
      </c>
      <c r="L1965">
        <v>61</v>
      </c>
      <c r="M1965" t="b">
        <v>1</v>
      </c>
      <c r="N1965" t="s">
        <v>8269</v>
      </c>
      <c r="O1965">
        <f t="shared" si="155"/>
        <v>115</v>
      </c>
      <c r="P1965">
        <f t="shared" si="156"/>
        <v>18.77</v>
      </c>
      <c r="Q1965" t="s">
        <v>8315</v>
      </c>
      <c r="R1965" t="s">
        <v>8316</v>
      </c>
      <c r="S1965" s="12">
        <f t="shared" si="152"/>
        <v>42103.535254629634</v>
      </c>
      <c r="T1965" s="12">
        <f t="shared" si="153"/>
        <v>42117.535254629634</v>
      </c>
      <c r="U1965">
        <f t="shared" si="154"/>
        <v>2015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29" x14ac:dyDescent="0.35">
      <c r="A1971">
        <v>2786</v>
      </c>
      <c r="B1971" s="3" t="s">
        <v>2786</v>
      </c>
      <c r="C1971" s="3" t="s">
        <v>6896</v>
      </c>
      <c r="D1971" s="6">
        <v>2500</v>
      </c>
      <c r="E1971" s="8">
        <v>2946</v>
      </c>
      <c r="F1971" t="s">
        <v>8218</v>
      </c>
      <c r="G1971" t="s">
        <v>8224</v>
      </c>
      <c r="H1971" t="s">
        <v>8246</v>
      </c>
      <c r="I1971">
        <v>1404913180</v>
      </c>
      <c r="J1971">
        <v>1403703580</v>
      </c>
      <c r="K1971" t="b">
        <v>0</v>
      </c>
      <c r="L1971">
        <v>74</v>
      </c>
      <c r="M1971" t="b">
        <v>1</v>
      </c>
      <c r="N1971" t="s">
        <v>8269</v>
      </c>
      <c r="O1971">
        <f t="shared" si="155"/>
        <v>118</v>
      </c>
      <c r="P1971">
        <f t="shared" si="156"/>
        <v>39.81</v>
      </c>
      <c r="Q1971" t="s">
        <v>8315</v>
      </c>
      <c r="R1971" t="s">
        <v>8316</v>
      </c>
      <c r="S1971" s="12">
        <f t="shared" si="152"/>
        <v>41815.569212962961</v>
      </c>
      <c r="T1971" s="12">
        <f t="shared" si="153"/>
        <v>41829.569212962961</v>
      </c>
      <c r="U1971">
        <f t="shared" si="154"/>
        <v>2014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58" x14ac:dyDescent="0.35">
      <c r="A1976">
        <v>2794</v>
      </c>
      <c r="B1976" s="3" t="s">
        <v>2794</v>
      </c>
      <c r="C1976" s="3" t="s">
        <v>6904</v>
      </c>
      <c r="D1976" s="6">
        <v>50</v>
      </c>
      <c r="E1976" s="8">
        <v>75</v>
      </c>
      <c r="F1976" t="s">
        <v>8218</v>
      </c>
      <c r="G1976" t="s">
        <v>8224</v>
      </c>
      <c r="H1976" t="s">
        <v>8246</v>
      </c>
      <c r="I1976">
        <v>1457031600</v>
      </c>
      <c r="J1976">
        <v>1455640559</v>
      </c>
      <c r="K1976" t="b">
        <v>0</v>
      </c>
      <c r="L1976">
        <v>3</v>
      </c>
      <c r="M1976" t="b">
        <v>1</v>
      </c>
      <c r="N1976" t="s">
        <v>8269</v>
      </c>
      <c r="O1976">
        <f t="shared" si="155"/>
        <v>150</v>
      </c>
      <c r="P1976">
        <f t="shared" si="156"/>
        <v>25</v>
      </c>
      <c r="Q1976" t="s">
        <v>8315</v>
      </c>
      <c r="R1976" t="s">
        <v>8316</v>
      </c>
      <c r="S1976" s="12">
        <f t="shared" si="152"/>
        <v>42416.691655092596</v>
      </c>
      <c r="T1976" s="12">
        <f t="shared" si="153"/>
        <v>42432.791666666672</v>
      </c>
      <c r="U1976">
        <f t="shared" si="154"/>
        <v>2016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43.5" x14ac:dyDescent="0.35">
      <c r="A1978">
        <v>2796</v>
      </c>
      <c r="B1978" s="3" t="s">
        <v>2796</v>
      </c>
      <c r="C1978" s="3" t="s">
        <v>6906</v>
      </c>
      <c r="D1978" s="6">
        <v>800</v>
      </c>
      <c r="E1978" s="8">
        <v>924</v>
      </c>
      <c r="F1978" t="s">
        <v>8218</v>
      </c>
      <c r="G1978" t="s">
        <v>8224</v>
      </c>
      <c r="H1978" t="s">
        <v>8246</v>
      </c>
      <c r="I1978">
        <v>1404564028</v>
      </c>
      <c r="J1978">
        <v>1401972028</v>
      </c>
      <c r="K1978" t="b">
        <v>0</v>
      </c>
      <c r="L1978">
        <v>21</v>
      </c>
      <c r="M1978" t="b">
        <v>1</v>
      </c>
      <c r="N1978" t="s">
        <v>8269</v>
      </c>
      <c r="O1978">
        <f t="shared" si="155"/>
        <v>116</v>
      </c>
      <c r="P1978">
        <f t="shared" si="156"/>
        <v>44</v>
      </c>
      <c r="Q1978" t="s">
        <v>8315</v>
      </c>
      <c r="R1978" t="s">
        <v>8316</v>
      </c>
      <c r="S1978" s="12">
        <f t="shared" si="152"/>
        <v>41795.528101851851</v>
      </c>
      <c r="T1978" s="12">
        <f t="shared" si="153"/>
        <v>41825.528101851851</v>
      </c>
      <c r="U1978">
        <f t="shared" si="154"/>
        <v>2014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2797</v>
      </c>
      <c r="B1987" s="3" t="s">
        <v>2797</v>
      </c>
      <c r="C1987" s="3" t="s">
        <v>6907</v>
      </c>
      <c r="D1987" s="6">
        <v>8000</v>
      </c>
      <c r="E1987" s="8">
        <v>8211.61</v>
      </c>
      <c r="F1987" t="s">
        <v>8218</v>
      </c>
      <c r="G1987" t="s">
        <v>8224</v>
      </c>
      <c r="H1987" t="s">
        <v>8246</v>
      </c>
      <c r="I1987">
        <v>1404858840</v>
      </c>
      <c r="J1987">
        <v>1402266840</v>
      </c>
      <c r="K1987" t="b">
        <v>0</v>
      </c>
      <c r="L1987">
        <v>94</v>
      </c>
      <c r="M1987" t="b">
        <v>1</v>
      </c>
      <c r="N1987" t="s">
        <v>8269</v>
      </c>
      <c r="O1987">
        <f t="shared" si="155"/>
        <v>103</v>
      </c>
      <c r="P1987">
        <f t="shared" si="156"/>
        <v>87.36</v>
      </c>
      <c r="Q1987" t="s">
        <v>8315</v>
      </c>
      <c r="R1987" t="s">
        <v>8316</v>
      </c>
      <c r="S1987" s="12">
        <f t="shared" ref="S1987:S2050" si="157">(((J1987/60)/60)/24)+DATE(1970,1,1)</f>
        <v>41798.94027777778</v>
      </c>
      <c r="T1987" s="12">
        <f t="shared" ref="T1987:T2050" si="158">(((I1987/60)/60)/24)+DATE(1970,1,1)</f>
        <v>41828.94027777778</v>
      </c>
      <c r="U1987">
        <f t="shared" ref="U1987:U2050" si="159">YEAR(S1987)</f>
        <v>2014</v>
      </c>
    </row>
    <row r="1988" spans="1:21" ht="58" x14ac:dyDescent="0.35">
      <c r="A1988">
        <v>2798</v>
      </c>
      <c r="B1988" s="3" t="s">
        <v>2798</v>
      </c>
      <c r="C1988" s="3" t="s">
        <v>6908</v>
      </c>
      <c r="D1988" s="6">
        <v>5000</v>
      </c>
      <c r="E1988" s="8">
        <v>5070</v>
      </c>
      <c r="F1988" t="s">
        <v>8218</v>
      </c>
      <c r="G1988" t="s">
        <v>8224</v>
      </c>
      <c r="H1988" t="s">
        <v>8246</v>
      </c>
      <c r="I1988">
        <v>1438358400</v>
      </c>
      <c r="J1988">
        <v>1437063121</v>
      </c>
      <c r="K1988" t="b">
        <v>0</v>
      </c>
      <c r="L1988">
        <v>139</v>
      </c>
      <c r="M1988" t="b">
        <v>1</v>
      </c>
      <c r="N1988" t="s">
        <v>8269</v>
      </c>
      <c r="O1988">
        <f t="shared" ref="O1988:O2051" si="160">ROUND(E1988/D1988*100,0)</f>
        <v>101</v>
      </c>
      <c r="P1988">
        <f t="shared" ref="P1988:P2051" si="161">IFERROR(ROUND(E1988/L1988,2),0)</f>
        <v>36.47</v>
      </c>
      <c r="Q1988" t="s">
        <v>8315</v>
      </c>
      <c r="R1988" t="s">
        <v>8316</v>
      </c>
      <c r="S1988" s="12">
        <f t="shared" si="157"/>
        <v>42201.675011574072</v>
      </c>
      <c r="T1988" s="12">
        <f t="shared" si="158"/>
        <v>42216.666666666672</v>
      </c>
      <c r="U1988">
        <f t="shared" si="159"/>
        <v>2015</v>
      </c>
    </row>
    <row r="1989" spans="1:21" ht="58" x14ac:dyDescent="0.35">
      <c r="A1989">
        <v>2799</v>
      </c>
      <c r="B1989" s="3" t="s">
        <v>2799</v>
      </c>
      <c r="C1989" s="3" t="s">
        <v>6909</v>
      </c>
      <c r="D1989" s="6">
        <v>5000</v>
      </c>
      <c r="E1989" s="8">
        <v>5831.74</v>
      </c>
      <c r="F1989" t="s">
        <v>8218</v>
      </c>
      <c r="G1989" t="s">
        <v>8224</v>
      </c>
      <c r="H1989" t="s">
        <v>8246</v>
      </c>
      <c r="I1989">
        <v>1466179200</v>
      </c>
      <c r="J1989">
        <v>1463466070</v>
      </c>
      <c r="K1989" t="b">
        <v>0</v>
      </c>
      <c r="L1989">
        <v>130</v>
      </c>
      <c r="M1989" t="b">
        <v>1</v>
      </c>
      <c r="N1989" t="s">
        <v>8269</v>
      </c>
      <c r="O1989">
        <f t="shared" si="160"/>
        <v>117</v>
      </c>
      <c r="P1989">
        <f t="shared" si="161"/>
        <v>44.86</v>
      </c>
      <c r="Q1989" t="s">
        <v>8315</v>
      </c>
      <c r="R1989" t="s">
        <v>8316</v>
      </c>
      <c r="S1989" s="12">
        <f t="shared" si="157"/>
        <v>42507.264699074076</v>
      </c>
      <c r="T1989" s="12">
        <f t="shared" si="158"/>
        <v>42538.666666666672</v>
      </c>
      <c r="U1989">
        <f t="shared" si="159"/>
        <v>2016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0"/>
        <v>0</v>
      </c>
      <c r="P1990">
        <f t="shared" si="161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0"/>
        <v>1</v>
      </c>
      <c r="P1991">
        <f t="shared" si="161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0"/>
        <v>17</v>
      </c>
      <c r="P1992">
        <f t="shared" si="161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0"/>
        <v>7</v>
      </c>
      <c r="P1993">
        <f t="shared" si="161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0"/>
        <v>0</v>
      </c>
      <c r="P1994">
        <f t="shared" si="161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2800</v>
      </c>
      <c r="B1995" s="3" t="s">
        <v>2800</v>
      </c>
      <c r="C1995" s="3" t="s">
        <v>6910</v>
      </c>
      <c r="D1995" s="6">
        <v>1000</v>
      </c>
      <c r="E1995" s="8">
        <v>1330</v>
      </c>
      <c r="F1995" t="s">
        <v>8218</v>
      </c>
      <c r="G1995" t="s">
        <v>8224</v>
      </c>
      <c r="H1995" t="s">
        <v>8246</v>
      </c>
      <c r="I1995">
        <v>1420377366</v>
      </c>
      <c r="J1995">
        <v>1415193366</v>
      </c>
      <c r="K1995" t="b">
        <v>0</v>
      </c>
      <c r="L1995">
        <v>31</v>
      </c>
      <c r="M1995" t="b">
        <v>1</v>
      </c>
      <c r="N1995" t="s">
        <v>8269</v>
      </c>
      <c r="O1995">
        <f t="shared" si="160"/>
        <v>133</v>
      </c>
      <c r="P1995">
        <f t="shared" si="161"/>
        <v>42.9</v>
      </c>
      <c r="Q1995" t="s">
        <v>8315</v>
      </c>
      <c r="R1995" t="s">
        <v>8316</v>
      </c>
      <c r="S1995" s="12">
        <f t="shared" si="157"/>
        <v>41948.552847222221</v>
      </c>
      <c r="T1995" s="12">
        <f t="shared" si="158"/>
        <v>42008.552847222221</v>
      </c>
      <c r="U1995">
        <f t="shared" si="159"/>
        <v>2014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2802</v>
      </c>
      <c r="B2001" s="3" t="s">
        <v>2802</v>
      </c>
      <c r="C2001" s="3" t="s">
        <v>6912</v>
      </c>
      <c r="D2001" s="6">
        <v>3000</v>
      </c>
      <c r="E2001" s="8">
        <v>3055</v>
      </c>
      <c r="F2001" t="s">
        <v>8218</v>
      </c>
      <c r="G2001" t="s">
        <v>8224</v>
      </c>
      <c r="H2001" t="s">
        <v>8246</v>
      </c>
      <c r="I2001">
        <v>1438875107</v>
      </c>
      <c r="J2001">
        <v>1436283107</v>
      </c>
      <c r="K2001" t="b">
        <v>0</v>
      </c>
      <c r="L2001">
        <v>90</v>
      </c>
      <c r="M2001" t="b">
        <v>1</v>
      </c>
      <c r="N2001" t="s">
        <v>8269</v>
      </c>
      <c r="O2001">
        <f t="shared" si="160"/>
        <v>102</v>
      </c>
      <c r="P2001">
        <f t="shared" si="161"/>
        <v>33.94</v>
      </c>
      <c r="Q2001" t="s">
        <v>8315</v>
      </c>
      <c r="R2001" t="s">
        <v>8316</v>
      </c>
      <c r="S2001" s="12">
        <f t="shared" si="157"/>
        <v>42192.64707175926</v>
      </c>
      <c r="T2001" s="12">
        <f t="shared" si="158"/>
        <v>42222.64707175926</v>
      </c>
      <c r="U2001">
        <f t="shared" si="159"/>
        <v>2015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2804</v>
      </c>
      <c r="B2032" s="3" t="s">
        <v>2804</v>
      </c>
      <c r="C2032" s="3" t="s">
        <v>6914</v>
      </c>
      <c r="D2032" s="6">
        <v>1000</v>
      </c>
      <c r="E2032" s="8">
        <v>1150</v>
      </c>
      <c r="F2032" t="s">
        <v>8218</v>
      </c>
      <c r="G2032" t="s">
        <v>8224</v>
      </c>
      <c r="H2032" t="s">
        <v>8246</v>
      </c>
      <c r="I2032">
        <v>1411987990</v>
      </c>
      <c r="J2032">
        <v>1409395990</v>
      </c>
      <c r="K2032" t="b">
        <v>0</v>
      </c>
      <c r="L2032">
        <v>23</v>
      </c>
      <c r="M2032" t="b">
        <v>1</v>
      </c>
      <c r="N2032" t="s">
        <v>8269</v>
      </c>
      <c r="O2032">
        <f t="shared" si="160"/>
        <v>115</v>
      </c>
      <c r="P2032">
        <f t="shared" si="161"/>
        <v>50</v>
      </c>
      <c r="Q2032" t="s">
        <v>8315</v>
      </c>
      <c r="R2032" t="s">
        <v>8316</v>
      </c>
      <c r="S2032" s="12">
        <f t="shared" si="157"/>
        <v>41881.453587962962</v>
      </c>
      <c r="T2032" s="12">
        <f t="shared" si="158"/>
        <v>41911.453587962962</v>
      </c>
      <c r="U2032">
        <f t="shared" si="159"/>
        <v>2014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58" x14ac:dyDescent="0.35">
      <c r="A2040">
        <v>2805</v>
      </c>
      <c r="B2040" s="3" t="s">
        <v>2805</v>
      </c>
      <c r="C2040" s="3" t="s">
        <v>6915</v>
      </c>
      <c r="D2040" s="6">
        <v>400</v>
      </c>
      <c r="E2040" s="8">
        <v>440</v>
      </c>
      <c r="F2040" t="s">
        <v>8218</v>
      </c>
      <c r="G2040" t="s">
        <v>8224</v>
      </c>
      <c r="H2040" t="s">
        <v>8246</v>
      </c>
      <c r="I2040">
        <v>1440245273</v>
      </c>
      <c r="J2040">
        <v>1438085273</v>
      </c>
      <c r="K2040" t="b">
        <v>0</v>
      </c>
      <c r="L2040">
        <v>18</v>
      </c>
      <c r="M2040" t="b">
        <v>1</v>
      </c>
      <c r="N2040" t="s">
        <v>8269</v>
      </c>
      <c r="O2040">
        <f t="shared" si="160"/>
        <v>110</v>
      </c>
      <c r="P2040">
        <f t="shared" si="161"/>
        <v>24.44</v>
      </c>
      <c r="Q2040" t="s">
        <v>8315</v>
      </c>
      <c r="R2040" t="s">
        <v>8316</v>
      </c>
      <c r="S2040" s="12">
        <f t="shared" si="157"/>
        <v>42213.505474537036</v>
      </c>
      <c r="T2040" s="12">
        <f t="shared" si="158"/>
        <v>42238.505474537036</v>
      </c>
      <c r="U2040">
        <f t="shared" si="159"/>
        <v>2015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43.5" x14ac:dyDescent="0.35">
      <c r="A2051">
        <v>2806</v>
      </c>
      <c r="B2051" s="3" t="s">
        <v>2806</v>
      </c>
      <c r="C2051" s="3" t="s">
        <v>6916</v>
      </c>
      <c r="D2051" s="6">
        <v>3000</v>
      </c>
      <c r="E2051" s="8">
        <v>3363</v>
      </c>
      <c r="F2051" t="s">
        <v>8218</v>
      </c>
      <c r="G2051" t="s">
        <v>8224</v>
      </c>
      <c r="H2051" t="s">
        <v>8246</v>
      </c>
      <c r="I2051">
        <v>1438772400</v>
      </c>
      <c r="J2051">
        <v>1435645490</v>
      </c>
      <c r="K2051" t="b">
        <v>0</v>
      </c>
      <c r="L2051">
        <v>76</v>
      </c>
      <c r="M2051" t="b">
        <v>1</v>
      </c>
      <c r="N2051" t="s">
        <v>8269</v>
      </c>
      <c r="O2051">
        <f t="shared" si="160"/>
        <v>112</v>
      </c>
      <c r="P2051">
        <f t="shared" si="161"/>
        <v>44.25</v>
      </c>
      <c r="Q2051" t="s">
        <v>8315</v>
      </c>
      <c r="R2051" t="s">
        <v>8316</v>
      </c>
      <c r="S2051" s="12">
        <f t="shared" ref="S2051:S2114" si="162">(((J2051/60)/60)/24)+DATE(1970,1,1)</f>
        <v>42185.267245370371</v>
      </c>
      <c r="T2051" s="12">
        <f t="shared" ref="T2051:T2114" si="163">(((I2051/60)/60)/24)+DATE(1970,1,1)</f>
        <v>42221.458333333328</v>
      </c>
      <c r="U2051">
        <f t="shared" ref="U2051:U2114" si="164">YEAR(S2051)</f>
        <v>2015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5">ROUND(E2052/D2052*100,0)</f>
        <v>473</v>
      </c>
      <c r="P2052">
        <f t="shared" ref="P2052:P2115" si="166">IFERROR(ROUND(E2052/L2052,2),0)</f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5"/>
        <v>130</v>
      </c>
      <c r="P2053">
        <f t="shared" si="166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5"/>
        <v>353</v>
      </c>
      <c r="P2054">
        <f t="shared" si="166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5"/>
        <v>101</v>
      </c>
      <c r="P2055">
        <f t="shared" si="166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2811</v>
      </c>
      <c r="B2056" s="3" t="s">
        <v>2811</v>
      </c>
      <c r="C2056" s="3" t="s">
        <v>6921</v>
      </c>
      <c r="D2056" s="6">
        <v>10000</v>
      </c>
      <c r="E2056" s="8">
        <v>10027</v>
      </c>
      <c r="F2056" t="s">
        <v>8218</v>
      </c>
      <c r="G2056" t="s">
        <v>8224</v>
      </c>
      <c r="H2056" t="s">
        <v>8246</v>
      </c>
      <c r="I2056">
        <v>1424692503</v>
      </c>
      <c r="J2056">
        <v>1422100503</v>
      </c>
      <c r="K2056" t="b">
        <v>0</v>
      </c>
      <c r="L2056">
        <v>108</v>
      </c>
      <c r="M2056" t="b">
        <v>1</v>
      </c>
      <c r="N2056" t="s">
        <v>8269</v>
      </c>
      <c r="O2056">
        <f t="shared" si="165"/>
        <v>100</v>
      </c>
      <c r="P2056">
        <f t="shared" si="166"/>
        <v>92.84</v>
      </c>
      <c r="Q2056" t="s">
        <v>8315</v>
      </c>
      <c r="R2056" t="s">
        <v>8316</v>
      </c>
      <c r="S2056" s="12">
        <f t="shared" si="162"/>
        <v>42028.496562500004</v>
      </c>
      <c r="T2056" s="12">
        <f t="shared" si="163"/>
        <v>42058.496562500004</v>
      </c>
      <c r="U2056">
        <f t="shared" si="164"/>
        <v>2015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5"/>
        <v>167</v>
      </c>
      <c r="P2057">
        <f t="shared" si="166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5"/>
        <v>153</v>
      </c>
      <c r="P2058">
        <f t="shared" si="166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5" x14ac:dyDescent="0.35">
      <c r="A2059">
        <v>2814</v>
      </c>
      <c r="B2059" s="3" t="s">
        <v>2814</v>
      </c>
      <c r="C2059" s="3" t="s">
        <v>6924</v>
      </c>
      <c r="D2059" s="6">
        <v>1500</v>
      </c>
      <c r="E2059" s="8">
        <v>1616</v>
      </c>
      <c r="F2059" t="s">
        <v>8218</v>
      </c>
      <c r="G2059" t="s">
        <v>8224</v>
      </c>
      <c r="H2059" t="s">
        <v>8246</v>
      </c>
      <c r="I2059">
        <v>1431164115</v>
      </c>
      <c r="J2059">
        <v>1428572115</v>
      </c>
      <c r="K2059" t="b">
        <v>0</v>
      </c>
      <c r="L2059">
        <v>64</v>
      </c>
      <c r="M2059" t="b">
        <v>1</v>
      </c>
      <c r="N2059" t="s">
        <v>8269</v>
      </c>
      <c r="O2059">
        <f t="shared" si="165"/>
        <v>108</v>
      </c>
      <c r="P2059">
        <f t="shared" si="166"/>
        <v>25.25</v>
      </c>
      <c r="Q2059" t="s">
        <v>8315</v>
      </c>
      <c r="R2059" t="s">
        <v>8316</v>
      </c>
      <c r="S2059" s="12">
        <f t="shared" si="162"/>
        <v>42103.399479166663</v>
      </c>
      <c r="T2059" s="12">
        <f t="shared" si="163"/>
        <v>42133.399479166663</v>
      </c>
      <c r="U2059">
        <f t="shared" si="164"/>
        <v>2015</v>
      </c>
    </row>
    <row r="2060" spans="1:21" ht="43.5" x14ac:dyDescent="0.35">
      <c r="A2060">
        <v>2816</v>
      </c>
      <c r="B2060" s="3" t="s">
        <v>2816</v>
      </c>
      <c r="C2060" s="3" t="s">
        <v>6926</v>
      </c>
      <c r="D2060" s="6">
        <v>3000</v>
      </c>
      <c r="E2060" s="8">
        <v>4247</v>
      </c>
      <c r="F2060" t="s">
        <v>8218</v>
      </c>
      <c r="G2060" t="s">
        <v>8224</v>
      </c>
      <c r="H2060" t="s">
        <v>8246</v>
      </c>
      <c r="I2060">
        <v>1438531200</v>
      </c>
      <c r="J2060">
        <v>1435921992</v>
      </c>
      <c r="K2060" t="b">
        <v>0</v>
      </c>
      <c r="L2060">
        <v>169</v>
      </c>
      <c r="M2060" t="b">
        <v>1</v>
      </c>
      <c r="N2060" t="s">
        <v>8269</v>
      </c>
      <c r="O2060">
        <f t="shared" si="165"/>
        <v>142</v>
      </c>
      <c r="P2060">
        <f t="shared" si="166"/>
        <v>25.13</v>
      </c>
      <c r="Q2060" t="s">
        <v>8315</v>
      </c>
      <c r="R2060" t="s">
        <v>8316</v>
      </c>
      <c r="S2060" s="12">
        <f t="shared" si="162"/>
        <v>42188.467499999999</v>
      </c>
      <c r="T2060" s="12">
        <f t="shared" si="163"/>
        <v>42218.666666666672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58" x14ac:dyDescent="0.35">
      <c r="A2067">
        <v>2817</v>
      </c>
      <c r="B2067" s="3" t="s">
        <v>2817</v>
      </c>
      <c r="C2067" s="3" t="s">
        <v>6927</v>
      </c>
      <c r="D2067" s="6">
        <v>600</v>
      </c>
      <c r="E2067" s="8">
        <v>780</v>
      </c>
      <c r="F2067" t="s">
        <v>8218</v>
      </c>
      <c r="G2067" t="s">
        <v>8224</v>
      </c>
      <c r="H2067" t="s">
        <v>8246</v>
      </c>
      <c r="I2067">
        <v>1425136462</v>
      </c>
      <c r="J2067">
        <v>1421680462</v>
      </c>
      <c r="K2067" t="b">
        <v>0</v>
      </c>
      <c r="L2067">
        <v>33</v>
      </c>
      <c r="M2067" t="b">
        <v>1</v>
      </c>
      <c r="N2067" t="s">
        <v>8269</v>
      </c>
      <c r="O2067">
        <f t="shared" si="165"/>
        <v>130</v>
      </c>
      <c r="P2067">
        <f t="shared" si="166"/>
        <v>23.64</v>
      </c>
      <c r="Q2067" t="s">
        <v>8315</v>
      </c>
      <c r="R2067" t="s">
        <v>8316</v>
      </c>
      <c r="S2067" s="12">
        <f t="shared" si="162"/>
        <v>42023.634976851856</v>
      </c>
      <c r="T2067" s="12">
        <f t="shared" si="163"/>
        <v>42063.634976851856</v>
      </c>
      <c r="U2067">
        <f t="shared" si="164"/>
        <v>2015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2819</v>
      </c>
      <c r="B2069" s="3" t="s">
        <v>2819</v>
      </c>
      <c r="C2069" s="3" t="s">
        <v>6929</v>
      </c>
      <c r="D2069" s="6">
        <v>5000</v>
      </c>
      <c r="E2069" s="8">
        <v>5240</v>
      </c>
      <c r="F2069" t="s">
        <v>8218</v>
      </c>
      <c r="G2069" t="s">
        <v>8224</v>
      </c>
      <c r="H2069" t="s">
        <v>8246</v>
      </c>
      <c r="I2069">
        <v>1434285409</v>
      </c>
      <c r="J2069">
        <v>1431693409</v>
      </c>
      <c r="K2069" t="b">
        <v>0</v>
      </c>
      <c r="L2069">
        <v>104</v>
      </c>
      <c r="M2069" t="b">
        <v>1</v>
      </c>
      <c r="N2069" t="s">
        <v>8269</v>
      </c>
      <c r="O2069">
        <f t="shared" si="165"/>
        <v>105</v>
      </c>
      <c r="P2069">
        <f t="shared" si="166"/>
        <v>50.38</v>
      </c>
      <c r="Q2069" t="s">
        <v>8315</v>
      </c>
      <c r="R2069" t="s">
        <v>8316</v>
      </c>
      <c r="S2069" s="12">
        <f t="shared" si="162"/>
        <v>42139.525567129633</v>
      </c>
      <c r="T2069" s="12">
        <f t="shared" si="163"/>
        <v>42169.525567129633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43.5" x14ac:dyDescent="0.35">
      <c r="A2078">
        <v>2820</v>
      </c>
      <c r="B2078" s="3" t="s">
        <v>2820</v>
      </c>
      <c r="C2078" s="3" t="s">
        <v>6930</v>
      </c>
      <c r="D2078" s="6">
        <v>200</v>
      </c>
      <c r="E2078" s="8">
        <v>272</v>
      </c>
      <c r="F2078" t="s">
        <v>8218</v>
      </c>
      <c r="G2078" t="s">
        <v>8224</v>
      </c>
      <c r="H2078" t="s">
        <v>8246</v>
      </c>
      <c r="I2078">
        <v>1456444800</v>
      </c>
      <c r="J2078">
        <v>1454337589</v>
      </c>
      <c r="K2078" t="b">
        <v>0</v>
      </c>
      <c r="L2078">
        <v>20</v>
      </c>
      <c r="M2078" t="b">
        <v>1</v>
      </c>
      <c r="N2078" t="s">
        <v>8269</v>
      </c>
      <c r="O2078">
        <f t="shared" si="165"/>
        <v>136</v>
      </c>
      <c r="P2078">
        <f t="shared" si="166"/>
        <v>13.6</v>
      </c>
      <c r="Q2078" t="s">
        <v>8315</v>
      </c>
      <c r="R2078" t="s">
        <v>8316</v>
      </c>
      <c r="S2078" s="12">
        <f t="shared" si="162"/>
        <v>42401.610983796301</v>
      </c>
      <c r="T2078" s="12">
        <f t="shared" si="163"/>
        <v>42426</v>
      </c>
      <c r="U2078">
        <f t="shared" si="164"/>
        <v>2016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2821</v>
      </c>
      <c r="B2081" s="3" t="s">
        <v>2821</v>
      </c>
      <c r="C2081" s="3" t="s">
        <v>6931</v>
      </c>
      <c r="D2081" s="6">
        <v>1000</v>
      </c>
      <c r="E2081" s="8">
        <v>1000</v>
      </c>
      <c r="F2081" t="s">
        <v>8218</v>
      </c>
      <c r="G2081" t="s">
        <v>8224</v>
      </c>
      <c r="H2081" t="s">
        <v>8246</v>
      </c>
      <c r="I2081">
        <v>1411510135</v>
      </c>
      <c r="J2081">
        <v>1408918135</v>
      </c>
      <c r="K2081" t="b">
        <v>0</v>
      </c>
      <c r="L2081">
        <v>35</v>
      </c>
      <c r="M2081" t="b">
        <v>1</v>
      </c>
      <c r="N2081" t="s">
        <v>8269</v>
      </c>
      <c r="O2081">
        <f t="shared" si="165"/>
        <v>100</v>
      </c>
      <c r="P2081">
        <f t="shared" si="166"/>
        <v>28.57</v>
      </c>
      <c r="Q2081" t="s">
        <v>8315</v>
      </c>
      <c r="R2081" t="s">
        <v>8316</v>
      </c>
      <c r="S2081" s="12">
        <f t="shared" si="162"/>
        <v>41875.922858796301</v>
      </c>
      <c r="T2081" s="12">
        <f t="shared" si="163"/>
        <v>41905.922858796301</v>
      </c>
      <c r="U2081">
        <f t="shared" si="164"/>
        <v>2014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70">ROUND(E2116/D2116*100,0)</f>
        <v>105</v>
      </c>
      <c r="P2116">
        <f t="shared" ref="P2116:P2179" si="171">IFERROR(ROUND(E2116/L2116,2),0)</f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0"/>
        <v>226</v>
      </c>
      <c r="P2117">
        <f t="shared" si="171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0"/>
        <v>101</v>
      </c>
      <c r="P2118">
        <f t="shared" si="171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0"/>
        <v>148</v>
      </c>
      <c r="P2119">
        <f t="shared" si="171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0"/>
        <v>135</v>
      </c>
      <c r="P2120">
        <f t="shared" si="171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0"/>
        <v>101</v>
      </c>
      <c r="P2121">
        <f t="shared" si="171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0"/>
        <v>101</v>
      </c>
      <c r="P2122">
        <f t="shared" si="171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58" x14ac:dyDescent="0.35">
      <c r="A2129">
        <v>2823</v>
      </c>
      <c r="B2129" s="3" t="s">
        <v>2823</v>
      </c>
      <c r="C2129" s="3" t="s">
        <v>6933</v>
      </c>
      <c r="D2129" s="6">
        <v>100</v>
      </c>
      <c r="E2129" s="8">
        <v>124</v>
      </c>
      <c r="F2129" t="s">
        <v>8218</v>
      </c>
      <c r="G2129" t="s">
        <v>8224</v>
      </c>
      <c r="H2129" t="s">
        <v>8246</v>
      </c>
      <c r="I2129">
        <v>1427842740</v>
      </c>
      <c r="J2129">
        <v>1425428206</v>
      </c>
      <c r="K2129" t="b">
        <v>0</v>
      </c>
      <c r="L2129">
        <v>14</v>
      </c>
      <c r="M2129" t="b">
        <v>1</v>
      </c>
      <c r="N2129" t="s">
        <v>8269</v>
      </c>
      <c r="O2129">
        <f t="shared" si="170"/>
        <v>124</v>
      </c>
      <c r="P2129">
        <f t="shared" si="171"/>
        <v>8.86</v>
      </c>
      <c r="Q2129" t="s">
        <v>8315</v>
      </c>
      <c r="R2129" t="s">
        <v>8316</v>
      </c>
      <c r="S2129" s="12">
        <f t="shared" si="167"/>
        <v>42067.011643518519</v>
      </c>
      <c r="T2129" s="12">
        <f t="shared" si="168"/>
        <v>42094.957638888889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58" x14ac:dyDescent="0.35">
      <c r="A2140">
        <v>2825</v>
      </c>
      <c r="B2140" s="3" t="s">
        <v>2825</v>
      </c>
      <c r="C2140" s="3" t="s">
        <v>6935</v>
      </c>
      <c r="D2140" s="6">
        <v>3000</v>
      </c>
      <c r="E2140" s="8">
        <v>3100</v>
      </c>
      <c r="F2140" t="s">
        <v>8218</v>
      </c>
      <c r="G2140" t="s">
        <v>8224</v>
      </c>
      <c r="H2140" t="s">
        <v>8246</v>
      </c>
      <c r="I2140">
        <v>1449255686</v>
      </c>
      <c r="J2140">
        <v>1446663686</v>
      </c>
      <c r="K2140" t="b">
        <v>0</v>
      </c>
      <c r="L2140">
        <v>51</v>
      </c>
      <c r="M2140" t="b">
        <v>1</v>
      </c>
      <c r="N2140" t="s">
        <v>8269</v>
      </c>
      <c r="O2140">
        <f t="shared" si="170"/>
        <v>103</v>
      </c>
      <c r="P2140">
        <f t="shared" si="171"/>
        <v>60.78</v>
      </c>
      <c r="Q2140" t="s">
        <v>8315</v>
      </c>
      <c r="R2140" t="s">
        <v>8316</v>
      </c>
      <c r="S2140" s="12">
        <f t="shared" si="167"/>
        <v>42312.792662037042</v>
      </c>
      <c r="T2140" s="12">
        <f t="shared" si="168"/>
        <v>42342.792662037042</v>
      </c>
      <c r="U2140">
        <f t="shared" si="169"/>
        <v>2015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2828</v>
      </c>
      <c r="B2150" s="3" t="s">
        <v>2828</v>
      </c>
      <c r="C2150" s="3" t="s">
        <v>6938</v>
      </c>
      <c r="D2150" s="6">
        <v>9500</v>
      </c>
      <c r="E2150" s="8">
        <v>9536</v>
      </c>
      <c r="F2150" t="s">
        <v>8218</v>
      </c>
      <c r="G2150" t="s">
        <v>8224</v>
      </c>
      <c r="H2150" t="s">
        <v>8246</v>
      </c>
      <c r="I2150">
        <v>1443826800</v>
      </c>
      <c r="J2150">
        <v>1441606869</v>
      </c>
      <c r="K2150" t="b">
        <v>0</v>
      </c>
      <c r="L2150">
        <v>97</v>
      </c>
      <c r="M2150" t="b">
        <v>1</v>
      </c>
      <c r="N2150" t="s">
        <v>8269</v>
      </c>
      <c r="O2150">
        <f t="shared" si="170"/>
        <v>100</v>
      </c>
      <c r="P2150">
        <f t="shared" si="171"/>
        <v>98.31</v>
      </c>
      <c r="Q2150" t="s">
        <v>8315</v>
      </c>
      <c r="R2150" t="s">
        <v>8316</v>
      </c>
      <c r="S2150" s="12">
        <f t="shared" si="167"/>
        <v>42254.264687499999</v>
      </c>
      <c r="T2150" s="12">
        <f t="shared" si="168"/>
        <v>42279.958333333328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2829</v>
      </c>
      <c r="B2157" s="3" t="s">
        <v>2829</v>
      </c>
      <c r="C2157" s="3" t="s">
        <v>6939</v>
      </c>
      <c r="D2157" s="6">
        <v>2500</v>
      </c>
      <c r="E2157" s="8">
        <v>2663</v>
      </c>
      <c r="F2157" t="s">
        <v>8218</v>
      </c>
      <c r="G2157" t="s">
        <v>8224</v>
      </c>
      <c r="H2157" t="s">
        <v>8246</v>
      </c>
      <c r="I2157">
        <v>1464863118</v>
      </c>
      <c r="J2157">
        <v>1462443918</v>
      </c>
      <c r="K2157" t="b">
        <v>0</v>
      </c>
      <c r="L2157">
        <v>76</v>
      </c>
      <c r="M2157" t="b">
        <v>1</v>
      </c>
      <c r="N2157" t="s">
        <v>8269</v>
      </c>
      <c r="O2157">
        <f t="shared" si="170"/>
        <v>107</v>
      </c>
      <c r="P2157">
        <f t="shared" si="171"/>
        <v>35.04</v>
      </c>
      <c r="Q2157" t="s">
        <v>8315</v>
      </c>
      <c r="R2157" t="s">
        <v>8316</v>
      </c>
      <c r="S2157" s="12">
        <f t="shared" si="167"/>
        <v>42495.434236111112</v>
      </c>
      <c r="T2157" s="12">
        <f t="shared" si="168"/>
        <v>42523.434236111112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2832</v>
      </c>
      <c r="B2176" s="3" t="s">
        <v>2832</v>
      </c>
      <c r="C2176" s="3" t="s">
        <v>6942</v>
      </c>
      <c r="D2176" s="6">
        <v>2500</v>
      </c>
      <c r="E2176" s="8">
        <v>2867.99</v>
      </c>
      <c r="F2176" t="s">
        <v>8218</v>
      </c>
      <c r="G2176" t="s">
        <v>8224</v>
      </c>
      <c r="H2176" t="s">
        <v>8246</v>
      </c>
      <c r="I2176">
        <v>1416780000</v>
      </c>
      <c r="J2176">
        <v>1414342894</v>
      </c>
      <c r="K2176" t="b">
        <v>0</v>
      </c>
      <c r="L2176">
        <v>95</v>
      </c>
      <c r="M2176" t="b">
        <v>1</v>
      </c>
      <c r="N2176" t="s">
        <v>8269</v>
      </c>
      <c r="O2176">
        <f t="shared" si="170"/>
        <v>115</v>
      </c>
      <c r="P2176">
        <f t="shared" si="171"/>
        <v>30.19</v>
      </c>
      <c r="Q2176" t="s">
        <v>8315</v>
      </c>
      <c r="R2176" t="s">
        <v>8316</v>
      </c>
      <c r="S2176" s="12">
        <f t="shared" si="167"/>
        <v>41938.709421296298</v>
      </c>
      <c r="T2176" s="12">
        <f t="shared" si="168"/>
        <v>41966.916666666672</v>
      </c>
      <c r="U2176">
        <f t="shared" si="169"/>
        <v>2014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5">ROUND(E2180/D2180*100,0)</f>
        <v>139</v>
      </c>
      <c r="P2180">
        <f t="shared" ref="P2180:P2243" si="176">IFERROR(ROUND(E2180/L2180,2),0)</f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5"/>
        <v>161</v>
      </c>
      <c r="P2181">
        <f t="shared" si="176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5"/>
        <v>107</v>
      </c>
      <c r="P2182">
        <f t="shared" si="176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5"/>
        <v>153</v>
      </c>
      <c r="P2183">
        <f t="shared" si="176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5"/>
        <v>524</v>
      </c>
      <c r="P2184">
        <f t="shared" si="176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5"/>
        <v>489</v>
      </c>
      <c r="P2185">
        <f t="shared" si="176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5"/>
        <v>285</v>
      </c>
      <c r="P2186">
        <f t="shared" si="176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2834</v>
      </c>
      <c r="B2187" s="3" t="s">
        <v>2834</v>
      </c>
      <c r="C2187" s="3" t="s">
        <v>6944</v>
      </c>
      <c r="D2187" s="6">
        <v>800</v>
      </c>
      <c r="E2187" s="8">
        <v>1360</v>
      </c>
      <c r="F2187" t="s">
        <v>8218</v>
      </c>
      <c r="G2187" t="s">
        <v>8224</v>
      </c>
      <c r="H2187" t="s">
        <v>8246</v>
      </c>
      <c r="I2187">
        <v>1422658930</v>
      </c>
      <c r="J2187">
        <v>1421362930</v>
      </c>
      <c r="K2187" t="b">
        <v>0</v>
      </c>
      <c r="L2187">
        <v>21</v>
      </c>
      <c r="M2187" t="b">
        <v>1</v>
      </c>
      <c r="N2187" t="s">
        <v>8269</v>
      </c>
      <c r="O2187">
        <f t="shared" si="175"/>
        <v>170</v>
      </c>
      <c r="P2187">
        <f t="shared" si="176"/>
        <v>64.760000000000005</v>
      </c>
      <c r="Q2187" t="s">
        <v>8315</v>
      </c>
      <c r="R2187" t="s">
        <v>8316</v>
      </c>
      <c r="S2187" s="12">
        <f t="shared" si="172"/>
        <v>42019.959837962961</v>
      </c>
      <c r="T2187" s="12">
        <f t="shared" si="173"/>
        <v>42034.959837962961</v>
      </c>
      <c r="U2187">
        <f t="shared" si="174"/>
        <v>2015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2835</v>
      </c>
      <c r="B2191" s="3" t="s">
        <v>2835</v>
      </c>
      <c r="C2191" s="3" t="s">
        <v>6945</v>
      </c>
      <c r="D2191" s="6">
        <v>1000</v>
      </c>
      <c r="E2191" s="8">
        <v>1870.99</v>
      </c>
      <c r="F2191" t="s">
        <v>8218</v>
      </c>
      <c r="G2191" t="s">
        <v>8224</v>
      </c>
      <c r="H2191" t="s">
        <v>8246</v>
      </c>
      <c r="I2191">
        <v>1449273600</v>
      </c>
      <c r="J2191">
        <v>1446742417</v>
      </c>
      <c r="K2191" t="b">
        <v>0</v>
      </c>
      <c r="L2191">
        <v>93</v>
      </c>
      <c r="M2191" t="b">
        <v>1</v>
      </c>
      <c r="N2191" t="s">
        <v>8269</v>
      </c>
      <c r="O2191">
        <f t="shared" si="175"/>
        <v>187</v>
      </c>
      <c r="P2191">
        <f t="shared" si="176"/>
        <v>20.12</v>
      </c>
      <c r="Q2191" t="s">
        <v>8315</v>
      </c>
      <c r="R2191" t="s">
        <v>8316</v>
      </c>
      <c r="S2191" s="12">
        <f t="shared" si="172"/>
        <v>42313.703900462962</v>
      </c>
      <c r="T2191" s="12">
        <f t="shared" si="173"/>
        <v>42343</v>
      </c>
      <c r="U2191">
        <f t="shared" si="174"/>
        <v>2015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2840</v>
      </c>
      <c r="B2193" s="3" t="s">
        <v>2840</v>
      </c>
      <c r="C2193" s="3" t="s">
        <v>6950</v>
      </c>
      <c r="D2193" s="6">
        <v>2500</v>
      </c>
      <c r="E2193" s="8">
        <v>2600</v>
      </c>
      <c r="F2193" t="s">
        <v>8218</v>
      </c>
      <c r="G2193" t="s">
        <v>8224</v>
      </c>
      <c r="H2193" t="s">
        <v>8246</v>
      </c>
      <c r="I2193">
        <v>1426698000</v>
      </c>
      <c r="J2193">
        <v>1424825479</v>
      </c>
      <c r="K2193" t="b">
        <v>0</v>
      </c>
      <c r="L2193">
        <v>132</v>
      </c>
      <c r="M2193" t="b">
        <v>1</v>
      </c>
      <c r="N2193" t="s">
        <v>8269</v>
      </c>
      <c r="O2193">
        <f t="shared" si="175"/>
        <v>104</v>
      </c>
      <c r="P2193">
        <f t="shared" si="176"/>
        <v>19.7</v>
      </c>
      <c r="Q2193" t="s">
        <v>8315</v>
      </c>
      <c r="R2193" t="s">
        <v>8316</v>
      </c>
      <c r="S2193" s="12">
        <f t="shared" si="172"/>
        <v>42060.035636574074</v>
      </c>
      <c r="T2193" s="12">
        <f t="shared" si="173"/>
        <v>42081.708333333328</v>
      </c>
      <c r="U2193">
        <f t="shared" si="174"/>
        <v>2015</v>
      </c>
    </row>
    <row r="2194" spans="1:21" ht="58" x14ac:dyDescent="0.35">
      <c r="A2194">
        <v>2841</v>
      </c>
      <c r="B2194" s="3" t="s">
        <v>2841</v>
      </c>
      <c r="C2194" s="3" t="s">
        <v>6951</v>
      </c>
      <c r="D2194" s="6">
        <v>1000</v>
      </c>
      <c r="E2194" s="8">
        <v>10</v>
      </c>
      <c r="F2194" t="s">
        <v>8220</v>
      </c>
      <c r="G2194" t="s">
        <v>8224</v>
      </c>
      <c r="H2194" t="s">
        <v>8246</v>
      </c>
      <c r="I2194">
        <v>1450032297</v>
      </c>
      <c r="J2194">
        <v>1444844697</v>
      </c>
      <c r="K2194" t="b">
        <v>0</v>
      </c>
      <c r="L2194">
        <v>1</v>
      </c>
      <c r="M2194" t="b">
        <v>0</v>
      </c>
      <c r="N2194" t="s">
        <v>8269</v>
      </c>
      <c r="O2194">
        <f t="shared" si="175"/>
        <v>1</v>
      </c>
      <c r="P2194">
        <f t="shared" si="176"/>
        <v>10</v>
      </c>
      <c r="Q2194" t="s">
        <v>8315</v>
      </c>
      <c r="R2194" t="s">
        <v>8316</v>
      </c>
      <c r="S2194" s="12">
        <f t="shared" si="172"/>
        <v>42291.739548611105</v>
      </c>
      <c r="T2194" s="12">
        <f t="shared" si="173"/>
        <v>42351.781215277777</v>
      </c>
      <c r="U2194">
        <f t="shared" si="174"/>
        <v>2015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2842</v>
      </c>
      <c r="B2202" s="3" t="s">
        <v>2842</v>
      </c>
      <c r="C2202" s="3" t="s">
        <v>6952</v>
      </c>
      <c r="D2202" s="6">
        <v>1500</v>
      </c>
      <c r="E2202" s="8">
        <v>0</v>
      </c>
      <c r="F2202" t="s">
        <v>8220</v>
      </c>
      <c r="G2202" t="s">
        <v>8224</v>
      </c>
      <c r="H2202" t="s">
        <v>8246</v>
      </c>
      <c r="I2202">
        <v>1403348400</v>
      </c>
      <c r="J2202">
        <v>1401058295</v>
      </c>
      <c r="K2202" t="b">
        <v>0</v>
      </c>
      <c r="L2202">
        <v>0</v>
      </c>
      <c r="M2202" t="b">
        <v>0</v>
      </c>
      <c r="N2202" t="s">
        <v>8269</v>
      </c>
      <c r="O2202">
        <f t="shared" si="175"/>
        <v>0</v>
      </c>
      <c r="P2202">
        <f t="shared" si="176"/>
        <v>0</v>
      </c>
      <c r="Q2202" t="s">
        <v>8315</v>
      </c>
      <c r="R2202" t="s">
        <v>8316</v>
      </c>
      <c r="S2202" s="12">
        <f t="shared" si="172"/>
        <v>41784.952488425923</v>
      </c>
      <c r="T2202" s="12">
        <f t="shared" si="173"/>
        <v>41811.458333333336</v>
      </c>
      <c r="U2202">
        <f t="shared" si="174"/>
        <v>2014</v>
      </c>
    </row>
    <row r="2203" spans="1:21" ht="43.5" x14ac:dyDescent="0.35">
      <c r="A2203">
        <v>2849</v>
      </c>
      <c r="B2203" s="3" t="s">
        <v>2849</v>
      </c>
      <c r="C2203" s="3" t="s">
        <v>6959</v>
      </c>
      <c r="D2203" s="6">
        <v>500</v>
      </c>
      <c r="E2203" s="8">
        <v>5</v>
      </c>
      <c r="F2203" t="s">
        <v>8220</v>
      </c>
      <c r="G2203" t="s">
        <v>8224</v>
      </c>
      <c r="H2203" t="s">
        <v>8246</v>
      </c>
      <c r="I2203">
        <v>1461406600</v>
      </c>
      <c r="J2203">
        <v>1458814600</v>
      </c>
      <c r="K2203" t="b">
        <v>0</v>
      </c>
      <c r="L2203">
        <v>1</v>
      </c>
      <c r="M2203" t="b">
        <v>0</v>
      </c>
      <c r="N2203" t="s">
        <v>8269</v>
      </c>
      <c r="O2203">
        <f t="shared" si="175"/>
        <v>1</v>
      </c>
      <c r="P2203">
        <f t="shared" si="176"/>
        <v>5</v>
      </c>
      <c r="Q2203" t="s">
        <v>8315</v>
      </c>
      <c r="R2203" t="s">
        <v>8316</v>
      </c>
      <c r="S2203" s="12">
        <f t="shared" si="172"/>
        <v>42453.428240740745</v>
      </c>
      <c r="T2203" s="12">
        <f t="shared" si="173"/>
        <v>42483.428240740745</v>
      </c>
      <c r="U2203">
        <f t="shared" si="174"/>
        <v>2016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3.5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5"/>
        <v>42</v>
      </c>
      <c r="P2211">
        <f t="shared" si="176"/>
        <v>29.79</v>
      </c>
      <c r="Q2211" t="s">
        <v>8315</v>
      </c>
      <c r="R2211" t="s">
        <v>8316</v>
      </c>
      <c r="S2211" s="12">
        <f t="shared" si="172"/>
        <v>42111.71665509259</v>
      </c>
      <c r="T2211" s="12">
        <f t="shared" si="173"/>
        <v>42131.71665509259</v>
      </c>
      <c r="U2211">
        <f t="shared" si="174"/>
        <v>2015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x14ac:dyDescent="0.35">
      <c r="A2227">
        <v>2864</v>
      </c>
      <c r="B2227" s="3" t="s">
        <v>2864</v>
      </c>
      <c r="C2227" s="3" t="s">
        <v>6974</v>
      </c>
      <c r="D2227" s="6">
        <v>2500</v>
      </c>
      <c r="E2227" s="8">
        <v>40</v>
      </c>
      <c r="F2227" t="s">
        <v>8220</v>
      </c>
      <c r="G2227" t="s">
        <v>8224</v>
      </c>
      <c r="H2227" t="s">
        <v>8246</v>
      </c>
      <c r="I2227">
        <v>1437139080</v>
      </c>
      <c r="J2227">
        <v>1434552207</v>
      </c>
      <c r="K2227" t="b">
        <v>0</v>
      </c>
      <c r="L2227">
        <v>3</v>
      </c>
      <c r="M2227" t="b">
        <v>0</v>
      </c>
      <c r="N2227" t="s">
        <v>8269</v>
      </c>
      <c r="O2227">
        <f t="shared" si="175"/>
        <v>2</v>
      </c>
      <c r="P2227">
        <f t="shared" si="176"/>
        <v>13.33</v>
      </c>
      <c r="Q2227" t="s">
        <v>8315</v>
      </c>
      <c r="R2227" t="s">
        <v>8316</v>
      </c>
      <c r="S2227" s="12">
        <f t="shared" si="172"/>
        <v>42172.613506944443</v>
      </c>
      <c r="T2227" s="12">
        <f t="shared" si="173"/>
        <v>42202.554166666669</v>
      </c>
      <c r="U2227">
        <f t="shared" si="174"/>
        <v>2015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2878</v>
      </c>
      <c r="B2229" s="3" t="s">
        <v>2878</v>
      </c>
      <c r="C2229" s="3" t="s">
        <v>6988</v>
      </c>
      <c r="D2229" s="6">
        <v>3000</v>
      </c>
      <c r="E2229" s="8">
        <v>63</v>
      </c>
      <c r="F2229" t="s">
        <v>8220</v>
      </c>
      <c r="G2229" t="s">
        <v>8224</v>
      </c>
      <c r="H2229" t="s">
        <v>8246</v>
      </c>
      <c r="I2229">
        <v>1435934795</v>
      </c>
      <c r="J2229">
        <v>1430750795</v>
      </c>
      <c r="K2229" t="b">
        <v>0</v>
      </c>
      <c r="L2229">
        <v>4</v>
      </c>
      <c r="M2229" t="b">
        <v>0</v>
      </c>
      <c r="N2229" t="s">
        <v>8269</v>
      </c>
      <c r="O2229">
        <f t="shared" si="175"/>
        <v>2</v>
      </c>
      <c r="P2229">
        <f t="shared" si="176"/>
        <v>15.75</v>
      </c>
      <c r="Q2229" t="s">
        <v>8315</v>
      </c>
      <c r="R2229" t="s">
        <v>8316</v>
      </c>
      <c r="S2229" s="12">
        <f t="shared" si="172"/>
        <v>42128.615682870368</v>
      </c>
      <c r="T2229" s="12">
        <f t="shared" si="173"/>
        <v>42188.615682870368</v>
      </c>
      <c r="U2229">
        <f t="shared" si="174"/>
        <v>2015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2904</v>
      </c>
      <c r="B2235" s="3" t="s">
        <v>2904</v>
      </c>
      <c r="C2235" s="3" t="s">
        <v>7014</v>
      </c>
      <c r="D2235" s="6">
        <v>1500</v>
      </c>
      <c r="E2235" s="8">
        <v>75</v>
      </c>
      <c r="F2235" t="s">
        <v>8220</v>
      </c>
      <c r="G2235" t="s">
        <v>8224</v>
      </c>
      <c r="H2235" t="s">
        <v>8246</v>
      </c>
      <c r="I2235">
        <v>1415534400</v>
      </c>
      <c r="J2235">
        <v>1414538031</v>
      </c>
      <c r="K2235" t="b">
        <v>0</v>
      </c>
      <c r="L2235">
        <v>4</v>
      </c>
      <c r="M2235" t="b">
        <v>0</v>
      </c>
      <c r="N2235" t="s">
        <v>8269</v>
      </c>
      <c r="O2235">
        <f t="shared" si="175"/>
        <v>5</v>
      </c>
      <c r="P2235">
        <f t="shared" si="176"/>
        <v>18.75</v>
      </c>
      <c r="Q2235" t="s">
        <v>8315</v>
      </c>
      <c r="R2235" t="s">
        <v>8316</v>
      </c>
      <c r="S2235" s="12">
        <f t="shared" si="172"/>
        <v>41940.967951388891</v>
      </c>
      <c r="T2235" s="12">
        <f t="shared" si="173"/>
        <v>41952.5</v>
      </c>
      <c r="U2235">
        <f t="shared" si="174"/>
        <v>2014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2910</v>
      </c>
      <c r="B2243" s="3" t="s">
        <v>2910</v>
      </c>
      <c r="C2243" s="3" t="s">
        <v>7020</v>
      </c>
      <c r="D2243" s="6">
        <v>30000</v>
      </c>
      <c r="E2243" s="8">
        <v>1</v>
      </c>
      <c r="F2243" t="s">
        <v>8220</v>
      </c>
      <c r="G2243" t="s">
        <v>8224</v>
      </c>
      <c r="H2243" t="s">
        <v>8246</v>
      </c>
      <c r="I2243">
        <v>1434139887</v>
      </c>
      <c r="J2243">
        <v>1428955887</v>
      </c>
      <c r="K2243" t="b">
        <v>0</v>
      </c>
      <c r="L2243">
        <v>1</v>
      </c>
      <c r="M2243" t="b">
        <v>0</v>
      </c>
      <c r="N2243" t="s">
        <v>8269</v>
      </c>
      <c r="O2243">
        <f t="shared" si="175"/>
        <v>0</v>
      </c>
      <c r="P2243">
        <f t="shared" si="176"/>
        <v>1</v>
      </c>
      <c r="Q2243" t="s">
        <v>8315</v>
      </c>
      <c r="R2243" t="s">
        <v>8316</v>
      </c>
      <c r="S2243" s="12">
        <f t="shared" ref="S2243:S2306" si="177">(((J2243/60)/60)/24)+DATE(1970,1,1)</f>
        <v>42107.841284722221</v>
      </c>
      <c r="T2243" s="12">
        <f t="shared" ref="T2243:T2306" si="178">(((I2243/60)/60)/24)+DATE(1970,1,1)</f>
        <v>42167.841284722221</v>
      </c>
      <c r="U2243">
        <f t="shared" ref="U2243:U2306" si="179">YEAR(S2243)</f>
        <v>2015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80">ROUND(E2244/D2244*100,0)</f>
        <v>1360</v>
      </c>
      <c r="P2244">
        <f t="shared" ref="P2244:P2307" si="181">IFERROR(ROUND(E2244/L2244,2),0)</f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0"/>
        <v>930250</v>
      </c>
      <c r="P2245">
        <f t="shared" si="181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0"/>
        <v>377</v>
      </c>
      <c r="P2246">
        <f t="shared" si="181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0"/>
        <v>2647</v>
      </c>
      <c r="P2247">
        <f t="shared" si="181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29" x14ac:dyDescent="0.35">
      <c r="A2248">
        <v>2914</v>
      </c>
      <c r="B2248" s="3" t="s">
        <v>2914</v>
      </c>
      <c r="C2248" s="3" t="s">
        <v>7024</v>
      </c>
      <c r="D2248" s="6">
        <v>25000</v>
      </c>
      <c r="E2248" s="8">
        <v>1</v>
      </c>
      <c r="F2248" t="s">
        <v>8220</v>
      </c>
      <c r="G2248" t="s">
        <v>8224</v>
      </c>
      <c r="H2248" t="s">
        <v>8246</v>
      </c>
      <c r="I2248">
        <v>1426365994</v>
      </c>
      <c r="J2248">
        <v>1421185594</v>
      </c>
      <c r="K2248" t="b">
        <v>0</v>
      </c>
      <c r="L2248">
        <v>1</v>
      </c>
      <c r="M2248" t="b">
        <v>0</v>
      </c>
      <c r="N2248" t="s">
        <v>8269</v>
      </c>
      <c r="O2248">
        <f t="shared" si="180"/>
        <v>0</v>
      </c>
      <c r="P2248">
        <f t="shared" si="181"/>
        <v>1</v>
      </c>
      <c r="Q2248" t="s">
        <v>8315</v>
      </c>
      <c r="R2248" t="s">
        <v>8316</v>
      </c>
      <c r="S2248" s="12">
        <f t="shared" si="177"/>
        <v>42017.907337962963</v>
      </c>
      <c r="T2248" s="12">
        <f t="shared" si="178"/>
        <v>42077.865671296298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0"/>
        <v>104</v>
      </c>
      <c r="P2249">
        <f t="shared" si="181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2915</v>
      </c>
      <c r="B2250" s="3" t="s">
        <v>2915</v>
      </c>
      <c r="C2250" s="3" t="s">
        <v>7025</v>
      </c>
      <c r="D2250" s="6">
        <v>1000</v>
      </c>
      <c r="E2250" s="8">
        <v>611</v>
      </c>
      <c r="F2250" t="s">
        <v>8220</v>
      </c>
      <c r="G2250" t="s">
        <v>8224</v>
      </c>
      <c r="H2250" t="s">
        <v>8246</v>
      </c>
      <c r="I2250">
        <v>1458117190</v>
      </c>
      <c r="J2250">
        <v>1455528790</v>
      </c>
      <c r="K2250" t="b">
        <v>0</v>
      </c>
      <c r="L2250">
        <v>3</v>
      </c>
      <c r="M2250" t="b">
        <v>0</v>
      </c>
      <c r="N2250" t="s">
        <v>8269</v>
      </c>
      <c r="O2250">
        <f t="shared" si="180"/>
        <v>61</v>
      </c>
      <c r="P2250">
        <f t="shared" si="181"/>
        <v>203.67</v>
      </c>
      <c r="Q2250" t="s">
        <v>8315</v>
      </c>
      <c r="R2250" t="s">
        <v>8316</v>
      </c>
      <c r="S2250" s="12">
        <f t="shared" si="177"/>
        <v>42415.398032407407</v>
      </c>
      <c r="T2250" s="12">
        <f t="shared" si="178"/>
        <v>42445.356365740736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2916</v>
      </c>
      <c r="B2258" s="3" t="s">
        <v>2916</v>
      </c>
      <c r="C2258" s="3" t="s">
        <v>7026</v>
      </c>
      <c r="D2258" s="6">
        <v>1850</v>
      </c>
      <c r="E2258" s="8">
        <v>145</v>
      </c>
      <c r="F2258" t="s">
        <v>8220</v>
      </c>
      <c r="G2258" t="s">
        <v>8224</v>
      </c>
      <c r="H2258" t="s">
        <v>8246</v>
      </c>
      <c r="I2258">
        <v>1400498789</v>
      </c>
      <c r="J2258">
        <v>1398511589</v>
      </c>
      <c r="K2258" t="b">
        <v>0</v>
      </c>
      <c r="L2258">
        <v>7</v>
      </c>
      <c r="M2258" t="b">
        <v>0</v>
      </c>
      <c r="N2258" t="s">
        <v>8269</v>
      </c>
      <c r="O2258">
        <f t="shared" si="180"/>
        <v>8</v>
      </c>
      <c r="P2258">
        <f t="shared" si="181"/>
        <v>20.71</v>
      </c>
      <c r="Q2258" t="s">
        <v>8315</v>
      </c>
      <c r="R2258" t="s">
        <v>8316</v>
      </c>
      <c r="S2258" s="12">
        <f t="shared" si="177"/>
        <v>41755.476724537039</v>
      </c>
      <c r="T2258" s="12">
        <f t="shared" si="178"/>
        <v>41778.476724537039</v>
      </c>
      <c r="U2258">
        <f t="shared" si="179"/>
        <v>2014</v>
      </c>
    </row>
    <row r="2259" spans="1:21" ht="43.5" x14ac:dyDescent="0.35">
      <c r="A2259">
        <v>2976</v>
      </c>
      <c r="B2259" s="3" t="s">
        <v>2976</v>
      </c>
      <c r="C2259" s="3" t="s">
        <v>7086</v>
      </c>
      <c r="D2259" s="6">
        <v>70</v>
      </c>
      <c r="E2259" s="8">
        <v>120</v>
      </c>
      <c r="F2259" t="s">
        <v>8218</v>
      </c>
      <c r="G2259" t="s">
        <v>8224</v>
      </c>
      <c r="H2259" t="s">
        <v>8246</v>
      </c>
      <c r="I2259">
        <v>1457870400</v>
      </c>
      <c r="J2259">
        <v>1456421530</v>
      </c>
      <c r="K2259" t="b">
        <v>0</v>
      </c>
      <c r="L2259">
        <v>14</v>
      </c>
      <c r="M2259" t="b">
        <v>1</v>
      </c>
      <c r="N2259" t="s">
        <v>8269</v>
      </c>
      <c r="O2259">
        <f t="shared" si="180"/>
        <v>171</v>
      </c>
      <c r="P2259">
        <f t="shared" si="181"/>
        <v>8.57</v>
      </c>
      <c r="Q2259" t="s">
        <v>8315</v>
      </c>
      <c r="R2259" t="s">
        <v>8316</v>
      </c>
      <c r="S2259" s="12">
        <f t="shared" si="177"/>
        <v>42425.730671296296</v>
      </c>
      <c r="T2259" s="12">
        <f t="shared" si="178"/>
        <v>42442.5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3133</v>
      </c>
      <c r="B2261" s="3" t="s">
        <v>3133</v>
      </c>
      <c r="C2261" s="3" t="s">
        <v>7243</v>
      </c>
      <c r="D2261" s="6">
        <v>500</v>
      </c>
      <c r="E2261" s="8">
        <v>540</v>
      </c>
      <c r="F2261" t="s">
        <v>8221</v>
      </c>
      <c r="G2261" t="s">
        <v>8224</v>
      </c>
      <c r="H2261" t="s">
        <v>8246</v>
      </c>
      <c r="I2261">
        <v>1490358834</v>
      </c>
      <c r="J2261">
        <v>1487770434</v>
      </c>
      <c r="K2261" t="b">
        <v>0</v>
      </c>
      <c r="L2261">
        <v>16</v>
      </c>
      <c r="M2261" t="b">
        <v>0</v>
      </c>
      <c r="N2261" t="s">
        <v>8269</v>
      </c>
      <c r="O2261">
        <f t="shared" si="180"/>
        <v>108</v>
      </c>
      <c r="P2261">
        <f t="shared" si="181"/>
        <v>33.75</v>
      </c>
      <c r="Q2261" t="s">
        <v>8315</v>
      </c>
      <c r="R2261" t="s">
        <v>8316</v>
      </c>
      <c r="S2261" s="12">
        <f t="shared" si="177"/>
        <v>42788.565208333333</v>
      </c>
      <c r="T2261" s="12">
        <f t="shared" si="178"/>
        <v>42818.523541666669</v>
      </c>
      <c r="U2261">
        <f t="shared" si="179"/>
        <v>2017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58" x14ac:dyDescent="0.35">
      <c r="A2267">
        <v>3134</v>
      </c>
      <c r="B2267" s="3" t="s">
        <v>3134</v>
      </c>
      <c r="C2267" s="3" t="s">
        <v>7244</v>
      </c>
      <c r="D2267" s="6">
        <v>1000</v>
      </c>
      <c r="E2267" s="8">
        <v>225</v>
      </c>
      <c r="F2267" t="s">
        <v>8221</v>
      </c>
      <c r="G2267" t="s">
        <v>8224</v>
      </c>
      <c r="H2267" t="s">
        <v>8246</v>
      </c>
      <c r="I2267">
        <v>1490631419</v>
      </c>
      <c r="J2267">
        <v>1488820619</v>
      </c>
      <c r="K2267" t="b">
        <v>0</v>
      </c>
      <c r="L2267">
        <v>12</v>
      </c>
      <c r="M2267" t="b">
        <v>0</v>
      </c>
      <c r="N2267" t="s">
        <v>8269</v>
      </c>
      <c r="O2267">
        <f t="shared" si="180"/>
        <v>23</v>
      </c>
      <c r="P2267">
        <f t="shared" si="181"/>
        <v>18.75</v>
      </c>
      <c r="Q2267" t="s">
        <v>8315</v>
      </c>
      <c r="R2267" t="s">
        <v>8316</v>
      </c>
      <c r="S2267" s="12">
        <f t="shared" si="177"/>
        <v>42800.720127314817</v>
      </c>
      <c r="T2267" s="12">
        <f t="shared" si="178"/>
        <v>42821.678460648152</v>
      </c>
      <c r="U2267">
        <f t="shared" si="179"/>
        <v>2017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3136</v>
      </c>
      <c r="B2277" s="3" t="s">
        <v>3136</v>
      </c>
      <c r="C2277" s="3" t="s">
        <v>7246</v>
      </c>
      <c r="D2277" s="6">
        <v>500</v>
      </c>
      <c r="E2277" s="8">
        <v>639</v>
      </c>
      <c r="F2277" t="s">
        <v>8221</v>
      </c>
      <c r="G2277" t="s">
        <v>8224</v>
      </c>
      <c r="H2277" t="s">
        <v>8246</v>
      </c>
      <c r="I2277">
        <v>1491001140</v>
      </c>
      <c r="J2277">
        <v>1487847954</v>
      </c>
      <c r="K2277" t="b">
        <v>0</v>
      </c>
      <c r="L2277">
        <v>22</v>
      </c>
      <c r="M2277" t="b">
        <v>0</v>
      </c>
      <c r="N2277" t="s">
        <v>8269</v>
      </c>
      <c r="O2277">
        <f t="shared" si="180"/>
        <v>128</v>
      </c>
      <c r="P2277">
        <f t="shared" si="181"/>
        <v>29.05</v>
      </c>
      <c r="Q2277" t="s">
        <v>8315</v>
      </c>
      <c r="R2277" t="s">
        <v>8316</v>
      </c>
      <c r="S2277" s="12">
        <f t="shared" si="177"/>
        <v>42789.462430555555</v>
      </c>
      <c r="T2277" s="12">
        <f t="shared" si="178"/>
        <v>42825.957638888889</v>
      </c>
      <c r="U2277">
        <f t="shared" si="179"/>
        <v>2017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5">ROUND(E2308/D2308*100,0)</f>
        <v>107</v>
      </c>
      <c r="P2308">
        <f t="shared" ref="P2308:P2371" si="186">IFERROR(ROUND(E2308/L2308,2),0)</f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5"/>
        <v>107</v>
      </c>
      <c r="P2309">
        <f t="shared" si="186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5"/>
        <v>101</v>
      </c>
      <c r="P2310">
        <f t="shared" si="186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5"/>
        <v>107</v>
      </c>
      <c r="P2311">
        <f t="shared" si="186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5"/>
        <v>429</v>
      </c>
      <c r="P2312">
        <f t="shared" si="186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5"/>
        <v>104</v>
      </c>
      <c r="P2313">
        <f t="shared" si="186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5"/>
        <v>108</v>
      </c>
      <c r="P2314">
        <f t="shared" si="186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58" x14ac:dyDescent="0.35">
      <c r="A2326">
        <v>3138</v>
      </c>
      <c r="B2326" s="3" t="s">
        <v>3138</v>
      </c>
      <c r="C2326" s="3" t="s">
        <v>7248</v>
      </c>
      <c r="D2326" s="6">
        <v>200</v>
      </c>
      <c r="E2326" s="8">
        <v>0</v>
      </c>
      <c r="F2326" t="s">
        <v>8221</v>
      </c>
      <c r="G2326" t="s">
        <v>8224</v>
      </c>
      <c r="H2326" t="s">
        <v>8246</v>
      </c>
      <c r="I2326">
        <v>1491233407</v>
      </c>
      <c r="J2326">
        <v>1489591807</v>
      </c>
      <c r="K2326" t="b">
        <v>0</v>
      </c>
      <c r="L2326">
        <v>0</v>
      </c>
      <c r="M2326" t="b">
        <v>0</v>
      </c>
      <c r="N2326" t="s">
        <v>8269</v>
      </c>
      <c r="O2326">
        <f t="shared" si="185"/>
        <v>0</v>
      </c>
      <c r="P2326">
        <f t="shared" si="186"/>
        <v>0</v>
      </c>
      <c r="Q2326" t="s">
        <v>8315</v>
      </c>
      <c r="R2326" t="s">
        <v>8316</v>
      </c>
      <c r="S2326" s="12">
        <f t="shared" si="182"/>
        <v>42809.645914351851</v>
      </c>
      <c r="T2326" s="12">
        <f t="shared" si="183"/>
        <v>42828.645914351851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3142</v>
      </c>
      <c r="B2359" s="3" t="s">
        <v>3142</v>
      </c>
      <c r="C2359" s="3" t="s">
        <v>7252</v>
      </c>
      <c r="D2359" s="6">
        <v>2750</v>
      </c>
      <c r="E2359" s="8">
        <v>45</v>
      </c>
      <c r="F2359" t="s">
        <v>8221</v>
      </c>
      <c r="G2359" t="s">
        <v>8224</v>
      </c>
      <c r="H2359" t="s">
        <v>8246</v>
      </c>
      <c r="I2359">
        <v>1489922339</v>
      </c>
      <c r="J2359">
        <v>1487333939</v>
      </c>
      <c r="K2359" t="b">
        <v>0</v>
      </c>
      <c r="L2359">
        <v>3</v>
      </c>
      <c r="M2359" t="b">
        <v>0</v>
      </c>
      <c r="N2359" t="s">
        <v>8269</v>
      </c>
      <c r="O2359">
        <f t="shared" si="185"/>
        <v>2</v>
      </c>
      <c r="P2359">
        <f t="shared" si="186"/>
        <v>15</v>
      </c>
      <c r="Q2359" t="s">
        <v>8315</v>
      </c>
      <c r="R2359" t="s">
        <v>8316</v>
      </c>
      <c r="S2359" s="12">
        <f t="shared" si="182"/>
        <v>42783.513182870374</v>
      </c>
      <c r="T2359" s="12">
        <f t="shared" si="183"/>
        <v>42813.471516203703</v>
      </c>
      <c r="U2359">
        <f t="shared" si="184"/>
        <v>2017</v>
      </c>
    </row>
    <row r="2360" spans="1:21" ht="58" x14ac:dyDescent="0.35">
      <c r="A2360">
        <v>3143</v>
      </c>
      <c r="B2360" s="3" t="s">
        <v>3143</v>
      </c>
      <c r="C2360" s="3" t="s">
        <v>7253</v>
      </c>
      <c r="D2360" s="6">
        <v>700</v>
      </c>
      <c r="E2360" s="8">
        <v>0</v>
      </c>
      <c r="F2360" t="s">
        <v>8221</v>
      </c>
      <c r="G2360" t="s">
        <v>8224</v>
      </c>
      <c r="H2360" t="s">
        <v>8246</v>
      </c>
      <c r="I2360">
        <v>1491726956</v>
      </c>
      <c r="J2360">
        <v>1489480556</v>
      </c>
      <c r="K2360" t="b">
        <v>0</v>
      </c>
      <c r="L2360">
        <v>0</v>
      </c>
      <c r="M2360" t="b">
        <v>0</v>
      </c>
      <c r="N2360" t="s">
        <v>8269</v>
      </c>
      <c r="O2360">
        <f t="shared" si="185"/>
        <v>0</v>
      </c>
      <c r="P2360">
        <f t="shared" si="186"/>
        <v>0</v>
      </c>
      <c r="Q2360" t="s">
        <v>8315</v>
      </c>
      <c r="R2360" t="s">
        <v>8316</v>
      </c>
      <c r="S2360" s="12">
        <f t="shared" si="182"/>
        <v>42808.358287037037</v>
      </c>
      <c r="T2360" s="12">
        <f t="shared" si="183"/>
        <v>42834.358287037037</v>
      </c>
      <c r="U2360">
        <f t="shared" si="184"/>
        <v>2017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3152</v>
      </c>
      <c r="B2368" s="3" t="s">
        <v>3152</v>
      </c>
      <c r="C2368" s="3" t="s">
        <v>7262</v>
      </c>
      <c r="D2368" s="6">
        <v>2200</v>
      </c>
      <c r="E2368" s="8">
        <v>2331</v>
      </c>
      <c r="F2368" t="s">
        <v>8218</v>
      </c>
      <c r="G2368" t="s">
        <v>8224</v>
      </c>
      <c r="H2368" t="s">
        <v>8246</v>
      </c>
      <c r="I2368">
        <v>1383425367</v>
      </c>
      <c r="J2368">
        <v>1380833367</v>
      </c>
      <c r="K2368" t="b">
        <v>1</v>
      </c>
      <c r="L2368">
        <v>67</v>
      </c>
      <c r="M2368" t="b">
        <v>1</v>
      </c>
      <c r="N2368" t="s">
        <v>8269</v>
      </c>
      <c r="O2368">
        <f t="shared" si="185"/>
        <v>106</v>
      </c>
      <c r="P2368">
        <f t="shared" si="186"/>
        <v>34.79</v>
      </c>
      <c r="Q2368" t="s">
        <v>8315</v>
      </c>
      <c r="R2368" t="s">
        <v>8316</v>
      </c>
      <c r="S2368" s="12">
        <f t="shared" si="182"/>
        <v>41550.867673611108</v>
      </c>
      <c r="T2368" s="12">
        <f t="shared" si="183"/>
        <v>41580.867673611108</v>
      </c>
      <c r="U2368">
        <f t="shared" si="184"/>
        <v>2013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90">ROUND(E2372/D2372*100,0)</f>
        <v>0</v>
      </c>
      <c r="P2372">
        <f t="shared" ref="P2372:P2435" si="191">IFERROR(ROUND(E2372/L2372,2),0)</f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0"/>
        <v>0</v>
      </c>
      <c r="P2373">
        <f t="shared" si="191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0"/>
        <v>3</v>
      </c>
      <c r="P2374">
        <f t="shared" si="191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0"/>
        <v>0</v>
      </c>
      <c r="P2375">
        <f t="shared" si="191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0"/>
        <v>0</v>
      </c>
      <c r="P2376">
        <f t="shared" si="191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0"/>
        <v>0</v>
      </c>
      <c r="P2377">
        <f t="shared" si="191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0"/>
        <v>11</v>
      </c>
      <c r="P2378">
        <f t="shared" si="191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3155</v>
      </c>
      <c r="B2405" s="3" t="s">
        <v>3155</v>
      </c>
      <c r="C2405" s="3" t="s">
        <v>7265</v>
      </c>
      <c r="D2405" s="6">
        <v>5000</v>
      </c>
      <c r="E2405" s="8">
        <v>9425.23</v>
      </c>
      <c r="F2405" t="s">
        <v>8218</v>
      </c>
      <c r="G2405" t="s">
        <v>8224</v>
      </c>
      <c r="H2405" t="s">
        <v>8246</v>
      </c>
      <c r="I2405">
        <v>1356004725</v>
      </c>
      <c r="J2405">
        <v>1353412725</v>
      </c>
      <c r="K2405" t="b">
        <v>1</v>
      </c>
      <c r="L2405">
        <v>302</v>
      </c>
      <c r="M2405" t="b">
        <v>1</v>
      </c>
      <c r="N2405" t="s">
        <v>8269</v>
      </c>
      <c r="O2405">
        <f t="shared" si="190"/>
        <v>189</v>
      </c>
      <c r="P2405">
        <f t="shared" si="191"/>
        <v>31.21</v>
      </c>
      <c r="Q2405" t="s">
        <v>8315</v>
      </c>
      <c r="R2405" t="s">
        <v>8316</v>
      </c>
      <c r="S2405" s="12">
        <f t="shared" si="187"/>
        <v>41233.499131944445</v>
      </c>
      <c r="T2405" s="12">
        <f t="shared" si="188"/>
        <v>41263.499131944445</v>
      </c>
      <c r="U2405">
        <f t="shared" si="189"/>
        <v>2012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5">ROUND(E2436/D2436*100,0)</f>
        <v>0</v>
      </c>
      <c r="P2436">
        <f t="shared" ref="P2436:P2499" si="196">IFERROR(ROUND(E2436/L2436,2),0)</f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5"/>
        <v>0</v>
      </c>
      <c r="P2437">
        <f t="shared" si="196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5"/>
        <v>0</v>
      </c>
      <c r="P2438">
        <f t="shared" si="196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5"/>
        <v>0</v>
      </c>
      <c r="P2439">
        <f t="shared" si="196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5"/>
        <v>0</v>
      </c>
      <c r="P2440">
        <f t="shared" si="196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5"/>
        <v>0</v>
      </c>
      <c r="P2441">
        <f t="shared" si="196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5"/>
        <v>0</v>
      </c>
      <c r="P2442">
        <f t="shared" si="196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200">ROUND(E2500/D2500*100,0)</f>
        <v>106</v>
      </c>
      <c r="P2500">
        <f t="shared" ref="P2500:P2563" si="201">IFERROR(ROUND(E2500/L2500,2),0)</f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0"/>
        <v>203</v>
      </c>
      <c r="P2501">
        <f t="shared" si="201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0"/>
        <v>113</v>
      </c>
      <c r="P2502">
        <f t="shared" si="201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0"/>
        <v>3</v>
      </c>
      <c r="P2503">
        <f t="shared" si="201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0"/>
        <v>0</v>
      </c>
      <c r="P2504">
        <f t="shared" si="201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0"/>
        <v>0</v>
      </c>
      <c r="P2505">
        <f t="shared" si="201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0"/>
        <v>0</v>
      </c>
      <c r="P2506">
        <f t="shared" si="201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58" x14ac:dyDescent="0.35">
      <c r="A2508">
        <v>3161</v>
      </c>
      <c r="B2508" s="3" t="s">
        <v>3161</v>
      </c>
      <c r="C2508" s="3" t="s">
        <v>7271</v>
      </c>
      <c r="D2508" s="6">
        <v>2000</v>
      </c>
      <c r="E2508" s="8">
        <v>2102</v>
      </c>
      <c r="F2508" t="s">
        <v>8218</v>
      </c>
      <c r="G2508" t="s">
        <v>8224</v>
      </c>
      <c r="H2508" t="s">
        <v>8246</v>
      </c>
      <c r="I2508">
        <v>1413377522</v>
      </c>
      <c r="J2508">
        <v>1410785522</v>
      </c>
      <c r="K2508" t="b">
        <v>1</v>
      </c>
      <c r="L2508">
        <v>74</v>
      </c>
      <c r="M2508" t="b">
        <v>1</v>
      </c>
      <c r="N2508" t="s">
        <v>8269</v>
      </c>
      <c r="O2508">
        <f t="shared" si="200"/>
        <v>105</v>
      </c>
      <c r="P2508">
        <f t="shared" si="201"/>
        <v>28.41</v>
      </c>
      <c r="Q2508" t="s">
        <v>8315</v>
      </c>
      <c r="R2508" t="s">
        <v>8316</v>
      </c>
      <c r="S2508" s="12">
        <f t="shared" si="197"/>
        <v>41897.536134259259</v>
      </c>
      <c r="T2508" s="12">
        <f t="shared" si="198"/>
        <v>41927.536134259259</v>
      </c>
      <c r="U2508">
        <f t="shared" si="199"/>
        <v>2014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58" x14ac:dyDescent="0.35">
      <c r="A2511">
        <v>3171</v>
      </c>
      <c r="B2511" s="3" t="s">
        <v>3171</v>
      </c>
      <c r="C2511" s="3" t="s">
        <v>7281</v>
      </c>
      <c r="D2511" s="6">
        <v>7000</v>
      </c>
      <c r="E2511" s="8">
        <v>7617</v>
      </c>
      <c r="F2511" t="s">
        <v>8218</v>
      </c>
      <c r="G2511" t="s">
        <v>8224</v>
      </c>
      <c r="H2511" t="s">
        <v>8246</v>
      </c>
      <c r="I2511">
        <v>1462545358</v>
      </c>
      <c r="J2511">
        <v>1459953358</v>
      </c>
      <c r="K2511" t="b">
        <v>1</v>
      </c>
      <c r="L2511">
        <v>117</v>
      </c>
      <c r="M2511" t="b">
        <v>1</v>
      </c>
      <c r="N2511" t="s">
        <v>8269</v>
      </c>
      <c r="O2511">
        <f t="shared" si="200"/>
        <v>109</v>
      </c>
      <c r="P2511">
        <f t="shared" si="201"/>
        <v>65.099999999999994</v>
      </c>
      <c r="Q2511" t="s">
        <v>8315</v>
      </c>
      <c r="R2511" t="s">
        <v>8316</v>
      </c>
      <c r="S2511" s="12">
        <f t="shared" si="197"/>
        <v>42466.608310185184</v>
      </c>
      <c r="T2511" s="12">
        <f t="shared" si="198"/>
        <v>42496.608310185184</v>
      </c>
      <c r="U2511">
        <f t="shared" si="199"/>
        <v>2016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58" x14ac:dyDescent="0.35">
      <c r="A2513">
        <v>3178</v>
      </c>
      <c r="B2513" s="3" t="s">
        <v>3178</v>
      </c>
      <c r="C2513" s="3" t="s">
        <v>7288</v>
      </c>
      <c r="D2513" s="6">
        <v>1500</v>
      </c>
      <c r="E2513" s="8">
        <v>2576</v>
      </c>
      <c r="F2513" t="s">
        <v>8218</v>
      </c>
      <c r="G2513" t="s">
        <v>8224</v>
      </c>
      <c r="H2513" t="s">
        <v>8246</v>
      </c>
      <c r="I2513">
        <v>1405521075</v>
      </c>
      <c r="J2513">
        <v>1402929075</v>
      </c>
      <c r="K2513" t="b">
        <v>1</v>
      </c>
      <c r="L2513">
        <v>78</v>
      </c>
      <c r="M2513" t="b">
        <v>1</v>
      </c>
      <c r="N2513" t="s">
        <v>8269</v>
      </c>
      <c r="O2513">
        <f t="shared" si="200"/>
        <v>172</v>
      </c>
      <c r="P2513">
        <f t="shared" si="201"/>
        <v>33.03</v>
      </c>
      <c r="Q2513" t="s">
        <v>8315</v>
      </c>
      <c r="R2513" t="s">
        <v>8316</v>
      </c>
      <c r="S2513" s="12">
        <f t="shared" si="197"/>
        <v>41806.605034722219</v>
      </c>
      <c r="T2513" s="12">
        <f t="shared" si="198"/>
        <v>41836.605034722219</v>
      </c>
      <c r="U2513">
        <f t="shared" si="199"/>
        <v>2014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3180</v>
      </c>
      <c r="B2530" s="3" t="s">
        <v>3180</v>
      </c>
      <c r="C2530" s="3" t="s">
        <v>7290</v>
      </c>
      <c r="D2530" s="6">
        <v>1200</v>
      </c>
      <c r="E2530" s="8">
        <v>1437</v>
      </c>
      <c r="F2530" t="s">
        <v>8218</v>
      </c>
      <c r="G2530" t="s">
        <v>8224</v>
      </c>
      <c r="H2530" t="s">
        <v>8246</v>
      </c>
      <c r="I2530">
        <v>1403258049</v>
      </c>
      <c r="J2530">
        <v>1400666049</v>
      </c>
      <c r="K2530" t="b">
        <v>1</v>
      </c>
      <c r="L2530">
        <v>45</v>
      </c>
      <c r="M2530" t="b">
        <v>1</v>
      </c>
      <c r="N2530" t="s">
        <v>8269</v>
      </c>
      <c r="O2530">
        <f t="shared" si="200"/>
        <v>120</v>
      </c>
      <c r="P2530">
        <f t="shared" si="201"/>
        <v>31.93</v>
      </c>
      <c r="Q2530" t="s">
        <v>8315</v>
      </c>
      <c r="R2530" t="s">
        <v>8316</v>
      </c>
      <c r="S2530" s="12">
        <f t="shared" si="197"/>
        <v>41780.412604166668</v>
      </c>
      <c r="T2530" s="12">
        <f t="shared" si="198"/>
        <v>41810.412604166668</v>
      </c>
      <c r="U2530">
        <f t="shared" si="199"/>
        <v>2014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3.5" x14ac:dyDescent="0.35">
      <c r="A2543">
        <v>3181</v>
      </c>
      <c r="B2543" s="3" t="s">
        <v>3181</v>
      </c>
      <c r="C2543" s="3" t="s">
        <v>7291</v>
      </c>
      <c r="D2543" s="6">
        <v>500</v>
      </c>
      <c r="E2543" s="8">
        <v>545</v>
      </c>
      <c r="F2543" t="s">
        <v>8218</v>
      </c>
      <c r="G2543" t="s">
        <v>8224</v>
      </c>
      <c r="H2543" t="s">
        <v>8246</v>
      </c>
      <c r="I2543">
        <v>1402848000</v>
      </c>
      <c r="J2543">
        <v>1400570787</v>
      </c>
      <c r="K2543" t="b">
        <v>1</v>
      </c>
      <c r="L2543">
        <v>15</v>
      </c>
      <c r="M2543" t="b">
        <v>1</v>
      </c>
      <c r="N2543" t="s">
        <v>8269</v>
      </c>
      <c r="O2543">
        <f t="shared" si="200"/>
        <v>109</v>
      </c>
      <c r="P2543">
        <f t="shared" si="201"/>
        <v>36.33</v>
      </c>
      <c r="Q2543" t="s">
        <v>8315</v>
      </c>
      <c r="R2543" t="s">
        <v>8316</v>
      </c>
      <c r="S2543" s="12">
        <f t="shared" si="197"/>
        <v>41779.310034722221</v>
      </c>
      <c r="T2543" s="12">
        <f t="shared" si="198"/>
        <v>41805.666666666664</v>
      </c>
      <c r="U2543">
        <f t="shared" si="199"/>
        <v>2014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3185</v>
      </c>
      <c r="B2551" s="3" t="s">
        <v>3185</v>
      </c>
      <c r="C2551" s="3" t="s">
        <v>7295</v>
      </c>
      <c r="D2551" s="6">
        <v>1000</v>
      </c>
      <c r="E2551" s="8">
        <v>1000</v>
      </c>
      <c r="F2551" t="s">
        <v>8218</v>
      </c>
      <c r="G2551" t="s">
        <v>8224</v>
      </c>
      <c r="H2551" t="s">
        <v>8246</v>
      </c>
      <c r="I2551">
        <v>1405553241</v>
      </c>
      <c r="J2551">
        <v>1404948441</v>
      </c>
      <c r="K2551" t="b">
        <v>1</v>
      </c>
      <c r="L2551">
        <v>24</v>
      </c>
      <c r="M2551" t="b">
        <v>1</v>
      </c>
      <c r="N2551" t="s">
        <v>8269</v>
      </c>
      <c r="O2551">
        <f t="shared" si="200"/>
        <v>100</v>
      </c>
      <c r="P2551">
        <f t="shared" si="201"/>
        <v>41.67</v>
      </c>
      <c r="Q2551" t="s">
        <v>8315</v>
      </c>
      <c r="R2551" t="s">
        <v>8316</v>
      </c>
      <c r="S2551" s="12">
        <f t="shared" si="197"/>
        <v>41829.977326388893</v>
      </c>
      <c r="T2551" s="12">
        <f t="shared" si="198"/>
        <v>41836.977326388893</v>
      </c>
      <c r="U2551">
        <f t="shared" si="199"/>
        <v>2014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43.5" x14ac:dyDescent="0.35">
      <c r="A2559">
        <v>3186</v>
      </c>
      <c r="B2559" s="3" t="s">
        <v>3186</v>
      </c>
      <c r="C2559" s="3" t="s">
        <v>7296</v>
      </c>
      <c r="D2559" s="6">
        <v>3200</v>
      </c>
      <c r="E2559" s="8">
        <v>3270</v>
      </c>
      <c r="F2559" t="s">
        <v>8218</v>
      </c>
      <c r="G2559" t="s">
        <v>8224</v>
      </c>
      <c r="H2559" t="s">
        <v>8246</v>
      </c>
      <c r="I2559">
        <v>1410901200</v>
      </c>
      <c r="J2559">
        <v>1408313438</v>
      </c>
      <c r="K2559" t="b">
        <v>1</v>
      </c>
      <c r="L2559">
        <v>70</v>
      </c>
      <c r="M2559" t="b">
        <v>1</v>
      </c>
      <c r="N2559" t="s">
        <v>8269</v>
      </c>
      <c r="O2559">
        <f t="shared" si="200"/>
        <v>102</v>
      </c>
      <c r="P2559">
        <f t="shared" si="201"/>
        <v>46.71</v>
      </c>
      <c r="Q2559" t="s">
        <v>8315</v>
      </c>
      <c r="R2559" t="s">
        <v>8316</v>
      </c>
      <c r="S2559" s="12">
        <f t="shared" si="197"/>
        <v>41868.924050925925</v>
      </c>
      <c r="T2559" s="12">
        <f t="shared" si="198"/>
        <v>41898.875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3213</v>
      </c>
      <c r="B2562" s="3" t="s">
        <v>3213</v>
      </c>
      <c r="C2562" s="3" t="s">
        <v>7323</v>
      </c>
      <c r="D2562" s="6">
        <v>6000</v>
      </c>
      <c r="E2562" s="8">
        <v>6007</v>
      </c>
      <c r="F2562" t="s">
        <v>8218</v>
      </c>
      <c r="G2562" t="s">
        <v>8224</v>
      </c>
      <c r="H2562" t="s">
        <v>8246</v>
      </c>
      <c r="I2562">
        <v>1437934759</v>
      </c>
      <c r="J2562">
        <v>1434478759</v>
      </c>
      <c r="K2562" t="b">
        <v>1</v>
      </c>
      <c r="L2562">
        <v>47</v>
      </c>
      <c r="M2562" t="b">
        <v>1</v>
      </c>
      <c r="N2562" t="s">
        <v>8269</v>
      </c>
      <c r="O2562">
        <f t="shared" si="200"/>
        <v>100</v>
      </c>
      <c r="P2562">
        <f t="shared" si="201"/>
        <v>127.81</v>
      </c>
      <c r="Q2562" t="s">
        <v>8315</v>
      </c>
      <c r="R2562" t="s">
        <v>8316</v>
      </c>
      <c r="S2562" s="12">
        <f t="shared" si="197"/>
        <v>42171.763414351852</v>
      </c>
      <c r="T2562" s="12">
        <f t="shared" si="198"/>
        <v>42211.763414351852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5">ROUND(E2564/D2564*100,0)</f>
        <v>1</v>
      </c>
      <c r="P2564">
        <f t="shared" ref="P2564:P2627" si="206">IFERROR(ROUND(E2564/L2564,2),0)</f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5"/>
        <v>0</v>
      </c>
      <c r="P2565">
        <f t="shared" si="206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5"/>
        <v>0</v>
      </c>
      <c r="P2566">
        <f t="shared" si="206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5"/>
        <v>1</v>
      </c>
      <c r="P2567">
        <f t="shared" si="206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5"/>
        <v>0</v>
      </c>
      <c r="P2568">
        <f t="shared" si="206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5"/>
        <v>0</v>
      </c>
      <c r="P2569">
        <f t="shared" si="206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58" x14ac:dyDescent="0.35">
      <c r="A2570">
        <v>3214</v>
      </c>
      <c r="B2570" s="3" t="s">
        <v>3214</v>
      </c>
      <c r="C2570" s="3" t="s">
        <v>7324</v>
      </c>
      <c r="D2570" s="6">
        <v>12000</v>
      </c>
      <c r="E2570" s="8">
        <v>12256</v>
      </c>
      <c r="F2570" t="s">
        <v>8218</v>
      </c>
      <c r="G2570" t="s">
        <v>8224</v>
      </c>
      <c r="H2570" t="s">
        <v>8246</v>
      </c>
      <c r="I2570">
        <v>1452038100</v>
      </c>
      <c r="J2570">
        <v>1448823673</v>
      </c>
      <c r="K2570" t="b">
        <v>1</v>
      </c>
      <c r="L2570">
        <v>115</v>
      </c>
      <c r="M2570" t="b">
        <v>1</v>
      </c>
      <c r="N2570" t="s">
        <v>8269</v>
      </c>
      <c r="O2570">
        <f t="shared" si="205"/>
        <v>102</v>
      </c>
      <c r="P2570">
        <f t="shared" si="206"/>
        <v>106.57</v>
      </c>
      <c r="Q2570" t="s">
        <v>8315</v>
      </c>
      <c r="R2570" t="s">
        <v>8316</v>
      </c>
      <c r="S2570" s="12">
        <f t="shared" si="202"/>
        <v>42337.792511574073</v>
      </c>
      <c r="T2570" s="12">
        <f t="shared" si="203"/>
        <v>42374.996527777781</v>
      </c>
      <c r="U2570">
        <f t="shared" si="204"/>
        <v>2015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43.5" x14ac:dyDescent="0.35">
      <c r="A2588">
        <v>3216</v>
      </c>
      <c r="B2588" s="3" t="s">
        <v>3216</v>
      </c>
      <c r="C2588" s="3" t="s">
        <v>7326</v>
      </c>
      <c r="D2588" s="6">
        <v>2000</v>
      </c>
      <c r="E2588" s="8">
        <v>2001</v>
      </c>
      <c r="F2588" t="s">
        <v>8218</v>
      </c>
      <c r="G2588" t="s">
        <v>8224</v>
      </c>
      <c r="H2588" t="s">
        <v>8246</v>
      </c>
      <c r="I2588">
        <v>1436625000</v>
      </c>
      <c r="J2588">
        <v>1433934371</v>
      </c>
      <c r="K2588" t="b">
        <v>1</v>
      </c>
      <c r="L2588">
        <v>35</v>
      </c>
      <c r="M2588" t="b">
        <v>1</v>
      </c>
      <c r="N2588" t="s">
        <v>8269</v>
      </c>
      <c r="O2588">
        <f t="shared" si="205"/>
        <v>100</v>
      </c>
      <c r="P2588">
        <f t="shared" si="206"/>
        <v>57.17</v>
      </c>
      <c r="Q2588" t="s">
        <v>8315</v>
      </c>
      <c r="R2588" t="s">
        <v>8316</v>
      </c>
      <c r="S2588" s="12">
        <f t="shared" si="202"/>
        <v>42165.462627314817</v>
      </c>
      <c r="T2588" s="12">
        <f t="shared" si="203"/>
        <v>42196.604166666672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3218</v>
      </c>
      <c r="B2599" s="3" t="s">
        <v>3218</v>
      </c>
      <c r="C2599" s="3" t="s">
        <v>7328</v>
      </c>
      <c r="D2599" s="6">
        <v>12000</v>
      </c>
      <c r="E2599" s="8">
        <v>12252</v>
      </c>
      <c r="F2599" t="s">
        <v>8218</v>
      </c>
      <c r="G2599" t="s">
        <v>8224</v>
      </c>
      <c r="H2599" t="s">
        <v>8246</v>
      </c>
      <c r="I2599">
        <v>1419984000</v>
      </c>
      <c r="J2599">
        <v>1417132986</v>
      </c>
      <c r="K2599" t="b">
        <v>1</v>
      </c>
      <c r="L2599">
        <v>184</v>
      </c>
      <c r="M2599" t="b">
        <v>1</v>
      </c>
      <c r="N2599" t="s">
        <v>8269</v>
      </c>
      <c r="O2599">
        <f t="shared" si="205"/>
        <v>102</v>
      </c>
      <c r="P2599">
        <f t="shared" si="206"/>
        <v>66.59</v>
      </c>
      <c r="Q2599" t="s">
        <v>8315</v>
      </c>
      <c r="R2599" t="s">
        <v>8316</v>
      </c>
      <c r="S2599" s="12">
        <f t="shared" si="202"/>
        <v>41971.002152777779</v>
      </c>
      <c r="T2599" s="12">
        <f t="shared" si="203"/>
        <v>42004</v>
      </c>
      <c r="U2599">
        <f t="shared" si="20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58" x14ac:dyDescent="0.35">
      <c r="A2617">
        <v>3221</v>
      </c>
      <c r="B2617" s="3" t="s">
        <v>3221</v>
      </c>
      <c r="C2617" s="3" t="s">
        <v>7331</v>
      </c>
      <c r="D2617" s="6">
        <v>4000</v>
      </c>
      <c r="E2617" s="8">
        <v>4137</v>
      </c>
      <c r="F2617" t="s">
        <v>8218</v>
      </c>
      <c r="G2617" t="s">
        <v>8224</v>
      </c>
      <c r="H2617" t="s">
        <v>8246</v>
      </c>
      <c r="I2617">
        <v>1436114603</v>
      </c>
      <c r="J2617">
        <v>1433090603</v>
      </c>
      <c r="K2617" t="b">
        <v>1</v>
      </c>
      <c r="L2617">
        <v>113</v>
      </c>
      <c r="M2617" t="b">
        <v>1</v>
      </c>
      <c r="N2617" t="s">
        <v>8269</v>
      </c>
      <c r="O2617">
        <f t="shared" si="205"/>
        <v>103</v>
      </c>
      <c r="P2617">
        <f t="shared" si="206"/>
        <v>36.61</v>
      </c>
      <c r="Q2617" t="s">
        <v>8315</v>
      </c>
      <c r="R2617" t="s">
        <v>8316</v>
      </c>
      <c r="S2617" s="12">
        <f t="shared" si="202"/>
        <v>42155.696793981479</v>
      </c>
      <c r="T2617" s="12">
        <f t="shared" si="203"/>
        <v>42190.696793981479</v>
      </c>
      <c r="U2617">
        <f t="shared" si="204"/>
        <v>2015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10">ROUND(E2628/D2628*100,0)</f>
        <v>112</v>
      </c>
      <c r="P2628">
        <f t="shared" ref="P2628:P2691" si="211">IFERROR(ROUND(E2628/L2628,2),0)</f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0"/>
        <v>647</v>
      </c>
      <c r="P2629">
        <f t="shared" si="211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0"/>
        <v>110</v>
      </c>
      <c r="P2630">
        <f t="shared" si="211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3.5" x14ac:dyDescent="0.35">
      <c r="A2631">
        <v>3226</v>
      </c>
      <c r="B2631" s="3" t="s">
        <v>3226</v>
      </c>
      <c r="C2631" s="3" t="s">
        <v>7336</v>
      </c>
      <c r="D2631" s="6">
        <v>1200</v>
      </c>
      <c r="E2631" s="8">
        <v>1250</v>
      </c>
      <c r="F2631" t="s">
        <v>8218</v>
      </c>
      <c r="G2631" t="s">
        <v>8224</v>
      </c>
      <c r="H2631" t="s">
        <v>8246</v>
      </c>
      <c r="I2631">
        <v>1446213612</v>
      </c>
      <c r="J2631">
        <v>1443621612</v>
      </c>
      <c r="K2631" t="b">
        <v>1</v>
      </c>
      <c r="L2631">
        <v>21</v>
      </c>
      <c r="M2631" t="b">
        <v>1</v>
      </c>
      <c r="N2631" t="s">
        <v>8269</v>
      </c>
      <c r="O2631">
        <f t="shared" si="210"/>
        <v>104</v>
      </c>
      <c r="P2631">
        <f t="shared" si="211"/>
        <v>59.52</v>
      </c>
      <c r="Q2631" t="s">
        <v>8315</v>
      </c>
      <c r="R2631" t="s">
        <v>8316</v>
      </c>
      <c r="S2631" s="12">
        <f t="shared" si="207"/>
        <v>42277.583472222221</v>
      </c>
      <c r="T2631" s="12">
        <f t="shared" si="208"/>
        <v>42307.583472222221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0"/>
        <v>158</v>
      </c>
      <c r="P2632">
        <f t="shared" si="211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0"/>
        <v>115</v>
      </c>
      <c r="P2633">
        <f t="shared" si="211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0"/>
        <v>137</v>
      </c>
      <c r="P2634">
        <f t="shared" si="211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3227</v>
      </c>
      <c r="B2641" s="3" t="s">
        <v>3227</v>
      </c>
      <c r="C2641" s="3" t="s">
        <v>7337</v>
      </c>
      <c r="D2641" s="6">
        <v>1200</v>
      </c>
      <c r="E2641" s="8">
        <v>1500</v>
      </c>
      <c r="F2641" t="s">
        <v>8218</v>
      </c>
      <c r="G2641" t="s">
        <v>8224</v>
      </c>
      <c r="H2641" t="s">
        <v>8246</v>
      </c>
      <c r="I2641">
        <v>1484687436</v>
      </c>
      <c r="J2641">
        <v>1482095436</v>
      </c>
      <c r="K2641" t="b">
        <v>0</v>
      </c>
      <c r="L2641">
        <v>30</v>
      </c>
      <c r="M2641" t="b">
        <v>1</v>
      </c>
      <c r="N2641" t="s">
        <v>8269</v>
      </c>
      <c r="O2641">
        <f t="shared" si="210"/>
        <v>125</v>
      </c>
      <c r="P2641">
        <f t="shared" si="211"/>
        <v>50</v>
      </c>
      <c r="Q2641" t="s">
        <v>8315</v>
      </c>
      <c r="R2641" t="s">
        <v>8316</v>
      </c>
      <c r="S2641" s="12">
        <f t="shared" si="207"/>
        <v>42722.882361111115</v>
      </c>
      <c r="T2641" s="12">
        <f t="shared" si="208"/>
        <v>42752.882361111115</v>
      </c>
      <c r="U2641">
        <f t="shared" si="209"/>
        <v>2016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5">ROUND(E2692/D2692*100,0)</f>
        <v>11</v>
      </c>
      <c r="P2692">
        <f t="shared" ref="P2692:P2755" si="216">IFERROR(ROUND(E2692/L2692,2),0)</f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5"/>
        <v>0</v>
      </c>
      <c r="P2693">
        <f t="shared" si="216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6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6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6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5"/>
        <v>0</v>
      </c>
      <c r="P2697">
        <f t="shared" si="216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5"/>
        <v>6</v>
      </c>
      <c r="P2698">
        <f t="shared" si="216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3234</v>
      </c>
      <c r="B2710" s="3" t="s">
        <v>3234</v>
      </c>
      <c r="C2710" s="3" t="s">
        <v>7344</v>
      </c>
      <c r="D2710" s="6">
        <v>4000</v>
      </c>
      <c r="E2710" s="8">
        <v>4015.71</v>
      </c>
      <c r="F2710" t="s">
        <v>8218</v>
      </c>
      <c r="G2710" t="s">
        <v>8224</v>
      </c>
      <c r="H2710" t="s">
        <v>8246</v>
      </c>
      <c r="I2710">
        <v>1485991860</v>
      </c>
      <c r="J2710">
        <v>1483124208</v>
      </c>
      <c r="K2710" t="b">
        <v>0</v>
      </c>
      <c r="L2710">
        <v>115</v>
      </c>
      <c r="M2710" t="b">
        <v>1</v>
      </c>
      <c r="N2710" t="s">
        <v>8269</v>
      </c>
      <c r="O2710">
        <f t="shared" si="215"/>
        <v>100</v>
      </c>
      <c r="P2710">
        <f t="shared" si="216"/>
        <v>34.92</v>
      </c>
      <c r="Q2710" t="s">
        <v>8315</v>
      </c>
      <c r="R2710" t="s">
        <v>8316</v>
      </c>
      <c r="S2710" s="12">
        <f t="shared" si="212"/>
        <v>42734.789444444439</v>
      </c>
      <c r="T2710" s="12">
        <f t="shared" si="213"/>
        <v>42767.979861111111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58" x14ac:dyDescent="0.35">
      <c r="A2713">
        <v>3238</v>
      </c>
      <c r="B2713" s="3" t="s">
        <v>3238</v>
      </c>
      <c r="C2713" s="3" t="s">
        <v>7348</v>
      </c>
      <c r="D2713" s="6">
        <v>2800</v>
      </c>
      <c r="E2713" s="8">
        <v>3145</v>
      </c>
      <c r="F2713" t="s">
        <v>8218</v>
      </c>
      <c r="G2713" t="s">
        <v>8224</v>
      </c>
      <c r="H2713" t="s">
        <v>8246</v>
      </c>
      <c r="I2713">
        <v>1435752898</v>
      </c>
      <c r="J2713">
        <v>1433160898</v>
      </c>
      <c r="K2713" t="b">
        <v>1</v>
      </c>
      <c r="L2713">
        <v>79</v>
      </c>
      <c r="M2713" t="b">
        <v>1</v>
      </c>
      <c r="N2713" t="s">
        <v>8269</v>
      </c>
      <c r="O2713">
        <f t="shared" si="215"/>
        <v>112</v>
      </c>
      <c r="P2713">
        <f t="shared" si="216"/>
        <v>39.81</v>
      </c>
      <c r="Q2713" t="s">
        <v>8315</v>
      </c>
      <c r="R2713" t="s">
        <v>8316</v>
      </c>
      <c r="S2713" s="12">
        <f t="shared" si="212"/>
        <v>42156.510393518518</v>
      </c>
      <c r="T2713" s="12">
        <f t="shared" si="213"/>
        <v>42186.510393518518</v>
      </c>
      <c r="U2713">
        <f t="shared" si="214"/>
        <v>2015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58" x14ac:dyDescent="0.35">
      <c r="A2723">
        <v>3239</v>
      </c>
      <c r="B2723" s="3" t="s">
        <v>3239</v>
      </c>
      <c r="C2723" s="3" t="s">
        <v>7349</v>
      </c>
      <c r="D2723" s="6">
        <v>5862</v>
      </c>
      <c r="E2723" s="8">
        <v>6208.98</v>
      </c>
      <c r="F2723" t="s">
        <v>8218</v>
      </c>
      <c r="G2723" t="s">
        <v>8224</v>
      </c>
      <c r="H2723" t="s">
        <v>8246</v>
      </c>
      <c r="I2723">
        <v>1445817540</v>
      </c>
      <c r="J2723">
        <v>1443665293</v>
      </c>
      <c r="K2723" t="b">
        <v>1</v>
      </c>
      <c r="L2723">
        <v>104</v>
      </c>
      <c r="M2723" t="b">
        <v>1</v>
      </c>
      <c r="N2723" t="s">
        <v>8269</v>
      </c>
      <c r="O2723">
        <f t="shared" si="215"/>
        <v>106</v>
      </c>
      <c r="P2723">
        <f t="shared" si="216"/>
        <v>59.7</v>
      </c>
      <c r="Q2723" t="s">
        <v>8315</v>
      </c>
      <c r="R2723" t="s">
        <v>8316</v>
      </c>
      <c r="S2723" s="12">
        <f t="shared" si="212"/>
        <v>42278.089039351849</v>
      </c>
      <c r="T2723" s="12">
        <f t="shared" si="213"/>
        <v>42302.999305555553</v>
      </c>
      <c r="U2723">
        <f t="shared" si="214"/>
        <v>2015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58" x14ac:dyDescent="0.35">
      <c r="A2726">
        <v>3240</v>
      </c>
      <c r="B2726" s="3" t="s">
        <v>3240</v>
      </c>
      <c r="C2726" s="3" t="s">
        <v>7350</v>
      </c>
      <c r="D2726" s="6">
        <v>3000</v>
      </c>
      <c r="E2726" s="8">
        <v>3017</v>
      </c>
      <c r="F2726" t="s">
        <v>8218</v>
      </c>
      <c r="G2726" t="s">
        <v>8224</v>
      </c>
      <c r="H2726" t="s">
        <v>8246</v>
      </c>
      <c r="I2726">
        <v>1487286000</v>
      </c>
      <c r="J2726">
        <v>1484843948</v>
      </c>
      <c r="K2726" t="b">
        <v>0</v>
      </c>
      <c r="L2726">
        <v>34</v>
      </c>
      <c r="M2726" t="b">
        <v>1</v>
      </c>
      <c r="N2726" t="s">
        <v>8269</v>
      </c>
      <c r="O2726">
        <f t="shared" si="215"/>
        <v>101</v>
      </c>
      <c r="P2726">
        <f t="shared" si="216"/>
        <v>88.74</v>
      </c>
      <c r="Q2726" t="s">
        <v>8315</v>
      </c>
      <c r="R2726" t="s">
        <v>8316</v>
      </c>
      <c r="S2726" s="12">
        <f t="shared" si="212"/>
        <v>42754.693842592591</v>
      </c>
      <c r="T2726" s="12">
        <f t="shared" si="213"/>
        <v>42782.958333333328</v>
      </c>
      <c r="U2726">
        <f t="shared" si="214"/>
        <v>2017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3244</v>
      </c>
      <c r="B2737" s="3" t="s">
        <v>3244</v>
      </c>
      <c r="C2737" s="3" t="s">
        <v>7354</v>
      </c>
      <c r="D2737" s="6">
        <v>1600</v>
      </c>
      <c r="E2737" s="8">
        <v>1647</v>
      </c>
      <c r="F2737" t="s">
        <v>8218</v>
      </c>
      <c r="G2737" t="s">
        <v>8224</v>
      </c>
      <c r="H2737" t="s">
        <v>8246</v>
      </c>
      <c r="I2737">
        <v>1480613982</v>
      </c>
      <c r="J2737">
        <v>1478018382</v>
      </c>
      <c r="K2737" t="b">
        <v>0</v>
      </c>
      <c r="L2737">
        <v>69</v>
      </c>
      <c r="M2737" t="b">
        <v>1</v>
      </c>
      <c r="N2737" t="s">
        <v>8269</v>
      </c>
      <c r="O2737">
        <f t="shared" si="215"/>
        <v>103</v>
      </c>
      <c r="P2737">
        <f t="shared" si="216"/>
        <v>23.87</v>
      </c>
      <c r="Q2737" t="s">
        <v>8315</v>
      </c>
      <c r="R2737" t="s">
        <v>8316</v>
      </c>
      <c r="S2737" s="12">
        <f t="shared" si="212"/>
        <v>42675.694236111114</v>
      </c>
      <c r="T2737" s="12">
        <f t="shared" si="213"/>
        <v>42705.735902777778</v>
      </c>
      <c r="U2737">
        <f t="shared" si="214"/>
        <v>2016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3247</v>
      </c>
      <c r="B2741" s="3" t="s">
        <v>3247</v>
      </c>
      <c r="C2741" s="3" t="s">
        <v>7357</v>
      </c>
      <c r="D2741" s="6">
        <v>2500</v>
      </c>
      <c r="E2741" s="8">
        <v>2646.5</v>
      </c>
      <c r="F2741" t="s">
        <v>8218</v>
      </c>
      <c r="G2741" t="s">
        <v>8224</v>
      </c>
      <c r="H2741" t="s">
        <v>8246</v>
      </c>
      <c r="I2741">
        <v>1436696712</v>
      </c>
      <c r="J2741">
        <v>1434104712</v>
      </c>
      <c r="K2741" t="b">
        <v>1</v>
      </c>
      <c r="L2741">
        <v>57</v>
      </c>
      <c r="M2741" t="b">
        <v>1</v>
      </c>
      <c r="N2741" t="s">
        <v>8269</v>
      </c>
      <c r="O2741">
        <f t="shared" si="215"/>
        <v>106</v>
      </c>
      <c r="P2741">
        <f t="shared" si="216"/>
        <v>46.43</v>
      </c>
      <c r="Q2741" t="s">
        <v>8315</v>
      </c>
      <c r="R2741" t="s">
        <v>8316</v>
      </c>
      <c r="S2741" s="12">
        <f t="shared" si="212"/>
        <v>42167.434166666666</v>
      </c>
      <c r="T2741" s="12">
        <f t="shared" si="213"/>
        <v>42197.434166666666</v>
      </c>
      <c r="U2741">
        <f t="shared" si="214"/>
        <v>2015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20">ROUND(E2756/D2756*100,0)</f>
        <v>0</v>
      </c>
      <c r="P2756">
        <f t="shared" ref="P2756:P2819" si="221">IFERROR(ROUND(E2756/L2756,2),0)</f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0"/>
        <v>52</v>
      </c>
      <c r="P2757">
        <f t="shared" si="221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21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21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21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0"/>
        <v>11</v>
      </c>
      <c r="P2761">
        <f t="shared" si="221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3252</v>
      </c>
      <c r="B2762" s="3" t="s">
        <v>3252</v>
      </c>
      <c r="C2762" s="3" t="s">
        <v>7362</v>
      </c>
      <c r="D2762" s="6">
        <v>2250</v>
      </c>
      <c r="E2762" s="8">
        <v>2876</v>
      </c>
      <c r="F2762" t="s">
        <v>8218</v>
      </c>
      <c r="G2762" t="s">
        <v>8224</v>
      </c>
      <c r="H2762" t="s">
        <v>8246</v>
      </c>
      <c r="I2762">
        <v>1473247240</v>
      </c>
      <c r="J2762">
        <v>1470655240</v>
      </c>
      <c r="K2762" t="b">
        <v>1</v>
      </c>
      <c r="L2762">
        <v>50</v>
      </c>
      <c r="M2762" t="b">
        <v>1</v>
      </c>
      <c r="N2762" t="s">
        <v>8269</v>
      </c>
      <c r="O2762">
        <f t="shared" si="220"/>
        <v>128</v>
      </c>
      <c r="P2762">
        <f t="shared" si="221"/>
        <v>57.52</v>
      </c>
      <c r="Q2762" t="s">
        <v>8315</v>
      </c>
      <c r="R2762" t="s">
        <v>8316</v>
      </c>
      <c r="S2762" s="12">
        <f t="shared" si="217"/>
        <v>42590.472685185188</v>
      </c>
      <c r="T2762" s="12">
        <f t="shared" si="218"/>
        <v>42620.472685185188</v>
      </c>
      <c r="U2762">
        <f t="shared" si="219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3254</v>
      </c>
      <c r="B2771" s="3" t="s">
        <v>3254</v>
      </c>
      <c r="C2771" s="3" t="s">
        <v>7364</v>
      </c>
      <c r="D2771" s="6">
        <v>13000</v>
      </c>
      <c r="E2771" s="8">
        <v>13163.5</v>
      </c>
      <c r="F2771" t="s">
        <v>8218</v>
      </c>
      <c r="G2771" t="s">
        <v>8224</v>
      </c>
      <c r="H2771" t="s">
        <v>8246</v>
      </c>
      <c r="I2771">
        <v>1427331809</v>
      </c>
      <c r="J2771">
        <v>1424743409</v>
      </c>
      <c r="K2771" t="b">
        <v>1</v>
      </c>
      <c r="L2771">
        <v>186</v>
      </c>
      <c r="M2771" t="b">
        <v>1</v>
      </c>
      <c r="N2771" t="s">
        <v>8269</v>
      </c>
      <c r="O2771">
        <f t="shared" si="220"/>
        <v>101</v>
      </c>
      <c r="P2771">
        <f t="shared" si="221"/>
        <v>70.77</v>
      </c>
      <c r="Q2771" t="s">
        <v>8315</v>
      </c>
      <c r="R2771" t="s">
        <v>8316</v>
      </c>
      <c r="S2771" s="12">
        <f t="shared" si="217"/>
        <v>42059.085752314815</v>
      </c>
      <c r="T2771" s="12">
        <f t="shared" si="218"/>
        <v>42089.044085648144</v>
      </c>
      <c r="U2771">
        <f t="shared" si="219"/>
        <v>2015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58" x14ac:dyDescent="0.35">
      <c r="A2785">
        <v>3255</v>
      </c>
      <c r="B2785" s="3" t="s">
        <v>3255</v>
      </c>
      <c r="C2785" s="3" t="s">
        <v>7365</v>
      </c>
      <c r="D2785" s="6">
        <v>300</v>
      </c>
      <c r="E2785" s="8">
        <v>525</v>
      </c>
      <c r="F2785" t="s">
        <v>8218</v>
      </c>
      <c r="G2785" t="s">
        <v>8224</v>
      </c>
      <c r="H2785" t="s">
        <v>8246</v>
      </c>
      <c r="I2785">
        <v>1412706375</v>
      </c>
      <c r="J2785">
        <v>1410114375</v>
      </c>
      <c r="K2785" t="b">
        <v>1</v>
      </c>
      <c r="L2785">
        <v>18</v>
      </c>
      <c r="M2785" t="b">
        <v>1</v>
      </c>
      <c r="N2785" t="s">
        <v>8269</v>
      </c>
      <c r="O2785">
        <f t="shared" si="220"/>
        <v>175</v>
      </c>
      <c r="P2785">
        <f t="shared" si="221"/>
        <v>29.17</v>
      </c>
      <c r="Q2785" t="s">
        <v>8315</v>
      </c>
      <c r="R2785" t="s">
        <v>8316</v>
      </c>
      <c r="S2785" s="12">
        <f t="shared" si="217"/>
        <v>41889.768229166664</v>
      </c>
      <c r="T2785" s="12">
        <f t="shared" si="218"/>
        <v>41919.768229166664</v>
      </c>
      <c r="U2785">
        <f t="shared" si="219"/>
        <v>2014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43.5" x14ac:dyDescent="0.35">
      <c r="A2788">
        <v>3257</v>
      </c>
      <c r="B2788" s="3" t="s">
        <v>3257</v>
      </c>
      <c r="C2788" s="3" t="s">
        <v>7367</v>
      </c>
      <c r="D2788" s="6">
        <v>2000</v>
      </c>
      <c r="E2788" s="8">
        <v>2125.9899999999998</v>
      </c>
      <c r="F2788" t="s">
        <v>8218</v>
      </c>
      <c r="G2788" t="s">
        <v>8224</v>
      </c>
      <c r="H2788" t="s">
        <v>8246</v>
      </c>
      <c r="I2788">
        <v>1487769952</v>
      </c>
      <c r="J2788">
        <v>1485177952</v>
      </c>
      <c r="K2788" t="b">
        <v>0</v>
      </c>
      <c r="L2788">
        <v>41</v>
      </c>
      <c r="M2788" t="b">
        <v>1</v>
      </c>
      <c r="N2788" t="s">
        <v>8269</v>
      </c>
      <c r="O2788">
        <f t="shared" si="220"/>
        <v>106</v>
      </c>
      <c r="P2788">
        <f t="shared" si="221"/>
        <v>51.85</v>
      </c>
      <c r="Q2788" t="s">
        <v>8315</v>
      </c>
      <c r="R2788" t="s">
        <v>8316</v>
      </c>
      <c r="S2788" s="12">
        <f t="shared" si="217"/>
        <v>42758.559629629628</v>
      </c>
      <c r="T2788" s="12">
        <f t="shared" si="218"/>
        <v>42788.559629629628</v>
      </c>
      <c r="U2788">
        <f t="shared" si="219"/>
        <v>2017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3.5" x14ac:dyDescent="0.35">
      <c r="A2796">
        <v>3269</v>
      </c>
      <c r="B2796" s="3" t="s">
        <v>3269</v>
      </c>
      <c r="C2796" s="3" t="s">
        <v>7379</v>
      </c>
      <c r="D2796" s="6">
        <v>8000</v>
      </c>
      <c r="E2796" s="8">
        <v>8120</v>
      </c>
      <c r="F2796" t="s">
        <v>8218</v>
      </c>
      <c r="G2796" t="s">
        <v>8224</v>
      </c>
      <c r="H2796" t="s">
        <v>8246</v>
      </c>
      <c r="I2796">
        <v>1434452400</v>
      </c>
      <c r="J2796">
        <v>1431509397</v>
      </c>
      <c r="K2796" t="b">
        <v>1</v>
      </c>
      <c r="L2796">
        <v>70</v>
      </c>
      <c r="M2796" t="b">
        <v>1</v>
      </c>
      <c r="N2796" t="s">
        <v>8269</v>
      </c>
      <c r="O2796">
        <f t="shared" si="220"/>
        <v>102</v>
      </c>
      <c r="P2796">
        <f t="shared" si="221"/>
        <v>116</v>
      </c>
      <c r="Q2796" t="s">
        <v>8315</v>
      </c>
      <c r="R2796" t="s">
        <v>8316</v>
      </c>
      <c r="S2796" s="12">
        <f t="shared" si="217"/>
        <v>42137.395798611105</v>
      </c>
      <c r="T2796" s="12">
        <f t="shared" si="218"/>
        <v>42171.458333333328</v>
      </c>
      <c r="U2796">
        <f t="shared" si="219"/>
        <v>2015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58" x14ac:dyDescent="0.35">
      <c r="A2798">
        <v>3270</v>
      </c>
      <c r="B2798" s="3" t="s">
        <v>3270</v>
      </c>
      <c r="C2798" s="3" t="s">
        <v>7380</v>
      </c>
      <c r="D2798" s="6">
        <v>1800</v>
      </c>
      <c r="E2798" s="8">
        <v>1830</v>
      </c>
      <c r="F2798" t="s">
        <v>8218</v>
      </c>
      <c r="G2798" t="s">
        <v>8224</v>
      </c>
      <c r="H2798" t="s">
        <v>8246</v>
      </c>
      <c r="I2798">
        <v>1436705265</v>
      </c>
      <c r="J2798">
        <v>1434113265</v>
      </c>
      <c r="K2798" t="b">
        <v>1</v>
      </c>
      <c r="L2798">
        <v>30</v>
      </c>
      <c r="M2798" t="b">
        <v>1</v>
      </c>
      <c r="N2798" t="s">
        <v>8269</v>
      </c>
      <c r="O2798">
        <f t="shared" si="220"/>
        <v>102</v>
      </c>
      <c r="P2798">
        <f t="shared" si="221"/>
        <v>61</v>
      </c>
      <c r="Q2798" t="s">
        <v>8315</v>
      </c>
      <c r="R2798" t="s">
        <v>8316</v>
      </c>
      <c r="S2798" s="12">
        <f t="shared" si="217"/>
        <v>42167.533159722225</v>
      </c>
      <c r="T2798" s="12">
        <f t="shared" si="218"/>
        <v>42197.533159722225</v>
      </c>
      <c r="U2798">
        <f t="shared" si="219"/>
        <v>2015</v>
      </c>
    </row>
    <row r="2799" spans="1:21" x14ac:dyDescent="0.35">
      <c r="A2799">
        <v>3271</v>
      </c>
      <c r="B2799" s="3" t="s">
        <v>3271</v>
      </c>
      <c r="C2799" s="3" t="s">
        <v>7381</v>
      </c>
      <c r="D2799" s="6">
        <v>1500</v>
      </c>
      <c r="E2799" s="8">
        <v>1950</v>
      </c>
      <c r="F2799" t="s">
        <v>8218</v>
      </c>
      <c r="G2799" t="s">
        <v>8224</v>
      </c>
      <c r="H2799" t="s">
        <v>8246</v>
      </c>
      <c r="I2799">
        <v>1414927775</v>
      </c>
      <c r="J2799">
        <v>1412332175</v>
      </c>
      <c r="K2799" t="b">
        <v>1</v>
      </c>
      <c r="L2799">
        <v>51</v>
      </c>
      <c r="M2799" t="b">
        <v>1</v>
      </c>
      <c r="N2799" t="s">
        <v>8269</v>
      </c>
      <c r="O2799">
        <f t="shared" si="220"/>
        <v>130</v>
      </c>
      <c r="P2799">
        <f t="shared" si="221"/>
        <v>38.24</v>
      </c>
      <c r="Q2799" t="s">
        <v>8315</v>
      </c>
      <c r="R2799" t="s">
        <v>8316</v>
      </c>
      <c r="S2799" s="12">
        <f t="shared" si="217"/>
        <v>41915.437210648146</v>
      </c>
      <c r="T2799" s="12">
        <f t="shared" si="218"/>
        <v>41945.478877314818</v>
      </c>
      <c r="U2799">
        <f t="shared" si="219"/>
        <v>2014</v>
      </c>
    </row>
    <row r="2800" spans="1:21" ht="58" x14ac:dyDescent="0.35">
      <c r="A2800">
        <v>3277</v>
      </c>
      <c r="B2800" s="3" t="s">
        <v>3277</v>
      </c>
      <c r="C2800" s="3" t="s">
        <v>7387</v>
      </c>
      <c r="D2800" s="6">
        <v>5000</v>
      </c>
      <c r="E2800" s="8">
        <v>5430</v>
      </c>
      <c r="F2800" t="s">
        <v>8218</v>
      </c>
      <c r="G2800" t="s">
        <v>8224</v>
      </c>
      <c r="H2800" t="s">
        <v>8246</v>
      </c>
      <c r="I2800">
        <v>1416331406</v>
      </c>
      <c r="J2800">
        <v>1413735806</v>
      </c>
      <c r="K2800" t="b">
        <v>1</v>
      </c>
      <c r="L2800">
        <v>100</v>
      </c>
      <c r="M2800" t="b">
        <v>1</v>
      </c>
      <c r="N2800" t="s">
        <v>8269</v>
      </c>
      <c r="O2800">
        <f t="shared" si="220"/>
        <v>109</v>
      </c>
      <c r="P2800">
        <f t="shared" si="221"/>
        <v>54.3</v>
      </c>
      <c r="Q2800" t="s">
        <v>8315</v>
      </c>
      <c r="R2800" t="s">
        <v>8316</v>
      </c>
      <c r="S2800" s="12">
        <f t="shared" si="217"/>
        <v>41931.682939814818</v>
      </c>
      <c r="T2800" s="12">
        <f t="shared" si="218"/>
        <v>41961.724606481483</v>
      </c>
      <c r="U2800">
        <f t="shared" si="219"/>
        <v>2014</v>
      </c>
    </row>
    <row r="2801" spans="1:21" ht="58" x14ac:dyDescent="0.35">
      <c r="A2801">
        <v>3278</v>
      </c>
      <c r="B2801" s="3" t="s">
        <v>3278</v>
      </c>
      <c r="C2801" s="3" t="s">
        <v>7388</v>
      </c>
      <c r="D2801" s="6">
        <v>2500</v>
      </c>
      <c r="E2801" s="8">
        <v>2585</v>
      </c>
      <c r="F2801" t="s">
        <v>8218</v>
      </c>
      <c r="G2801" t="s">
        <v>8224</v>
      </c>
      <c r="H2801" t="s">
        <v>8246</v>
      </c>
      <c r="I2801">
        <v>1433017303</v>
      </c>
      <c r="J2801">
        <v>1430425303</v>
      </c>
      <c r="K2801" t="b">
        <v>1</v>
      </c>
      <c r="L2801">
        <v>34</v>
      </c>
      <c r="M2801" t="b">
        <v>1</v>
      </c>
      <c r="N2801" t="s">
        <v>8269</v>
      </c>
      <c r="O2801">
        <f t="shared" si="220"/>
        <v>103</v>
      </c>
      <c r="P2801">
        <f t="shared" si="221"/>
        <v>76.03</v>
      </c>
      <c r="Q2801" t="s">
        <v>8315</v>
      </c>
      <c r="R2801" t="s">
        <v>8316</v>
      </c>
      <c r="S2801" s="12">
        <f t="shared" si="217"/>
        <v>42124.848414351851</v>
      </c>
      <c r="T2801" s="12">
        <f t="shared" si="218"/>
        <v>42154.848414351851</v>
      </c>
      <c r="U2801">
        <f t="shared" si="219"/>
        <v>2015</v>
      </c>
    </row>
    <row r="2802" spans="1:21" ht="58" x14ac:dyDescent="0.35">
      <c r="A2802">
        <v>3283</v>
      </c>
      <c r="B2802" s="3" t="s">
        <v>3283</v>
      </c>
      <c r="C2802" s="3" t="s">
        <v>7393</v>
      </c>
      <c r="D2802" s="6">
        <v>800</v>
      </c>
      <c r="E2802" s="8">
        <v>838</v>
      </c>
      <c r="F2802" t="s">
        <v>8218</v>
      </c>
      <c r="G2802" t="s">
        <v>8224</v>
      </c>
      <c r="H2802" t="s">
        <v>8246</v>
      </c>
      <c r="I2802">
        <v>1455138000</v>
      </c>
      <c r="J2802">
        <v>1452448298</v>
      </c>
      <c r="K2802" t="b">
        <v>0</v>
      </c>
      <c r="L2802">
        <v>47</v>
      </c>
      <c r="M2802" t="b">
        <v>1</v>
      </c>
      <c r="N2802" t="s">
        <v>8269</v>
      </c>
      <c r="O2802">
        <f t="shared" si="220"/>
        <v>105</v>
      </c>
      <c r="P2802">
        <f t="shared" si="221"/>
        <v>17.829999999999998</v>
      </c>
      <c r="Q2802" t="s">
        <v>8315</v>
      </c>
      <c r="R2802" t="s">
        <v>8316</v>
      </c>
      <c r="S2802" s="12">
        <f t="shared" si="217"/>
        <v>42379.74418981481</v>
      </c>
      <c r="T2802" s="12">
        <f t="shared" si="218"/>
        <v>42410.875</v>
      </c>
      <c r="U2802">
        <f t="shared" si="219"/>
        <v>2016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3288</v>
      </c>
      <c r="B2804" s="3" t="s">
        <v>3288</v>
      </c>
      <c r="C2804" s="3" t="s">
        <v>7398</v>
      </c>
      <c r="D2804" s="6">
        <v>10000</v>
      </c>
      <c r="E2804" s="8">
        <v>10026.49</v>
      </c>
      <c r="F2804" t="s">
        <v>8218</v>
      </c>
      <c r="G2804" t="s">
        <v>8224</v>
      </c>
      <c r="H2804" t="s">
        <v>8246</v>
      </c>
      <c r="I2804">
        <v>1466463600</v>
      </c>
      <c r="J2804">
        <v>1463337315</v>
      </c>
      <c r="K2804" t="b">
        <v>0</v>
      </c>
      <c r="L2804">
        <v>207</v>
      </c>
      <c r="M2804" t="b">
        <v>1</v>
      </c>
      <c r="N2804" t="s">
        <v>8269</v>
      </c>
      <c r="O2804">
        <f t="shared" si="220"/>
        <v>100</v>
      </c>
      <c r="P2804">
        <f t="shared" si="221"/>
        <v>48.44</v>
      </c>
      <c r="Q2804" t="s">
        <v>8315</v>
      </c>
      <c r="R2804" t="s">
        <v>8316</v>
      </c>
      <c r="S2804" s="12">
        <f t="shared" si="217"/>
        <v>42505.774479166663</v>
      </c>
      <c r="T2804" s="12">
        <f t="shared" si="218"/>
        <v>42541.958333333328</v>
      </c>
      <c r="U2804">
        <f t="shared" si="219"/>
        <v>2016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58" x14ac:dyDescent="0.35">
      <c r="A2806">
        <v>3289</v>
      </c>
      <c r="B2806" s="3" t="s">
        <v>3289</v>
      </c>
      <c r="C2806" s="3" t="s">
        <v>7399</v>
      </c>
      <c r="D2806" s="6">
        <v>500</v>
      </c>
      <c r="E2806" s="8">
        <v>665.21</v>
      </c>
      <c r="F2806" t="s">
        <v>8218</v>
      </c>
      <c r="G2806" t="s">
        <v>8224</v>
      </c>
      <c r="H2806" t="s">
        <v>8246</v>
      </c>
      <c r="I2806">
        <v>1487580602</v>
      </c>
      <c r="J2806">
        <v>1485161402</v>
      </c>
      <c r="K2806" t="b">
        <v>0</v>
      </c>
      <c r="L2806">
        <v>25</v>
      </c>
      <c r="M2806" t="b">
        <v>1</v>
      </c>
      <c r="N2806" t="s">
        <v>8269</v>
      </c>
      <c r="O2806">
        <f t="shared" si="220"/>
        <v>133</v>
      </c>
      <c r="P2806">
        <f t="shared" si="221"/>
        <v>26.61</v>
      </c>
      <c r="Q2806" t="s">
        <v>8315</v>
      </c>
      <c r="R2806" t="s">
        <v>8316</v>
      </c>
      <c r="S2806" s="12">
        <f t="shared" si="217"/>
        <v>42758.368078703701</v>
      </c>
      <c r="T2806" s="12">
        <f t="shared" si="218"/>
        <v>42786.368078703701</v>
      </c>
      <c r="U2806">
        <f t="shared" si="219"/>
        <v>2017</v>
      </c>
    </row>
    <row r="2807" spans="1:21" ht="72.5" x14ac:dyDescent="0.35">
      <c r="A2807">
        <v>3290</v>
      </c>
      <c r="B2807" s="3" t="s">
        <v>3290</v>
      </c>
      <c r="C2807" s="3" t="s">
        <v>7400</v>
      </c>
      <c r="D2807" s="6">
        <v>2000</v>
      </c>
      <c r="E2807" s="8">
        <v>2424</v>
      </c>
      <c r="F2807" t="s">
        <v>8218</v>
      </c>
      <c r="G2807" t="s">
        <v>8224</v>
      </c>
      <c r="H2807" t="s">
        <v>8246</v>
      </c>
      <c r="I2807">
        <v>1489234891</v>
      </c>
      <c r="J2807">
        <v>1486642891</v>
      </c>
      <c r="K2807" t="b">
        <v>0</v>
      </c>
      <c r="L2807">
        <v>72</v>
      </c>
      <c r="M2807" t="b">
        <v>1</v>
      </c>
      <c r="N2807" t="s">
        <v>8269</v>
      </c>
      <c r="O2807">
        <f t="shared" si="220"/>
        <v>121</v>
      </c>
      <c r="P2807">
        <f t="shared" si="221"/>
        <v>33.67</v>
      </c>
      <c r="Q2807" t="s">
        <v>8315</v>
      </c>
      <c r="R2807" t="s">
        <v>8316</v>
      </c>
      <c r="S2807" s="12">
        <f t="shared" si="217"/>
        <v>42775.51494212963</v>
      </c>
      <c r="T2807" s="12">
        <f t="shared" si="218"/>
        <v>42805.51494212963</v>
      </c>
      <c r="U2807">
        <f t="shared" si="219"/>
        <v>2017</v>
      </c>
    </row>
    <row r="2808" spans="1:21" ht="43.5" x14ac:dyDescent="0.35">
      <c r="A2808">
        <v>3292</v>
      </c>
      <c r="B2808" s="3" t="s">
        <v>3292</v>
      </c>
      <c r="C2808" s="3" t="s">
        <v>7402</v>
      </c>
      <c r="D2808" s="6">
        <v>101</v>
      </c>
      <c r="E2808" s="8">
        <v>289</v>
      </c>
      <c r="F2808" t="s">
        <v>8218</v>
      </c>
      <c r="G2808" t="s">
        <v>8224</v>
      </c>
      <c r="H2808" t="s">
        <v>8246</v>
      </c>
      <c r="I2808">
        <v>1449257348</v>
      </c>
      <c r="J2808">
        <v>1444069748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286</v>
      </c>
      <c r="P2808">
        <f t="shared" si="221"/>
        <v>19.27</v>
      </c>
      <c r="Q2808" t="s">
        <v>8315</v>
      </c>
      <c r="R2808" t="s">
        <v>8316</v>
      </c>
      <c r="S2808" s="12">
        <f t="shared" si="217"/>
        <v>42282.770231481481</v>
      </c>
      <c r="T2808" s="12">
        <f t="shared" si="218"/>
        <v>42342.811898148153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3294</v>
      </c>
      <c r="B2813" s="3" t="s">
        <v>3294</v>
      </c>
      <c r="C2813" s="3" t="s">
        <v>7404</v>
      </c>
      <c r="D2813" s="6">
        <v>600</v>
      </c>
      <c r="E2813" s="8">
        <v>710</v>
      </c>
      <c r="F2813" t="s">
        <v>8218</v>
      </c>
      <c r="G2813" t="s">
        <v>8224</v>
      </c>
      <c r="H2813" t="s">
        <v>8246</v>
      </c>
      <c r="I2813">
        <v>1434459554</v>
      </c>
      <c r="J2813">
        <v>1431867554</v>
      </c>
      <c r="K2813" t="b">
        <v>0</v>
      </c>
      <c r="L2813">
        <v>24</v>
      </c>
      <c r="M2813" t="b">
        <v>1</v>
      </c>
      <c r="N2813" t="s">
        <v>8269</v>
      </c>
      <c r="O2813">
        <f t="shared" si="220"/>
        <v>118</v>
      </c>
      <c r="P2813">
        <f t="shared" si="221"/>
        <v>29.58</v>
      </c>
      <c r="Q2813" t="s">
        <v>8315</v>
      </c>
      <c r="R2813" t="s">
        <v>8316</v>
      </c>
      <c r="S2813" s="12">
        <f t="shared" si="217"/>
        <v>42141.541134259256</v>
      </c>
      <c r="T2813" s="12">
        <f t="shared" si="218"/>
        <v>42171.541134259256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3295</v>
      </c>
      <c r="B2816" s="3" t="s">
        <v>3295</v>
      </c>
      <c r="C2816" s="3" t="s">
        <v>7405</v>
      </c>
      <c r="D2816" s="6">
        <v>700</v>
      </c>
      <c r="E2816" s="8">
        <v>720.01</v>
      </c>
      <c r="F2816" t="s">
        <v>8218</v>
      </c>
      <c r="G2816" t="s">
        <v>8224</v>
      </c>
      <c r="H2816" t="s">
        <v>8246</v>
      </c>
      <c r="I2816">
        <v>1474886229</v>
      </c>
      <c r="J2816">
        <v>1472294229</v>
      </c>
      <c r="K2816" t="b">
        <v>0</v>
      </c>
      <c r="L2816">
        <v>27</v>
      </c>
      <c r="M2816" t="b">
        <v>1</v>
      </c>
      <c r="N2816" t="s">
        <v>8269</v>
      </c>
      <c r="O2816">
        <f t="shared" si="220"/>
        <v>103</v>
      </c>
      <c r="P2816">
        <f t="shared" si="221"/>
        <v>26.67</v>
      </c>
      <c r="Q2816" t="s">
        <v>8315</v>
      </c>
      <c r="R2816" t="s">
        <v>8316</v>
      </c>
      <c r="S2816" s="12">
        <f t="shared" si="217"/>
        <v>42609.442465277782</v>
      </c>
      <c r="T2816" s="12">
        <f t="shared" si="218"/>
        <v>42639.442465277782</v>
      </c>
      <c r="U2816">
        <f t="shared" si="219"/>
        <v>2016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t="s">
        <v>8218</v>
      </c>
      <c r="G2818" t="s">
        <v>8224</v>
      </c>
      <c r="H2818" t="s">
        <v>8246</v>
      </c>
      <c r="I2818">
        <v>1448229600</v>
      </c>
      <c r="J2818">
        <v>1446401372</v>
      </c>
      <c r="K2818" t="b">
        <v>0</v>
      </c>
      <c r="L2818">
        <v>47</v>
      </c>
      <c r="M2818" t="b">
        <v>1</v>
      </c>
      <c r="N2818" t="s">
        <v>8269</v>
      </c>
      <c r="O2818">
        <f t="shared" si="220"/>
        <v>144</v>
      </c>
      <c r="P2818">
        <f t="shared" si="221"/>
        <v>45.98</v>
      </c>
      <c r="Q2818" t="s">
        <v>8315</v>
      </c>
      <c r="R2818" t="s">
        <v>8316</v>
      </c>
      <c r="S2818" s="12">
        <f t="shared" si="217"/>
        <v>42309.756620370375</v>
      </c>
      <c r="T2818" s="12">
        <f t="shared" si="218"/>
        <v>42330.916666666672</v>
      </c>
      <c r="U2818">
        <f t="shared" si="219"/>
        <v>2015</v>
      </c>
    </row>
    <row r="2819" spans="1:21" ht="43.5" x14ac:dyDescent="0.35">
      <c r="A2819">
        <v>3297</v>
      </c>
      <c r="B2819" s="3" t="s">
        <v>3297</v>
      </c>
      <c r="C2819" s="3" t="s">
        <v>7407</v>
      </c>
      <c r="D2819" s="6">
        <v>5500</v>
      </c>
      <c r="E2819" s="8">
        <v>5504</v>
      </c>
      <c r="F2819" t="s">
        <v>8218</v>
      </c>
      <c r="G2819" t="s">
        <v>8224</v>
      </c>
      <c r="H2819" t="s">
        <v>8246</v>
      </c>
      <c r="I2819">
        <v>1438037940</v>
      </c>
      <c r="J2819">
        <v>1436380256</v>
      </c>
      <c r="K2819" t="b">
        <v>0</v>
      </c>
      <c r="L2819">
        <v>44</v>
      </c>
      <c r="M2819" t="b">
        <v>1</v>
      </c>
      <c r="N2819" t="s">
        <v>8269</v>
      </c>
      <c r="O2819">
        <f t="shared" si="220"/>
        <v>100</v>
      </c>
      <c r="P2819">
        <f t="shared" si="221"/>
        <v>125.09</v>
      </c>
      <c r="Q2819" t="s">
        <v>8315</v>
      </c>
      <c r="R2819" t="s">
        <v>8316</v>
      </c>
      <c r="S2819" s="12">
        <f t="shared" ref="S2819:S2882" si="222">(((J2819/60)/60)/24)+DATE(1970,1,1)</f>
        <v>42193.771481481483</v>
      </c>
      <c r="T2819" s="12">
        <f t="shared" ref="T2819:T2882" si="223">(((I2819/60)/60)/24)+DATE(1970,1,1)</f>
        <v>42212.957638888889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5">ROUND(E2820/D2820*100,0)</f>
        <v>106</v>
      </c>
      <c r="P2820">
        <f t="shared" ref="P2820:P2883" si="226">IFERROR(ROUND(E2820/L2820,2),0)</f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29" x14ac:dyDescent="0.35">
      <c r="A2821">
        <v>3309</v>
      </c>
      <c r="B2821" s="3" t="s">
        <v>3309</v>
      </c>
      <c r="C2821" s="3" t="s">
        <v>7419</v>
      </c>
      <c r="D2821" s="6">
        <v>350</v>
      </c>
      <c r="E2821" s="8">
        <v>558</v>
      </c>
      <c r="F2821" t="s">
        <v>8218</v>
      </c>
      <c r="G2821" t="s">
        <v>8224</v>
      </c>
      <c r="H2821" t="s">
        <v>8246</v>
      </c>
      <c r="I2821">
        <v>1476632178</v>
      </c>
      <c r="J2821">
        <v>1473953778</v>
      </c>
      <c r="K2821" t="b">
        <v>0</v>
      </c>
      <c r="L2821">
        <v>31</v>
      </c>
      <c r="M2821" t="b">
        <v>1</v>
      </c>
      <c r="N2821" t="s">
        <v>8269</v>
      </c>
      <c r="O2821">
        <f t="shared" si="225"/>
        <v>159</v>
      </c>
      <c r="P2821">
        <f t="shared" si="226"/>
        <v>18</v>
      </c>
      <c r="Q2821" t="s">
        <v>8315</v>
      </c>
      <c r="R2821" t="s">
        <v>8316</v>
      </c>
      <c r="S2821" s="12">
        <f t="shared" si="222"/>
        <v>42628.650208333333</v>
      </c>
      <c r="T2821" s="12">
        <f t="shared" si="223"/>
        <v>42659.650208333333</v>
      </c>
      <c r="U2821">
        <f t="shared" si="224"/>
        <v>2016</v>
      </c>
    </row>
    <row r="2822" spans="1:21" ht="43.5" x14ac:dyDescent="0.35">
      <c r="A2822">
        <v>3314</v>
      </c>
      <c r="B2822" s="3" t="s">
        <v>3314</v>
      </c>
      <c r="C2822" s="3" t="s">
        <v>7424</v>
      </c>
      <c r="D2822" s="6">
        <v>800</v>
      </c>
      <c r="E2822" s="8">
        <v>1686</v>
      </c>
      <c r="F2822" t="s">
        <v>8218</v>
      </c>
      <c r="G2822" t="s">
        <v>8224</v>
      </c>
      <c r="H2822" t="s">
        <v>8246</v>
      </c>
      <c r="I2822">
        <v>1431115500</v>
      </c>
      <c r="J2822">
        <v>1428733511</v>
      </c>
      <c r="K2822" t="b">
        <v>0</v>
      </c>
      <c r="L2822">
        <v>58</v>
      </c>
      <c r="M2822" t="b">
        <v>1</v>
      </c>
      <c r="N2822" t="s">
        <v>8269</v>
      </c>
      <c r="O2822">
        <f t="shared" si="225"/>
        <v>211</v>
      </c>
      <c r="P2822">
        <f t="shared" si="226"/>
        <v>29.07</v>
      </c>
      <c r="Q2822" t="s">
        <v>8315</v>
      </c>
      <c r="R2822" t="s">
        <v>8316</v>
      </c>
      <c r="S2822" s="12">
        <f t="shared" si="222"/>
        <v>42105.267488425925</v>
      </c>
      <c r="T2822" s="12">
        <f t="shared" si="223"/>
        <v>42132.836805555555</v>
      </c>
      <c r="U2822">
        <f t="shared" si="224"/>
        <v>2015</v>
      </c>
    </row>
    <row r="2823" spans="1:21" ht="43.5" x14ac:dyDescent="0.35">
      <c r="A2823">
        <v>3315</v>
      </c>
      <c r="B2823" s="3" t="s">
        <v>3315</v>
      </c>
      <c r="C2823" s="3" t="s">
        <v>7425</v>
      </c>
      <c r="D2823" s="6">
        <v>4000</v>
      </c>
      <c r="E2823" s="8">
        <v>4400</v>
      </c>
      <c r="F2823" t="s">
        <v>8218</v>
      </c>
      <c r="G2823" t="s">
        <v>8224</v>
      </c>
      <c r="H2823" t="s">
        <v>8246</v>
      </c>
      <c r="I2823">
        <v>1462519041</v>
      </c>
      <c r="J2823">
        <v>1459927041</v>
      </c>
      <c r="K2823" t="b">
        <v>0</v>
      </c>
      <c r="L2823">
        <v>89</v>
      </c>
      <c r="M2823" t="b">
        <v>1</v>
      </c>
      <c r="N2823" t="s">
        <v>8269</v>
      </c>
      <c r="O2823">
        <f t="shared" si="225"/>
        <v>110</v>
      </c>
      <c r="P2823">
        <f t="shared" si="226"/>
        <v>49.44</v>
      </c>
      <c r="Q2823" t="s">
        <v>8315</v>
      </c>
      <c r="R2823" t="s">
        <v>8316</v>
      </c>
      <c r="S2823" s="12">
        <f t="shared" si="222"/>
        <v>42466.303715277783</v>
      </c>
      <c r="T2823" s="12">
        <f t="shared" si="223"/>
        <v>42496.303715277783</v>
      </c>
      <c r="U2823">
        <f t="shared" si="224"/>
        <v>2016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5"/>
        <v>100</v>
      </c>
      <c r="P2824">
        <f t="shared" si="226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3319</v>
      </c>
      <c r="B2825" s="3" t="s">
        <v>3319</v>
      </c>
      <c r="C2825" s="3" t="s">
        <v>7429</v>
      </c>
      <c r="D2825" s="6">
        <v>500</v>
      </c>
      <c r="E2825" s="8">
        <v>540</v>
      </c>
      <c r="F2825" t="s">
        <v>8218</v>
      </c>
      <c r="G2825" t="s">
        <v>8224</v>
      </c>
      <c r="H2825" t="s">
        <v>8246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8269</v>
      </c>
      <c r="O2825">
        <f t="shared" si="225"/>
        <v>108</v>
      </c>
      <c r="P2825">
        <f t="shared" si="226"/>
        <v>33.75</v>
      </c>
      <c r="Q2825" t="s">
        <v>8315</v>
      </c>
      <c r="R2825" t="s">
        <v>8316</v>
      </c>
      <c r="S2825" s="12">
        <f t="shared" si="222"/>
        <v>41990.585486111115</v>
      </c>
      <c r="T2825" s="12">
        <f t="shared" si="223"/>
        <v>42035.585486111115</v>
      </c>
      <c r="U2825">
        <f t="shared" si="224"/>
        <v>2014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5"/>
        <v>117</v>
      </c>
      <c r="P2826">
        <f t="shared" si="226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5" x14ac:dyDescent="0.35">
      <c r="A2827">
        <v>3323</v>
      </c>
      <c r="B2827" s="3" t="s">
        <v>3323</v>
      </c>
      <c r="C2827" s="3" t="s">
        <v>7433</v>
      </c>
      <c r="D2827" s="6">
        <v>1000</v>
      </c>
      <c r="E2827" s="8">
        <v>1259</v>
      </c>
      <c r="F2827" t="s">
        <v>8218</v>
      </c>
      <c r="G2827" t="s">
        <v>8224</v>
      </c>
      <c r="H2827" t="s">
        <v>8246</v>
      </c>
      <c r="I2827">
        <v>1474793208</v>
      </c>
      <c r="J2827">
        <v>1472201208</v>
      </c>
      <c r="K2827" t="b">
        <v>0</v>
      </c>
      <c r="L2827">
        <v>49</v>
      </c>
      <c r="M2827" t="b">
        <v>1</v>
      </c>
      <c r="N2827" t="s">
        <v>8269</v>
      </c>
      <c r="O2827">
        <f t="shared" si="225"/>
        <v>126</v>
      </c>
      <c r="P2827">
        <f t="shared" si="226"/>
        <v>25.69</v>
      </c>
      <c r="Q2827" t="s">
        <v>8315</v>
      </c>
      <c r="R2827" t="s">
        <v>8316</v>
      </c>
      <c r="S2827" s="12">
        <f t="shared" si="222"/>
        <v>42608.36583333333</v>
      </c>
      <c r="T2827" s="12">
        <f t="shared" si="223"/>
        <v>42638.36583333333</v>
      </c>
      <c r="U2827">
        <f t="shared" si="224"/>
        <v>2016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3325</v>
      </c>
      <c r="B2830" s="3" t="s">
        <v>3325</v>
      </c>
      <c r="C2830" s="3" t="s">
        <v>7435</v>
      </c>
      <c r="D2830" s="6">
        <v>400</v>
      </c>
      <c r="E2830" s="8">
        <v>450</v>
      </c>
      <c r="F2830" t="s">
        <v>8218</v>
      </c>
      <c r="G2830" t="s">
        <v>8224</v>
      </c>
      <c r="H2830" t="s">
        <v>8246</v>
      </c>
      <c r="I2830">
        <v>1428256277</v>
      </c>
      <c r="J2830">
        <v>1425235877</v>
      </c>
      <c r="K2830" t="b">
        <v>0</v>
      </c>
      <c r="L2830">
        <v>15</v>
      </c>
      <c r="M2830" t="b">
        <v>1</v>
      </c>
      <c r="N2830" t="s">
        <v>8269</v>
      </c>
      <c r="O2830">
        <f t="shared" si="225"/>
        <v>113</v>
      </c>
      <c r="P2830">
        <f t="shared" si="226"/>
        <v>30</v>
      </c>
      <c r="Q2830" t="s">
        <v>8315</v>
      </c>
      <c r="R2830" t="s">
        <v>8316</v>
      </c>
      <c r="S2830" s="12">
        <f t="shared" si="222"/>
        <v>42064.785613425927</v>
      </c>
      <c r="T2830" s="12">
        <f t="shared" si="223"/>
        <v>42099.743946759263</v>
      </c>
      <c r="U2830">
        <f t="shared" si="224"/>
        <v>2015</v>
      </c>
    </row>
    <row r="2831" spans="1:21" ht="43.5" x14ac:dyDescent="0.35">
      <c r="A2831">
        <v>3327</v>
      </c>
      <c r="B2831" s="3" t="s">
        <v>3327</v>
      </c>
      <c r="C2831" s="3" t="s">
        <v>7437</v>
      </c>
      <c r="D2831" s="6">
        <v>800</v>
      </c>
      <c r="E2831" s="8">
        <v>810</v>
      </c>
      <c r="F2831" t="s">
        <v>8218</v>
      </c>
      <c r="G2831" t="s">
        <v>8224</v>
      </c>
      <c r="H2831" t="s">
        <v>8246</v>
      </c>
      <c r="I2831">
        <v>1462697966</v>
      </c>
      <c r="J2831">
        <v>1460105966</v>
      </c>
      <c r="K2831" t="b">
        <v>0</v>
      </c>
      <c r="L2831">
        <v>33</v>
      </c>
      <c r="M2831" t="b">
        <v>1</v>
      </c>
      <c r="N2831" t="s">
        <v>8269</v>
      </c>
      <c r="O2831">
        <f t="shared" si="225"/>
        <v>101</v>
      </c>
      <c r="P2831">
        <f t="shared" si="226"/>
        <v>24.55</v>
      </c>
      <c r="Q2831" t="s">
        <v>8315</v>
      </c>
      <c r="R2831" t="s">
        <v>8316</v>
      </c>
      <c r="S2831" s="12">
        <f t="shared" si="222"/>
        <v>42468.374606481477</v>
      </c>
      <c r="T2831" s="12">
        <f t="shared" si="223"/>
        <v>42498.374606481477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5" x14ac:dyDescent="0.35">
      <c r="A2834">
        <v>3329</v>
      </c>
      <c r="B2834" s="3" t="s">
        <v>3329</v>
      </c>
      <c r="C2834" s="3" t="s">
        <v>7439</v>
      </c>
      <c r="D2834" s="6">
        <v>1000</v>
      </c>
      <c r="E2834" s="8">
        <v>1168</v>
      </c>
      <c r="F2834" t="s">
        <v>8218</v>
      </c>
      <c r="G2834" t="s">
        <v>8224</v>
      </c>
      <c r="H2834" t="s">
        <v>8246</v>
      </c>
      <c r="I2834">
        <v>1406502000</v>
      </c>
      <c r="J2834">
        <v>1405583108</v>
      </c>
      <c r="K2834" t="b">
        <v>0</v>
      </c>
      <c r="L2834">
        <v>26</v>
      </c>
      <c r="M2834" t="b">
        <v>1</v>
      </c>
      <c r="N2834" t="s">
        <v>8269</v>
      </c>
      <c r="O2834">
        <f t="shared" si="225"/>
        <v>117</v>
      </c>
      <c r="P2834">
        <f t="shared" si="226"/>
        <v>44.92</v>
      </c>
      <c r="Q2834" t="s">
        <v>8315</v>
      </c>
      <c r="R2834" t="s">
        <v>8316</v>
      </c>
      <c r="S2834" s="12">
        <f t="shared" si="222"/>
        <v>41837.323009259257</v>
      </c>
      <c r="T2834" s="12">
        <f t="shared" si="223"/>
        <v>41847.958333333336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3330</v>
      </c>
      <c r="B2836" s="3" t="s">
        <v>3330</v>
      </c>
      <c r="C2836" s="3" t="s">
        <v>7440</v>
      </c>
      <c r="D2836" s="6">
        <v>1500</v>
      </c>
      <c r="E2836" s="8">
        <v>1594</v>
      </c>
      <c r="F2836" t="s">
        <v>8218</v>
      </c>
      <c r="G2836" t="s">
        <v>8224</v>
      </c>
      <c r="H2836" t="s">
        <v>8246</v>
      </c>
      <c r="I2836">
        <v>1427919468</v>
      </c>
      <c r="J2836">
        <v>1425331068</v>
      </c>
      <c r="K2836" t="b">
        <v>0</v>
      </c>
      <c r="L2836">
        <v>69</v>
      </c>
      <c r="M2836" t="b">
        <v>1</v>
      </c>
      <c r="N2836" t="s">
        <v>8269</v>
      </c>
      <c r="O2836">
        <f t="shared" si="225"/>
        <v>106</v>
      </c>
      <c r="P2836">
        <f t="shared" si="226"/>
        <v>23.1</v>
      </c>
      <c r="Q2836" t="s">
        <v>8315</v>
      </c>
      <c r="R2836" t="s">
        <v>8316</v>
      </c>
      <c r="S2836" s="12">
        <f t="shared" si="222"/>
        <v>42065.887361111112</v>
      </c>
      <c r="T2836" s="12">
        <f t="shared" si="223"/>
        <v>42095.845694444448</v>
      </c>
      <c r="U2836">
        <f t="shared" si="224"/>
        <v>2015</v>
      </c>
    </row>
    <row r="2837" spans="1:21" ht="58" x14ac:dyDescent="0.35">
      <c r="A2837">
        <v>3335</v>
      </c>
      <c r="B2837" s="3" t="s">
        <v>3335</v>
      </c>
      <c r="C2837" s="3" t="s">
        <v>7445</v>
      </c>
      <c r="D2837" s="6">
        <v>5000</v>
      </c>
      <c r="E2837" s="8">
        <v>5016</v>
      </c>
      <c r="F2837" t="s">
        <v>8218</v>
      </c>
      <c r="G2837" t="s">
        <v>8224</v>
      </c>
      <c r="H2837" t="s">
        <v>8246</v>
      </c>
      <c r="I2837">
        <v>1407106800</v>
      </c>
      <c r="J2837">
        <v>1404749446</v>
      </c>
      <c r="K2837" t="b">
        <v>0</v>
      </c>
      <c r="L2837">
        <v>63</v>
      </c>
      <c r="M2837" t="b">
        <v>1</v>
      </c>
      <c r="N2837" t="s">
        <v>8269</v>
      </c>
      <c r="O2837">
        <f t="shared" si="225"/>
        <v>100</v>
      </c>
      <c r="P2837">
        <f t="shared" si="226"/>
        <v>79.62</v>
      </c>
      <c r="Q2837" t="s">
        <v>8315</v>
      </c>
      <c r="R2837" t="s">
        <v>8316</v>
      </c>
      <c r="S2837" s="12">
        <f t="shared" si="222"/>
        <v>41827.674143518518</v>
      </c>
      <c r="T2837" s="12">
        <f t="shared" si="223"/>
        <v>41854.958333333336</v>
      </c>
      <c r="U2837">
        <f t="shared" si="224"/>
        <v>2014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3.5" x14ac:dyDescent="0.35">
      <c r="A2842">
        <v>3336</v>
      </c>
      <c r="B2842" s="3" t="s">
        <v>3336</v>
      </c>
      <c r="C2842" s="3" t="s">
        <v>7446</v>
      </c>
      <c r="D2842" s="6">
        <v>250</v>
      </c>
      <c r="E2842" s="8">
        <v>250</v>
      </c>
      <c r="F2842" t="s">
        <v>8218</v>
      </c>
      <c r="G2842" t="s">
        <v>8224</v>
      </c>
      <c r="H2842" t="s">
        <v>8246</v>
      </c>
      <c r="I2842">
        <v>1459845246</v>
      </c>
      <c r="J2842">
        <v>1457429646</v>
      </c>
      <c r="K2842" t="b">
        <v>0</v>
      </c>
      <c r="L2842">
        <v>9</v>
      </c>
      <c r="M2842" t="b">
        <v>1</v>
      </c>
      <c r="N2842" t="s">
        <v>8269</v>
      </c>
      <c r="O2842">
        <f t="shared" si="225"/>
        <v>100</v>
      </c>
      <c r="P2842">
        <f t="shared" si="226"/>
        <v>27.78</v>
      </c>
      <c r="Q2842" t="s">
        <v>8315</v>
      </c>
      <c r="R2842" t="s">
        <v>8316</v>
      </c>
      <c r="S2842" s="12">
        <f t="shared" si="222"/>
        <v>42437.398680555561</v>
      </c>
      <c r="T2842" s="12">
        <f t="shared" si="223"/>
        <v>42465.35701388889</v>
      </c>
      <c r="U2842">
        <f t="shared" si="224"/>
        <v>2016</v>
      </c>
    </row>
    <row r="2843" spans="1:21" ht="43.5" x14ac:dyDescent="0.35">
      <c r="A2843">
        <v>3337</v>
      </c>
      <c r="B2843" s="3" t="s">
        <v>3337</v>
      </c>
      <c r="C2843" s="3" t="s">
        <v>7447</v>
      </c>
      <c r="D2843" s="6">
        <v>2500</v>
      </c>
      <c r="E2843" s="8">
        <v>2755</v>
      </c>
      <c r="F2843" t="s">
        <v>8218</v>
      </c>
      <c r="G2843" t="s">
        <v>8224</v>
      </c>
      <c r="H2843" t="s">
        <v>8246</v>
      </c>
      <c r="I2843">
        <v>1412974800</v>
      </c>
      <c r="J2843">
        <v>1411109167</v>
      </c>
      <c r="K2843" t="b">
        <v>0</v>
      </c>
      <c r="L2843">
        <v>34</v>
      </c>
      <c r="M2843" t="b">
        <v>1</v>
      </c>
      <c r="N2843" t="s">
        <v>8269</v>
      </c>
      <c r="O2843">
        <f t="shared" si="225"/>
        <v>110</v>
      </c>
      <c r="P2843">
        <f t="shared" si="226"/>
        <v>81.03</v>
      </c>
      <c r="Q2843" t="s">
        <v>8315</v>
      </c>
      <c r="R2843" t="s">
        <v>8316</v>
      </c>
      <c r="S2843" s="12">
        <f t="shared" si="222"/>
        <v>41901.282025462962</v>
      </c>
      <c r="T2843" s="12">
        <f t="shared" si="223"/>
        <v>41922.875</v>
      </c>
      <c r="U2843">
        <f t="shared" si="224"/>
        <v>2014</v>
      </c>
    </row>
    <row r="2844" spans="1:21" ht="43.5" x14ac:dyDescent="0.35">
      <c r="A2844">
        <v>3341</v>
      </c>
      <c r="B2844" s="3" t="s">
        <v>3341</v>
      </c>
      <c r="C2844" s="3" t="s">
        <v>7451</v>
      </c>
      <c r="D2844" s="6">
        <v>3350</v>
      </c>
      <c r="E2844" s="8">
        <v>3350</v>
      </c>
      <c r="F2844" t="s">
        <v>8218</v>
      </c>
      <c r="G2844" t="s">
        <v>8224</v>
      </c>
      <c r="H2844" t="s">
        <v>8246</v>
      </c>
      <c r="I2844">
        <v>1465750800</v>
      </c>
      <c r="J2844">
        <v>1463771421</v>
      </c>
      <c r="K2844" t="b">
        <v>0</v>
      </c>
      <c r="L2844">
        <v>28</v>
      </c>
      <c r="M2844" t="b">
        <v>1</v>
      </c>
      <c r="N2844" t="s">
        <v>8269</v>
      </c>
      <c r="O2844">
        <f t="shared" si="225"/>
        <v>100</v>
      </c>
      <c r="P2844">
        <f t="shared" si="226"/>
        <v>119.64</v>
      </c>
      <c r="Q2844" t="s">
        <v>8315</v>
      </c>
      <c r="R2844" t="s">
        <v>8316</v>
      </c>
      <c r="S2844" s="12">
        <f t="shared" si="222"/>
        <v>42510.798854166671</v>
      </c>
      <c r="T2844" s="12">
        <f t="shared" si="223"/>
        <v>42533.708333333328</v>
      </c>
      <c r="U2844">
        <f t="shared" si="224"/>
        <v>2016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3343</v>
      </c>
      <c r="B2851" s="3" t="s">
        <v>3343</v>
      </c>
      <c r="C2851" s="3" t="s">
        <v>7453</v>
      </c>
      <c r="D2851" s="6">
        <v>700</v>
      </c>
      <c r="E2851" s="8">
        <v>1200</v>
      </c>
      <c r="F2851" t="s">
        <v>8218</v>
      </c>
      <c r="G2851" t="s">
        <v>8224</v>
      </c>
      <c r="H2851" t="s">
        <v>8246</v>
      </c>
      <c r="I2851">
        <v>1460553480</v>
      </c>
      <c r="J2851">
        <v>1458770384</v>
      </c>
      <c r="K2851" t="b">
        <v>0</v>
      </c>
      <c r="L2851">
        <v>23</v>
      </c>
      <c r="M2851" t="b">
        <v>1</v>
      </c>
      <c r="N2851" t="s">
        <v>8269</v>
      </c>
      <c r="O2851">
        <f t="shared" si="225"/>
        <v>171</v>
      </c>
      <c r="P2851">
        <f t="shared" si="226"/>
        <v>52.17</v>
      </c>
      <c r="Q2851" t="s">
        <v>8315</v>
      </c>
      <c r="R2851" t="s">
        <v>8316</v>
      </c>
      <c r="S2851" s="12">
        <f t="shared" si="222"/>
        <v>42452.916481481487</v>
      </c>
      <c r="T2851" s="12">
        <f t="shared" si="223"/>
        <v>42473.554166666669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58" x14ac:dyDescent="0.35">
      <c r="A2856">
        <v>3347</v>
      </c>
      <c r="B2856" s="3" t="s">
        <v>3347</v>
      </c>
      <c r="C2856" s="3" t="s">
        <v>7457</v>
      </c>
      <c r="D2856" s="6">
        <v>2000</v>
      </c>
      <c r="E2856" s="8">
        <v>2389</v>
      </c>
      <c r="F2856" t="s">
        <v>8218</v>
      </c>
      <c r="G2856" t="s">
        <v>8224</v>
      </c>
      <c r="H2856" t="s">
        <v>8246</v>
      </c>
      <c r="I2856">
        <v>1462741200</v>
      </c>
      <c r="J2856">
        <v>1461503654</v>
      </c>
      <c r="K2856" t="b">
        <v>0</v>
      </c>
      <c r="L2856">
        <v>22</v>
      </c>
      <c r="M2856" t="b">
        <v>1</v>
      </c>
      <c r="N2856" t="s">
        <v>8269</v>
      </c>
      <c r="O2856">
        <f t="shared" si="225"/>
        <v>119</v>
      </c>
      <c r="P2856">
        <f t="shared" si="226"/>
        <v>108.59</v>
      </c>
      <c r="Q2856" t="s">
        <v>8315</v>
      </c>
      <c r="R2856" t="s">
        <v>8316</v>
      </c>
      <c r="S2856" s="12">
        <f t="shared" si="222"/>
        <v>42484.551550925928</v>
      </c>
      <c r="T2856" s="12">
        <f t="shared" si="223"/>
        <v>42498.875</v>
      </c>
      <c r="U2856">
        <f t="shared" si="224"/>
        <v>2016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58" x14ac:dyDescent="0.35">
      <c r="A2866">
        <v>3351</v>
      </c>
      <c r="B2866" s="3" t="s">
        <v>3350</v>
      </c>
      <c r="C2866" s="3" t="s">
        <v>7461</v>
      </c>
      <c r="D2866" s="6">
        <v>5000</v>
      </c>
      <c r="E2866" s="8">
        <v>5055</v>
      </c>
      <c r="F2866" t="s">
        <v>8218</v>
      </c>
      <c r="G2866" t="s">
        <v>8224</v>
      </c>
      <c r="H2866" t="s">
        <v>8246</v>
      </c>
      <c r="I2866">
        <v>1406113200</v>
      </c>
      <c r="J2866">
        <v>1402910965</v>
      </c>
      <c r="K2866" t="b">
        <v>0</v>
      </c>
      <c r="L2866">
        <v>54</v>
      </c>
      <c r="M2866" t="b">
        <v>1</v>
      </c>
      <c r="N2866" t="s">
        <v>8269</v>
      </c>
      <c r="O2866">
        <f t="shared" si="225"/>
        <v>101</v>
      </c>
      <c r="P2866">
        <f t="shared" si="226"/>
        <v>93.61</v>
      </c>
      <c r="Q2866" t="s">
        <v>8315</v>
      </c>
      <c r="R2866" t="s">
        <v>8316</v>
      </c>
      <c r="S2866" s="12">
        <f t="shared" si="222"/>
        <v>41806.395428240743</v>
      </c>
      <c r="T2866" s="12">
        <f t="shared" si="223"/>
        <v>41843.458333333336</v>
      </c>
      <c r="U2866">
        <f t="shared" si="224"/>
        <v>2014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58" x14ac:dyDescent="0.35">
      <c r="A2880">
        <v>3352</v>
      </c>
      <c r="B2880" s="3" t="s">
        <v>3351</v>
      </c>
      <c r="C2880" s="3" t="s">
        <v>7462</v>
      </c>
      <c r="D2880" s="6">
        <v>5000</v>
      </c>
      <c r="E2880" s="8">
        <v>5376</v>
      </c>
      <c r="F2880" t="s">
        <v>8218</v>
      </c>
      <c r="G2880" t="s">
        <v>8224</v>
      </c>
      <c r="H2880" t="s">
        <v>8246</v>
      </c>
      <c r="I2880">
        <v>1467414000</v>
      </c>
      <c r="J2880">
        <v>1462492178</v>
      </c>
      <c r="K2880" t="b">
        <v>0</v>
      </c>
      <c r="L2880">
        <v>70</v>
      </c>
      <c r="M2880" t="b">
        <v>1</v>
      </c>
      <c r="N2880" t="s">
        <v>8269</v>
      </c>
      <c r="O2880">
        <f t="shared" si="225"/>
        <v>108</v>
      </c>
      <c r="P2880">
        <f t="shared" si="226"/>
        <v>76.8</v>
      </c>
      <c r="Q2880" t="s">
        <v>8315</v>
      </c>
      <c r="R2880" t="s">
        <v>8316</v>
      </c>
      <c r="S2880" s="12">
        <f t="shared" si="222"/>
        <v>42495.992800925931</v>
      </c>
      <c r="T2880" s="12">
        <f t="shared" si="223"/>
        <v>42552.958333333328</v>
      </c>
      <c r="U2880">
        <f t="shared" si="224"/>
        <v>2016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30">ROUND(E2884/D2884*100,0)</f>
        <v>34</v>
      </c>
      <c r="P2884">
        <f t="shared" ref="P2884:P2947" si="231">IFERROR(ROUND(E2884/L2884,2),0)</f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3353</v>
      </c>
      <c r="B2906" s="3" t="s">
        <v>3352</v>
      </c>
      <c r="C2906" s="3" t="s">
        <v>7463</v>
      </c>
      <c r="D2906" s="6">
        <v>500</v>
      </c>
      <c r="E2906" s="8">
        <v>1575</v>
      </c>
      <c r="F2906" t="s">
        <v>8218</v>
      </c>
      <c r="G2906" t="s">
        <v>8224</v>
      </c>
      <c r="H2906" t="s">
        <v>8246</v>
      </c>
      <c r="I2906">
        <v>1462230000</v>
      </c>
      <c r="J2906">
        <v>1461061350</v>
      </c>
      <c r="K2906" t="b">
        <v>0</v>
      </c>
      <c r="L2906">
        <v>44</v>
      </c>
      <c r="M2906" t="b">
        <v>1</v>
      </c>
      <c r="N2906" t="s">
        <v>8269</v>
      </c>
      <c r="O2906">
        <f t="shared" si="230"/>
        <v>315</v>
      </c>
      <c r="P2906">
        <f t="shared" si="231"/>
        <v>35.799999999999997</v>
      </c>
      <c r="Q2906" t="s">
        <v>8315</v>
      </c>
      <c r="R2906" t="s">
        <v>8316</v>
      </c>
      <c r="S2906" s="12">
        <f t="shared" si="227"/>
        <v>42479.432291666672</v>
      </c>
      <c r="T2906" s="12">
        <f t="shared" si="228"/>
        <v>42492.958333333328</v>
      </c>
      <c r="U2906">
        <f t="shared" si="229"/>
        <v>2016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3355</v>
      </c>
      <c r="B2912" s="3" t="s">
        <v>3354</v>
      </c>
      <c r="C2912" s="3" t="s">
        <v>7465</v>
      </c>
      <c r="D2912" s="6">
        <v>1750</v>
      </c>
      <c r="E2912" s="8">
        <v>2210</v>
      </c>
      <c r="F2912" t="s">
        <v>8218</v>
      </c>
      <c r="G2912" t="s">
        <v>8224</v>
      </c>
      <c r="H2912" t="s">
        <v>8246</v>
      </c>
      <c r="I2912">
        <v>1462879020</v>
      </c>
      <c r="J2912">
        <v>1461941527</v>
      </c>
      <c r="K2912" t="b">
        <v>0</v>
      </c>
      <c r="L2912">
        <v>15</v>
      </c>
      <c r="M2912" t="b">
        <v>1</v>
      </c>
      <c r="N2912" t="s">
        <v>8269</v>
      </c>
      <c r="O2912">
        <f t="shared" si="230"/>
        <v>126</v>
      </c>
      <c r="P2912">
        <f t="shared" si="231"/>
        <v>147.33000000000001</v>
      </c>
      <c r="Q2912" t="s">
        <v>8315</v>
      </c>
      <c r="R2912" t="s">
        <v>8316</v>
      </c>
      <c r="S2912" s="12">
        <f t="shared" si="227"/>
        <v>42489.619525462964</v>
      </c>
      <c r="T2912" s="12">
        <f t="shared" si="228"/>
        <v>42500.470138888893</v>
      </c>
      <c r="U2912">
        <f t="shared" si="229"/>
        <v>2016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43.5" x14ac:dyDescent="0.35">
      <c r="A2916">
        <v>3356</v>
      </c>
      <c r="B2916" s="3" t="s">
        <v>3355</v>
      </c>
      <c r="C2916" s="3" t="s">
        <v>7466</v>
      </c>
      <c r="D2916" s="6">
        <v>1500</v>
      </c>
      <c r="E2916" s="8">
        <v>1521</v>
      </c>
      <c r="F2916" t="s">
        <v>8218</v>
      </c>
      <c r="G2916" t="s">
        <v>8224</v>
      </c>
      <c r="H2916" t="s">
        <v>8246</v>
      </c>
      <c r="I2916">
        <v>1468611272</v>
      </c>
      <c r="J2916">
        <v>1466019272</v>
      </c>
      <c r="K2916" t="b">
        <v>0</v>
      </c>
      <c r="L2916">
        <v>27</v>
      </c>
      <c r="M2916" t="b">
        <v>1</v>
      </c>
      <c r="N2916" t="s">
        <v>8269</v>
      </c>
      <c r="O2916">
        <f t="shared" si="230"/>
        <v>101</v>
      </c>
      <c r="P2916">
        <f t="shared" si="231"/>
        <v>56.33</v>
      </c>
      <c r="Q2916" t="s">
        <v>8315</v>
      </c>
      <c r="R2916" t="s">
        <v>8316</v>
      </c>
      <c r="S2916" s="12">
        <f t="shared" si="227"/>
        <v>42536.815648148149</v>
      </c>
      <c r="T2916" s="12">
        <f t="shared" si="228"/>
        <v>42566.815648148149</v>
      </c>
      <c r="U2916">
        <f t="shared" si="229"/>
        <v>2016</v>
      </c>
    </row>
    <row r="2917" spans="1:21" ht="43.5" x14ac:dyDescent="0.35">
      <c r="A2917">
        <v>3357</v>
      </c>
      <c r="B2917" s="3" t="s">
        <v>3356</v>
      </c>
      <c r="C2917" s="3" t="s">
        <v>7467</v>
      </c>
      <c r="D2917" s="6">
        <v>2000</v>
      </c>
      <c r="E2917" s="8">
        <v>2020</v>
      </c>
      <c r="F2917" t="s">
        <v>8218</v>
      </c>
      <c r="G2917" t="s">
        <v>8224</v>
      </c>
      <c r="H2917" t="s">
        <v>8246</v>
      </c>
      <c r="I2917">
        <v>1406887310</v>
      </c>
      <c r="J2917">
        <v>1404295310</v>
      </c>
      <c r="K2917" t="b">
        <v>0</v>
      </c>
      <c r="L2917">
        <v>21</v>
      </c>
      <c r="M2917" t="b">
        <v>1</v>
      </c>
      <c r="N2917" t="s">
        <v>8269</v>
      </c>
      <c r="O2917">
        <f t="shared" si="230"/>
        <v>101</v>
      </c>
      <c r="P2917">
        <f t="shared" si="231"/>
        <v>96.19</v>
      </c>
      <c r="Q2917" t="s">
        <v>8315</v>
      </c>
      <c r="R2917" t="s">
        <v>8316</v>
      </c>
      <c r="S2917" s="12">
        <f t="shared" si="227"/>
        <v>41822.417939814812</v>
      </c>
      <c r="T2917" s="12">
        <f t="shared" si="228"/>
        <v>41852.417939814812</v>
      </c>
      <c r="U2917">
        <f t="shared" si="229"/>
        <v>2014</v>
      </c>
    </row>
    <row r="2918" spans="1:21" ht="43.5" x14ac:dyDescent="0.35">
      <c r="A2918">
        <v>3364</v>
      </c>
      <c r="B2918" s="3" t="s">
        <v>3363</v>
      </c>
      <c r="C2918" s="3" t="s">
        <v>7474</v>
      </c>
      <c r="D2918" s="6">
        <v>3000</v>
      </c>
      <c r="E2918" s="8">
        <v>3178</v>
      </c>
      <c r="F2918" t="s">
        <v>8218</v>
      </c>
      <c r="G2918" t="s">
        <v>8224</v>
      </c>
      <c r="H2918" t="s">
        <v>8246</v>
      </c>
      <c r="I2918">
        <v>1458075600</v>
      </c>
      <c r="J2918">
        <v>1456183649</v>
      </c>
      <c r="K2918" t="b">
        <v>0</v>
      </c>
      <c r="L2918">
        <v>72</v>
      </c>
      <c r="M2918" t="b">
        <v>1</v>
      </c>
      <c r="N2918" t="s">
        <v>8269</v>
      </c>
      <c r="O2918">
        <f t="shared" si="230"/>
        <v>106</v>
      </c>
      <c r="P2918">
        <f t="shared" si="231"/>
        <v>44.14</v>
      </c>
      <c r="Q2918" t="s">
        <v>8315</v>
      </c>
      <c r="R2918" t="s">
        <v>8316</v>
      </c>
      <c r="S2918" s="12">
        <f t="shared" si="227"/>
        <v>42422.977418981478</v>
      </c>
      <c r="T2918" s="12">
        <f t="shared" si="228"/>
        <v>42444.875</v>
      </c>
      <c r="U2918">
        <f t="shared" si="229"/>
        <v>2016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5" x14ac:dyDescent="0.35">
      <c r="A2924">
        <v>3367</v>
      </c>
      <c r="B2924" s="3" t="s">
        <v>3366</v>
      </c>
      <c r="C2924" s="3" t="s">
        <v>7477</v>
      </c>
      <c r="D2924" s="6">
        <v>750</v>
      </c>
      <c r="E2924" s="8">
        <v>890</v>
      </c>
      <c r="F2924" t="s">
        <v>8218</v>
      </c>
      <c r="G2924" t="s">
        <v>8224</v>
      </c>
      <c r="H2924" t="s">
        <v>8246</v>
      </c>
      <c r="I2924">
        <v>1438467894</v>
      </c>
      <c r="J2924">
        <v>1436307894</v>
      </c>
      <c r="K2924" t="b">
        <v>0</v>
      </c>
      <c r="L2924">
        <v>30</v>
      </c>
      <c r="M2924" t="b">
        <v>1</v>
      </c>
      <c r="N2924" t="s">
        <v>8269</v>
      </c>
      <c r="O2924">
        <f t="shared" si="230"/>
        <v>119</v>
      </c>
      <c r="P2924">
        <f t="shared" si="231"/>
        <v>29.67</v>
      </c>
      <c r="Q2924" t="s">
        <v>8315</v>
      </c>
      <c r="R2924" t="s">
        <v>8316</v>
      </c>
      <c r="S2924" s="12">
        <f t="shared" si="227"/>
        <v>42192.933958333335</v>
      </c>
      <c r="T2924" s="12">
        <f t="shared" si="228"/>
        <v>42217.933958333335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3373</v>
      </c>
      <c r="B2932" s="3" t="s">
        <v>3372</v>
      </c>
      <c r="C2932" s="3" t="s">
        <v>7483</v>
      </c>
      <c r="D2932" s="6">
        <v>2000</v>
      </c>
      <c r="E2932" s="8">
        <v>2005</v>
      </c>
      <c r="F2932" t="s">
        <v>8218</v>
      </c>
      <c r="G2932" t="s">
        <v>8224</v>
      </c>
      <c r="H2932" t="s">
        <v>8246</v>
      </c>
      <c r="I2932">
        <v>1437235200</v>
      </c>
      <c r="J2932">
        <v>1435177840</v>
      </c>
      <c r="K2932" t="b">
        <v>0</v>
      </c>
      <c r="L2932">
        <v>30</v>
      </c>
      <c r="M2932" t="b">
        <v>1</v>
      </c>
      <c r="N2932" t="s">
        <v>8269</v>
      </c>
      <c r="O2932">
        <f t="shared" si="230"/>
        <v>100</v>
      </c>
      <c r="P2932">
        <f t="shared" si="231"/>
        <v>66.83</v>
      </c>
      <c r="Q2932" t="s">
        <v>8315</v>
      </c>
      <c r="R2932" t="s">
        <v>8316</v>
      </c>
      <c r="S2932" s="12">
        <f t="shared" si="227"/>
        <v>42179.854629629626</v>
      </c>
      <c r="T2932" s="12">
        <f t="shared" si="228"/>
        <v>42203.666666666672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43.5" x14ac:dyDescent="0.35">
      <c r="A2939">
        <v>3375</v>
      </c>
      <c r="B2939" s="3" t="s">
        <v>3374</v>
      </c>
      <c r="C2939" s="3" t="s">
        <v>7485</v>
      </c>
      <c r="D2939" s="6">
        <v>3000</v>
      </c>
      <c r="E2939" s="8">
        <v>3000</v>
      </c>
      <c r="F2939" t="s">
        <v>8218</v>
      </c>
      <c r="G2939" t="s">
        <v>8224</v>
      </c>
      <c r="H2939" t="s">
        <v>8246</v>
      </c>
      <c r="I2939">
        <v>1400423973</v>
      </c>
      <c r="J2939">
        <v>1399387173</v>
      </c>
      <c r="K2939" t="b">
        <v>0</v>
      </c>
      <c r="L2939">
        <v>17</v>
      </c>
      <c r="M2939" t="b">
        <v>1</v>
      </c>
      <c r="N2939" t="s">
        <v>8269</v>
      </c>
      <c r="O2939">
        <f t="shared" si="230"/>
        <v>100</v>
      </c>
      <c r="P2939">
        <f t="shared" si="231"/>
        <v>176.47</v>
      </c>
      <c r="Q2939" t="s">
        <v>8315</v>
      </c>
      <c r="R2939" t="s">
        <v>8316</v>
      </c>
      <c r="S2939" s="12">
        <f t="shared" si="227"/>
        <v>41765.610798611109</v>
      </c>
      <c r="T2939" s="12">
        <f t="shared" si="228"/>
        <v>41777.610798611109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3377</v>
      </c>
      <c r="B2948" s="3" t="s">
        <v>3376</v>
      </c>
      <c r="C2948" s="3" t="s">
        <v>7487</v>
      </c>
      <c r="D2948" s="6">
        <v>8000</v>
      </c>
      <c r="E2948" s="8">
        <v>8084</v>
      </c>
      <c r="F2948" t="s">
        <v>8218</v>
      </c>
      <c r="G2948" t="s">
        <v>8224</v>
      </c>
      <c r="H2948" t="s">
        <v>8246</v>
      </c>
      <c r="I2948">
        <v>1426870560</v>
      </c>
      <c r="J2948">
        <v>1424280899</v>
      </c>
      <c r="K2948" t="b">
        <v>0</v>
      </c>
      <c r="L2948">
        <v>77</v>
      </c>
      <c r="M2948" t="b">
        <v>1</v>
      </c>
      <c r="N2948" t="s">
        <v>8269</v>
      </c>
      <c r="O2948">
        <f t="shared" ref="O2948:O3011" si="235">ROUND(E2948/D2948*100,0)</f>
        <v>101</v>
      </c>
      <c r="P2948">
        <f t="shared" ref="P2948:P3011" si="236">IFERROR(ROUND(E2948/L2948,2),0)</f>
        <v>104.99</v>
      </c>
      <c r="Q2948" t="s">
        <v>8315</v>
      </c>
      <c r="R2948" t="s">
        <v>8316</v>
      </c>
      <c r="S2948" s="12">
        <f t="shared" si="232"/>
        <v>42053.732627314821</v>
      </c>
      <c r="T2948" s="12">
        <f t="shared" si="233"/>
        <v>42083.705555555556</v>
      </c>
      <c r="U2948">
        <f t="shared" si="234"/>
        <v>2015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5"/>
        <v>4</v>
      </c>
      <c r="P2949">
        <f t="shared" si="236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5"/>
        <v>0</v>
      </c>
      <c r="P2950">
        <f t="shared" si="236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5"/>
        <v>3</v>
      </c>
      <c r="P2951">
        <f t="shared" si="236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5"/>
        <v>0</v>
      </c>
      <c r="P2952">
        <f t="shared" si="236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5"/>
        <v>2</v>
      </c>
      <c r="P2953">
        <f t="shared" si="236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5"/>
        <v>8</v>
      </c>
      <c r="P2954">
        <f t="shared" si="236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3378</v>
      </c>
      <c r="B2961" s="3" t="s">
        <v>3377</v>
      </c>
      <c r="C2961" s="3" t="s">
        <v>7488</v>
      </c>
      <c r="D2961" s="6">
        <v>550</v>
      </c>
      <c r="E2961" s="8">
        <v>592</v>
      </c>
      <c r="F2961" t="s">
        <v>8218</v>
      </c>
      <c r="G2961" t="s">
        <v>8224</v>
      </c>
      <c r="H2961" t="s">
        <v>8246</v>
      </c>
      <c r="I2961">
        <v>1409490480</v>
      </c>
      <c r="J2961">
        <v>1407400306</v>
      </c>
      <c r="K2961" t="b">
        <v>0</v>
      </c>
      <c r="L2961">
        <v>21</v>
      </c>
      <c r="M2961" t="b">
        <v>1</v>
      </c>
      <c r="N2961" t="s">
        <v>8269</v>
      </c>
      <c r="O2961">
        <f t="shared" si="235"/>
        <v>108</v>
      </c>
      <c r="P2961">
        <f t="shared" si="236"/>
        <v>28.19</v>
      </c>
      <c r="Q2961" t="s">
        <v>8315</v>
      </c>
      <c r="R2961" t="s">
        <v>8316</v>
      </c>
      <c r="S2961" s="12">
        <f t="shared" si="232"/>
        <v>41858.355393518519</v>
      </c>
      <c r="T2961" s="12">
        <f t="shared" si="233"/>
        <v>41882.547222222223</v>
      </c>
      <c r="U2961">
        <f t="shared" si="234"/>
        <v>2014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58" x14ac:dyDescent="0.35">
      <c r="A2978">
        <v>3379</v>
      </c>
      <c r="B2978" s="3" t="s">
        <v>3378</v>
      </c>
      <c r="C2978" s="3" t="s">
        <v>7489</v>
      </c>
      <c r="D2978" s="6">
        <v>2000</v>
      </c>
      <c r="E2978" s="8">
        <v>2073</v>
      </c>
      <c r="F2978" t="s">
        <v>8218</v>
      </c>
      <c r="G2978" t="s">
        <v>8224</v>
      </c>
      <c r="H2978" t="s">
        <v>8246</v>
      </c>
      <c r="I2978">
        <v>1440630000</v>
      </c>
      <c r="J2978">
        <v>1439122800</v>
      </c>
      <c r="K2978" t="b">
        <v>0</v>
      </c>
      <c r="L2978">
        <v>38</v>
      </c>
      <c r="M2978" t="b">
        <v>1</v>
      </c>
      <c r="N2978" t="s">
        <v>8269</v>
      </c>
      <c r="O2978">
        <f t="shared" si="235"/>
        <v>104</v>
      </c>
      <c r="P2978">
        <f t="shared" si="236"/>
        <v>54.55</v>
      </c>
      <c r="Q2978" t="s">
        <v>8315</v>
      </c>
      <c r="R2978" t="s">
        <v>8316</v>
      </c>
      <c r="S2978" s="12">
        <f t="shared" si="232"/>
        <v>42225.513888888891</v>
      </c>
      <c r="T2978" s="12">
        <f t="shared" si="233"/>
        <v>42242.958333333328</v>
      </c>
      <c r="U2978">
        <f t="shared" si="234"/>
        <v>2015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58" x14ac:dyDescent="0.35">
      <c r="A2984">
        <v>3382</v>
      </c>
      <c r="B2984" s="3" t="s">
        <v>3381</v>
      </c>
      <c r="C2984" s="3" t="s">
        <v>7492</v>
      </c>
      <c r="D2984" s="6">
        <v>3500</v>
      </c>
      <c r="E2984" s="8">
        <v>3526</v>
      </c>
      <c r="F2984" t="s">
        <v>8218</v>
      </c>
      <c r="G2984" t="s">
        <v>8224</v>
      </c>
      <c r="H2984" t="s">
        <v>8246</v>
      </c>
      <c r="I2984">
        <v>1470092340</v>
      </c>
      <c r="J2984">
        <v>1467973256</v>
      </c>
      <c r="K2984" t="b">
        <v>0</v>
      </c>
      <c r="L2984">
        <v>46</v>
      </c>
      <c r="M2984" t="b">
        <v>1</v>
      </c>
      <c r="N2984" t="s">
        <v>8269</v>
      </c>
      <c r="O2984">
        <f t="shared" si="235"/>
        <v>101</v>
      </c>
      <c r="P2984">
        <f t="shared" si="236"/>
        <v>76.650000000000006</v>
      </c>
      <c r="Q2984" t="s">
        <v>8315</v>
      </c>
      <c r="R2984" t="s">
        <v>8316</v>
      </c>
      <c r="S2984" s="12">
        <f t="shared" si="232"/>
        <v>42559.431203703702</v>
      </c>
      <c r="T2984" s="12">
        <f t="shared" si="233"/>
        <v>42583.957638888889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58" x14ac:dyDescent="0.35">
      <c r="A2988">
        <v>3388</v>
      </c>
      <c r="B2988" s="3" t="s">
        <v>3387</v>
      </c>
      <c r="C2988" s="3" t="s">
        <v>7498</v>
      </c>
      <c r="D2988" s="6">
        <v>1500</v>
      </c>
      <c r="E2988" s="8">
        <v>1557</v>
      </c>
      <c r="F2988" t="s">
        <v>8218</v>
      </c>
      <c r="G2988" t="s">
        <v>8224</v>
      </c>
      <c r="H2988" t="s">
        <v>8246</v>
      </c>
      <c r="I2988">
        <v>1434625441</v>
      </c>
      <c r="J2988">
        <v>1432033441</v>
      </c>
      <c r="K2988" t="b">
        <v>0</v>
      </c>
      <c r="L2988">
        <v>45</v>
      </c>
      <c r="M2988" t="b">
        <v>1</v>
      </c>
      <c r="N2988" t="s">
        <v>8269</v>
      </c>
      <c r="O2988">
        <f t="shared" si="235"/>
        <v>104</v>
      </c>
      <c r="P2988">
        <f t="shared" si="236"/>
        <v>34.6</v>
      </c>
      <c r="Q2988" t="s">
        <v>8315</v>
      </c>
      <c r="R2988" t="s">
        <v>8316</v>
      </c>
      <c r="S2988" s="12">
        <f t="shared" si="232"/>
        <v>42143.461122685185</v>
      </c>
      <c r="T2988" s="12">
        <f t="shared" si="233"/>
        <v>42173.461122685185</v>
      </c>
      <c r="U2988">
        <f t="shared" si="234"/>
        <v>2015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58" x14ac:dyDescent="0.35">
      <c r="A2990">
        <v>3392</v>
      </c>
      <c r="B2990" s="3" t="s">
        <v>3391</v>
      </c>
      <c r="C2990" s="3" t="s">
        <v>7502</v>
      </c>
      <c r="D2990" s="6">
        <v>500</v>
      </c>
      <c r="E2990" s="8">
        <v>500</v>
      </c>
      <c r="F2990" t="s">
        <v>8218</v>
      </c>
      <c r="G2990" t="s">
        <v>8224</v>
      </c>
      <c r="H2990" t="s">
        <v>8246</v>
      </c>
      <c r="I2990">
        <v>1462565855</v>
      </c>
      <c r="J2990">
        <v>1458245855</v>
      </c>
      <c r="K2990" t="b">
        <v>0</v>
      </c>
      <c r="L2990">
        <v>12</v>
      </c>
      <c r="M2990" t="b">
        <v>1</v>
      </c>
      <c r="N2990" t="s">
        <v>8269</v>
      </c>
      <c r="O2990">
        <f t="shared" si="235"/>
        <v>100</v>
      </c>
      <c r="P2990">
        <f t="shared" si="236"/>
        <v>41.67</v>
      </c>
      <c r="Q2990" t="s">
        <v>8315</v>
      </c>
      <c r="R2990" t="s">
        <v>8316</v>
      </c>
      <c r="S2990" s="12">
        <f t="shared" si="232"/>
        <v>42446.845543981486</v>
      </c>
      <c r="T2990" s="12">
        <f t="shared" si="233"/>
        <v>42496.845543981486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3394</v>
      </c>
      <c r="B2996" s="3" t="s">
        <v>3393</v>
      </c>
      <c r="C2996" s="3" t="s">
        <v>7504</v>
      </c>
      <c r="D2996" s="6">
        <v>550</v>
      </c>
      <c r="E2996" s="8">
        <v>783</v>
      </c>
      <c r="F2996" t="s">
        <v>8218</v>
      </c>
      <c r="G2996" t="s">
        <v>8224</v>
      </c>
      <c r="H2996" t="s">
        <v>8246</v>
      </c>
      <c r="I2996">
        <v>1406470645</v>
      </c>
      <c r="J2996">
        <v>1403878645</v>
      </c>
      <c r="K2996" t="b">
        <v>0</v>
      </c>
      <c r="L2996">
        <v>27</v>
      </c>
      <c r="M2996" t="b">
        <v>1</v>
      </c>
      <c r="N2996" t="s">
        <v>8269</v>
      </c>
      <c r="O2996">
        <f t="shared" si="235"/>
        <v>142</v>
      </c>
      <c r="P2996">
        <f t="shared" si="236"/>
        <v>29</v>
      </c>
      <c r="Q2996" t="s">
        <v>8315</v>
      </c>
      <c r="R2996" t="s">
        <v>8316</v>
      </c>
      <c r="S2996" s="12">
        <f t="shared" si="232"/>
        <v>41817.59542824074</v>
      </c>
      <c r="T2996" s="12">
        <f t="shared" si="233"/>
        <v>41847.59542824074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40">ROUND(E3012/D3012*100,0)</f>
        <v>158</v>
      </c>
      <c r="P3012">
        <f t="shared" ref="P3012:P3075" si="241">IFERROR(ROUND(E3012/L3012,2),0)</f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41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41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si="241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1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1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1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29" x14ac:dyDescent="0.35">
      <c r="A3025">
        <v>3395</v>
      </c>
      <c r="B3025" s="3" t="s">
        <v>3394</v>
      </c>
      <c r="C3025" s="3" t="s">
        <v>7505</v>
      </c>
      <c r="D3025" s="6">
        <v>500</v>
      </c>
      <c r="E3025" s="8">
        <v>920</v>
      </c>
      <c r="F3025" t="s">
        <v>8218</v>
      </c>
      <c r="G3025" t="s">
        <v>8224</v>
      </c>
      <c r="H3025" t="s">
        <v>8246</v>
      </c>
      <c r="I3025">
        <v>1433009400</v>
      </c>
      <c r="J3025">
        <v>1431795944</v>
      </c>
      <c r="K3025" t="b">
        <v>0</v>
      </c>
      <c r="L3025">
        <v>38</v>
      </c>
      <c r="M3025" t="b">
        <v>1</v>
      </c>
      <c r="N3025" t="s">
        <v>8269</v>
      </c>
      <c r="O3025">
        <f t="shared" si="240"/>
        <v>184</v>
      </c>
      <c r="P3025">
        <f t="shared" si="241"/>
        <v>24.21</v>
      </c>
      <c r="Q3025" t="s">
        <v>8315</v>
      </c>
      <c r="R3025" t="s">
        <v>8316</v>
      </c>
      <c r="S3025" s="12">
        <f t="shared" si="237"/>
        <v>42140.712314814817</v>
      </c>
      <c r="T3025" s="12">
        <f t="shared" si="238"/>
        <v>42154.756944444445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29" x14ac:dyDescent="0.35">
      <c r="A3027">
        <v>3397</v>
      </c>
      <c r="B3027" s="3" t="s">
        <v>3396</v>
      </c>
      <c r="C3027" s="3" t="s">
        <v>7507</v>
      </c>
      <c r="D3027" s="6">
        <v>250</v>
      </c>
      <c r="E3027" s="8">
        <v>280</v>
      </c>
      <c r="F3027" t="s">
        <v>8218</v>
      </c>
      <c r="G3027" t="s">
        <v>8224</v>
      </c>
      <c r="H3027" t="s">
        <v>8246</v>
      </c>
      <c r="I3027">
        <v>1455832800</v>
      </c>
      <c r="J3027">
        <v>1452338929</v>
      </c>
      <c r="K3027" t="b">
        <v>0</v>
      </c>
      <c r="L3027">
        <v>24</v>
      </c>
      <c r="M3027" t="b">
        <v>1</v>
      </c>
      <c r="N3027" t="s">
        <v>8269</v>
      </c>
      <c r="O3027">
        <f t="shared" si="240"/>
        <v>112</v>
      </c>
      <c r="P3027">
        <f t="shared" si="241"/>
        <v>11.67</v>
      </c>
      <c r="Q3027" t="s">
        <v>8315</v>
      </c>
      <c r="R3027" t="s">
        <v>8316</v>
      </c>
      <c r="S3027" s="12">
        <f t="shared" si="237"/>
        <v>42378.478344907402</v>
      </c>
      <c r="T3027" s="12">
        <f t="shared" si="238"/>
        <v>42418.916666666672</v>
      </c>
      <c r="U3027">
        <f t="shared" si="239"/>
        <v>2016</v>
      </c>
    </row>
    <row r="3028" spans="1:21" ht="43.5" x14ac:dyDescent="0.35">
      <c r="A3028">
        <v>3399</v>
      </c>
      <c r="B3028" s="3" t="s">
        <v>3398</v>
      </c>
      <c r="C3028" s="3" t="s">
        <v>7509</v>
      </c>
      <c r="D3028" s="6">
        <v>1200</v>
      </c>
      <c r="E3028" s="8">
        <v>1245</v>
      </c>
      <c r="F3028" t="s">
        <v>8218</v>
      </c>
      <c r="G3028" t="s">
        <v>8224</v>
      </c>
      <c r="H3028" t="s">
        <v>8246</v>
      </c>
      <c r="I3028">
        <v>1424556325</v>
      </c>
      <c r="J3028">
        <v>1421964325</v>
      </c>
      <c r="K3028" t="b">
        <v>0</v>
      </c>
      <c r="L3028">
        <v>46</v>
      </c>
      <c r="M3028" t="b">
        <v>1</v>
      </c>
      <c r="N3028" t="s">
        <v>8269</v>
      </c>
      <c r="O3028">
        <f t="shared" si="240"/>
        <v>104</v>
      </c>
      <c r="P3028">
        <f t="shared" si="241"/>
        <v>27.07</v>
      </c>
      <c r="Q3028" t="s">
        <v>8315</v>
      </c>
      <c r="R3028" t="s">
        <v>8316</v>
      </c>
      <c r="S3028" s="12">
        <f t="shared" si="237"/>
        <v>42026.920428240745</v>
      </c>
      <c r="T3028" s="12">
        <f t="shared" si="238"/>
        <v>42056.920428240745</v>
      </c>
      <c r="U3028">
        <f t="shared" si="239"/>
        <v>2015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3401</v>
      </c>
      <c r="B3044" s="3" t="s">
        <v>3400</v>
      </c>
      <c r="C3044" s="3" t="s">
        <v>7511</v>
      </c>
      <c r="D3044" s="6">
        <v>2900</v>
      </c>
      <c r="E3044" s="8">
        <v>2954</v>
      </c>
      <c r="F3044" t="s">
        <v>8218</v>
      </c>
      <c r="G3044" t="s">
        <v>8224</v>
      </c>
      <c r="H3044" t="s">
        <v>8246</v>
      </c>
      <c r="I3044">
        <v>1438968146</v>
      </c>
      <c r="J3044">
        <v>1436376146</v>
      </c>
      <c r="K3044" t="b">
        <v>0</v>
      </c>
      <c r="L3044">
        <v>66</v>
      </c>
      <c r="M3044" t="b">
        <v>1</v>
      </c>
      <c r="N3044" t="s">
        <v>8269</v>
      </c>
      <c r="O3044">
        <f t="shared" si="240"/>
        <v>102</v>
      </c>
      <c r="P3044">
        <f t="shared" si="241"/>
        <v>44.76</v>
      </c>
      <c r="Q3044" t="s">
        <v>8315</v>
      </c>
      <c r="R3044" t="s">
        <v>8316</v>
      </c>
      <c r="S3044" s="12">
        <f t="shared" si="237"/>
        <v>42193.723912037036</v>
      </c>
      <c r="T3044" s="12">
        <f t="shared" si="238"/>
        <v>42223.723912037036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5" x14ac:dyDescent="0.3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>
        <f t="shared" si="240"/>
        <v>100</v>
      </c>
      <c r="P3053">
        <f t="shared" si="241"/>
        <v>117.65</v>
      </c>
      <c r="Q3053" t="s">
        <v>8315</v>
      </c>
      <c r="R3053" t="s">
        <v>8316</v>
      </c>
      <c r="S3053" s="12">
        <f t="shared" si="237"/>
        <v>42150.462083333332</v>
      </c>
      <c r="T3053" s="12">
        <f t="shared" si="238"/>
        <v>42180.462083333332</v>
      </c>
      <c r="U3053">
        <f t="shared" si="239"/>
        <v>2015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3405</v>
      </c>
      <c r="B3059" s="3" t="s">
        <v>3404</v>
      </c>
      <c r="C3059" s="3" t="s">
        <v>7515</v>
      </c>
      <c r="D3059" s="6">
        <v>350</v>
      </c>
      <c r="E3059" s="8">
        <v>481.5</v>
      </c>
      <c r="F3059" t="s">
        <v>8218</v>
      </c>
      <c r="G3059" t="s">
        <v>8224</v>
      </c>
      <c r="H3059" t="s">
        <v>8246</v>
      </c>
      <c r="I3059">
        <v>1456876740</v>
      </c>
      <c r="J3059">
        <v>1455063886</v>
      </c>
      <c r="K3059" t="b">
        <v>0</v>
      </c>
      <c r="L3059">
        <v>17</v>
      </c>
      <c r="M3059" t="b">
        <v>1</v>
      </c>
      <c r="N3059" t="s">
        <v>8269</v>
      </c>
      <c r="O3059">
        <f t="shared" si="240"/>
        <v>138</v>
      </c>
      <c r="P3059">
        <f t="shared" si="241"/>
        <v>28.32</v>
      </c>
      <c r="Q3059" t="s">
        <v>8315</v>
      </c>
      <c r="R3059" t="s">
        <v>8316</v>
      </c>
      <c r="S3059" s="12">
        <f t="shared" si="237"/>
        <v>42410.017199074078</v>
      </c>
      <c r="T3059" s="12">
        <f t="shared" si="238"/>
        <v>42430.999305555553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58" x14ac:dyDescent="0.35">
      <c r="A3072">
        <v>3407</v>
      </c>
      <c r="B3072" s="3" t="s">
        <v>3406</v>
      </c>
      <c r="C3072" s="3" t="s">
        <v>7517</v>
      </c>
      <c r="D3072" s="6">
        <v>2000</v>
      </c>
      <c r="E3072" s="8">
        <v>2142</v>
      </c>
      <c r="F3072" t="s">
        <v>8218</v>
      </c>
      <c r="G3072" t="s">
        <v>8224</v>
      </c>
      <c r="H3072" t="s">
        <v>8246</v>
      </c>
      <c r="I3072">
        <v>1404641289</v>
      </c>
      <c r="J3072">
        <v>1402049289</v>
      </c>
      <c r="K3072" t="b">
        <v>0</v>
      </c>
      <c r="L3072">
        <v>67</v>
      </c>
      <c r="M3072" t="b">
        <v>1</v>
      </c>
      <c r="N3072" t="s">
        <v>8269</v>
      </c>
      <c r="O3072">
        <f t="shared" si="240"/>
        <v>107</v>
      </c>
      <c r="P3072">
        <f t="shared" si="241"/>
        <v>31.97</v>
      </c>
      <c r="Q3072" t="s">
        <v>8315</v>
      </c>
      <c r="R3072" t="s">
        <v>8316</v>
      </c>
      <c r="S3072" s="12">
        <f t="shared" si="237"/>
        <v>41796.422326388885</v>
      </c>
      <c r="T3072" s="12">
        <f t="shared" si="238"/>
        <v>41826.422326388885</v>
      </c>
      <c r="U3072">
        <f t="shared" si="239"/>
        <v>2014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5">ROUND(E3076/D3076*100,0)</f>
        <v>0</v>
      </c>
      <c r="P3076">
        <f t="shared" ref="P3076:P3139" si="246">IFERROR(ROUND(E3076/L3076,2),0)</f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3409</v>
      </c>
      <c r="B3099" s="3" t="s">
        <v>3408</v>
      </c>
      <c r="C3099" s="3" t="s">
        <v>7519</v>
      </c>
      <c r="D3099" s="6">
        <v>500</v>
      </c>
      <c r="E3099" s="8">
        <v>618</v>
      </c>
      <c r="F3099" t="s">
        <v>8218</v>
      </c>
      <c r="G3099" t="s">
        <v>8224</v>
      </c>
      <c r="H3099" t="s">
        <v>8246</v>
      </c>
      <c r="I3099">
        <v>1469998680</v>
      </c>
      <c r="J3099">
        <v>1466710358</v>
      </c>
      <c r="K3099" t="b">
        <v>0</v>
      </c>
      <c r="L3099">
        <v>21</v>
      </c>
      <c r="M3099" t="b">
        <v>1</v>
      </c>
      <c r="N3099" t="s">
        <v>8269</v>
      </c>
      <c r="O3099">
        <f t="shared" si="245"/>
        <v>124</v>
      </c>
      <c r="P3099">
        <f t="shared" si="246"/>
        <v>29.43</v>
      </c>
      <c r="Q3099" t="s">
        <v>8315</v>
      </c>
      <c r="R3099" t="s">
        <v>8316</v>
      </c>
      <c r="S3099" s="12">
        <f t="shared" si="242"/>
        <v>42544.814328703709</v>
      </c>
      <c r="T3099" s="12">
        <f t="shared" si="243"/>
        <v>42582.873611111107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5" x14ac:dyDescent="0.35">
      <c r="A3104">
        <v>3412</v>
      </c>
      <c r="B3104" s="3" t="s">
        <v>3411</v>
      </c>
      <c r="C3104" s="3" t="s">
        <v>7522</v>
      </c>
      <c r="D3104" s="6">
        <v>3000</v>
      </c>
      <c r="E3104" s="8">
        <v>3000</v>
      </c>
      <c r="F3104" t="s">
        <v>8218</v>
      </c>
      <c r="G3104" t="s">
        <v>8224</v>
      </c>
      <c r="H3104" t="s">
        <v>8246</v>
      </c>
      <c r="I3104">
        <v>1411858862</v>
      </c>
      <c r="J3104">
        <v>1409266862</v>
      </c>
      <c r="K3104" t="b">
        <v>0</v>
      </c>
      <c r="L3104">
        <v>26</v>
      </c>
      <c r="M3104" t="b">
        <v>1</v>
      </c>
      <c r="N3104" t="s">
        <v>8269</v>
      </c>
      <c r="O3104">
        <f t="shared" si="245"/>
        <v>100</v>
      </c>
      <c r="P3104">
        <f t="shared" si="246"/>
        <v>115.38</v>
      </c>
      <c r="Q3104" t="s">
        <v>8315</v>
      </c>
      <c r="R3104" t="s">
        <v>8316</v>
      </c>
      <c r="S3104" s="12">
        <f t="shared" si="242"/>
        <v>41879.959050925929</v>
      </c>
      <c r="T3104" s="12">
        <f t="shared" si="243"/>
        <v>41909.959050925929</v>
      </c>
      <c r="U3104">
        <f t="shared" si="244"/>
        <v>2014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3416</v>
      </c>
      <c r="B3108" s="3" t="s">
        <v>3415</v>
      </c>
      <c r="C3108" s="3" t="s">
        <v>7526</v>
      </c>
      <c r="D3108" s="6">
        <v>4000</v>
      </c>
      <c r="E3108" s="8">
        <v>4784</v>
      </c>
      <c r="F3108" t="s">
        <v>8218</v>
      </c>
      <c r="G3108" t="s">
        <v>8224</v>
      </c>
      <c r="H3108" t="s">
        <v>8246</v>
      </c>
      <c r="I3108">
        <v>1429813800</v>
      </c>
      <c r="J3108">
        <v>1427363645</v>
      </c>
      <c r="K3108" t="b">
        <v>0</v>
      </c>
      <c r="L3108">
        <v>30</v>
      </c>
      <c r="M3108" t="b">
        <v>1</v>
      </c>
      <c r="N3108" t="s">
        <v>8269</v>
      </c>
      <c r="O3108">
        <f t="shared" si="245"/>
        <v>120</v>
      </c>
      <c r="P3108">
        <f t="shared" si="246"/>
        <v>159.47</v>
      </c>
      <c r="Q3108" t="s">
        <v>8315</v>
      </c>
      <c r="R3108" t="s">
        <v>8316</v>
      </c>
      <c r="S3108" s="12">
        <f t="shared" si="242"/>
        <v>42089.412557870368</v>
      </c>
      <c r="T3108" s="12">
        <f t="shared" si="243"/>
        <v>42117.770833333328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3420</v>
      </c>
      <c r="B3119" s="3" t="s">
        <v>3419</v>
      </c>
      <c r="C3119" s="3" t="s">
        <v>7530</v>
      </c>
      <c r="D3119" s="6">
        <v>700</v>
      </c>
      <c r="E3119" s="8">
        <v>966</v>
      </c>
      <c r="F3119" t="s">
        <v>8218</v>
      </c>
      <c r="G3119" t="s">
        <v>8224</v>
      </c>
      <c r="H3119" t="s">
        <v>8246</v>
      </c>
      <c r="I3119">
        <v>1455408000</v>
      </c>
      <c r="J3119">
        <v>1454638202</v>
      </c>
      <c r="K3119" t="b">
        <v>0</v>
      </c>
      <c r="L3119">
        <v>34</v>
      </c>
      <c r="M3119" t="b">
        <v>1</v>
      </c>
      <c r="N3119" t="s">
        <v>8269</v>
      </c>
      <c r="O3119">
        <f t="shared" si="245"/>
        <v>138</v>
      </c>
      <c r="P3119">
        <f t="shared" si="246"/>
        <v>28.41</v>
      </c>
      <c r="Q3119" t="s">
        <v>8315</v>
      </c>
      <c r="R3119" t="s">
        <v>8316</v>
      </c>
      <c r="S3119" s="12">
        <f t="shared" si="242"/>
        <v>42405.090300925927</v>
      </c>
      <c r="T3119" s="12">
        <f t="shared" si="243"/>
        <v>42414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3422</v>
      </c>
      <c r="B3135" s="3" t="s">
        <v>3421</v>
      </c>
      <c r="C3135" s="3" t="s">
        <v>7532</v>
      </c>
      <c r="D3135" s="6">
        <v>3000</v>
      </c>
      <c r="E3135" s="8">
        <v>3273</v>
      </c>
      <c r="F3135" t="s">
        <v>8218</v>
      </c>
      <c r="G3135" t="s">
        <v>8224</v>
      </c>
      <c r="H3135" t="s">
        <v>8246</v>
      </c>
      <c r="I3135">
        <v>1450051200</v>
      </c>
      <c r="J3135">
        <v>1447594176</v>
      </c>
      <c r="K3135" t="b">
        <v>0</v>
      </c>
      <c r="L3135">
        <v>46</v>
      </c>
      <c r="M3135" t="b">
        <v>1</v>
      </c>
      <c r="N3135" t="s">
        <v>8269</v>
      </c>
      <c r="O3135">
        <f t="shared" si="245"/>
        <v>109</v>
      </c>
      <c r="P3135">
        <f t="shared" si="246"/>
        <v>71.150000000000006</v>
      </c>
      <c r="Q3135" t="s">
        <v>8315</v>
      </c>
      <c r="R3135" t="s">
        <v>8316</v>
      </c>
      <c r="S3135" s="12">
        <f t="shared" si="242"/>
        <v>42323.562222222223</v>
      </c>
      <c r="T3135" s="12">
        <f t="shared" si="243"/>
        <v>42352</v>
      </c>
      <c r="U3135">
        <f t="shared" si="244"/>
        <v>2015</v>
      </c>
    </row>
    <row r="3136" spans="1:21" ht="43.5" x14ac:dyDescent="0.35">
      <c r="A3136">
        <v>3427</v>
      </c>
      <c r="B3136" s="3" t="s">
        <v>3426</v>
      </c>
      <c r="C3136" s="3" t="s">
        <v>7537</v>
      </c>
      <c r="D3136" s="6">
        <v>1500</v>
      </c>
      <c r="E3136" s="8">
        <v>1500</v>
      </c>
      <c r="F3136" t="s">
        <v>8218</v>
      </c>
      <c r="G3136" t="s">
        <v>8224</v>
      </c>
      <c r="H3136" t="s">
        <v>8246</v>
      </c>
      <c r="I3136">
        <v>1404314952</v>
      </c>
      <c r="J3136">
        <v>1401722952</v>
      </c>
      <c r="K3136" t="b">
        <v>0</v>
      </c>
      <c r="L3136">
        <v>29</v>
      </c>
      <c r="M3136" t="b">
        <v>1</v>
      </c>
      <c r="N3136" t="s">
        <v>8269</v>
      </c>
      <c r="O3136">
        <f t="shared" si="245"/>
        <v>100</v>
      </c>
      <c r="P3136">
        <f t="shared" si="246"/>
        <v>51.72</v>
      </c>
      <c r="Q3136" t="s">
        <v>8315</v>
      </c>
      <c r="R3136" t="s">
        <v>8316</v>
      </c>
      <c r="S3136" s="12">
        <f t="shared" si="242"/>
        <v>41792.645277777774</v>
      </c>
      <c r="T3136" s="12">
        <f t="shared" si="243"/>
        <v>41822.645277777774</v>
      </c>
      <c r="U3136">
        <f t="shared" si="244"/>
        <v>2014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58" x14ac:dyDescent="0.35">
      <c r="A3138">
        <v>3428</v>
      </c>
      <c r="B3138" s="3" t="s">
        <v>3427</v>
      </c>
      <c r="C3138" s="3" t="s">
        <v>7538</v>
      </c>
      <c r="D3138" s="6">
        <v>2000</v>
      </c>
      <c r="E3138" s="8">
        <v>2055</v>
      </c>
      <c r="F3138" t="s">
        <v>8218</v>
      </c>
      <c r="G3138" t="s">
        <v>8224</v>
      </c>
      <c r="H3138" t="s">
        <v>8246</v>
      </c>
      <c r="I3138">
        <v>1425142800</v>
      </c>
      <c r="J3138">
        <v>1422983847</v>
      </c>
      <c r="K3138" t="b">
        <v>0</v>
      </c>
      <c r="L3138">
        <v>51</v>
      </c>
      <c r="M3138" t="b">
        <v>1</v>
      </c>
      <c r="N3138" t="s">
        <v>8269</v>
      </c>
      <c r="O3138">
        <f t="shared" si="245"/>
        <v>103</v>
      </c>
      <c r="P3138">
        <f t="shared" si="246"/>
        <v>40.29</v>
      </c>
      <c r="Q3138" t="s">
        <v>8315</v>
      </c>
      <c r="R3138" t="s">
        <v>8316</v>
      </c>
      <c r="S3138" s="12">
        <f t="shared" si="242"/>
        <v>42038.720451388886</v>
      </c>
      <c r="T3138" s="12">
        <f t="shared" si="243"/>
        <v>42063.708333333328</v>
      </c>
      <c r="U3138">
        <f t="shared" si="244"/>
        <v>2015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5" x14ac:dyDescent="0.35">
      <c r="A3140">
        <v>3429</v>
      </c>
      <c r="B3140" s="3" t="s">
        <v>3428</v>
      </c>
      <c r="C3140" s="3" t="s">
        <v>7539</v>
      </c>
      <c r="D3140" s="6">
        <v>150</v>
      </c>
      <c r="E3140" s="8">
        <v>195</v>
      </c>
      <c r="F3140" t="s">
        <v>8218</v>
      </c>
      <c r="G3140" t="s">
        <v>8224</v>
      </c>
      <c r="H3140" t="s">
        <v>8246</v>
      </c>
      <c r="I3140">
        <v>1478046661</v>
      </c>
      <c r="J3140">
        <v>1476837061</v>
      </c>
      <c r="K3140" t="b">
        <v>0</v>
      </c>
      <c r="L3140">
        <v>12</v>
      </c>
      <c r="M3140" t="b">
        <v>1</v>
      </c>
      <c r="N3140" t="s">
        <v>8269</v>
      </c>
      <c r="O3140">
        <f t="shared" ref="O3140:O3203" si="250">ROUND(E3140/D3140*100,0)</f>
        <v>130</v>
      </c>
      <c r="P3140">
        <f t="shared" ref="P3140:P3203" si="251">IFERROR(ROUND(E3140/L3140,2),0)</f>
        <v>16.25</v>
      </c>
      <c r="Q3140" t="s">
        <v>8315</v>
      </c>
      <c r="R3140" t="s">
        <v>8316</v>
      </c>
      <c r="S3140" s="12">
        <f t="shared" si="247"/>
        <v>42662.021539351852</v>
      </c>
      <c r="T3140" s="12">
        <f t="shared" si="248"/>
        <v>42676.021539351852</v>
      </c>
      <c r="U3140">
        <f t="shared" si="249"/>
        <v>2016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3430</v>
      </c>
      <c r="B3144" s="3" t="s">
        <v>3429</v>
      </c>
      <c r="C3144" s="3" t="s">
        <v>7540</v>
      </c>
      <c r="D3144" s="6">
        <v>2000</v>
      </c>
      <c r="E3144" s="8">
        <v>2170.9899999999998</v>
      </c>
      <c r="F3144" t="s">
        <v>8218</v>
      </c>
      <c r="G3144" t="s">
        <v>8224</v>
      </c>
      <c r="H3144" t="s">
        <v>8246</v>
      </c>
      <c r="I3144">
        <v>1406760101</v>
      </c>
      <c r="J3144">
        <v>1404168101</v>
      </c>
      <c r="K3144" t="b">
        <v>0</v>
      </c>
      <c r="L3144">
        <v>72</v>
      </c>
      <c r="M3144" t="b">
        <v>1</v>
      </c>
      <c r="N3144" t="s">
        <v>8269</v>
      </c>
      <c r="O3144">
        <f t="shared" si="250"/>
        <v>109</v>
      </c>
      <c r="P3144">
        <f t="shared" si="251"/>
        <v>30.15</v>
      </c>
      <c r="Q3144" t="s">
        <v>8315</v>
      </c>
      <c r="R3144" t="s">
        <v>8316</v>
      </c>
      <c r="S3144" s="12">
        <f t="shared" si="247"/>
        <v>41820.945613425924</v>
      </c>
      <c r="T3144" s="12">
        <f t="shared" si="248"/>
        <v>41850.945613425924</v>
      </c>
      <c r="U3144">
        <f t="shared" si="249"/>
        <v>2014</v>
      </c>
    </row>
    <row r="3145" spans="1:21" ht="43.5" x14ac:dyDescent="0.35">
      <c r="A3145">
        <v>3438</v>
      </c>
      <c r="B3145" s="3" t="s">
        <v>3437</v>
      </c>
      <c r="C3145" s="3" t="s">
        <v>7548</v>
      </c>
      <c r="D3145" s="6">
        <v>2500</v>
      </c>
      <c r="E3145" s="8">
        <v>2605</v>
      </c>
      <c r="F3145" t="s">
        <v>8218</v>
      </c>
      <c r="G3145" t="s">
        <v>8224</v>
      </c>
      <c r="H3145" t="s">
        <v>8246</v>
      </c>
      <c r="I3145">
        <v>1430600400</v>
      </c>
      <c r="J3145">
        <v>1428358567</v>
      </c>
      <c r="K3145" t="b">
        <v>0</v>
      </c>
      <c r="L3145">
        <v>14</v>
      </c>
      <c r="M3145" t="b">
        <v>1</v>
      </c>
      <c r="N3145" t="s">
        <v>8269</v>
      </c>
      <c r="O3145">
        <f t="shared" si="250"/>
        <v>104</v>
      </c>
      <c r="P3145">
        <f t="shared" si="251"/>
        <v>186.07</v>
      </c>
      <c r="Q3145" t="s">
        <v>8315</v>
      </c>
      <c r="R3145" t="s">
        <v>8316</v>
      </c>
      <c r="S3145" s="12">
        <f t="shared" si="247"/>
        <v>42100.927858796291</v>
      </c>
      <c r="T3145" s="12">
        <f t="shared" si="248"/>
        <v>42126.875</v>
      </c>
      <c r="U3145">
        <f t="shared" si="249"/>
        <v>2015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3445</v>
      </c>
      <c r="B3154" s="3" t="s">
        <v>3444</v>
      </c>
      <c r="C3154" s="3" t="s">
        <v>7555</v>
      </c>
      <c r="D3154" s="6">
        <v>2000</v>
      </c>
      <c r="E3154" s="8">
        <v>2000</v>
      </c>
      <c r="F3154" t="s">
        <v>8218</v>
      </c>
      <c r="G3154" t="s">
        <v>8224</v>
      </c>
      <c r="H3154" t="s">
        <v>8246</v>
      </c>
      <c r="I3154">
        <v>1445604236</v>
      </c>
      <c r="J3154">
        <v>1443185036</v>
      </c>
      <c r="K3154" t="b">
        <v>0</v>
      </c>
      <c r="L3154">
        <v>31</v>
      </c>
      <c r="M3154" t="b">
        <v>1</v>
      </c>
      <c r="N3154" t="s">
        <v>8269</v>
      </c>
      <c r="O3154">
        <f t="shared" si="250"/>
        <v>100</v>
      </c>
      <c r="P3154">
        <f t="shared" si="251"/>
        <v>64.52</v>
      </c>
      <c r="Q3154" t="s">
        <v>8315</v>
      </c>
      <c r="R3154" t="s">
        <v>8316</v>
      </c>
      <c r="S3154" s="12">
        <f t="shared" si="247"/>
        <v>42272.530509259261</v>
      </c>
      <c r="T3154" s="12">
        <f t="shared" si="248"/>
        <v>42300.530509259261</v>
      </c>
      <c r="U3154">
        <f t="shared" si="249"/>
        <v>2015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3446</v>
      </c>
      <c r="B3157" s="3" t="s">
        <v>3445</v>
      </c>
      <c r="C3157" s="3" t="s">
        <v>7556</v>
      </c>
      <c r="D3157" s="6">
        <v>1000</v>
      </c>
      <c r="E3157" s="8">
        <v>1082</v>
      </c>
      <c r="F3157" t="s">
        <v>8218</v>
      </c>
      <c r="G3157" t="s">
        <v>8224</v>
      </c>
      <c r="H3157" t="s">
        <v>8246</v>
      </c>
      <c r="I3157">
        <v>1423138800</v>
      </c>
      <c r="J3157">
        <v>1421092725</v>
      </c>
      <c r="K3157" t="b">
        <v>0</v>
      </c>
      <c r="L3157">
        <v>25</v>
      </c>
      <c r="M3157" t="b">
        <v>1</v>
      </c>
      <c r="N3157" t="s">
        <v>8269</v>
      </c>
      <c r="O3157">
        <f t="shared" si="250"/>
        <v>108</v>
      </c>
      <c r="P3157">
        <f t="shared" si="251"/>
        <v>43.28</v>
      </c>
      <c r="Q3157" t="s">
        <v>8315</v>
      </c>
      <c r="R3157" t="s">
        <v>8316</v>
      </c>
      <c r="S3157" s="12">
        <f t="shared" si="247"/>
        <v>42016.832465277781</v>
      </c>
      <c r="T3157" s="12">
        <f t="shared" si="248"/>
        <v>42040.513888888891</v>
      </c>
      <c r="U3157">
        <f t="shared" si="249"/>
        <v>2015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5" x14ac:dyDescent="0.35">
      <c r="A3163">
        <v>3450</v>
      </c>
      <c r="B3163" s="3" t="s">
        <v>3449</v>
      </c>
      <c r="C3163" s="3" t="s">
        <v>7560</v>
      </c>
      <c r="D3163" s="6">
        <v>500</v>
      </c>
      <c r="E3163" s="8">
        <v>760</v>
      </c>
      <c r="F3163" t="s">
        <v>8218</v>
      </c>
      <c r="G3163" t="s">
        <v>8224</v>
      </c>
      <c r="H3163" t="s">
        <v>8246</v>
      </c>
      <c r="I3163">
        <v>1427990071</v>
      </c>
      <c r="J3163">
        <v>1422809671</v>
      </c>
      <c r="K3163" t="b">
        <v>0</v>
      </c>
      <c r="L3163">
        <v>39</v>
      </c>
      <c r="M3163" t="b">
        <v>1</v>
      </c>
      <c r="N3163" t="s">
        <v>8269</v>
      </c>
      <c r="O3163">
        <f t="shared" si="250"/>
        <v>152</v>
      </c>
      <c r="P3163">
        <f t="shared" si="251"/>
        <v>19.489999999999998</v>
      </c>
      <c r="Q3163" t="s">
        <v>8315</v>
      </c>
      <c r="R3163" t="s">
        <v>8316</v>
      </c>
      <c r="S3163" s="12">
        <f t="shared" si="247"/>
        <v>42036.704525462963</v>
      </c>
      <c r="T3163" s="12">
        <f t="shared" si="248"/>
        <v>42096.662858796291</v>
      </c>
      <c r="U3163">
        <f t="shared" si="249"/>
        <v>2015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5" x14ac:dyDescent="0.35">
      <c r="A3173">
        <v>3453</v>
      </c>
      <c r="B3173" s="3" t="s">
        <v>3452</v>
      </c>
      <c r="C3173" s="3" t="s">
        <v>7563</v>
      </c>
      <c r="D3173" s="6">
        <v>300</v>
      </c>
      <c r="E3173" s="8">
        <v>385</v>
      </c>
      <c r="F3173" t="s">
        <v>8218</v>
      </c>
      <c r="G3173" t="s">
        <v>8224</v>
      </c>
      <c r="H3173" t="s">
        <v>8246</v>
      </c>
      <c r="I3173">
        <v>1471130956</v>
      </c>
      <c r="J3173">
        <v>1465946956</v>
      </c>
      <c r="K3173" t="b">
        <v>0</v>
      </c>
      <c r="L3173">
        <v>14</v>
      </c>
      <c r="M3173" t="b">
        <v>1</v>
      </c>
      <c r="N3173" t="s">
        <v>8269</v>
      </c>
      <c r="O3173">
        <f t="shared" si="250"/>
        <v>128</v>
      </c>
      <c r="P3173">
        <f t="shared" si="251"/>
        <v>27.5</v>
      </c>
      <c r="Q3173" t="s">
        <v>8315</v>
      </c>
      <c r="R3173" t="s">
        <v>8316</v>
      </c>
      <c r="S3173" s="12">
        <f t="shared" si="247"/>
        <v>42535.97865740741</v>
      </c>
      <c r="T3173" s="12">
        <f t="shared" si="248"/>
        <v>42595.97865740741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3454</v>
      </c>
      <c r="B3180" s="3" t="s">
        <v>3453</v>
      </c>
      <c r="C3180" s="3" t="s">
        <v>7564</v>
      </c>
      <c r="D3180" s="6">
        <v>700</v>
      </c>
      <c r="E3180" s="8">
        <v>705</v>
      </c>
      <c r="F3180" t="s">
        <v>8218</v>
      </c>
      <c r="G3180" t="s">
        <v>8224</v>
      </c>
      <c r="H3180" t="s">
        <v>8246</v>
      </c>
      <c r="I3180">
        <v>1406825159</v>
      </c>
      <c r="J3180">
        <v>1404233159</v>
      </c>
      <c r="K3180" t="b">
        <v>0</v>
      </c>
      <c r="L3180">
        <v>21</v>
      </c>
      <c r="M3180" t="b">
        <v>1</v>
      </c>
      <c r="N3180" t="s">
        <v>8269</v>
      </c>
      <c r="O3180">
        <f t="shared" si="250"/>
        <v>101</v>
      </c>
      <c r="P3180">
        <f t="shared" si="251"/>
        <v>33.57</v>
      </c>
      <c r="Q3180" t="s">
        <v>8315</v>
      </c>
      <c r="R3180" t="s">
        <v>8316</v>
      </c>
      <c r="S3180" s="12">
        <f t="shared" si="247"/>
        <v>41821.698599537034</v>
      </c>
      <c r="T3180" s="12">
        <f t="shared" si="248"/>
        <v>41851.698599537034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58" x14ac:dyDescent="0.35">
      <c r="A3182">
        <v>3459</v>
      </c>
      <c r="B3182" s="3" t="s">
        <v>3458</v>
      </c>
      <c r="C3182" s="3" t="s">
        <v>7569</v>
      </c>
      <c r="D3182" s="6">
        <v>500</v>
      </c>
      <c r="E3182" s="8">
        <v>631</v>
      </c>
      <c r="F3182" t="s">
        <v>8218</v>
      </c>
      <c r="G3182" t="s">
        <v>8224</v>
      </c>
      <c r="H3182" t="s">
        <v>8246</v>
      </c>
      <c r="I3182">
        <v>1463743860</v>
      </c>
      <c r="J3182">
        <v>1461151860</v>
      </c>
      <c r="K3182" t="b">
        <v>0</v>
      </c>
      <c r="L3182">
        <v>36</v>
      </c>
      <c r="M3182" t="b">
        <v>1</v>
      </c>
      <c r="N3182" t="s">
        <v>8269</v>
      </c>
      <c r="O3182">
        <f t="shared" si="250"/>
        <v>126</v>
      </c>
      <c r="P3182">
        <f t="shared" si="251"/>
        <v>17.53</v>
      </c>
      <c r="Q3182" t="s">
        <v>8315</v>
      </c>
      <c r="R3182" t="s">
        <v>8316</v>
      </c>
      <c r="S3182" s="12">
        <f t="shared" si="247"/>
        <v>42480.479861111111</v>
      </c>
      <c r="T3182" s="12">
        <f t="shared" si="248"/>
        <v>42510.479861111111</v>
      </c>
      <c r="U3182">
        <f t="shared" si="249"/>
        <v>2016</v>
      </c>
    </row>
    <row r="3183" spans="1:21" ht="43.5" x14ac:dyDescent="0.35">
      <c r="A3183">
        <v>3460</v>
      </c>
      <c r="B3183" s="3" t="s">
        <v>3459</v>
      </c>
      <c r="C3183" s="3" t="s">
        <v>7570</v>
      </c>
      <c r="D3183" s="6">
        <v>500</v>
      </c>
      <c r="E3183" s="8">
        <v>950</v>
      </c>
      <c r="F3183" t="s">
        <v>8218</v>
      </c>
      <c r="G3183" t="s">
        <v>8224</v>
      </c>
      <c r="H3183" t="s">
        <v>8246</v>
      </c>
      <c r="I3183">
        <v>1408106352</v>
      </c>
      <c r="J3183">
        <v>1406896752</v>
      </c>
      <c r="K3183" t="b">
        <v>0</v>
      </c>
      <c r="L3183">
        <v>19</v>
      </c>
      <c r="M3183" t="b">
        <v>1</v>
      </c>
      <c r="N3183" t="s">
        <v>8269</v>
      </c>
      <c r="O3183">
        <f t="shared" si="250"/>
        <v>190</v>
      </c>
      <c r="P3183">
        <f t="shared" si="251"/>
        <v>50</v>
      </c>
      <c r="Q3183" t="s">
        <v>8315</v>
      </c>
      <c r="R3183" t="s">
        <v>8316</v>
      </c>
      <c r="S3183" s="12">
        <f t="shared" si="247"/>
        <v>41852.527222222219</v>
      </c>
      <c r="T3183" s="12">
        <f t="shared" si="248"/>
        <v>41866.527222222219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3465</v>
      </c>
      <c r="B3187" s="3" t="s">
        <v>3464</v>
      </c>
      <c r="C3187" s="3" t="s">
        <v>7575</v>
      </c>
      <c r="D3187" s="6">
        <v>2000</v>
      </c>
      <c r="E3187" s="8">
        <v>2060</v>
      </c>
      <c r="F3187" t="s">
        <v>8218</v>
      </c>
      <c r="G3187" t="s">
        <v>8224</v>
      </c>
      <c r="H3187" t="s">
        <v>8246</v>
      </c>
      <c r="I3187">
        <v>1439136000</v>
      </c>
      <c r="J3187">
        <v>1436972472</v>
      </c>
      <c r="K3187" t="b">
        <v>0</v>
      </c>
      <c r="L3187">
        <v>36</v>
      </c>
      <c r="M3187" t="b">
        <v>1</v>
      </c>
      <c r="N3187" t="s">
        <v>8269</v>
      </c>
      <c r="O3187">
        <f t="shared" si="250"/>
        <v>103</v>
      </c>
      <c r="P3187">
        <f t="shared" si="251"/>
        <v>57.22</v>
      </c>
      <c r="Q3187" t="s">
        <v>8315</v>
      </c>
      <c r="R3187" t="s">
        <v>8316</v>
      </c>
      <c r="S3187" s="12">
        <f t="shared" si="247"/>
        <v>42200.625833333332</v>
      </c>
      <c r="T3187" s="12">
        <f t="shared" si="248"/>
        <v>42225.666666666672</v>
      </c>
      <c r="U3187">
        <f t="shared" si="249"/>
        <v>2015</v>
      </c>
    </row>
    <row r="3188" spans="1:21" ht="43.5" x14ac:dyDescent="0.35">
      <c r="A3188">
        <v>3471</v>
      </c>
      <c r="B3188" s="3" t="s">
        <v>3470</v>
      </c>
      <c r="C3188" s="3" t="s">
        <v>7581</v>
      </c>
      <c r="D3188" s="6">
        <v>500</v>
      </c>
      <c r="E3188" s="8">
        <v>1073</v>
      </c>
      <c r="F3188" t="s">
        <v>8218</v>
      </c>
      <c r="G3188" t="s">
        <v>8224</v>
      </c>
      <c r="H3188" t="s">
        <v>8246</v>
      </c>
      <c r="I3188">
        <v>1409515200</v>
      </c>
      <c r="J3188">
        <v>1405971690</v>
      </c>
      <c r="K3188" t="b">
        <v>0</v>
      </c>
      <c r="L3188">
        <v>30</v>
      </c>
      <c r="M3188" t="b">
        <v>1</v>
      </c>
      <c r="N3188" t="s">
        <v>8269</v>
      </c>
      <c r="O3188">
        <f t="shared" si="250"/>
        <v>215</v>
      </c>
      <c r="P3188">
        <f t="shared" si="251"/>
        <v>35.770000000000003</v>
      </c>
      <c r="Q3188" t="s">
        <v>8315</v>
      </c>
      <c r="R3188" t="s">
        <v>8316</v>
      </c>
      <c r="S3188" s="12">
        <f t="shared" si="247"/>
        <v>41841.820486111108</v>
      </c>
      <c r="T3188" s="12">
        <f t="shared" si="248"/>
        <v>41882.833333333336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3474</v>
      </c>
      <c r="B3190" s="3" t="s">
        <v>3473</v>
      </c>
      <c r="C3190" s="3" t="s">
        <v>7584</v>
      </c>
      <c r="D3190" s="6">
        <v>2000</v>
      </c>
      <c r="E3190" s="8">
        <v>2020</v>
      </c>
      <c r="F3190" t="s">
        <v>8218</v>
      </c>
      <c r="G3190" t="s">
        <v>8224</v>
      </c>
      <c r="H3190" t="s">
        <v>8246</v>
      </c>
      <c r="I3190">
        <v>1469016131</v>
      </c>
      <c r="J3190">
        <v>1466424131</v>
      </c>
      <c r="K3190" t="b">
        <v>0</v>
      </c>
      <c r="L3190">
        <v>39</v>
      </c>
      <c r="M3190" t="b">
        <v>1</v>
      </c>
      <c r="N3190" t="s">
        <v>8269</v>
      </c>
      <c r="O3190">
        <f t="shared" si="250"/>
        <v>101</v>
      </c>
      <c r="P3190">
        <f t="shared" si="251"/>
        <v>51.79</v>
      </c>
      <c r="Q3190" t="s">
        <v>8315</v>
      </c>
      <c r="R3190" t="s">
        <v>8316</v>
      </c>
      <c r="S3190" s="12">
        <f t="shared" si="247"/>
        <v>42541.501516203702</v>
      </c>
      <c r="T3190" s="12">
        <f t="shared" si="248"/>
        <v>42571.501516203702</v>
      </c>
      <c r="U3190">
        <f t="shared" si="249"/>
        <v>2016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3475</v>
      </c>
      <c r="B3194" s="3" t="s">
        <v>3474</v>
      </c>
      <c r="C3194" s="3" t="s">
        <v>7585</v>
      </c>
      <c r="D3194" s="6">
        <v>300</v>
      </c>
      <c r="E3194" s="8">
        <v>340</v>
      </c>
      <c r="F3194" t="s">
        <v>8218</v>
      </c>
      <c r="G3194" t="s">
        <v>8224</v>
      </c>
      <c r="H3194" t="s">
        <v>8246</v>
      </c>
      <c r="I3194">
        <v>1414972800</v>
      </c>
      <c r="J3194">
        <v>1412629704</v>
      </c>
      <c r="K3194" t="b">
        <v>0</v>
      </c>
      <c r="L3194">
        <v>17</v>
      </c>
      <c r="M3194" t="b">
        <v>1</v>
      </c>
      <c r="N3194" t="s">
        <v>8269</v>
      </c>
      <c r="O3194">
        <f t="shared" si="250"/>
        <v>113</v>
      </c>
      <c r="P3194">
        <f t="shared" si="251"/>
        <v>20</v>
      </c>
      <c r="Q3194" t="s">
        <v>8315</v>
      </c>
      <c r="R3194" t="s">
        <v>8316</v>
      </c>
      <c r="S3194" s="12">
        <f t="shared" si="247"/>
        <v>41918.880833333329</v>
      </c>
      <c r="T3194" s="12">
        <f t="shared" si="248"/>
        <v>41946</v>
      </c>
      <c r="U3194">
        <f t="shared" si="249"/>
        <v>2014</v>
      </c>
    </row>
    <row r="3195" spans="1:21" ht="43.5" x14ac:dyDescent="0.35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50"/>
        <v>128</v>
      </c>
      <c r="P3195">
        <f t="shared" si="251"/>
        <v>34.25</v>
      </c>
      <c r="Q3195" t="s">
        <v>8315</v>
      </c>
      <c r="R3195" t="s">
        <v>8316</v>
      </c>
      <c r="S3195" s="12">
        <f t="shared" si="247"/>
        <v>41781.855092592588</v>
      </c>
      <c r="T3195" s="12">
        <f t="shared" si="248"/>
        <v>41811.855092592588</v>
      </c>
      <c r="U3195">
        <f t="shared" si="249"/>
        <v>2014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3482</v>
      </c>
      <c r="B3203" s="3" t="s">
        <v>3481</v>
      </c>
      <c r="C3203" s="3" t="s">
        <v>7592</v>
      </c>
      <c r="D3203" s="6">
        <v>3000</v>
      </c>
      <c r="E3203" s="8">
        <v>4150</v>
      </c>
      <c r="F3203" t="s">
        <v>8218</v>
      </c>
      <c r="G3203" t="s">
        <v>8224</v>
      </c>
      <c r="H3203" t="s">
        <v>8246</v>
      </c>
      <c r="I3203">
        <v>1404671466</v>
      </c>
      <c r="J3203">
        <v>1402079466</v>
      </c>
      <c r="K3203" t="b">
        <v>0</v>
      </c>
      <c r="L3203">
        <v>80</v>
      </c>
      <c r="M3203" t="b">
        <v>1</v>
      </c>
      <c r="N3203" t="s">
        <v>8269</v>
      </c>
      <c r="O3203">
        <f t="shared" si="250"/>
        <v>138</v>
      </c>
      <c r="P3203">
        <f t="shared" si="251"/>
        <v>51.88</v>
      </c>
      <c r="Q3203" t="s">
        <v>8315</v>
      </c>
      <c r="R3203" t="s">
        <v>8316</v>
      </c>
      <c r="S3203" s="12">
        <f t="shared" ref="S3203:S3266" si="252">(((J3203/60)/60)/24)+DATE(1970,1,1)</f>
        <v>41796.771597222221</v>
      </c>
      <c r="T3203" s="12">
        <f t="shared" ref="T3203:T3266" si="253">(((I3203/60)/60)/24)+DATE(1970,1,1)</f>
        <v>41826.771597222221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5">ROUND(E3204/D3204*100,0)</f>
        <v>55</v>
      </c>
      <c r="P3204">
        <f t="shared" ref="P3204:P3267" si="256">IFERROR(ROUND(E3204/L3204,2),0)</f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5"/>
        <v>25</v>
      </c>
      <c r="P3205">
        <f t="shared" si="256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6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3487</v>
      </c>
      <c r="B3207" s="3" t="s">
        <v>3486</v>
      </c>
      <c r="C3207" s="3" t="s">
        <v>7597</v>
      </c>
      <c r="D3207" s="6">
        <v>2000</v>
      </c>
      <c r="E3207" s="8">
        <v>2555</v>
      </c>
      <c r="F3207" t="s">
        <v>8218</v>
      </c>
      <c r="G3207" t="s">
        <v>8224</v>
      </c>
      <c r="H3207" t="s">
        <v>8246</v>
      </c>
      <c r="I3207">
        <v>1435185252</v>
      </c>
      <c r="J3207">
        <v>1432593252</v>
      </c>
      <c r="K3207" t="b">
        <v>0</v>
      </c>
      <c r="L3207">
        <v>66</v>
      </c>
      <c r="M3207" t="b">
        <v>1</v>
      </c>
      <c r="N3207" t="s">
        <v>8269</v>
      </c>
      <c r="O3207">
        <f t="shared" si="255"/>
        <v>128</v>
      </c>
      <c r="P3207">
        <f t="shared" si="256"/>
        <v>38.71</v>
      </c>
      <c r="Q3207" t="s">
        <v>8315</v>
      </c>
      <c r="R3207" t="s">
        <v>8316</v>
      </c>
      <c r="S3207" s="12">
        <f t="shared" si="252"/>
        <v>42149.940416666665</v>
      </c>
      <c r="T3207" s="12">
        <f t="shared" si="253"/>
        <v>42179.940416666665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6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6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6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3489</v>
      </c>
      <c r="B3215" s="3" t="s">
        <v>3488</v>
      </c>
      <c r="C3215" s="3" t="s">
        <v>7599</v>
      </c>
      <c r="D3215" s="6">
        <v>5000</v>
      </c>
      <c r="E3215" s="8">
        <v>5635</v>
      </c>
      <c r="F3215" t="s">
        <v>8218</v>
      </c>
      <c r="G3215" t="s">
        <v>8224</v>
      </c>
      <c r="H3215" t="s">
        <v>8246</v>
      </c>
      <c r="I3215">
        <v>1400965200</v>
      </c>
      <c r="J3215">
        <v>1398352531</v>
      </c>
      <c r="K3215" t="b">
        <v>0</v>
      </c>
      <c r="L3215">
        <v>72</v>
      </c>
      <c r="M3215" t="b">
        <v>1</v>
      </c>
      <c r="N3215" t="s">
        <v>8269</v>
      </c>
      <c r="O3215">
        <f t="shared" si="255"/>
        <v>113</v>
      </c>
      <c r="P3215">
        <f t="shared" si="256"/>
        <v>78.260000000000005</v>
      </c>
      <c r="Q3215" t="s">
        <v>8315</v>
      </c>
      <c r="R3215" t="s">
        <v>8316</v>
      </c>
      <c r="S3215" s="12">
        <f t="shared" si="252"/>
        <v>41753.635775462964</v>
      </c>
      <c r="T3215" s="12">
        <f t="shared" si="253"/>
        <v>41783.875</v>
      </c>
      <c r="U3215">
        <f t="shared" si="254"/>
        <v>2014</v>
      </c>
    </row>
    <row r="3216" spans="1:21" ht="43.5" x14ac:dyDescent="0.35">
      <c r="A3216">
        <v>3501</v>
      </c>
      <c r="B3216" s="3" t="s">
        <v>3500</v>
      </c>
      <c r="C3216" s="3" t="s">
        <v>7611</v>
      </c>
      <c r="D3216" s="6">
        <v>1500</v>
      </c>
      <c r="E3216" s="8">
        <v>1510</v>
      </c>
      <c r="F3216" t="s">
        <v>8218</v>
      </c>
      <c r="G3216" t="s">
        <v>8224</v>
      </c>
      <c r="H3216" t="s">
        <v>8246</v>
      </c>
      <c r="I3216">
        <v>1441995595</v>
      </c>
      <c r="J3216">
        <v>1439835595</v>
      </c>
      <c r="K3216" t="b">
        <v>0</v>
      </c>
      <c r="L3216">
        <v>42</v>
      </c>
      <c r="M3216" t="b">
        <v>1</v>
      </c>
      <c r="N3216" t="s">
        <v>8269</v>
      </c>
      <c r="O3216">
        <f t="shared" si="255"/>
        <v>101</v>
      </c>
      <c r="P3216">
        <f t="shared" si="256"/>
        <v>35.950000000000003</v>
      </c>
      <c r="Q3216" t="s">
        <v>8315</v>
      </c>
      <c r="R3216" t="s">
        <v>8316</v>
      </c>
      <c r="S3216" s="12">
        <f t="shared" si="252"/>
        <v>42233.763831018514</v>
      </c>
      <c r="T3216" s="12">
        <f t="shared" si="253"/>
        <v>42258.763831018514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3503</v>
      </c>
      <c r="B3218" s="3" t="s">
        <v>3502</v>
      </c>
      <c r="C3218" s="3" t="s">
        <v>7613</v>
      </c>
      <c r="D3218" s="6">
        <v>2500</v>
      </c>
      <c r="E3218" s="8">
        <v>2689</v>
      </c>
      <c r="F3218" t="s">
        <v>8218</v>
      </c>
      <c r="G3218" t="s">
        <v>8224</v>
      </c>
      <c r="H3218" t="s">
        <v>8246</v>
      </c>
      <c r="I3218">
        <v>1469359728</v>
      </c>
      <c r="J3218">
        <v>1466767728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108</v>
      </c>
      <c r="P3218">
        <f t="shared" si="256"/>
        <v>70.760000000000005</v>
      </c>
      <c r="Q3218" t="s">
        <v>8315</v>
      </c>
      <c r="R3218" t="s">
        <v>8316</v>
      </c>
      <c r="S3218" s="12">
        <f t="shared" si="252"/>
        <v>42545.478333333333</v>
      </c>
      <c r="T3218" s="12">
        <f t="shared" si="253"/>
        <v>42575.478333333333</v>
      </c>
      <c r="U3218">
        <f t="shared" si="254"/>
        <v>2016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3508</v>
      </c>
      <c r="B3220" s="3" t="s">
        <v>3507</v>
      </c>
      <c r="C3220" s="3" t="s">
        <v>7618</v>
      </c>
      <c r="D3220" s="6">
        <v>100</v>
      </c>
      <c r="E3220" s="8">
        <v>180</v>
      </c>
      <c r="F3220" t="s">
        <v>8218</v>
      </c>
      <c r="G3220" t="s">
        <v>8224</v>
      </c>
      <c r="H3220" t="s">
        <v>8246</v>
      </c>
      <c r="I3220">
        <v>1462914000</v>
      </c>
      <c r="J3220">
        <v>1460914253</v>
      </c>
      <c r="K3220" t="b">
        <v>0</v>
      </c>
      <c r="L3220">
        <v>15</v>
      </c>
      <c r="M3220" t="b">
        <v>1</v>
      </c>
      <c r="N3220" t="s">
        <v>8269</v>
      </c>
      <c r="O3220">
        <f t="shared" si="255"/>
        <v>180</v>
      </c>
      <c r="P3220">
        <f t="shared" si="256"/>
        <v>12</v>
      </c>
      <c r="Q3220" t="s">
        <v>8315</v>
      </c>
      <c r="R3220" t="s">
        <v>8316</v>
      </c>
      <c r="S3220" s="12">
        <f t="shared" si="252"/>
        <v>42477.729780092588</v>
      </c>
      <c r="T3220" s="12">
        <f t="shared" si="253"/>
        <v>42500.875</v>
      </c>
      <c r="U3220">
        <f t="shared" si="254"/>
        <v>2016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3.5" x14ac:dyDescent="0.35">
      <c r="A3223">
        <v>3511</v>
      </c>
      <c r="B3223" s="3" t="s">
        <v>3510</v>
      </c>
      <c r="C3223" s="3" t="s">
        <v>7621</v>
      </c>
      <c r="D3223" s="6">
        <v>1500</v>
      </c>
      <c r="E3223" s="8">
        <v>1518</v>
      </c>
      <c r="F3223" t="s">
        <v>8218</v>
      </c>
      <c r="G3223" t="s">
        <v>8224</v>
      </c>
      <c r="H3223" t="s">
        <v>8246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8269</v>
      </c>
      <c r="O3223">
        <f t="shared" si="255"/>
        <v>101</v>
      </c>
      <c r="P3223">
        <f t="shared" si="256"/>
        <v>79.89</v>
      </c>
      <c r="Q3223" t="s">
        <v>8315</v>
      </c>
      <c r="R3223" t="s">
        <v>8316</v>
      </c>
      <c r="S3223" s="12">
        <f t="shared" si="252"/>
        <v>41927.873784722222</v>
      </c>
      <c r="T3223" s="12">
        <f t="shared" si="253"/>
        <v>41950.770833333336</v>
      </c>
      <c r="U3223">
        <f t="shared" si="254"/>
        <v>2014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3512</v>
      </c>
      <c r="B3228" s="3" t="s">
        <v>3511</v>
      </c>
      <c r="C3228" s="3" t="s">
        <v>7622</v>
      </c>
      <c r="D3228" s="6">
        <v>1000</v>
      </c>
      <c r="E3228" s="8">
        <v>1000</v>
      </c>
      <c r="F3228" t="s">
        <v>8218</v>
      </c>
      <c r="G3228" t="s">
        <v>8224</v>
      </c>
      <c r="H3228" t="s">
        <v>8246</v>
      </c>
      <c r="I3228">
        <v>1429789992</v>
      </c>
      <c r="J3228">
        <v>1424609592</v>
      </c>
      <c r="K3228" t="b">
        <v>0</v>
      </c>
      <c r="L3228">
        <v>17</v>
      </c>
      <c r="M3228" t="b">
        <v>1</v>
      </c>
      <c r="N3228" t="s">
        <v>8269</v>
      </c>
      <c r="O3228">
        <f t="shared" si="255"/>
        <v>100</v>
      </c>
      <c r="P3228">
        <f t="shared" si="256"/>
        <v>58.82</v>
      </c>
      <c r="Q3228" t="s">
        <v>8315</v>
      </c>
      <c r="R3228" t="s">
        <v>8316</v>
      </c>
      <c r="S3228" s="12">
        <f t="shared" si="252"/>
        <v>42057.536944444444</v>
      </c>
      <c r="T3228" s="12">
        <f t="shared" si="253"/>
        <v>42117.49527777778</v>
      </c>
      <c r="U3228">
        <f t="shared" si="254"/>
        <v>2015</v>
      </c>
    </row>
    <row r="3229" spans="1:21" ht="43.5" x14ac:dyDescent="0.35">
      <c r="A3229">
        <v>3517</v>
      </c>
      <c r="B3229" s="3" t="s">
        <v>3516</v>
      </c>
      <c r="C3229" s="3" t="s">
        <v>7627</v>
      </c>
      <c r="D3229" s="6">
        <v>4000</v>
      </c>
      <c r="E3229" s="8">
        <v>4000</v>
      </c>
      <c r="F3229" t="s">
        <v>8218</v>
      </c>
      <c r="G3229" t="s">
        <v>8224</v>
      </c>
      <c r="H3229" t="s">
        <v>8246</v>
      </c>
      <c r="I3229">
        <v>1404471600</v>
      </c>
      <c r="J3229">
        <v>1401910634</v>
      </c>
      <c r="K3229" t="b">
        <v>0</v>
      </c>
      <c r="L3229">
        <v>13</v>
      </c>
      <c r="M3229" t="b">
        <v>1</v>
      </c>
      <c r="N3229" t="s">
        <v>8269</v>
      </c>
      <c r="O3229">
        <f t="shared" si="255"/>
        <v>100</v>
      </c>
      <c r="P3229">
        <f t="shared" si="256"/>
        <v>307.69</v>
      </c>
      <c r="Q3229" t="s">
        <v>8315</v>
      </c>
      <c r="R3229" t="s">
        <v>8316</v>
      </c>
      <c r="S3229" s="12">
        <f t="shared" si="252"/>
        <v>41794.817523148151</v>
      </c>
      <c r="T3229" s="12">
        <f t="shared" si="253"/>
        <v>41824.458333333336</v>
      </c>
      <c r="U3229">
        <f t="shared" si="254"/>
        <v>2014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3519</v>
      </c>
      <c r="B3236" s="3" t="s">
        <v>3518</v>
      </c>
      <c r="C3236" s="3" t="s">
        <v>7629</v>
      </c>
      <c r="D3236" s="6">
        <v>2000</v>
      </c>
      <c r="E3236" s="8">
        <v>2027</v>
      </c>
      <c r="F3236" t="s">
        <v>8218</v>
      </c>
      <c r="G3236" t="s">
        <v>8224</v>
      </c>
      <c r="H3236" t="s">
        <v>8246</v>
      </c>
      <c r="I3236">
        <v>1425478950</v>
      </c>
      <c r="J3236">
        <v>1422886950</v>
      </c>
      <c r="K3236" t="b">
        <v>0</v>
      </c>
      <c r="L3236">
        <v>28</v>
      </c>
      <c r="M3236" t="b">
        <v>1</v>
      </c>
      <c r="N3236" t="s">
        <v>8269</v>
      </c>
      <c r="O3236">
        <f t="shared" si="255"/>
        <v>101</v>
      </c>
      <c r="P3236">
        <f t="shared" si="256"/>
        <v>72.39</v>
      </c>
      <c r="Q3236" t="s">
        <v>8315</v>
      </c>
      <c r="R3236" t="s">
        <v>8316</v>
      </c>
      <c r="S3236" s="12">
        <f t="shared" si="252"/>
        <v>42037.598958333328</v>
      </c>
      <c r="T3236" s="12">
        <f t="shared" si="253"/>
        <v>42067.598958333328</v>
      </c>
      <c r="U3236">
        <f t="shared" si="254"/>
        <v>2015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5" x14ac:dyDescent="0.35">
      <c r="A3240">
        <v>3520</v>
      </c>
      <c r="B3240" s="3" t="s">
        <v>3519</v>
      </c>
      <c r="C3240" s="3" t="s">
        <v>7630</v>
      </c>
      <c r="D3240" s="6">
        <v>2000</v>
      </c>
      <c r="E3240" s="8">
        <v>2015</v>
      </c>
      <c r="F3240" t="s">
        <v>8218</v>
      </c>
      <c r="G3240" t="s">
        <v>8224</v>
      </c>
      <c r="H3240" t="s">
        <v>8246</v>
      </c>
      <c r="I3240">
        <v>1441547220</v>
      </c>
      <c r="J3240">
        <v>1439322412</v>
      </c>
      <c r="K3240" t="b">
        <v>0</v>
      </c>
      <c r="L3240">
        <v>21</v>
      </c>
      <c r="M3240" t="b">
        <v>1</v>
      </c>
      <c r="N3240" t="s">
        <v>8269</v>
      </c>
      <c r="O3240">
        <f t="shared" si="255"/>
        <v>101</v>
      </c>
      <c r="P3240">
        <f t="shared" si="256"/>
        <v>95.95</v>
      </c>
      <c r="Q3240" t="s">
        <v>8315</v>
      </c>
      <c r="R3240" t="s">
        <v>8316</v>
      </c>
      <c r="S3240" s="12">
        <f t="shared" si="252"/>
        <v>42227.824212962965</v>
      </c>
      <c r="T3240" s="12">
        <f t="shared" si="253"/>
        <v>42253.57430555555</v>
      </c>
      <c r="U3240">
        <f t="shared" si="254"/>
        <v>2015</v>
      </c>
    </row>
    <row r="3241" spans="1:21" ht="43.5" x14ac:dyDescent="0.35">
      <c r="A3241">
        <v>3522</v>
      </c>
      <c r="B3241" s="3" t="s">
        <v>3521</v>
      </c>
      <c r="C3241" s="3" t="s">
        <v>7632</v>
      </c>
      <c r="D3241" s="6">
        <v>1395</v>
      </c>
      <c r="E3241" s="8">
        <v>1395</v>
      </c>
      <c r="F3241" t="s">
        <v>8218</v>
      </c>
      <c r="G3241" t="s">
        <v>8224</v>
      </c>
      <c r="H3241" t="s">
        <v>8246</v>
      </c>
      <c r="I3241">
        <v>1442311560</v>
      </c>
      <c r="J3241">
        <v>1439924246</v>
      </c>
      <c r="K3241" t="b">
        <v>0</v>
      </c>
      <c r="L3241">
        <v>34</v>
      </c>
      <c r="M3241" t="b">
        <v>1</v>
      </c>
      <c r="N3241" t="s">
        <v>8269</v>
      </c>
      <c r="O3241">
        <f t="shared" si="255"/>
        <v>100</v>
      </c>
      <c r="P3241">
        <f t="shared" si="256"/>
        <v>41.03</v>
      </c>
      <c r="Q3241" t="s">
        <v>8315</v>
      </c>
      <c r="R3241" t="s">
        <v>8316</v>
      </c>
      <c r="S3241" s="12">
        <f t="shared" si="252"/>
        <v>42234.789884259255</v>
      </c>
      <c r="T3241" s="12">
        <f t="shared" si="253"/>
        <v>42262.420833333337</v>
      </c>
      <c r="U3241">
        <f t="shared" si="254"/>
        <v>2015</v>
      </c>
    </row>
    <row r="3242" spans="1:21" ht="43.5" x14ac:dyDescent="0.35">
      <c r="A3242">
        <v>3523</v>
      </c>
      <c r="B3242" s="3" t="s">
        <v>3522</v>
      </c>
      <c r="C3242" s="3" t="s">
        <v>7633</v>
      </c>
      <c r="D3242" s="6">
        <v>4000</v>
      </c>
      <c r="E3242" s="8">
        <v>4546</v>
      </c>
      <c r="F3242" t="s">
        <v>8218</v>
      </c>
      <c r="G3242" t="s">
        <v>8224</v>
      </c>
      <c r="H3242" t="s">
        <v>8246</v>
      </c>
      <c r="I3242">
        <v>1474844400</v>
      </c>
      <c r="J3242">
        <v>1469871148</v>
      </c>
      <c r="K3242" t="b">
        <v>0</v>
      </c>
      <c r="L3242">
        <v>80</v>
      </c>
      <c r="M3242" t="b">
        <v>1</v>
      </c>
      <c r="N3242" t="s">
        <v>8269</v>
      </c>
      <c r="O3242">
        <f t="shared" si="255"/>
        <v>114</v>
      </c>
      <c r="P3242">
        <f t="shared" si="256"/>
        <v>56.83</v>
      </c>
      <c r="Q3242" t="s">
        <v>8315</v>
      </c>
      <c r="R3242" t="s">
        <v>8316</v>
      </c>
      <c r="S3242" s="12">
        <f t="shared" si="252"/>
        <v>42581.397546296299</v>
      </c>
      <c r="T3242" s="12">
        <f t="shared" si="253"/>
        <v>42638.958333333328</v>
      </c>
      <c r="U3242">
        <f t="shared" si="254"/>
        <v>2016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3528</v>
      </c>
      <c r="B3246" s="3" t="s">
        <v>3527</v>
      </c>
      <c r="C3246" s="3" t="s">
        <v>7638</v>
      </c>
      <c r="D3246" s="6">
        <v>1650</v>
      </c>
      <c r="E3246" s="8">
        <v>1669</v>
      </c>
      <c r="F3246" t="s">
        <v>8218</v>
      </c>
      <c r="G3246" t="s">
        <v>8224</v>
      </c>
      <c r="H3246" t="s">
        <v>8246</v>
      </c>
      <c r="I3246">
        <v>1484740918</v>
      </c>
      <c r="J3246">
        <v>1483012918</v>
      </c>
      <c r="K3246" t="b">
        <v>0</v>
      </c>
      <c r="L3246">
        <v>37</v>
      </c>
      <c r="M3246" t="b">
        <v>1</v>
      </c>
      <c r="N3246" t="s">
        <v>8269</v>
      </c>
      <c r="O3246">
        <f t="shared" si="255"/>
        <v>101</v>
      </c>
      <c r="P3246">
        <f t="shared" si="256"/>
        <v>45.11</v>
      </c>
      <c r="Q3246" t="s">
        <v>8315</v>
      </c>
      <c r="R3246" t="s">
        <v>8316</v>
      </c>
      <c r="S3246" s="12">
        <f t="shared" si="252"/>
        <v>42733.50136574074</v>
      </c>
      <c r="T3246" s="12">
        <f t="shared" si="253"/>
        <v>42753.50136574074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3530</v>
      </c>
      <c r="B3249" s="3" t="s">
        <v>3529</v>
      </c>
      <c r="C3249" s="3" t="s">
        <v>7640</v>
      </c>
      <c r="D3249" s="6">
        <v>2750</v>
      </c>
      <c r="E3249" s="8">
        <v>2750</v>
      </c>
      <c r="F3249" t="s">
        <v>8218</v>
      </c>
      <c r="G3249" t="s">
        <v>8224</v>
      </c>
      <c r="H3249" t="s">
        <v>8246</v>
      </c>
      <c r="I3249">
        <v>1460318400</v>
      </c>
      <c r="J3249">
        <v>1457881057</v>
      </c>
      <c r="K3249" t="b">
        <v>0</v>
      </c>
      <c r="L3249">
        <v>22</v>
      </c>
      <c r="M3249" t="b">
        <v>1</v>
      </c>
      <c r="N3249" t="s">
        <v>8269</v>
      </c>
      <c r="O3249">
        <f t="shared" si="255"/>
        <v>100</v>
      </c>
      <c r="P3249">
        <f t="shared" si="256"/>
        <v>125</v>
      </c>
      <c r="Q3249" t="s">
        <v>8315</v>
      </c>
      <c r="R3249" t="s">
        <v>8316</v>
      </c>
      <c r="S3249" s="12">
        <f t="shared" si="252"/>
        <v>42442.623344907406</v>
      </c>
      <c r="T3249" s="12">
        <f t="shared" si="253"/>
        <v>42470.833333333328</v>
      </c>
      <c r="U3249">
        <f t="shared" si="254"/>
        <v>2016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3535</v>
      </c>
      <c r="B3254" s="3" t="s">
        <v>3534</v>
      </c>
      <c r="C3254" s="3" t="s">
        <v>7645</v>
      </c>
      <c r="D3254" s="6">
        <v>2000</v>
      </c>
      <c r="E3254" s="8">
        <v>2063</v>
      </c>
      <c r="F3254" t="s">
        <v>8218</v>
      </c>
      <c r="G3254" t="s">
        <v>8224</v>
      </c>
      <c r="H3254" t="s">
        <v>8246</v>
      </c>
      <c r="I3254">
        <v>1443808800</v>
      </c>
      <c r="J3254">
        <v>1441120910</v>
      </c>
      <c r="K3254" t="b">
        <v>0</v>
      </c>
      <c r="L3254">
        <v>46</v>
      </c>
      <c r="M3254" t="b">
        <v>1</v>
      </c>
      <c r="N3254" t="s">
        <v>8269</v>
      </c>
      <c r="O3254">
        <f t="shared" si="255"/>
        <v>103</v>
      </c>
      <c r="P3254">
        <f t="shared" si="256"/>
        <v>44.85</v>
      </c>
      <c r="Q3254" t="s">
        <v>8315</v>
      </c>
      <c r="R3254" t="s">
        <v>8316</v>
      </c>
      <c r="S3254" s="12">
        <f t="shared" si="252"/>
        <v>42248.640162037031</v>
      </c>
      <c r="T3254" s="12">
        <f t="shared" si="253"/>
        <v>42279.75</v>
      </c>
      <c r="U3254">
        <f t="shared" si="254"/>
        <v>2015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3536</v>
      </c>
      <c r="B3256" s="3" t="s">
        <v>3535</v>
      </c>
      <c r="C3256" s="3" t="s">
        <v>7646</v>
      </c>
      <c r="D3256" s="6">
        <v>150</v>
      </c>
      <c r="E3256" s="8">
        <v>230</v>
      </c>
      <c r="F3256" t="s">
        <v>8218</v>
      </c>
      <c r="G3256" t="s">
        <v>8224</v>
      </c>
      <c r="H3256" t="s">
        <v>8246</v>
      </c>
      <c r="I3256">
        <v>1450612740</v>
      </c>
      <c r="J3256">
        <v>1448040425</v>
      </c>
      <c r="K3256" t="b">
        <v>0</v>
      </c>
      <c r="L3256">
        <v>17</v>
      </c>
      <c r="M3256" t="b">
        <v>1</v>
      </c>
      <c r="N3256" t="s">
        <v>8269</v>
      </c>
      <c r="O3256">
        <f t="shared" si="255"/>
        <v>153</v>
      </c>
      <c r="P3256">
        <f t="shared" si="256"/>
        <v>13.53</v>
      </c>
      <c r="Q3256" t="s">
        <v>8315</v>
      </c>
      <c r="R3256" t="s">
        <v>8316</v>
      </c>
      <c r="S3256" s="12">
        <f t="shared" si="252"/>
        <v>42328.727141203708</v>
      </c>
      <c r="T3256" s="12">
        <f t="shared" si="253"/>
        <v>42358.499305555553</v>
      </c>
      <c r="U3256">
        <f t="shared" si="254"/>
        <v>2015</v>
      </c>
    </row>
    <row r="3257" spans="1:21" ht="43.5" x14ac:dyDescent="0.3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 t="shared" si="255"/>
        <v>128</v>
      </c>
      <c r="P3257">
        <f t="shared" si="256"/>
        <v>30.95</v>
      </c>
      <c r="Q3257" t="s">
        <v>8315</v>
      </c>
      <c r="R3257" t="s">
        <v>8316</v>
      </c>
      <c r="S3257" s="12">
        <f t="shared" si="252"/>
        <v>42571.420601851853</v>
      </c>
      <c r="T3257" s="12">
        <f t="shared" si="253"/>
        <v>42599.420601851853</v>
      </c>
      <c r="U3257">
        <f t="shared" si="254"/>
        <v>2016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58" x14ac:dyDescent="0.35">
      <c r="A3259">
        <v>3540</v>
      </c>
      <c r="B3259" s="3" t="s">
        <v>3539</v>
      </c>
      <c r="C3259" s="3" t="s">
        <v>7650</v>
      </c>
      <c r="D3259" s="6">
        <v>300</v>
      </c>
      <c r="E3259" s="8">
        <v>369</v>
      </c>
      <c r="F3259" t="s">
        <v>8218</v>
      </c>
      <c r="G3259" t="s">
        <v>8224</v>
      </c>
      <c r="H3259" t="s">
        <v>8246</v>
      </c>
      <c r="I3259">
        <v>1466899491</v>
      </c>
      <c r="J3259">
        <v>1464307491</v>
      </c>
      <c r="K3259" t="b">
        <v>0</v>
      </c>
      <c r="L3259">
        <v>8</v>
      </c>
      <c r="M3259" t="b">
        <v>1</v>
      </c>
      <c r="N3259" t="s">
        <v>8269</v>
      </c>
      <c r="O3259">
        <f t="shared" si="255"/>
        <v>123</v>
      </c>
      <c r="P3259">
        <f t="shared" si="256"/>
        <v>46.13</v>
      </c>
      <c r="Q3259" t="s">
        <v>8315</v>
      </c>
      <c r="R3259" t="s">
        <v>8316</v>
      </c>
      <c r="S3259" s="12">
        <f t="shared" si="252"/>
        <v>42517.003368055557</v>
      </c>
      <c r="T3259" s="12">
        <f t="shared" si="253"/>
        <v>42547.003368055557</v>
      </c>
      <c r="U3259">
        <f t="shared" si="254"/>
        <v>2016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60">ROUND(E3268/D3268*100,0)</f>
        <v>131</v>
      </c>
      <c r="P3268">
        <f t="shared" ref="P3268:P3331" si="261">IFERROR(ROUND(E3268/L3268,2),0)</f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0"/>
        <v>102</v>
      </c>
      <c r="P3269">
        <f t="shared" si="261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0"/>
        <v>128</v>
      </c>
      <c r="P3270">
        <f t="shared" si="261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3541</v>
      </c>
      <c r="B3271" s="3" t="s">
        <v>3540</v>
      </c>
      <c r="C3271" s="3" t="s">
        <v>7651</v>
      </c>
      <c r="D3271" s="6">
        <v>1200</v>
      </c>
      <c r="E3271" s="8">
        <v>1260</v>
      </c>
      <c r="F3271" t="s">
        <v>8218</v>
      </c>
      <c r="G3271" t="s">
        <v>8224</v>
      </c>
      <c r="H3271" t="s">
        <v>8246</v>
      </c>
      <c r="I3271">
        <v>1441042275</v>
      </c>
      <c r="J3271">
        <v>1438882275</v>
      </c>
      <c r="K3271" t="b">
        <v>0</v>
      </c>
      <c r="L3271">
        <v>32</v>
      </c>
      <c r="M3271" t="b">
        <v>1</v>
      </c>
      <c r="N3271" t="s">
        <v>8269</v>
      </c>
      <c r="O3271">
        <f t="shared" si="260"/>
        <v>105</v>
      </c>
      <c r="P3271">
        <f t="shared" si="261"/>
        <v>39.380000000000003</v>
      </c>
      <c r="Q3271" t="s">
        <v>8315</v>
      </c>
      <c r="R3271" t="s">
        <v>8316</v>
      </c>
      <c r="S3271" s="12">
        <f t="shared" si="257"/>
        <v>42222.730034722219</v>
      </c>
      <c r="T3271" s="12">
        <f t="shared" si="258"/>
        <v>42247.730034722219</v>
      </c>
      <c r="U3271">
        <f t="shared" si="259"/>
        <v>2015</v>
      </c>
    </row>
    <row r="3272" spans="1:21" ht="43.5" x14ac:dyDescent="0.35">
      <c r="A3272">
        <v>3549</v>
      </c>
      <c r="B3272" s="3" t="s">
        <v>3548</v>
      </c>
      <c r="C3272" s="3" t="s">
        <v>7659</v>
      </c>
      <c r="D3272" s="6">
        <v>1000</v>
      </c>
      <c r="E3272" s="8">
        <v>1020</v>
      </c>
      <c r="F3272" t="s">
        <v>8218</v>
      </c>
      <c r="G3272" t="s">
        <v>8224</v>
      </c>
      <c r="H3272" t="s">
        <v>8246</v>
      </c>
      <c r="I3272">
        <v>1441358873</v>
      </c>
      <c r="J3272">
        <v>1438939673</v>
      </c>
      <c r="K3272" t="b">
        <v>0</v>
      </c>
      <c r="L3272">
        <v>42</v>
      </c>
      <c r="M3272" t="b">
        <v>1</v>
      </c>
      <c r="N3272" t="s">
        <v>8269</v>
      </c>
      <c r="O3272">
        <f t="shared" si="260"/>
        <v>102</v>
      </c>
      <c r="P3272">
        <f t="shared" si="261"/>
        <v>24.29</v>
      </c>
      <c r="Q3272" t="s">
        <v>8315</v>
      </c>
      <c r="R3272" t="s">
        <v>8316</v>
      </c>
      <c r="S3272" s="12">
        <f t="shared" si="257"/>
        <v>42223.394363425927</v>
      </c>
      <c r="T3272" s="12">
        <f t="shared" si="258"/>
        <v>42251.394363425927</v>
      </c>
      <c r="U3272">
        <f t="shared" si="259"/>
        <v>2015</v>
      </c>
    </row>
    <row r="3273" spans="1:21" ht="58" x14ac:dyDescent="0.35">
      <c r="A3273">
        <v>3550</v>
      </c>
      <c r="B3273" s="3" t="s">
        <v>3549</v>
      </c>
      <c r="C3273" s="3" t="s">
        <v>7660</v>
      </c>
      <c r="D3273" s="6">
        <v>2500</v>
      </c>
      <c r="E3273" s="8">
        <v>2620</v>
      </c>
      <c r="F3273" t="s">
        <v>8218</v>
      </c>
      <c r="G3273" t="s">
        <v>8224</v>
      </c>
      <c r="H3273" t="s">
        <v>8246</v>
      </c>
      <c r="I3273">
        <v>1462224398</v>
      </c>
      <c r="J3273">
        <v>1459632398</v>
      </c>
      <c r="K3273" t="b">
        <v>0</v>
      </c>
      <c r="L3273">
        <v>64</v>
      </c>
      <c r="M3273" t="b">
        <v>1</v>
      </c>
      <c r="N3273" t="s">
        <v>8269</v>
      </c>
      <c r="O3273">
        <f t="shared" si="260"/>
        <v>105</v>
      </c>
      <c r="P3273">
        <f t="shared" si="261"/>
        <v>40.94</v>
      </c>
      <c r="Q3273" t="s">
        <v>8315</v>
      </c>
      <c r="R3273" t="s">
        <v>8316</v>
      </c>
      <c r="S3273" s="12">
        <f t="shared" si="257"/>
        <v>42462.893495370372</v>
      </c>
      <c r="T3273" s="12">
        <f t="shared" si="258"/>
        <v>42492.893495370372</v>
      </c>
      <c r="U3273">
        <f t="shared" si="259"/>
        <v>2016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0"/>
        <v>154</v>
      </c>
      <c r="P3274">
        <f t="shared" si="261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5" x14ac:dyDescent="0.35">
      <c r="A3279">
        <v>3552</v>
      </c>
      <c r="B3279" s="3" t="s">
        <v>3551</v>
      </c>
      <c r="C3279" s="3" t="s">
        <v>7662</v>
      </c>
      <c r="D3279" s="6">
        <v>773</v>
      </c>
      <c r="E3279" s="8">
        <v>773</v>
      </c>
      <c r="F3279" t="s">
        <v>8218</v>
      </c>
      <c r="G3279" t="s">
        <v>8224</v>
      </c>
      <c r="H3279" t="s">
        <v>8246</v>
      </c>
      <c r="I3279">
        <v>1403964324</v>
      </c>
      <c r="J3279">
        <v>1401372324</v>
      </c>
      <c r="K3279" t="b">
        <v>0</v>
      </c>
      <c r="L3279">
        <v>20</v>
      </c>
      <c r="M3279" t="b">
        <v>1</v>
      </c>
      <c r="N3279" t="s">
        <v>8269</v>
      </c>
      <c r="O3279">
        <f t="shared" si="260"/>
        <v>100</v>
      </c>
      <c r="P3279">
        <f t="shared" si="261"/>
        <v>38.65</v>
      </c>
      <c r="Q3279" t="s">
        <v>8315</v>
      </c>
      <c r="R3279" t="s">
        <v>8316</v>
      </c>
      <c r="S3279" s="12">
        <f t="shared" si="257"/>
        <v>41788.587083333332</v>
      </c>
      <c r="T3279" s="12">
        <f t="shared" si="258"/>
        <v>41818.587083333332</v>
      </c>
      <c r="U3279">
        <f t="shared" si="259"/>
        <v>2014</v>
      </c>
    </row>
    <row r="3280" spans="1:21" ht="58" x14ac:dyDescent="0.35">
      <c r="A3280">
        <v>3556</v>
      </c>
      <c r="B3280" s="3" t="s">
        <v>3555</v>
      </c>
      <c r="C3280" s="3" t="s">
        <v>7666</v>
      </c>
      <c r="D3280" s="6">
        <v>2200</v>
      </c>
      <c r="E3280" s="8">
        <v>2210</v>
      </c>
      <c r="F3280" t="s">
        <v>8218</v>
      </c>
      <c r="G3280" t="s">
        <v>8224</v>
      </c>
      <c r="H3280" t="s">
        <v>8246</v>
      </c>
      <c r="I3280">
        <v>1408289724</v>
      </c>
      <c r="J3280">
        <v>1403105724</v>
      </c>
      <c r="K3280" t="b">
        <v>0</v>
      </c>
      <c r="L3280">
        <v>20</v>
      </c>
      <c r="M3280" t="b">
        <v>1</v>
      </c>
      <c r="N3280" t="s">
        <v>8269</v>
      </c>
      <c r="O3280">
        <f t="shared" si="260"/>
        <v>100</v>
      </c>
      <c r="P3280">
        <f t="shared" si="261"/>
        <v>110.5</v>
      </c>
      <c r="Q3280" t="s">
        <v>8315</v>
      </c>
      <c r="R3280" t="s">
        <v>8316</v>
      </c>
      <c r="S3280" s="12">
        <f t="shared" si="257"/>
        <v>41808.649583333332</v>
      </c>
      <c r="T3280" s="12">
        <f t="shared" si="258"/>
        <v>41868.649583333332</v>
      </c>
      <c r="U3280">
        <f t="shared" si="259"/>
        <v>2014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5" x14ac:dyDescent="0.35">
      <c r="A3285">
        <v>3558</v>
      </c>
      <c r="B3285" s="3" t="s">
        <v>3557</v>
      </c>
      <c r="C3285" s="3" t="s">
        <v>7668</v>
      </c>
      <c r="D3285" s="6">
        <v>350</v>
      </c>
      <c r="E3285" s="8">
        <v>504</v>
      </c>
      <c r="F3285" t="s">
        <v>8218</v>
      </c>
      <c r="G3285" t="s">
        <v>8224</v>
      </c>
      <c r="H3285" t="s">
        <v>8246</v>
      </c>
      <c r="I3285">
        <v>1435352400</v>
      </c>
      <c r="J3285">
        <v>1431718575</v>
      </c>
      <c r="K3285" t="b">
        <v>0</v>
      </c>
      <c r="L3285">
        <v>22</v>
      </c>
      <c r="M3285" t="b">
        <v>1</v>
      </c>
      <c r="N3285" t="s">
        <v>8269</v>
      </c>
      <c r="O3285">
        <f t="shared" si="260"/>
        <v>144</v>
      </c>
      <c r="P3285">
        <f t="shared" si="261"/>
        <v>22.91</v>
      </c>
      <c r="Q3285" t="s">
        <v>8315</v>
      </c>
      <c r="R3285" t="s">
        <v>8316</v>
      </c>
      <c r="S3285" s="12">
        <f t="shared" si="257"/>
        <v>42139.816840277781</v>
      </c>
      <c r="T3285" s="12">
        <f t="shared" si="258"/>
        <v>42181.875</v>
      </c>
      <c r="U3285">
        <f t="shared" si="259"/>
        <v>2015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3562</v>
      </c>
      <c r="B3290" s="3" t="s">
        <v>3561</v>
      </c>
      <c r="C3290" s="3" t="s">
        <v>7672</v>
      </c>
      <c r="D3290" s="6">
        <v>315</v>
      </c>
      <c r="E3290" s="8">
        <v>469</v>
      </c>
      <c r="F3290" t="s">
        <v>8218</v>
      </c>
      <c r="G3290" t="s">
        <v>8224</v>
      </c>
      <c r="H3290" t="s">
        <v>8246</v>
      </c>
      <c r="I3290">
        <v>1457906400</v>
      </c>
      <c r="J3290">
        <v>1457115427</v>
      </c>
      <c r="K3290" t="b">
        <v>0</v>
      </c>
      <c r="L3290">
        <v>31</v>
      </c>
      <c r="M3290" t="b">
        <v>1</v>
      </c>
      <c r="N3290" t="s">
        <v>8269</v>
      </c>
      <c r="O3290">
        <f t="shared" si="260"/>
        <v>149</v>
      </c>
      <c r="P3290">
        <f t="shared" si="261"/>
        <v>15.13</v>
      </c>
      <c r="Q3290" t="s">
        <v>8315</v>
      </c>
      <c r="R3290" t="s">
        <v>8316</v>
      </c>
      <c r="S3290" s="12">
        <f t="shared" si="257"/>
        <v>42433.761886574073</v>
      </c>
      <c r="T3290" s="12">
        <f t="shared" si="258"/>
        <v>42442.916666666672</v>
      </c>
      <c r="U3290">
        <f t="shared" si="259"/>
        <v>2016</v>
      </c>
    </row>
    <row r="3291" spans="1:21" ht="43.5" x14ac:dyDescent="0.35">
      <c r="A3291">
        <v>3563</v>
      </c>
      <c r="B3291" s="3" t="s">
        <v>3562</v>
      </c>
      <c r="C3291" s="3" t="s">
        <v>7673</v>
      </c>
      <c r="D3291" s="6">
        <v>500</v>
      </c>
      <c r="E3291" s="8">
        <v>527.45000000000005</v>
      </c>
      <c r="F3291" t="s">
        <v>8218</v>
      </c>
      <c r="G3291" t="s">
        <v>8224</v>
      </c>
      <c r="H3291" t="s">
        <v>8246</v>
      </c>
      <c r="I3291">
        <v>1470078000</v>
      </c>
      <c r="J3291">
        <v>1467648456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105</v>
      </c>
      <c r="P3291">
        <f t="shared" si="261"/>
        <v>21.1</v>
      </c>
      <c r="Q3291" t="s">
        <v>8315</v>
      </c>
      <c r="R3291" t="s">
        <v>8316</v>
      </c>
      <c r="S3291" s="12">
        <f t="shared" si="257"/>
        <v>42555.671944444446</v>
      </c>
      <c r="T3291" s="12">
        <f t="shared" si="258"/>
        <v>42583.791666666672</v>
      </c>
      <c r="U3291">
        <f t="shared" si="259"/>
        <v>2016</v>
      </c>
    </row>
    <row r="3292" spans="1:21" ht="29" x14ac:dyDescent="0.35">
      <c r="A3292">
        <v>3564</v>
      </c>
      <c r="B3292" s="3" t="s">
        <v>3563</v>
      </c>
      <c r="C3292" s="3" t="s">
        <v>7674</v>
      </c>
      <c r="D3292" s="6">
        <v>1000</v>
      </c>
      <c r="E3292" s="8">
        <v>1005</v>
      </c>
      <c r="F3292" t="s">
        <v>8218</v>
      </c>
      <c r="G3292" t="s">
        <v>8224</v>
      </c>
      <c r="H3292" t="s">
        <v>8246</v>
      </c>
      <c r="I3292">
        <v>1444060800</v>
      </c>
      <c r="J3292">
        <v>1440082649</v>
      </c>
      <c r="K3292" t="b">
        <v>0</v>
      </c>
      <c r="L3292">
        <v>17</v>
      </c>
      <c r="M3292" t="b">
        <v>1</v>
      </c>
      <c r="N3292" t="s">
        <v>8269</v>
      </c>
      <c r="O3292">
        <f t="shared" si="260"/>
        <v>101</v>
      </c>
      <c r="P3292">
        <f t="shared" si="261"/>
        <v>59.12</v>
      </c>
      <c r="Q3292" t="s">
        <v>8315</v>
      </c>
      <c r="R3292" t="s">
        <v>8316</v>
      </c>
      <c r="S3292" s="12">
        <f t="shared" si="257"/>
        <v>42236.623252314821</v>
      </c>
      <c r="T3292" s="12">
        <f t="shared" si="258"/>
        <v>42282.666666666672</v>
      </c>
      <c r="U3292">
        <f t="shared" si="259"/>
        <v>2015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3566</v>
      </c>
      <c r="B3294" s="3" t="s">
        <v>3565</v>
      </c>
      <c r="C3294" s="3" t="s">
        <v>7676</v>
      </c>
      <c r="D3294" s="6">
        <v>2000</v>
      </c>
      <c r="E3294" s="8">
        <v>2095</v>
      </c>
      <c r="F3294" t="s">
        <v>8218</v>
      </c>
      <c r="G3294" t="s">
        <v>8224</v>
      </c>
      <c r="H3294" t="s">
        <v>8246</v>
      </c>
      <c r="I3294">
        <v>1422015083</v>
      </c>
      <c r="J3294">
        <v>1419423083</v>
      </c>
      <c r="K3294" t="b">
        <v>0</v>
      </c>
      <c r="L3294">
        <v>38</v>
      </c>
      <c r="M3294" t="b">
        <v>1</v>
      </c>
      <c r="N3294" t="s">
        <v>8269</v>
      </c>
      <c r="O3294">
        <f t="shared" si="260"/>
        <v>105</v>
      </c>
      <c r="P3294">
        <f t="shared" si="261"/>
        <v>55.13</v>
      </c>
      <c r="Q3294" t="s">
        <v>8315</v>
      </c>
      <c r="R3294" t="s">
        <v>8316</v>
      </c>
      <c r="S3294" s="12">
        <f t="shared" si="257"/>
        <v>41997.507905092592</v>
      </c>
      <c r="T3294" s="12">
        <f t="shared" si="258"/>
        <v>42027.507905092592</v>
      </c>
      <c r="U3294">
        <f t="shared" si="259"/>
        <v>2014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3567</v>
      </c>
      <c r="B3296" s="3" t="s">
        <v>3566</v>
      </c>
      <c r="C3296" s="3" t="s">
        <v>7677</v>
      </c>
      <c r="D3296" s="6">
        <v>1000</v>
      </c>
      <c r="E3296" s="8">
        <v>1088</v>
      </c>
      <c r="F3296" t="s">
        <v>8218</v>
      </c>
      <c r="G3296" t="s">
        <v>8224</v>
      </c>
      <c r="H3296" t="s">
        <v>8246</v>
      </c>
      <c r="I3296">
        <v>1433964444</v>
      </c>
      <c r="J3296">
        <v>1431372444</v>
      </c>
      <c r="K3296" t="b">
        <v>0</v>
      </c>
      <c r="L3296">
        <v>41</v>
      </c>
      <c r="M3296" t="b">
        <v>1</v>
      </c>
      <c r="N3296" t="s">
        <v>8269</v>
      </c>
      <c r="O3296">
        <f t="shared" si="260"/>
        <v>109</v>
      </c>
      <c r="P3296">
        <f t="shared" si="261"/>
        <v>26.54</v>
      </c>
      <c r="Q3296" t="s">
        <v>8315</v>
      </c>
      <c r="R3296" t="s">
        <v>8316</v>
      </c>
      <c r="S3296" s="12">
        <f t="shared" si="257"/>
        <v>42135.810694444444</v>
      </c>
      <c r="T3296" s="12">
        <f t="shared" si="258"/>
        <v>42165.810694444444</v>
      </c>
      <c r="U3296">
        <f t="shared" si="259"/>
        <v>2015</v>
      </c>
    </row>
    <row r="3297" spans="1:21" ht="43.5" x14ac:dyDescent="0.35">
      <c r="A3297">
        <v>3571</v>
      </c>
      <c r="B3297" s="3" t="s">
        <v>3570</v>
      </c>
      <c r="C3297" s="3" t="s">
        <v>7681</v>
      </c>
      <c r="D3297" s="6">
        <v>1500</v>
      </c>
      <c r="E3297" s="8">
        <v>1831</v>
      </c>
      <c r="F3297" t="s">
        <v>8218</v>
      </c>
      <c r="G3297" t="s">
        <v>8224</v>
      </c>
      <c r="H3297" t="s">
        <v>8246</v>
      </c>
      <c r="I3297">
        <v>1414701413</v>
      </c>
      <c r="J3297">
        <v>1412109413</v>
      </c>
      <c r="K3297" t="b">
        <v>0</v>
      </c>
      <c r="L3297">
        <v>25</v>
      </c>
      <c r="M3297" t="b">
        <v>1</v>
      </c>
      <c r="N3297" t="s">
        <v>8269</v>
      </c>
      <c r="O3297">
        <f t="shared" si="260"/>
        <v>122</v>
      </c>
      <c r="P3297">
        <f t="shared" si="261"/>
        <v>73.239999999999995</v>
      </c>
      <c r="Q3297" t="s">
        <v>8315</v>
      </c>
      <c r="R3297" t="s">
        <v>8316</v>
      </c>
      <c r="S3297" s="12">
        <f t="shared" si="257"/>
        <v>41912.858946759261</v>
      </c>
      <c r="T3297" s="12">
        <f t="shared" si="258"/>
        <v>41942.858946759261</v>
      </c>
      <c r="U3297">
        <f t="shared" si="259"/>
        <v>2014</v>
      </c>
    </row>
    <row r="3298" spans="1:21" ht="29" x14ac:dyDescent="0.35">
      <c r="A3298">
        <v>3572</v>
      </c>
      <c r="B3298" s="3" t="s">
        <v>3571</v>
      </c>
      <c r="C3298" s="3" t="s">
        <v>7682</v>
      </c>
      <c r="D3298" s="6">
        <v>500</v>
      </c>
      <c r="E3298" s="8">
        <v>500</v>
      </c>
      <c r="F3298" t="s">
        <v>8218</v>
      </c>
      <c r="G3298" t="s">
        <v>8224</v>
      </c>
      <c r="H3298" t="s">
        <v>8246</v>
      </c>
      <c r="I3298">
        <v>1434894082</v>
      </c>
      <c r="J3298">
        <v>1432302082</v>
      </c>
      <c r="K3298" t="b">
        <v>0</v>
      </c>
      <c r="L3298">
        <v>9</v>
      </c>
      <c r="M3298" t="b">
        <v>1</v>
      </c>
      <c r="N3298" t="s">
        <v>8269</v>
      </c>
      <c r="O3298">
        <f t="shared" si="260"/>
        <v>100</v>
      </c>
      <c r="P3298">
        <f t="shared" si="261"/>
        <v>55.56</v>
      </c>
      <c r="Q3298" t="s">
        <v>8315</v>
      </c>
      <c r="R3298" t="s">
        <v>8316</v>
      </c>
      <c r="S3298" s="12">
        <f t="shared" si="257"/>
        <v>42146.570393518516</v>
      </c>
      <c r="T3298" s="12">
        <f t="shared" si="258"/>
        <v>42176.570393518516</v>
      </c>
      <c r="U3298">
        <f t="shared" si="259"/>
        <v>2015</v>
      </c>
    </row>
    <row r="3299" spans="1:21" ht="43.5" x14ac:dyDescent="0.35">
      <c r="A3299">
        <v>3573</v>
      </c>
      <c r="B3299" s="3" t="s">
        <v>3572</v>
      </c>
      <c r="C3299" s="3" t="s">
        <v>7683</v>
      </c>
      <c r="D3299" s="6">
        <v>3000</v>
      </c>
      <c r="E3299" s="8">
        <v>3084</v>
      </c>
      <c r="F3299" t="s">
        <v>8218</v>
      </c>
      <c r="G3299" t="s">
        <v>8224</v>
      </c>
      <c r="H3299" t="s">
        <v>8246</v>
      </c>
      <c r="I3299">
        <v>1415440846</v>
      </c>
      <c r="J3299">
        <v>1412845246</v>
      </c>
      <c r="K3299" t="b">
        <v>0</v>
      </c>
      <c r="L3299">
        <v>78</v>
      </c>
      <c r="M3299" t="b">
        <v>1</v>
      </c>
      <c r="N3299" t="s">
        <v>8269</v>
      </c>
      <c r="O3299">
        <f t="shared" si="260"/>
        <v>103</v>
      </c>
      <c r="P3299">
        <f t="shared" si="261"/>
        <v>39.54</v>
      </c>
      <c r="Q3299" t="s">
        <v>8315</v>
      </c>
      <c r="R3299" t="s">
        <v>8316</v>
      </c>
      <c r="S3299" s="12">
        <f t="shared" si="257"/>
        <v>41921.375532407408</v>
      </c>
      <c r="T3299" s="12">
        <f t="shared" si="258"/>
        <v>41951.417199074072</v>
      </c>
      <c r="U3299">
        <f t="shared" si="259"/>
        <v>2014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43.5" x14ac:dyDescent="0.35">
      <c r="A3311">
        <v>3578</v>
      </c>
      <c r="B3311" s="3" t="s">
        <v>3577</v>
      </c>
      <c r="C3311" s="3" t="s">
        <v>7688</v>
      </c>
      <c r="D3311" s="6">
        <v>1500</v>
      </c>
      <c r="E3311" s="8">
        <v>1500.2</v>
      </c>
      <c r="F3311" t="s">
        <v>8218</v>
      </c>
      <c r="G3311" t="s">
        <v>8224</v>
      </c>
      <c r="H3311" t="s">
        <v>8246</v>
      </c>
      <c r="I3311">
        <v>1462037777</v>
      </c>
      <c r="J3311">
        <v>1459445777</v>
      </c>
      <c r="K3311" t="b">
        <v>0</v>
      </c>
      <c r="L3311">
        <v>37</v>
      </c>
      <c r="M3311" t="b">
        <v>1</v>
      </c>
      <c r="N3311" t="s">
        <v>8269</v>
      </c>
      <c r="O3311">
        <f t="shared" si="260"/>
        <v>100</v>
      </c>
      <c r="P3311">
        <f t="shared" si="261"/>
        <v>40.549999999999997</v>
      </c>
      <c r="Q3311" t="s">
        <v>8315</v>
      </c>
      <c r="R3311" t="s">
        <v>8316</v>
      </c>
      <c r="S3311" s="12">
        <f t="shared" si="257"/>
        <v>42460.733530092592</v>
      </c>
      <c r="T3311" s="12">
        <f t="shared" si="258"/>
        <v>42490.733530092592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3579</v>
      </c>
      <c r="B3316" s="3" t="s">
        <v>3578</v>
      </c>
      <c r="C3316" s="3" t="s">
        <v>7689</v>
      </c>
      <c r="D3316" s="6">
        <v>500</v>
      </c>
      <c r="E3316" s="8">
        <v>500</v>
      </c>
      <c r="F3316" t="s">
        <v>8218</v>
      </c>
      <c r="G3316" t="s">
        <v>8224</v>
      </c>
      <c r="H3316" t="s">
        <v>8246</v>
      </c>
      <c r="I3316">
        <v>1459444656</v>
      </c>
      <c r="J3316">
        <v>1456856256</v>
      </c>
      <c r="K3316" t="b">
        <v>0</v>
      </c>
      <c r="L3316">
        <v>14</v>
      </c>
      <c r="M3316" t="b">
        <v>1</v>
      </c>
      <c r="N3316" t="s">
        <v>8269</v>
      </c>
      <c r="O3316">
        <f t="shared" si="260"/>
        <v>100</v>
      </c>
      <c r="P3316">
        <f t="shared" si="261"/>
        <v>35.71</v>
      </c>
      <c r="Q3316" t="s">
        <v>8315</v>
      </c>
      <c r="R3316" t="s">
        <v>8316</v>
      </c>
      <c r="S3316" s="12">
        <f t="shared" si="257"/>
        <v>42430.762222222227</v>
      </c>
      <c r="T3316" s="12">
        <f t="shared" si="258"/>
        <v>42460.720555555556</v>
      </c>
      <c r="U3316">
        <f t="shared" si="259"/>
        <v>2016</v>
      </c>
    </row>
    <row r="3317" spans="1:21" ht="43.5" x14ac:dyDescent="0.35">
      <c r="A3317">
        <v>3581</v>
      </c>
      <c r="B3317" s="3" t="s">
        <v>3580</v>
      </c>
      <c r="C3317" s="3" t="s">
        <v>7691</v>
      </c>
      <c r="D3317" s="6">
        <v>1500</v>
      </c>
      <c r="E3317" s="8">
        <v>1500</v>
      </c>
      <c r="F3317" t="s">
        <v>8218</v>
      </c>
      <c r="G3317" t="s">
        <v>8224</v>
      </c>
      <c r="H3317" t="s">
        <v>8246</v>
      </c>
      <c r="I3317">
        <v>1406719110</v>
      </c>
      <c r="J3317">
        <v>1405509510</v>
      </c>
      <c r="K3317" t="b">
        <v>0</v>
      </c>
      <c r="L3317">
        <v>45</v>
      </c>
      <c r="M3317" t="b">
        <v>1</v>
      </c>
      <c r="N3317" t="s">
        <v>8269</v>
      </c>
      <c r="O3317">
        <f t="shared" si="260"/>
        <v>100</v>
      </c>
      <c r="P3317">
        <f t="shared" si="261"/>
        <v>33.33</v>
      </c>
      <c r="Q3317" t="s">
        <v>8315</v>
      </c>
      <c r="R3317" t="s">
        <v>8316</v>
      </c>
      <c r="S3317" s="12">
        <f t="shared" si="257"/>
        <v>41836.471180555556</v>
      </c>
      <c r="T3317" s="12">
        <f t="shared" si="258"/>
        <v>41850.471180555556</v>
      </c>
      <c r="U3317">
        <f t="shared" si="259"/>
        <v>2014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87" x14ac:dyDescent="0.35">
      <c r="A3321">
        <v>3584</v>
      </c>
      <c r="B3321" s="3" t="s">
        <v>3583</v>
      </c>
      <c r="C3321" s="3" t="s">
        <v>7694</v>
      </c>
      <c r="D3321" s="6">
        <v>3000</v>
      </c>
      <c r="E3321" s="8">
        <v>3465</v>
      </c>
      <c r="F3321" t="s">
        <v>8218</v>
      </c>
      <c r="G3321" t="s">
        <v>8224</v>
      </c>
      <c r="H3321" t="s">
        <v>8246</v>
      </c>
      <c r="I3321">
        <v>1436772944</v>
      </c>
      <c r="J3321">
        <v>1434180944</v>
      </c>
      <c r="K3321" t="b">
        <v>0</v>
      </c>
      <c r="L3321">
        <v>112</v>
      </c>
      <c r="M3321" t="b">
        <v>1</v>
      </c>
      <c r="N3321" t="s">
        <v>8269</v>
      </c>
      <c r="O3321">
        <f t="shared" si="260"/>
        <v>116</v>
      </c>
      <c r="P3321">
        <f t="shared" si="261"/>
        <v>30.94</v>
      </c>
      <c r="Q3321" t="s">
        <v>8315</v>
      </c>
      <c r="R3321" t="s">
        <v>8316</v>
      </c>
      <c r="S3321" s="12">
        <f t="shared" si="257"/>
        <v>42168.316481481481</v>
      </c>
      <c r="T3321" s="12">
        <f t="shared" si="258"/>
        <v>42198.316481481481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3587</v>
      </c>
      <c r="B3325" s="3" t="s">
        <v>3586</v>
      </c>
      <c r="C3325" s="3" t="s">
        <v>7697</v>
      </c>
      <c r="D3325" s="6">
        <v>500</v>
      </c>
      <c r="E3325" s="8">
        <v>633</v>
      </c>
      <c r="F3325" t="s">
        <v>8218</v>
      </c>
      <c r="G3325" t="s">
        <v>8224</v>
      </c>
      <c r="H3325" t="s">
        <v>8246</v>
      </c>
      <c r="I3325">
        <v>1467054000</v>
      </c>
      <c r="J3325">
        <v>1463144254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127</v>
      </c>
      <c r="P3325">
        <f t="shared" si="261"/>
        <v>22.61</v>
      </c>
      <c r="Q3325" t="s">
        <v>8315</v>
      </c>
      <c r="R3325" t="s">
        <v>8316</v>
      </c>
      <c r="S3325" s="12">
        <f t="shared" si="257"/>
        <v>42503.539976851855</v>
      </c>
      <c r="T3325" s="12">
        <f t="shared" si="258"/>
        <v>42548.791666666672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3588</v>
      </c>
      <c r="B3327" s="3" t="s">
        <v>3587</v>
      </c>
      <c r="C3327" s="3" t="s">
        <v>7698</v>
      </c>
      <c r="D3327" s="6">
        <v>200</v>
      </c>
      <c r="E3327" s="8">
        <v>201</v>
      </c>
      <c r="F3327" t="s">
        <v>8218</v>
      </c>
      <c r="G3327" t="s">
        <v>8224</v>
      </c>
      <c r="H3327" t="s">
        <v>8246</v>
      </c>
      <c r="I3327">
        <v>1430348400</v>
      </c>
      <c r="J3327">
        <v>1428436410</v>
      </c>
      <c r="K3327" t="b">
        <v>0</v>
      </c>
      <c r="L3327">
        <v>11</v>
      </c>
      <c r="M3327" t="b">
        <v>1</v>
      </c>
      <c r="N3327" t="s">
        <v>8269</v>
      </c>
      <c r="O3327">
        <f t="shared" si="260"/>
        <v>101</v>
      </c>
      <c r="P3327">
        <f t="shared" si="261"/>
        <v>18.27</v>
      </c>
      <c r="Q3327" t="s">
        <v>8315</v>
      </c>
      <c r="R3327" t="s">
        <v>8316</v>
      </c>
      <c r="S3327" s="12">
        <f t="shared" si="257"/>
        <v>42101.828819444447</v>
      </c>
      <c r="T3327" s="12">
        <f t="shared" si="258"/>
        <v>42123.958333333328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58" x14ac:dyDescent="0.35">
      <c r="A3329">
        <v>3590</v>
      </c>
      <c r="B3329" s="3" t="s">
        <v>3589</v>
      </c>
      <c r="C3329" s="3" t="s">
        <v>7700</v>
      </c>
      <c r="D3329" s="6">
        <v>5000</v>
      </c>
      <c r="E3329" s="8">
        <v>5003</v>
      </c>
      <c r="F3329" t="s">
        <v>8218</v>
      </c>
      <c r="G3329" t="s">
        <v>8224</v>
      </c>
      <c r="H3329" t="s">
        <v>8246</v>
      </c>
      <c r="I3329">
        <v>1413792034</v>
      </c>
      <c r="J3329">
        <v>1411200034</v>
      </c>
      <c r="K3329" t="b">
        <v>0</v>
      </c>
      <c r="L3329">
        <v>73</v>
      </c>
      <c r="M3329" t="b">
        <v>1</v>
      </c>
      <c r="N3329" t="s">
        <v>8269</v>
      </c>
      <c r="O3329">
        <f t="shared" si="260"/>
        <v>100</v>
      </c>
      <c r="P3329">
        <f t="shared" si="261"/>
        <v>68.53</v>
      </c>
      <c r="Q3329" t="s">
        <v>8315</v>
      </c>
      <c r="R3329" t="s">
        <v>8316</v>
      </c>
      <c r="S3329" s="12">
        <f t="shared" si="257"/>
        <v>41902.333726851852</v>
      </c>
      <c r="T3329" s="12">
        <f t="shared" si="258"/>
        <v>41932.333726851852</v>
      </c>
      <c r="U3329">
        <f t="shared" si="259"/>
        <v>2014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3601</v>
      </c>
      <c r="B3331" s="3" t="s">
        <v>3600</v>
      </c>
      <c r="C3331" s="3" t="s">
        <v>7711</v>
      </c>
      <c r="D3331" s="6">
        <v>2000</v>
      </c>
      <c r="E3331" s="8">
        <v>2087</v>
      </c>
      <c r="F3331" t="s">
        <v>8218</v>
      </c>
      <c r="G3331" t="s">
        <v>8224</v>
      </c>
      <c r="H3331" t="s">
        <v>8246</v>
      </c>
      <c r="I3331">
        <v>1421452682</v>
      </c>
      <c r="J3331">
        <v>1418860682</v>
      </c>
      <c r="K3331" t="b">
        <v>0</v>
      </c>
      <c r="L3331">
        <v>53</v>
      </c>
      <c r="M3331" t="b">
        <v>1</v>
      </c>
      <c r="N3331" t="s">
        <v>8269</v>
      </c>
      <c r="O3331">
        <f t="shared" si="260"/>
        <v>104</v>
      </c>
      <c r="P3331">
        <f t="shared" si="261"/>
        <v>39.380000000000003</v>
      </c>
      <c r="Q3331" t="s">
        <v>8315</v>
      </c>
      <c r="R3331" t="s">
        <v>8316</v>
      </c>
      <c r="S3331" s="12">
        <f t="shared" ref="S3331:S3394" si="262">(((J3331/60)/60)/24)+DATE(1970,1,1)</f>
        <v>41990.99863425926</v>
      </c>
      <c r="T3331" s="12">
        <f t="shared" ref="T3331:T3394" si="263">(((I3331/60)/60)/24)+DATE(1970,1,1)</f>
        <v>42020.99863425926</v>
      </c>
      <c r="U3331">
        <f t="shared" ref="U3331:U3394" si="264">YEAR(S3331)</f>
        <v>2014</v>
      </c>
    </row>
    <row r="3332" spans="1:21" ht="58" x14ac:dyDescent="0.35">
      <c r="A3332">
        <v>3605</v>
      </c>
      <c r="B3332" s="3" t="s">
        <v>3604</v>
      </c>
      <c r="C3332" s="3" t="s">
        <v>7715</v>
      </c>
      <c r="D3332" s="6">
        <v>250</v>
      </c>
      <c r="E3332" s="8">
        <v>460</v>
      </c>
      <c r="F3332" t="s">
        <v>8218</v>
      </c>
      <c r="G3332" t="s">
        <v>8224</v>
      </c>
      <c r="H3332" t="s">
        <v>8246</v>
      </c>
      <c r="I3332">
        <v>1455390126</v>
      </c>
      <c r="J3332">
        <v>1452798126</v>
      </c>
      <c r="K3332" t="b">
        <v>0</v>
      </c>
      <c r="L3332">
        <v>15</v>
      </c>
      <c r="M3332" t="b">
        <v>1</v>
      </c>
      <c r="N3332" t="s">
        <v>8269</v>
      </c>
      <c r="O3332">
        <f t="shared" ref="O3332:O3395" si="265">ROUND(E3332/D3332*100,0)</f>
        <v>184</v>
      </c>
      <c r="P3332">
        <f t="shared" ref="P3332:P3395" si="266">IFERROR(ROUND(E3332/L3332,2),0)</f>
        <v>30.67</v>
      </c>
      <c r="Q3332" t="s">
        <v>8315</v>
      </c>
      <c r="R3332" t="s">
        <v>8316</v>
      </c>
      <c r="S3332" s="12">
        <f t="shared" si="262"/>
        <v>42383.793124999997</v>
      </c>
      <c r="T3332" s="12">
        <f t="shared" si="263"/>
        <v>42413.793124999997</v>
      </c>
      <c r="U3332">
        <f t="shared" si="264"/>
        <v>2016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5"/>
        <v>105</v>
      </c>
      <c r="P3333">
        <f t="shared" si="266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5"/>
        <v>100</v>
      </c>
      <c r="P3334">
        <f t="shared" si="266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5"/>
        <v>105</v>
      </c>
      <c r="P3335">
        <f t="shared" si="266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5"/>
        <v>139</v>
      </c>
      <c r="P3336">
        <f t="shared" si="266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3606</v>
      </c>
      <c r="B3337" s="3" t="s">
        <v>3605</v>
      </c>
      <c r="C3337" s="3" t="s">
        <v>7716</v>
      </c>
      <c r="D3337" s="6">
        <v>3000</v>
      </c>
      <c r="E3337" s="8">
        <v>3908</v>
      </c>
      <c r="F3337" t="s">
        <v>8218</v>
      </c>
      <c r="G3337" t="s">
        <v>8224</v>
      </c>
      <c r="H3337" t="s">
        <v>8246</v>
      </c>
      <c r="I3337">
        <v>1471185057</v>
      </c>
      <c r="J3337">
        <v>1468593057</v>
      </c>
      <c r="K3337" t="b">
        <v>0</v>
      </c>
      <c r="L3337">
        <v>64</v>
      </c>
      <c r="M3337" t="b">
        <v>1</v>
      </c>
      <c r="N3337" t="s">
        <v>8269</v>
      </c>
      <c r="O3337">
        <f t="shared" si="265"/>
        <v>130</v>
      </c>
      <c r="P3337">
        <f t="shared" si="266"/>
        <v>61.06</v>
      </c>
      <c r="Q3337" t="s">
        <v>8315</v>
      </c>
      <c r="R3337" t="s">
        <v>8316</v>
      </c>
      <c r="S3337" s="12">
        <f t="shared" si="262"/>
        <v>42566.604826388888</v>
      </c>
      <c r="T3337" s="12">
        <f t="shared" si="263"/>
        <v>42596.604826388888</v>
      </c>
      <c r="U3337">
        <f t="shared" si="264"/>
        <v>2016</v>
      </c>
    </row>
    <row r="3338" spans="1:21" ht="29" x14ac:dyDescent="0.35">
      <c r="A3338">
        <v>3607</v>
      </c>
      <c r="B3338" s="3" t="s">
        <v>3606</v>
      </c>
      <c r="C3338" s="3" t="s">
        <v>7717</v>
      </c>
      <c r="D3338" s="6">
        <v>550</v>
      </c>
      <c r="E3338" s="8">
        <v>580</v>
      </c>
      <c r="F3338" t="s">
        <v>8218</v>
      </c>
      <c r="G3338" t="s">
        <v>8224</v>
      </c>
      <c r="H3338" t="s">
        <v>8246</v>
      </c>
      <c r="I3338">
        <v>1450137600</v>
      </c>
      <c r="J3338">
        <v>1448924882</v>
      </c>
      <c r="K3338" t="b">
        <v>0</v>
      </c>
      <c r="L3338">
        <v>20</v>
      </c>
      <c r="M3338" t="b">
        <v>1</v>
      </c>
      <c r="N3338" t="s">
        <v>8269</v>
      </c>
      <c r="O3338">
        <f t="shared" si="265"/>
        <v>105</v>
      </c>
      <c r="P3338">
        <f t="shared" si="266"/>
        <v>29</v>
      </c>
      <c r="Q3338" t="s">
        <v>8315</v>
      </c>
      <c r="R3338" t="s">
        <v>8316</v>
      </c>
      <c r="S3338" s="12">
        <f t="shared" si="262"/>
        <v>42338.963912037041</v>
      </c>
      <c r="T3338" s="12">
        <f t="shared" si="263"/>
        <v>42353</v>
      </c>
      <c r="U3338">
        <f t="shared" si="264"/>
        <v>2015</v>
      </c>
    </row>
    <row r="3339" spans="1:21" ht="43.5" x14ac:dyDescent="0.35">
      <c r="A3339">
        <v>3608</v>
      </c>
      <c r="B3339" s="3" t="s">
        <v>3607</v>
      </c>
      <c r="C3339" s="3" t="s">
        <v>7718</v>
      </c>
      <c r="D3339" s="6">
        <v>800</v>
      </c>
      <c r="E3339" s="8">
        <v>800</v>
      </c>
      <c r="F3339" t="s">
        <v>8218</v>
      </c>
      <c r="G3339" t="s">
        <v>8224</v>
      </c>
      <c r="H3339" t="s">
        <v>8246</v>
      </c>
      <c r="I3339">
        <v>1466172000</v>
      </c>
      <c r="J3339">
        <v>1463418090</v>
      </c>
      <c r="K3339" t="b">
        <v>0</v>
      </c>
      <c r="L3339">
        <v>27</v>
      </c>
      <c r="M3339" t="b">
        <v>1</v>
      </c>
      <c r="N3339" t="s">
        <v>8269</v>
      </c>
      <c r="O3339">
        <f t="shared" si="265"/>
        <v>100</v>
      </c>
      <c r="P3339">
        <f t="shared" si="266"/>
        <v>29.63</v>
      </c>
      <c r="Q3339" t="s">
        <v>8315</v>
      </c>
      <c r="R3339" t="s">
        <v>8316</v>
      </c>
      <c r="S3339" s="12">
        <f t="shared" si="262"/>
        <v>42506.709375000006</v>
      </c>
      <c r="T3339" s="12">
        <f t="shared" si="263"/>
        <v>42538.583333333328</v>
      </c>
      <c r="U3339">
        <f t="shared" si="264"/>
        <v>2016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3609</v>
      </c>
      <c r="B3343" s="3" t="s">
        <v>3608</v>
      </c>
      <c r="C3343" s="3" t="s">
        <v>7719</v>
      </c>
      <c r="D3343" s="6">
        <v>1960</v>
      </c>
      <c r="E3343" s="8">
        <v>3005</v>
      </c>
      <c r="F3343" t="s">
        <v>8218</v>
      </c>
      <c r="G3343" t="s">
        <v>8224</v>
      </c>
      <c r="H3343" t="s">
        <v>8246</v>
      </c>
      <c r="I3343">
        <v>1459378085</v>
      </c>
      <c r="J3343">
        <v>1456789685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153</v>
      </c>
      <c r="P3343">
        <f t="shared" si="266"/>
        <v>143.1</v>
      </c>
      <c r="Q3343" t="s">
        <v>8315</v>
      </c>
      <c r="R3343" t="s">
        <v>8316</v>
      </c>
      <c r="S3343" s="12">
        <f t="shared" si="262"/>
        <v>42429.991724537031</v>
      </c>
      <c r="T3343" s="12">
        <f t="shared" si="263"/>
        <v>42459.950057870374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3610</v>
      </c>
      <c r="B3345" s="3" t="s">
        <v>3609</v>
      </c>
      <c r="C3345" s="3" t="s">
        <v>7720</v>
      </c>
      <c r="D3345" s="6">
        <v>1000</v>
      </c>
      <c r="E3345" s="8">
        <v>1623</v>
      </c>
      <c r="F3345" t="s">
        <v>8218</v>
      </c>
      <c r="G3345" t="s">
        <v>8224</v>
      </c>
      <c r="H3345" t="s">
        <v>8246</v>
      </c>
      <c r="I3345">
        <v>1439806936</v>
      </c>
      <c r="J3345">
        <v>1437214936</v>
      </c>
      <c r="K3345" t="b">
        <v>0</v>
      </c>
      <c r="L3345">
        <v>31</v>
      </c>
      <c r="M3345" t="b">
        <v>1</v>
      </c>
      <c r="N3345" t="s">
        <v>8269</v>
      </c>
      <c r="O3345">
        <f t="shared" si="265"/>
        <v>162</v>
      </c>
      <c r="P3345">
        <f t="shared" si="266"/>
        <v>52.35</v>
      </c>
      <c r="Q3345" t="s">
        <v>8315</v>
      </c>
      <c r="R3345" t="s">
        <v>8316</v>
      </c>
      <c r="S3345" s="12">
        <f t="shared" si="262"/>
        <v>42203.432129629626</v>
      </c>
      <c r="T3345" s="12">
        <f t="shared" si="263"/>
        <v>42233.432129629626</v>
      </c>
      <c r="U3345">
        <f t="shared" si="264"/>
        <v>2015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5" x14ac:dyDescent="0.35">
      <c r="A3349">
        <v>3611</v>
      </c>
      <c r="B3349" s="3" t="s">
        <v>3610</v>
      </c>
      <c r="C3349" s="3" t="s">
        <v>7721</v>
      </c>
      <c r="D3349" s="6">
        <v>2500</v>
      </c>
      <c r="E3349" s="8">
        <v>3400</v>
      </c>
      <c r="F3349" t="s">
        <v>8218</v>
      </c>
      <c r="G3349" t="s">
        <v>8224</v>
      </c>
      <c r="H3349" t="s">
        <v>8246</v>
      </c>
      <c r="I3349">
        <v>1428483201</v>
      </c>
      <c r="J3349">
        <v>1425891201</v>
      </c>
      <c r="K3349" t="b">
        <v>0</v>
      </c>
      <c r="L3349">
        <v>51</v>
      </c>
      <c r="M3349" t="b">
        <v>1</v>
      </c>
      <c r="N3349" t="s">
        <v>8269</v>
      </c>
      <c r="O3349">
        <f t="shared" si="265"/>
        <v>136</v>
      </c>
      <c r="P3349">
        <f t="shared" si="266"/>
        <v>66.67</v>
      </c>
      <c r="Q3349" t="s">
        <v>8315</v>
      </c>
      <c r="R3349" t="s">
        <v>8316</v>
      </c>
      <c r="S3349" s="12">
        <f t="shared" si="262"/>
        <v>42072.370381944449</v>
      </c>
      <c r="T3349" s="12">
        <f t="shared" si="263"/>
        <v>42102.370381944449</v>
      </c>
      <c r="U3349">
        <f t="shared" si="264"/>
        <v>2015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5" x14ac:dyDescent="0.35">
      <c r="A3353">
        <v>3615</v>
      </c>
      <c r="B3353" s="3" t="s">
        <v>3613</v>
      </c>
      <c r="C3353" s="3" t="s">
        <v>7725</v>
      </c>
      <c r="D3353" s="6">
        <v>2500</v>
      </c>
      <c r="E3353" s="8">
        <v>2670</v>
      </c>
      <c r="F3353" t="s">
        <v>8218</v>
      </c>
      <c r="G3353" t="s">
        <v>8224</v>
      </c>
      <c r="H3353" t="s">
        <v>8246</v>
      </c>
      <c r="I3353">
        <v>1449756896</v>
      </c>
      <c r="J3353">
        <v>1447164896</v>
      </c>
      <c r="K3353" t="b">
        <v>0</v>
      </c>
      <c r="L3353">
        <v>72</v>
      </c>
      <c r="M3353" t="b">
        <v>1</v>
      </c>
      <c r="N3353" t="s">
        <v>8269</v>
      </c>
      <c r="O3353">
        <f t="shared" si="265"/>
        <v>107</v>
      </c>
      <c r="P3353">
        <f t="shared" si="266"/>
        <v>37.08</v>
      </c>
      <c r="Q3353" t="s">
        <v>8315</v>
      </c>
      <c r="R3353" t="s">
        <v>8316</v>
      </c>
      <c r="S3353" s="12">
        <f t="shared" si="262"/>
        <v>42318.593703703707</v>
      </c>
      <c r="T3353" s="12">
        <f t="shared" si="263"/>
        <v>42348.593703703707</v>
      </c>
      <c r="U3353">
        <f t="shared" si="264"/>
        <v>2015</v>
      </c>
    </row>
    <row r="3354" spans="1:21" ht="58" x14ac:dyDescent="0.35">
      <c r="A3354">
        <v>3616</v>
      </c>
      <c r="B3354" s="3" t="s">
        <v>3614</v>
      </c>
      <c r="C3354" s="3" t="s">
        <v>7726</v>
      </c>
      <c r="D3354" s="6">
        <v>2500</v>
      </c>
      <c r="E3354" s="8">
        <v>3120</v>
      </c>
      <c r="F3354" t="s">
        <v>8218</v>
      </c>
      <c r="G3354" t="s">
        <v>8224</v>
      </c>
      <c r="H3354" t="s">
        <v>8246</v>
      </c>
      <c r="I3354">
        <v>1426801664</v>
      </c>
      <c r="J3354">
        <v>1424213264</v>
      </c>
      <c r="K3354" t="b">
        <v>0</v>
      </c>
      <c r="L3354">
        <v>45</v>
      </c>
      <c r="M3354" t="b">
        <v>1</v>
      </c>
      <c r="N3354" t="s">
        <v>8269</v>
      </c>
      <c r="O3354">
        <f t="shared" si="265"/>
        <v>125</v>
      </c>
      <c r="P3354">
        <f t="shared" si="266"/>
        <v>69.33</v>
      </c>
      <c r="Q3354" t="s">
        <v>8315</v>
      </c>
      <c r="R3354" t="s">
        <v>8316</v>
      </c>
      <c r="S3354" s="12">
        <f t="shared" si="262"/>
        <v>42052.949814814812</v>
      </c>
      <c r="T3354" s="12">
        <f t="shared" si="263"/>
        <v>42082.908148148148</v>
      </c>
      <c r="U3354">
        <f t="shared" si="264"/>
        <v>2015</v>
      </c>
    </row>
    <row r="3355" spans="1:21" ht="43.5" x14ac:dyDescent="0.35">
      <c r="A3355">
        <v>3617</v>
      </c>
      <c r="B3355" s="3" t="s">
        <v>3615</v>
      </c>
      <c r="C3355" s="3" t="s">
        <v>7727</v>
      </c>
      <c r="D3355" s="6">
        <v>740</v>
      </c>
      <c r="E3355" s="8">
        <v>880</v>
      </c>
      <c r="F3355" t="s">
        <v>8218</v>
      </c>
      <c r="G3355" t="s">
        <v>8224</v>
      </c>
      <c r="H3355" t="s">
        <v>8246</v>
      </c>
      <c r="I3355">
        <v>1488240000</v>
      </c>
      <c r="J3355">
        <v>1486996729</v>
      </c>
      <c r="K3355" t="b">
        <v>0</v>
      </c>
      <c r="L3355">
        <v>51</v>
      </c>
      <c r="M3355" t="b">
        <v>1</v>
      </c>
      <c r="N3355" t="s">
        <v>8269</v>
      </c>
      <c r="O3355">
        <f t="shared" si="265"/>
        <v>119</v>
      </c>
      <c r="P3355">
        <f t="shared" si="266"/>
        <v>17.25</v>
      </c>
      <c r="Q3355" t="s">
        <v>8315</v>
      </c>
      <c r="R3355" t="s">
        <v>8316</v>
      </c>
      <c r="S3355" s="12">
        <f t="shared" si="262"/>
        <v>42779.610289351855</v>
      </c>
      <c r="T3355" s="12">
        <f t="shared" si="263"/>
        <v>42794</v>
      </c>
      <c r="U3355">
        <f t="shared" si="264"/>
        <v>2017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3618</v>
      </c>
      <c r="B3357" s="3" t="s">
        <v>3616</v>
      </c>
      <c r="C3357" s="3" t="s">
        <v>7728</v>
      </c>
      <c r="D3357" s="6">
        <v>2000</v>
      </c>
      <c r="E3357" s="8">
        <v>2020</v>
      </c>
      <c r="F3357" t="s">
        <v>8218</v>
      </c>
      <c r="G3357" t="s">
        <v>8224</v>
      </c>
      <c r="H3357" t="s">
        <v>8246</v>
      </c>
      <c r="I3357">
        <v>1433343850</v>
      </c>
      <c r="J3357">
        <v>1430751850</v>
      </c>
      <c r="K3357" t="b">
        <v>0</v>
      </c>
      <c r="L3357">
        <v>56</v>
      </c>
      <c r="M3357" t="b">
        <v>1</v>
      </c>
      <c r="N3357" t="s">
        <v>8269</v>
      </c>
      <c r="O3357">
        <f t="shared" si="265"/>
        <v>101</v>
      </c>
      <c r="P3357">
        <f t="shared" si="266"/>
        <v>36.07</v>
      </c>
      <c r="Q3357" t="s">
        <v>8315</v>
      </c>
      <c r="R3357" t="s">
        <v>8316</v>
      </c>
      <c r="S3357" s="12">
        <f t="shared" si="262"/>
        <v>42128.627893518518</v>
      </c>
      <c r="T3357" s="12">
        <f t="shared" si="263"/>
        <v>42158.627893518518</v>
      </c>
      <c r="U3357">
        <f t="shared" si="264"/>
        <v>2015</v>
      </c>
    </row>
    <row r="3358" spans="1:21" ht="58" x14ac:dyDescent="0.35">
      <c r="A3358">
        <v>3625</v>
      </c>
      <c r="B3358" s="3" t="s">
        <v>3623</v>
      </c>
      <c r="C3358" s="3" t="s">
        <v>7735</v>
      </c>
      <c r="D3358" s="6">
        <v>3000</v>
      </c>
      <c r="E3358" s="8">
        <v>3080</v>
      </c>
      <c r="F3358" t="s">
        <v>8218</v>
      </c>
      <c r="G3358" t="s">
        <v>8224</v>
      </c>
      <c r="H3358" t="s">
        <v>8246</v>
      </c>
      <c r="I3358">
        <v>1435851577</v>
      </c>
      <c r="J3358">
        <v>1433259577</v>
      </c>
      <c r="K3358" t="b">
        <v>0</v>
      </c>
      <c r="L3358">
        <v>78</v>
      </c>
      <c r="M3358" t="b">
        <v>1</v>
      </c>
      <c r="N3358" t="s">
        <v>8269</v>
      </c>
      <c r="O3358">
        <f t="shared" si="265"/>
        <v>103</v>
      </c>
      <c r="P3358">
        <f t="shared" si="266"/>
        <v>39.49</v>
      </c>
      <c r="Q3358" t="s">
        <v>8315</v>
      </c>
      <c r="R3358" t="s">
        <v>8316</v>
      </c>
      <c r="S3358" s="12">
        <f t="shared" si="262"/>
        <v>42157.652511574073</v>
      </c>
      <c r="T3358" s="12">
        <f t="shared" si="263"/>
        <v>42187.652511574073</v>
      </c>
      <c r="U3358">
        <f t="shared" si="264"/>
        <v>2015</v>
      </c>
    </row>
    <row r="3359" spans="1:21" ht="43.5" x14ac:dyDescent="0.35">
      <c r="A3359">
        <v>3626</v>
      </c>
      <c r="B3359" s="3" t="s">
        <v>3624</v>
      </c>
      <c r="C3359" s="3" t="s">
        <v>7736</v>
      </c>
      <c r="D3359" s="6">
        <v>4000</v>
      </c>
      <c r="E3359" s="8">
        <v>4073</v>
      </c>
      <c r="F3359" t="s">
        <v>8218</v>
      </c>
      <c r="G3359" t="s">
        <v>8224</v>
      </c>
      <c r="H3359" t="s">
        <v>8246</v>
      </c>
      <c r="I3359">
        <v>1408204857</v>
      </c>
      <c r="J3359">
        <v>1406390457</v>
      </c>
      <c r="K3359" t="b">
        <v>0</v>
      </c>
      <c r="L3359">
        <v>48</v>
      </c>
      <c r="M3359" t="b">
        <v>1</v>
      </c>
      <c r="N3359" t="s">
        <v>8269</v>
      </c>
      <c r="O3359">
        <f t="shared" si="265"/>
        <v>102</v>
      </c>
      <c r="P3359">
        <f t="shared" si="266"/>
        <v>84.85</v>
      </c>
      <c r="Q3359" t="s">
        <v>8315</v>
      </c>
      <c r="R3359" t="s">
        <v>8316</v>
      </c>
      <c r="S3359" s="12">
        <f t="shared" si="262"/>
        <v>41846.667326388888</v>
      </c>
      <c r="T3359" s="12">
        <f t="shared" si="263"/>
        <v>41867.667326388888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3650</v>
      </c>
      <c r="B3366" s="3" t="s">
        <v>3648</v>
      </c>
      <c r="C3366" s="3" t="s">
        <v>7760</v>
      </c>
      <c r="D3366" s="6">
        <v>500</v>
      </c>
      <c r="E3366" s="8">
        <v>500</v>
      </c>
      <c r="F3366" t="s">
        <v>8218</v>
      </c>
      <c r="G3366" t="s">
        <v>8224</v>
      </c>
      <c r="H3366" t="s">
        <v>8246</v>
      </c>
      <c r="I3366">
        <v>1454412584</v>
      </c>
      <c r="J3366">
        <v>1452598184</v>
      </c>
      <c r="K3366" t="b">
        <v>0</v>
      </c>
      <c r="L3366">
        <v>17</v>
      </c>
      <c r="M3366" t="b">
        <v>1</v>
      </c>
      <c r="N3366" t="s">
        <v>8269</v>
      </c>
      <c r="O3366">
        <f t="shared" si="265"/>
        <v>100</v>
      </c>
      <c r="P3366">
        <f t="shared" si="266"/>
        <v>29.41</v>
      </c>
      <c r="Q3366" t="s">
        <v>8315</v>
      </c>
      <c r="R3366" t="s">
        <v>8316</v>
      </c>
      <c r="S3366" s="12">
        <f t="shared" si="262"/>
        <v>42381.478981481487</v>
      </c>
      <c r="T3366" s="12">
        <f t="shared" si="263"/>
        <v>42402.478981481487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58" x14ac:dyDescent="0.35">
      <c r="A3369">
        <v>3653</v>
      </c>
      <c r="B3369" s="3" t="s">
        <v>3650</v>
      </c>
      <c r="C3369" s="3" t="s">
        <v>7763</v>
      </c>
      <c r="D3369" s="6">
        <v>2000</v>
      </c>
      <c r="E3369" s="8">
        <v>2010</v>
      </c>
      <c r="F3369" t="s">
        <v>8218</v>
      </c>
      <c r="G3369" t="s">
        <v>8224</v>
      </c>
      <c r="H3369" t="s">
        <v>8246</v>
      </c>
      <c r="I3369">
        <v>1438764207</v>
      </c>
      <c r="J3369">
        <v>1436172207</v>
      </c>
      <c r="K3369" t="b">
        <v>0</v>
      </c>
      <c r="L3369">
        <v>33</v>
      </c>
      <c r="M3369" t="b">
        <v>1</v>
      </c>
      <c r="N3369" t="s">
        <v>8269</v>
      </c>
      <c r="O3369">
        <f t="shared" si="265"/>
        <v>101</v>
      </c>
      <c r="P3369">
        <f t="shared" si="266"/>
        <v>60.91</v>
      </c>
      <c r="Q3369" t="s">
        <v>8315</v>
      </c>
      <c r="R3369" t="s">
        <v>8316</v>
      </c>
      <c r="S3369" s="12">
        <f t="shared" si="262"/>
        <v>42191.363506944443</v>
      </c>
      <c r="T3369" s="12">
        <f t="shared" si="263"/>
        <v>42221.363506944443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58" x14ac:dyDescent="0.35">
      <c r="A3375">
        <v>3654</v>
      </c>
      <c r="B3375" s="3" t="s">
        <v>3651</v>
      </c>
      <c r="C3375" s="3" t="s">
        <v>7764</v>
      </c>
      <c r="D3375" s="6">
        <v>1500</v>
      </c>
      <c r="E3375" s="8">
        <v>2616</v>
      </c>
      <c r="F3375" t="s">
        <v>8218</v>
      </c>
      <c r="G3375" t="s">
        <v>8224</v>
      </c>
      <c r="H3375" t="s">
        <v>8246</v>
      </c>
      <c r="I3375">
        <v>1459702800</v>
      </c>
      <c r="J3375">
        <v>1457690386</v>
      </c>
      <c r="K3375" t="b">
        <v>0</v>
      </c>
      <c r="L3375">
        <v>38</v>
      </c>
      <c r="M3375" t="b">
        <v>1</v>
      </c>
      <c r="N3375" t="s">
        <v>8269</v>
      </c>
      <c r="O3375">
        <f t="shared" si="265"/>
        <v>174</v>
      </c>
      <c r="P3375">
        <f t="shared" si="266"/>
        <v>68.84</v>
      </c>
      <c r="Q3375" t="s">
        <v>8315</v>
      </c>
      <c r="R3375" t="s">
        <v>8316</v>
      </c>
      <c r="S3375" s="12">
        <f t="shared" si="262"/>
        <v>42440.416504629626</v>
      </c>
      <c r="T3375" s="12">
        <f t="shared" si="263"/>
        <v>42463.708333333328</v>
      </c>
      <c r="U3375">
        <f t="shared" si="264"/>
        <v>2016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58" x14ac:dyDescent="0.35">
      <c r="A3377">
        <v>3660</v>
      </c>
      <c r="B3377" s="3" t="s">
        <v>3657</v>
      </c>
      <c r="C3377" s="3" t="s">
        <v>7770</v>
      </c>
      <c r="D3377" s="6">
        <v>250</v>
      </c>
      <c r="E3377" s="8">
        <v>250</v>
      </c>
      <c r="F3377" t="s">
        <v>8218</v>
      </c>
      <c r="G3377" t="s">
        <v>8224</v>
      </c>
      <c r="H3377" t="s">
        <v>8246</v>
      </c>
      <c r="I3377">
        <v>1419368925</v>
      </c>
      <c r="J3377">
        <v>1417208925</v>
      </c>
      <c r="K3377" t="b">
        <v>0</v>
      </c>
      <c r="L3377">
        <v>22</v>
      </c>
      <c r="M3377" t="b">
        <v>1</v>
      </c>
      <c r="N3377" t="s">
        <v>8269</v>
      </c>
      <c r="O3377">
        <f t="shared" si="265"/>
        <v>100</v>
      </c>
      <c r="P3377">
        <f t="shared" si="266"/>
        <v>11.36</v>
      </c>
      <c r="Q3377" t="s">
        <v>8315</v>
      </c>
      <c r="R3377" t="s">
        <v>8316</v>
      </c>
      <c r="S3377" s="12">
        <f t="shared" si="262"/>
        <v>41971.881076388891</v>
      </c>
      <c r="T3377" s="12">
        <f t="shared" si="263"/>
        <v>41996.881076388891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3663</v>
      </c>
      <c r="B3379" s="3" t="s">
        <v>3660</v>
      </c>
      <c r="C3379" s="3" t="s">
        <v>7773</v>
      </c>
      <c r="D3379" s="6">
        <v>225</v>
      </c>
      <c r="E3379" s="8">
        <v>234</v>
      </c>
      <c r="F3379" t="s">
        <v>8218</v>
      </c>
      <c r="G3379" t="s">
        <v>8224</v>
      </c>
      <c r="H3379" t="s">
        <v>8246</v>
      </c>
      <c r="I3379">
        <v>1482321030</v>
      </c>
      <c r="J3379">
        <v>1477133430</v>
      </c>
      <c r="K3379" t="b">
        <v>0</v>
      </c>
      <c r="L3379">
        <v>9</v>
      </c>
      <c r="M3379" t="b">
        <v>1</v>
      </c>
      <c r="N3379" t="s">
        <v>8269</v>
      </c>
      <c r="O3379">
        <f t="shared" si="265"/>
        <v>104</v>
      </c>
      <c r="P3379">
        <f t="shared" si="266"/>
        <v>26</v>
      </c>
      <c r="Q3379" t="s">
        <v>8315</v>
      </c>
      <c r="R3379" t="s">
        <v>8316</v>
      </c>
      <c r="S3379" s="12">
        <f t="shared" si="262"/>
        <v>42665.451736111107</v>
      </c>
      <c r="T3379" s="12">
        <f t="shared" si="263"/>
        <v>42725.493402777778</v>
      </c>
      <c r="U3379">
        <f t="shared" si="264"/>
        <v>2016</v>
      </c>
    </row>
    <row r="3380" spans="1:21" ht="43.5" x14ac:dyDescent="0.35">
      <c r="A3380">
        <v>3667</v>
      </c>
      <c r="B3380" s="3" t="s">
        <v>3664</v>
      </c>
      <c r="C3380" s="3" t="s">
        <v>7777</v>
      </c>
      <c r="D3380" s="6">
        <v>3000</v>
      </c>
      <c r="E3380" s="8">
        <v>3095.11</v>
      </c>
      <c r="F3380" t="s">
        <v>8218</v>
      </c>
      <c r="G3380" t="s">
        <v>8224</v>
      </c>
      <c r="H3380" t="s">
        <v>8246</v>
      </c>
      <c r="I3380">
        <v>1437261419</v>
      </c>
      <c r="J3380">
        <v>1434669419</v>
      </c>
      <c r="K3380" t="b">
        <v>0</v>
      </c>
      <c r="L3380">
        <v>58</v>
      </c>
      <c r="M3380" t="b">
        <v>1</v>
      </c>
      <c r="N3380" t="s">
        <v>8269</v>
      </c>
      <c r="O3380">
        <f t="shared" si="265"/>
        <v>103</v>
      </c>
      <c r="P3380">
        <f t="shared" si="266"/>
        <v>53.36</v>
      </c>
      <c r="Q3380" t="s">
        <v>8315</v>
      </c>
      <c r="R3380" t="s">
        <v>8316</v>
      </c>
      <c r="S3380" s="12">
        <f t="shared" si="262"/>
        <v>42173.970127314817</v>
      </c>
      <c r="T3380" s="12">
        <f t="shared" si="263"/>
        <v>42203.970127314817</v>
      </c>
      <c r="U3380">
        <f t="shared" si="264"/>
        <v>2015</v>
      </c>
    </row>
    <row r="3381" spans="1:21" ht="43.5" x14ac:dyDescent="0.35">
      <c r="A3381">
        <v>3669</v>
      </c>
      <c r="B3381" s="3" t="s">
        <v>3666</v>
      </c>
      <c r="C3381" s="3" t="s">
        <v>7779</v>
      </c>
      <c r="D3381" s="6">
        <v>1000</v>
      </c>
      <c r="E3381" s="8">
        <v>1382</v>
      </c>
      <c r="F3381" t="s">
        <v>8218</v>
      </c>
      <c r="G3381" t="s">
        <v>8224</v>
      </c>
      <c r="H3381" t="s">
        <v>8246</v>
      </c>
      <c r="I3381">
        <v>1434039137</v>
      </c>
      <c r="J3381">
        <v>1431447137</v>
      </c>
      <c r="K3381" t="b">
        <v>0</v>
      </c>
      <c r="L3381">
        <v>17</v>
      </c>
      <c r="M3381" t="b">
        <v>1</v>
      </c>
      <c r="N3381" t="s">
        <v>8269</v>
      </c>
      <c r="O3381">
        <f t="shared" si="265"/>
        <v>138</v>
      </c>
      <c r="P3381">
        <f t="shared" si="266"/>
        <v>81.290000000000006</v>
      </c>
      <c r="Q3381" t="s">
        <v>8315</v>
      </c>
      <c r="R3381" t="s">
        <v>8316</v>
      </c>
      <c r="S3381" s="12">
        <f t="shared" si="262"/>
        <v>42136.675196759257</v>
      </c>
      <c r="T3381" s="12">
        <f t="shared" si="263"/>
        <v>42166.675196759257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5" x14ac:dyDescent="0.35">
      <c r="A3384">
        <v>3670</v>
      </c>
      <c r="B3384" s="3" t="s">
        <v>3667</v>
      </c>
      <c r="C3384" s="3" t="s">
        <v>7780</v>
      </c>
      <c r="D3384" s="6">
        <v>220</v>
      </c>
      <c r="E3384" s="8">
        <v>241</v>
      </c>
      <c r="F3384" t="s">
        <v>8218</v>
      </c>
      <c r="G3384" t="s">
        <v>8224</v>
      </c>
      <c r="H3384" t="s">
        <v>8246</v>
      </c>
      <c r="I3384">
        <v>1433113200</v>
      </c>
      <c r="J3384">
        <v>1431951611</v>
      </c>
      <c r="K3384" t="b">
        <v>0</v>
      </c>
      <c r="L3384">
        <v>12</v>
      </c>
      <c r="M3384" t="b">
        <v>1</v>
      </c>
      <c r="N3384" t="s">
        <v>8269</v>
      </c>
      <c r="O3384">
        <f t="shared" si="265"/>
        <v>110</v>
      </c>
      <c r="P3384">
        <f t="shared" si="266"/>
        <v>20.079999999999998</v>
      </c>
      <c r="Q3384" t="s">
        <v>8315</v>
      </c>
      <c r="R3384" t="s">
        <v>8316</v>
      </c>
      <c r="S3384" s="12">
        <f t="shared" si="262"/>
        <v>42142.514016203699</v>
      </c>
      <c r="T3384" s="12">
        <f t="shared" si="263"/>
        <v>42155.958333333328</v>
      </c>
      <c r="U3384">
        <f t="shared" si="264"/>
        <v>2015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3672</v>
      </c>
      <c r="B3390" s="3" t="s">
        <v>3669</v>
      </c>
      <c r="C3390" s="3" t="s">
        <v>7782</v>
      </c>
      <c r="D3390" s="6">
        <v>3000</v>
      </c>
      <c r="E3390" s="8">
        <v>3046</v>
      </c>
      <c r="F3390" t="s">
        <v>8218</v>
      </c>
      <c r="G3390" t="s">
        <v>8224</v>
      </c>
      <c r="H3390" t="s">
        <v>8246</v>
      </c>
      <c r="I3390">
        <v>1411771384</v>
      </c>
      <c r="J3390">
        <v>1409179384</v>
      </c>
      <c r="K3390" t="b">
        <v>0</v>
      </c>
      <c r="L3390">
        <v>57</v>
      </c>
      <c r="M3390" t="b">
        <v>1</v>
      </c>
      <c r="N3390" t="s">
        <v>8269</v>
      </c>
      <c r="O3390">
        <f t="shared" si="265"/>
        <v>102</v>
      </c>
      <c r="P3390">
        <f t="shared" si="266"/>
        <v>53.44</v>
      </c>
      <c r="Q3390" t="s">
        <v>8315</v>
      </c>
      <c r="R3390" t="s">
        <v>8316</v>
      </c>
      <c r="S3390" s="12">
        <f t="shared" si="262"/>
        <v>41878.946574074071</v>
      </c>
      <c r="T3390" s="12">
        <f t="shared" si="263"/>
        <v>41908.946574074071</v>
      </c>
      <c r="U3390">
        <f t="shared" si="264"/>
        <v>2014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5" x14ac:dyDescent="0.35">
      <c r="A3394">
        <v>3673</v>
      </c>
      <c r="B3394" s="3" t="s">
        <v>3670</v>
      </c>
      <c r="C3394" s="3" t="s">
        <v>7783</v>
      </c>
      <c r="D3394" s="6">
        <v>4000</v>
      </c>
      <c r="E3394" s="8">
        <v>4545</v>
      </c>
      <c r="F3394" t="s">
        <v>8218</v>
      </c>
      <c r="G3394" t="s">
        <v>8224</v>
      </c>
      <c r="H3394" t="s">
        <v>8246</v>
      </c>
      <c r="I3394">
        <v>1415191920</v>
      </c>
      <c r="J3394">
        <v>1412233497</v>
      </c>
      <c r="K3394" t="b">
        <v>0</v>
      </c>
      <c r="L3394">
        <v>114</v>
      </c>
      <c r="M3394" t="b">
        <v>1</v>
      </c>
      <c r="N3394" t="s">
        <v>8269</v>
      </c>
      <c r="O3394">
        <f t="shared" si="265"/>
        <v>114</v>
      </c>
      <c r="P3394">
        <f t="shared" si="266"/>
        <v>39.869999999999997</v>
      </c>
      <c r="Q3394" t="s">
        <v>8315</v>
      </c>
      <c r="R3394" t="s">
        <v>8316</v>
      </c>
      <c r="S3394" s="12">
        <f t="shared" si="262"/>
        <v>41914.295104166667</v>
      </c>
      <c r="T3394" s="12">
        <f t="shared" si="263"/>
        <v>41948.536111111112</v>
      </c>
      <c r="U3394">
        <f t="shared" si="264"/>
        <v>2014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3675</v>
      </c>
      <c r="B3396" s="3" t="s">
        <v>3672</v>
      </c>
      <c r="C3396" s="3" t="s">
        <v>7785</v>
      </c>
      <c r="D3396" s="6">
        <v>50</v>
      </c>
      <c r="E3396" s="8">
        <v>70</v>
      </c>
      <c r="F3396" t="s">
        <v>8218</v>
      </c>
      <c r="G3396" t="s">
        <v>8224</v>
      </c>
      <c r="H3396" t="s">
        <v>8246</v>
      </c>
      <c r="I3396">
        <v>1463353200</v>
      </c>
      <c r="J3396">
        <v>1462285182</v>
      </c>
      <c r="K3396" t="b">
        <v>0</v>
      </c>
      <c r="L3396">
        <v>3</v>
      </c>
      <c r="M3396" t="b">
        <v>1</v>
      </c>
      <c r="N3396" t="s">
        <v>8269</v>
      </c>
      <c r="O3396">
        <f t="shared" ref="O3396:O3459" si="270">ROUND(E3396/D3396*100,0)</f>
        <v>140</v>
      </c>
      <c r="P3396">
        <f t="shared" ref="P3396:P3459" si="271">IFERROR(ROUND(E3396/L3396,2),0)</f>
        <v>23.33</v>
      </c>
      <c r="Q3396" t="s">
        <v>8315</v>
      </c>
      <c r="R3396" t="s">
        <v>8316</v>
      </c>
      <c r="S3396" s="12">
        <f t="shared" si="267"/>
        <v>42493.597013888888</v>
      </c>
      <c r="T3396" s="12">
        <f t="shared" si="268"/>
        <v>42505.958333333328</v>
      </c>
      <c r="U3396">
        <f t="shared" si="269"/>
        <v>2016</v>
      </c>
    </row>
    <row r="3397" spans="1:21" ht="43.5" x14ac:dyDescent="0.35">
      <c r="A3397">
        <v>3678</v>
      </c>
      <c r="B3397" s="3" t="s">
        <v>3675</v>
      </c>
      <c r="C3397" s="3" t="s">
        <v>7788</v>
      </c>
      <c r="D3397" s="6">
        <v>2000</v>
      </c>
      <c r="E3397" s="8">
        <v>2050</v>
      </c>
      <c r="F3397" t="s">
        <v>8218</v>
      </c>
      <c r="G3397" t="s">
        <v>8224</v>
      </c>
      <c r="H3397" t="s">
        <v>8246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8269</v>
      </c>
      <c r="O3397">
        <f t="shared" si="270"/>
        <v>103</v>
      </c>
      <c r="P3397">
        <f t="shared" si="271"/>
        <v>66.13</v>
      </c>
      <c r="Q3397" t="s">
        <v>8315</v>
      </c>
      <c r="R3397" t="s">
        <v>8316</v>
      </c>
      <c r="S3397" s="12">
        <f t="shared" si="267"/>
        <v>42120.531226851846</v>
      </c>
      <c r="T3397" s="12">
        <f t="shared" si="268"/>
        <v>42155.531226851846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0"/>
        <v>104</v>
      </c>
      <c r="P3398">
        <f t="shared" si="271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43.5" x14ac:dyDescent="0.35">
      <c r="A3399">
        <v>3688</v>
      </c>
      <c r="B3399" s="3" t="s">
        <v>3685</v>
      </c>
      <c r="C3399" s="3" t="s">
        <v>7798</v>
      </c>
      <c r="D3399" s="6">
        <v>3000</v>
      </c>
      <c r="E3399" s="8">
        <v>3275</v>
      </c>
      <c r="F3399" t="s">
        <v>8218</v>
      </c>
      <c r="G3399" t="s">
        <v>8224</v>
      </c>
      <c r="H3399" t="s">
        <v>8246</v>
      </c>
      <c r="I3399">
        <v>1407524004</v>
      </c>
      <c r="J3399">
        <v>1404932004</v>
      </c>
      <c r="K3399" t="b">
        <v>0</v>
      </c>
      <c r="L3399">
        <v>39</v>
      </c>
      <c r="M3399" t="b">
        <v>1</v>
      </c>
      <c r="N3399" t="s">
        <v>8269</v>
      </c>
      <c r="O3399">
        <f t="shared" si="270"/>
        <v>109</v>
      </c>
      <c r="P3399">
        <f t="shared" si="271"/>
        <v>83.97</v>
      </c>
      <c r="Q3399" t="s">
        <v>8315</v>
      </c>
      <c r="R3399" t="s">
        <v>8316</v>
      </c>
      <c r="S3399" s="12">
        <f t="shared" si="267"/>
        <v>41829.787083333329</v>
      </c>
      <c r="T3399" s="12">
        <f t="shared" si="268"/>
        <v>41859.787083333329</v>
      </c>
      <c r="U3399">
        <f t="shared" si="269"/>
        <v>2014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0"/>
        <v>111</v>
      </c>
      <c r="P3400">
        <f t="shared" si="271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3693</v>
      </c>
      <c r="B3401" s="3" t="s">
        <v>3690</v>
      </c>
      <c r="C3401" s="3" t="s">
        <v>7803</v>
      </c>
      <c r="D3401" s="6">
        <v>333</v>
      </c>
      <c r="E3401" s="8">
        <v>430</v>
      </c>
      <c r="F3401" t="s">
        <v>8218</v>
      </c>
      <c r="G3401" t="s">
        <v>8224</v>
      </c>
      <c r="H3401" t="s">
        <v>8246</v>
      </c>
      <c r="I3401">
        <v>1448922600</v>
      </c>
      <c r="J3401">
        <v>1446352529</v>
      </c>
      <c r="K3401" t="b">
        <v>0</v>
      </c>
      <c r="L3401">
        <v>14</v>
      </c>
      <c r="M3401" t="b">
        <v>1</v>
      </c>
      <c r="N3401" t="s">
        <v>8269</v>
      </c>
      <c r="O3401">
        <f t="shared" si="270"/>
        <v>129</v>
      </c>
      <c r="P3401">
        <f t="shared" si="271"/>
        <v>30.71</v>
      </c>
      <c r="Q3401" t="s">
        <v>8315</v>
      </c>
      <c r="R3401" t="s">
        <v>8316</v>
      </c>
      <c r="S3401" s="12">
        <f t="shared" si="267"/>
        <v>42309.191307870366</v>
      </c>
      <c r="T3401" s="12">
        <f t="shared" si="268"/>
        <v>42338.9375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0"/>
        <v>100</v>
      </c>
      <c r="P3402">
        <f t="shared" si="271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5" x14ac:dyDescent="0.35">
      <c r="A3403">
        <v>3696</v>
      </c>
      <c r="B3403" s="3" t="s">
        <v>3693</v>
      </c>
      <c r="C3403" s="3" t="s">
        <v>7806</v>
      </c>
      <c r="D3403" s="6">
        <v>2000</v>
      </c>
      <c r="E3403" s="8">
        <v>3100</v>
      </c>
      <c r="F3403" t="s">
        <v>8218</v>
      </c>
      <c r="G3403" t="s">
        <v>8224</v>
      </c>
      <c r="H3403" t="s">
        <v>8246</v>
      </c>
      <c r="I3403">
        <v>1423838916</v>
      </c>
      <c r="J3403">
        <v>1418654916</v>
      </c>
      <c r="K3403" t="b">
        <v>0</v>
      </c>
      <c r="L3403">
        <v>78</v>
      </c>
      <c r="M3403" t="b">
        <v>1</v>
      </c>
      <c r="N3403" t="s">
        <v>8269</v>
      </c>
      <c r="O3403">
        <f t="shared" si="270"/>
        <v>155</v>
      </c>
      <c r="P3403">
        <f t="shared" si="271"/>
        <v>39.74</v>
      </c>
      <c r="Q3403" t="s">
        <v>8315</v>
      </c>
      <c r="R3403" t="s">
        <v>8316</v>
      </c>
      <c r="S3403" s="12">
        <f t="shared" si="267"/>
        <v>41988.617083333331</v>
      </c>
      <c r="T3403" s="12">
        <f t="shared" si="268"/>
        <v>42048.617083333331</v>
      </c>
      <c r="U3403">
        <f t="shared" si="269"/>
        <v>2014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3697</v>
      </c>
      <c r="B3405" s="3" t="s">
        <v>3694</v>
      </c>
      <c r="C3405" s="3" t="s">
        <v>7807</v>
      </c>
      <c r="D3405" s="6">
        <v>2000</v>
      </c>
      <c r="E3405" s="8">
        <v>2160</v>
      </c>
      <c r="F3405" t="s">
        <v>8218</v>
      </c>
      <c r="G3405" t="s">
        <v>8224</v>
      </c>
      <c r="H3405" t="s">
        <v>8246</v>
      </c>
      <c r="I3405">
        <v>1462878648</v>
      </c>
      <c r="J3405">
        <v>1461064248</v>
      </c>
      <c r="K3405" t="b">
        <v>0</v>
      </c>
      <c r="L3405">
        <v>30</v>
      </c>
      <c r="M3405" t="b">
        <v>1</v>
      </c>
      <c r="N3405" t="s">
        <v>8269</v>
      </c>
      <c r="O3405">
        <f t="shared" si="270"/>
        <v>108</v>
      </c>
      <c r="P3405">
        <f t="shared" si="271"/>
        <v>72</v>
      </c>
      <c r="Q3405" t="s">
        <v>8315</v>
      </c>
      <c r="R3405" t="s">
        <v>8316</v>
      </c>
      <c r="S3405" s="12">
        <f t="shared" si="267"/>
        <v>42479.465833333335</v>
      </c>
      <c r="T3405" s="12">
        <f t="shared" si="268"/>
        <v>42500.465833333335</v>
      </c>
      <c r="U3405">
        <f t="shared" si="269"/>
        <v>2016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3701</v>
      </c>
      <c r="B3407" s="3" t="s">
        <v>3698</v>
      </c>
      <c r="C3407" s="3" t="s">
        <v>7811</v>
      </c>
      <c r="D3407" s="6">
        <v>1500</v>
      </c>
      <c r="E3407" s="8">
        <v>1505</v>
      </c>
      <c r="F3407" t="s">
        <v>8218</v>
      </c>
      <c r="G3407" t="s">
        <v>8224</v>
      </c>
      <c r="H3407" t="s">
        <v>8246</v>
      </c>
      <c r="I3407">
        <v>1433422793</v>
      </c>
      <c r="J3407">
        <v>1430830793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100</v>
      </c>
      <c r="P3407">
        <f t="shared" si="271"/>
        <v>38.590000000000003</v>
      </c>
      <c r="Q3407" t="s">
        <v>8315</v>
      </c>
      <c r="R3407" t="s">
        <v>8316</v>
      </c>
      <c r="S3407" s="12">
        <f t="shared" si="267"/>
        <v>42129.541585648149</v>
      </c>
      <c r="T3407" s="12">
        <f t="shared" si="268"/>
        <v>42159.541585648149</v>
      </c>
      <c r="U3407">
        <f t="shared" si="269"/>
        <v>2015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3702</v>
      </c>
      <c r="B3409" s="3" t="s">
        <v>3699</v>
      </c>
      <c r="C3409" s="3" t="s">
        <v>7812</v>
      </c>
      <c r="D3409" s="6">
        <v>3000</v>
      </c>
      <c r="E3409" s="8">
        <v>3275</v>
      </c>
      <c r="F3409" t="s">
        <v>8218</v>
      </c>
      <c r="G3409" t="s">
        <v>8224</v>
      </c>
      <c r="H3409" t="s">
        <v>8246</v>
      </c>
      <c r="I3409">
        <v>1468191540</v>
      </c>
      <c r="J3409">
        <v>1464958484</v>
      </c>
      <c r="K3409" t="b">
        <v>0</v>
      </c>
      <c r="L3409">
        <v>21</v>
      </c>
      <c r="M3409" t="b">
        <v>1</v>
      </c>
      <c r="N3409" t="s">
        <v>8269</v>
      </c>
      <c r="O3409">
        <f t="shared" si="270"/>
        <v>109</v>
      </c>
      <c r="P3409">
        <f t="shared" si="271"/>
        <v>155.94999999999999</v>
      </c>
      <c r="Q3409" t="s">
        <v>8315</v>
      </c>
      <c r="R3409" t="s">
        <v>8316</v>
      </c>
      <c r="S3409" s="12">
        <f t="shared" si="267"/>
        <v>42524.53800925926</v>
      </c>
      <c r="T3409" s="12">
        <f t="shared" si="268"/>
        <v>42561.957638888889</v>
      </c>
      <c r="U3409">
        <f t="shared" si="269"/>
        <v>2016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3704</v>
      </c>
      <c r="B3411" s="3" t="s">
        <v>3701</v>
      </c>
      <c r="C3411" s="3" t="s">
        <v>7814</v>
      </c>
      <c r="D3411" s="6">
        <v>300</v>
      </c>
      <c r="E3411" s="8">
        <v>409.01</v>
      </c>
      <c r="F3411" t="s">
        <v>8218</v>
      </c>
      <c r="G3411" t="s">
        <v>8224</v>
      </c>
      <c r="H3411" t="s">
        <v>8246</v>
      </c>
      <c r="I3411">
        <v>1464712394</v>
      </c>
      <c r="J3411">
        <v>1459528394</v>
      </c>
      <c r="K3411" t="b">
        <v>0</v>
      </c>
      <c r="L3411">
        <v>27</v>
      </c>
      <c r="M3411" t="b">
        <v>1</v>
      </c>
      <c r="N3411" t="s">
        <v>8269</v>
      </c>
      <c r="O3411">
        <f t="shared" si="270"/>
        <v>136</v>
      </c>
      <c r="P3411">
        <f t="shared" si="271"/>
        <v>15.15</v>
      </c>
      <c r="Q3411" t="s">
        <v>8315</v>
      </c>
      <c r="R3411" t="s">
        <v>8316</v>
      </c>
      <c r="S3411" s="12">
        <f t="shared" si="267"/>
        <v>42461.689745370371</v>
      </c>
      <c r="T3411" s="12">
        <f t="shared" si="268"/>
        <v>42521.689745370371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3709</v>
      </c>
      <c r="B3414" s="3" t="s">
        <v>3706</v>
      </c>
      <c r="C3414" s="3" t="s">
        <v>7819</v>
      </c>
      <c r="D3414" s="6">
        <v>1000</v>
      </c>
      <c r="E3414" s="8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 t="shared" si="270"/>
        <v>108</v>
      </c>
      <c r="P3414">
        <f t="shared" si="271"/>
        <v>30.93</v>
      </c>
      <c r="Q3414" t="s">
        <v>8315</v>
      </c>
      <c r="R3414" t="s">
        <v>8316</v>
      </c>
      <c r="S3414" s="12">
        <f t="shared" si="267"/>
        <v>41785.707708333335</v>
      </c>
      <c r="T3414" s="12">
        <f t="shared" si="268"/>
        <v>41815.707708333335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3.5" x14ac:dyDescent="0.35">
      <c r="A3418">
        <v>3715</v>
      </c>
      <c r="B3418" s="3" t="s">
        <v>3712</v>
      </c>
      <c r="C3418" s="3" t="s">
        <v>7825</v>
      </c>
      <c r="D3418" s="6">
        <v>3500</v>
      </c>
      <c r="E3418" s="8">
        <v>3590</v>
      </c>
      <c r="F3418" t="s">
        <v>8218</v>
      </c>
      <c r="G3418" t="s">
        <v>8224</v>
      </c>
      <c r="H3418" t="s">
        <v>8246</v>
      </c>
      <c r="I3418">
        <v>1427806320</v>
      </c>
      <c r="J3418">
        <v>1422834819</v>
      </c>
      <c r="K3418" t="b">
        <v>0</v>
      </c>
      <c r="L3418">
        <v>27</v>
      </c>
      <c r="M3418" t="b">
        <v>1</v>
      </c>
      <c r="N3418" t="s">
        <v>8269</v>
      </c>
      <c r="O3418">
        <f t="shared" si="270"/>
        <v>103</v>
      </c>
      <c r="P3418">
        <f t="shared" si="271"/>
        <v>132.96</v>
      </c>
      <c r="Q3418" t="s">
        <v>8315</v>
      </c>
      <c r="R3418" t="s">
        <v>8316</v>
      </c>
      <c r="S3418" s="12">
        <f t="shared" si="267"/>
        <v>42036.995590277773</v>
      </c>
      <c r="T3418" s="12">
        <f t="shared" si="268"/>
        <v>42094.536111111112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3717</v>
      </c>
      <c r="B3422" s="3" t="s">
        <v>3714</v>
      </c>
      <c r="C3422" s="3" t="s">
        <v>7827</v>
      </c>
      <c r="D3422" s="6">
        <v>4000</v>
      </c>
      <c r="E3422" s="8">
        <v>4030</v>
      </c>
      <c r="F3422" t="s">
        <v>8218</v>
      </c>
      <c r="G3422" t="s">
        <v>8224</v>
      </c>
      <c r="H3422" t="s">
        <v>8246</v>
      </c>
      <c r="I3422">
        <v>1431204449</v>
      </c>
      <c r="J3422">
        <v>1428526049</v>
      </c>
      <c r="K3422" t="b">
        <v>0</v>
      </c>
      <c r="L3422">
        <v>13</v>
      </c>
      <c r="M3422" t="b">
        <v>1</v>
      </c>
      <c r="N3422" t="s">
        <v>8269</v>
      </c>
      <c r="O3422">
        <f t="shared" si="270"/>
        <v>101</v>
      </c>
      <c r="P3422">
        <f t="shared" si="271"/>
        <v>310</v>
      </c>
      <c r="Q3422" t="s">
        <v>8315</v>
      </c>
      <c r="R3422" t="s">
        <v>8316</v>
      </c>
      <c r="S3422" s="12">
        <f t="shared" si="267"/>
        <v>42102.866307870368</v>
      </c>
      <c r="T3422" s="12">
        <f t="shared" si="268"/>
        <v>42133.866307870368</v>
      </c>
      <c r="U3422">
        <f t="shared" si="269"/>
        <v>2015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3718</v>
      </c>
      <c r="B3424" s="3" t="s">
        <v>3715</v>
      </c>
      <c r="C3424" s="3" t="s">
        <v>7828</v>
      </c>
      <c r="D3424" s="6">
        <v>500</v>
      </c>
      <c r="E3424" s="8">
        <v>1197</v>
      </c>
      <c r="F3424" t="s">
        <v>8218</v>
      </c>
      <c r="G3424" t="s">
        <v>8224</v>
      </c>
      <c r="H3424" t="s">
        <v>8246</v>
      </c>
      <c r="I3424">
        <v>1425057075</v>
      </c>
      <c r="J3424">
        <v>1422465075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239</v>
      </c>
      <c r="P3424">
        <f t="shared" si="271"/>
        <v>26.02</v>
      </c>
      <c r="Q3424" t="s">
        <v>8315</v>
      </c>
      <c r="R3424" t="s">
        <v>8316</v>
      </c>
      <c r="S3424" s="12">
        <f t="shared" si="267"/>
        <v>42032.716145833328</v>
      </c>
      <c r="T3424" s="12">
        <f t="shared" si="268"/>
        <v>42062.716145833328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29" x14ac:dyDescent="0.35">
      <c r="A3429">
        <v>3719</v>
      </c>
      <c r="B3429" s="3" t="s">
        <v>3716</v>
      </c>
      <c r="C3429" s="3" t="s">
        <v>7829</v>
      </c>
      <c r="D3429" s="6">
        <v>200</v>
      </c>
      <c r="E3429" s="8">
        <v>420</v>
      </c>
      <c r="F3429" t="s">
        <v>8218</v>
      </c>
      <c r="G3429" t="s">
        <v>8224</v>
      </c>
      <c r="H3429" t="s">
        <v>8246</v>
      </c>
      <c r="I3429">
        <v>1434994266</v>
      </c>
      <c r="J3429">
        <v>1432402266</v>
      </c>
      <c r="K3429" t="b">
        <v>0</v>
      </c>
      <c r="L3429">
        <v>4</v>
      </c>
      <c r="M3429" t="b">
        <v>1</v>
      </c>
      <c r="N3429" t="s">
        <v>8269</v>
      </c>
      <c r="O3429">
        <f t="shared" si="270"/>
        <v>210</v>
      </c>
      <c r="P3429">
        <f t="shared" si="271"/>
        <v>105</v>
      </c>
      <c r="Q3429" t="s">
        <v>8315</v>
      </c>
      <c r="R3429" t="s">
        <v>8316</v>
      </c>
      <c r="S3429" s="12">
        <f t="shared" si="267"/>
        <v>42147.729930555557</v>
      </c>
      <c r="T3429" s="12">
        <f t="shared" si="268"/>
        <v>42177.729930555557</v>
      </c>
      <c r="U3429">
        <f t="shared" si="269"/>
        <v>2015</v>
      </c>
    </row>
    <row r="3430" spans="1:21" ht="29" x14ac:dyDescent="0.35">
      <c r="A3430">
        <v>3723</v>
      </c>
      <c r="B3430" s="3" t="s">
        <v>3720</v>
      </c>
      <c r="C3430" s="3" t="s">
        <v>7833</v>
      </c>
      <c r="D3430" s="6">
        <v>4500</v>
      </c>
      <c r="E3430" s="8">
        <v>4592</v>
      </c>
      <c r="F3430" t="s">
        <v>8218</v>
      </c>
      <c r="G3430" t="s">
        <v>8224</v>
      </c>
      <c r="H3430" t="s">
        <v>8246</v>
      </c>
      <c r="I3430">
        <v>1417374262</v>
      </c>
      <c r="J3430">
        <v>1414778662</v>
      </c>
      <c r="K3430" t="b">
        <v>0</v>
      </c>
      <c r="L3430">
        <v>63</v>
      </c>
      <c r="M3430" t="b">
        <v>1</v>
      </c>
      <c r="N3430" t="s">
        <v>8269</v>
      </c>
      <c r="O3430">
        <f t="shared" si="270"/>
        <v>102</v>
      </c>
      <c r="P3430">
        <f t="shared" si="271"/>
        <v>72.89</v>
      </c>
      <c r="Q3430" t="s">
        <v>8315</v>
      </c>
      <c r="R3430" t="s">
        <v>8316</v>
      </c>
      <c r="S3430" s="12">
        <f t="shared" si="267"/>
        <v>41943.753032407411</v>
      </c>
      <c r="T3430" s="12">
        <f t="shared" si="268"/>
        <v>41973.794699074075</v>
      </c>
      <c r="U3430">
        <f t="shared" si="269"/>
        <v>2014</v>
      </c>
    </row>
    <row r="3431" spans="1:21" ht="43.5" x14ac:dyDescent="0.35">
      <c r="A3431">
        <v>3724</v>
      </c>
      <c r="B3431" s="3" t="s">
        <v>3721</v>
      </c>
      <c r="C3431" s="3" t="s">
        <v>7834</v>
      </c>
      <c r="D3431" s="6">
        <v>4300</v>
      </c>
      <c r="E3431" s="8">
        <v>4409.55</v>
      </c>
      <c r="F3431" t="s">
        <v>8218</v>
      </c>
      <c r="G3431" t="s">
        <v>8224</v>
      </c>
      <c r="H3431" t="s">
        <v>8246</v>
      </c>
      <c r="I3431">
        <v>1462402800</v>
      </c>
      <c r="J3431">
        <v>1459856860</v>
      </c>
      <c r="K3431" t="b">
        <v>0</v>
      </c>
      <c r="L3431">
        <v>89</v>
      </c>
      <c r="M3431" t="b">
        <v>1</v>
      </c>
      <c r="N3431" t="s">
        <v>8269</v>
      </c>
      <c r="O3431">
        <f t="shared" si="270"/>
        <v>103</v>
      </c>
      <c r="P3431">
        <f t="shared" si="271"/>
        <v>49.55</v>
      </c>
      <c r="Q3431" t="s">
        <v>8315</v>
      </c>
      <c r="R3431" t="s">
        <v>8316</v>
      </c>
      <c r="S3431" s="12">
        <f t="shared" si="267"/>
        <v>42465.491435185191</v>
      </c>
      <c r="T3431" s="12">
        <f t="shared" si="268"/>
        <v>42494.958333333328</v>
      </c>
      <c r="U3431">
        <f t="shared" si="269"/>
        <v>2016</v>
      </c>
    </row>
    <row r="3432" spans="1:21" ht="43.5" x14ac:dyDescent="0.35">
      <c r="A3432">
        <v>3725</v>
      </c>
      <c r="B3432" s="3" t="s">
        <v>3722</v>
      </c>
      <c r="C3432" s="3" t="s">
        <v>7835</v>
      </c>
      <c r="D3432" s="6">
        <v>300</v>
      </c>
      <c r="E3432" s="8">
        <v>381</v>
      </c>
      <c r="F3432" t="s">
        <v>8218</v>
      </c>
      <c r="G3432" t="s">
        <v>8224</v>
      </c>
      <c r="H3432" t="s">
        <v>8246</v>
      </c>
      <c r="I3432">
        <v>1455831000</v>
      </c>
      <c r="J3432">
        <v>1454366467</v>
      </c>
      <c r="K3432" t="b">
        <v>0</v>
      </c>
      <c r="L3432">
        <v>15</v>
      </c>
      <c r="M3432" t="b">
        <v>1</v>
      </c>
      <c r="N3432" t="s">
        <v>8269</v>
      </c>
      <c r="O3432">
        <f t="shared" si="270"/>
        <v>127</v>
      </c>
      <c r="P3432">
        <f t="shared" si="271"/>
        <v>25.4</v>
      </c>
      <c r="Q3432" t="s">
        <v>8315</v>
      </c>
      <c r="R3432" t="s">
        <v>8316</v>
      </c>
      <c r="S3432" s="12">
        <f t="shared" si="267"/>
        <v>42401.945219907408</v>
      </c>
      <c r="T3432" s="12">
        <f t="shared" si="268"/>
        <v>42418.895833333328</v>
      </c>
      <c r="U3432">
        <f t="shared" si="269"/>
        <v>2016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29" x14ac:dyDescent="0.35">
      <c r="A3440">
        <v>3735</v>
      </c>
      <c r="B3440" s="3" t="s">
        <v>3732</v>
      </c>
      <c r="C3440" s="3" t="s">
        <v>7845</v>
      </c>
      <c r="D3440" s="6">
        <v>150</v>
      </c>
      <c r="E3440" s="8">
        <v>20</v>
      </c>
      <c r="F3440" t="s">
        <v>8220</v>
      </c>
      <c r="G3440" t="s">
        <v>8224</v>
      </c>
      <c r="H3440" t="s">
        <v>8246</v>
      </c>
      <c r="I3440">
        <v>1432831089</v>
      </c>
      <c r="J3440">
        <v>1430239089</v>
      </c>
      <c r="K3440" t="b">
        <v>0</v>
      </c>
      <c r="L3440">
        <v>2</v>
      </c>
      <c r="M3440" t="b">
        <v>0</v>
      </c>
      <c r="N3440" t="s">
        <v>8269</v>
      </c>
      <c r="O3440">
        <f t="shared" si="270"/>
        <v>13</v>
      </c>
      <c r="P3440">
        <f t="shared" si="271"/>
        <v>10</v>
      </c>
      <c r="Q3440" t="s">
        <v>8315</v>
      </c>
      <c r="R3440" t="s">
        <v>8316</v>
      </c>
      <c r="S3440" s="12">
        <f t="shared" si="267"/>
        <v>42122.693159722221</v>
      </c>
      <c r="T3440" s="12">
        <f t="shared" si="268"/>
        <v>42152.693159722221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3736</v>
      </c>
      <c r="B3447" s="3" t="s">
        <v>3733</v>
      </c>
      <c r="C3447" s="3" t="s">
        <v>7846</v>
      </c>
      <c r="D3447" s="6">
        <v>1500</v>
      </c>
      <c r="E3447" s="8">
        <v>10</v>
      </c>
      <c r="F3447" t="s">
        <v>8220</v>
      </c>
      <c r="G3447" t="s">
        <v>8224</v>
      </c>
      <c r="H3447" t="s">
        <v>8246</v>
      </c>
      <c r="I3447">
        <v>1427133600</v>
      </c>
      <c r="J3447">
        <v>1423847093</v>
      </c>
      <c r="K3447" t="b">
        <v>0</v>
      </c>
      <c r="L3447">
        <v>1</v>
      </c>
      <c r="M3447" t="b">
        <v>0</v>
      </c>
      <c r="N3447" t="s">
        <v>8269</v>
      </c>
      <c r="O3447">
        <f t="shared" si="270"/>
        <v>1</v>
      </c>
      <c r="P3447">
        <f t="shared" si="271"/>
        <v>10</v>
      </c>
      <c r="Q3447" t="s">
        <v>8315</v>
      </c>
      <c r="R3447" t="s">
        <v>8316</v>
      </c>
      <c r="S3447" s="12">
        <f t="shared" si="267"/>
        <v>42048.711724537032</v>
      </c>
      <c r="T3447" s="12">
        <f t="shared" si="268"/>
        <v>42086.75</v>
      </c>
      <c r="U3447">
        <f t="shared" si="269"/>
        <v>2015</v>
      </c>
    </row>
    <row r="3448" spans="1:21" ht="43.5" x14ac:dyDescent="0.35">
      <c r="A3448">
        <v>3738</v>
      </c>
      <c r="B3448" s="3" t="s">
        <v>3735</v>
      </c>
      <c r="C3448" s="3" t="s">
        <v>7848</v>
      </c>
      <c r="D3448" s="6">
        <v>1500</v>
      </c>
      <c r="E3448" s="8">
        <v>270</v>
      </c>
      <c r="F3448" t="s">
        <v>8220</v>
      </c>
      <c r="G3448" t="s">
        <v>8224</v>
      </c>
      <c r="H3448" t="s">
        <v>8246</v>
      </c>
      <c r="I3448">
        <v>1405461600</v>
      </c>
      <c r="J3448">
        <v>1403562705</v>
      </c>
      <c r="K3448" t="b">
        <v>0</v>
      </c>
      <c r="L3448">
        <v>6</v>
      </c>
      <c r="M3448" t="b">
        <v>0</v>
      </c>
      <c r="N3448" t="s">
        <v>8269</v>
      </c>
      <c r="O3448">
        <f t="shared" si="270"/>
        <v>18</v>
      </c>
      <c r="P3448">
        <f t="shared" si="271"/>
        <v>45</v>
      </c>
      <c r="Q3448" t="s">
        <v>8315</v>
      </c>
      <c r="R3448" t="s">
        <v>8316</v>
      </c>
      <c r="S3448" s="12">
        <f t="shared" si="267"/>
        <v>41813.938715277778</v>
      </c>
      <c r="T3448" s="12">
        <f t="shared" si="268"/>
        <v>41835.916666666664</v>
      </c>
      <c r="U3448">
        <f t="shared" si="269"/>
        <v>2014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3739</v>
      </c>
      <c r="B3452" s="3" t="s">
        <v>3736</v>
      </c>
      <c r="C3452" s="3" t="s">
        <v>7849</v>
      </c>
      <c r="D3452" s="6">
        <v>4000</v>
      </c>
      <c r="E3452" s="8">
        <v>805</v>
      </c>
      <c r="F3452" t="s">
        <v>8220</v>
      </c>
      <c r="G3452" t="s">
        <v>8224</v>
      </c>
      <c r="H3452" t="s">
        <v>8246</v>
      </c>
      <c r="I3452">
        <v>1468752468</v>
      </c>
      <c r="J3452">
        <v>1467024468</v>
      </c>
      <c r="K3452" t="b">
        <v>0</v>
      </c>
      <c r="L3452">
        <v>8</v>
      </c>
      <c r="M3452" t="b">
        <v>0</v>
      </c>
      <c r="N3452" t="s">
        <v>8269</v>
      </c>
      <c r="O3452">
        <f t="shared" si="270"/>
        <v>20</v>
      </c>
      <c r="P3452">
        <f t="shared" si="271"/>
        <v>100.63</v>
      </c>
      <c r="Q3452" t="s">
        <v>8315</v>
      </c>
      <c r="R3452" t="s">
        <v>8316</v>
      </c>
      <c r="S3452" s="12">
        <f t="shared" si="267"/>
        <v>42548.449861111112</v>
      </c>
      <c r="T3452" s="12">
        <f t="shared" si="268"/>
        <v>42568.449861111112</v>
      </c>
      <c r="U3452">
        <f t="shared" si="269"/>
        <v>2016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29" x14ac:dyDescent="0.35">
      <c r="A3455">
        <v>3747</v>
      </c>
      <c r="B3455" s="3" t="s">
        <v>3744</v>
      </c>
      <c r="C3455" s="3" t="s">
        <v>7857</v>
      </c>
      <c r="D3455" s="6">
        <v>2500</v>
      </c>
      <c r="E3455" s="8">
        <v>25</v>
      </c>
      <c r="F3455" t="s">
        <v>8220</v>
      </c>
      <c r="G3455" t="s">
        <v>8224</v>
      </c>
      <c r="H3455" t="s">
        <v>8246</v>
      </c>
      <c r="I3455">
        <v>1436137140</v>
      </c>
      <c r="J3455">
        <v>1433833896</v>
      </c>
      <c r="K3455" t="b">
        <v>0</v>
      </c>
      <c r="L3455">
        <v>1</v>
      </c>
      <c r="M3455" t="b">
        <v>0</v>
      </c>
      <c r="N3455" t="s">
        <v>8269</v>
      </c>
      <c r="O3455">
        <f t="shared" si="270"/>
        <v>1</v>
      </c>
      <c r="P3455">
        <f t="shared" si="271"/>
        <v>25</v>
      </c>
      <c r="Q3455" t="s">
        <v>8315</v>
      </c>
      <c r="R3455" t="s">
        <v>8316</v>
      </c>
      <c r="S3455" s="12">
        <f t="shared" si="267"/>
        <v>42164.299722222218</v>
      </c>
      <c r="T3455" s="12">
        <f t="shared" si="268"/>
        <v>42190.957638888889</v>
      </c>
      <c r="U3455">
        <f t="shared" si="269"/>
        <v>2015</v>
      </c>
    </row>
    <row r="3456" spans="1:21" ht="43.5" x14ac:dyDescent="0.35">
      <c r="A3456">
        <v>3808</v>
      </c>
      <c r="B3456" s="3" t="s">
        <v>3805</v>
      </c>
      <c r="C3456" s="3" t="s">
        <v>7918</v>
      </c>
      <c r="D3456" s="6">
        <v>1000</v>
      </c>
      <c r="E3456" s="8">
        <v>1000</v>
      </c>
      <c r="F3456" t="s">
        <v>8218</v>
      </c>
      <c r="G3456" t="s">
        <v>8224</v>
      </c>
      <c r="H3456" t="s">
        <v>8246</v>
      </c>
      <c r="I3456">
        <v>1429955619</v>
      </c>
      <c r="J3456">
        <v>1424775219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100</v>
      </c>
      <c r="P3456">
        <f t="shared" si="271"/>
        <v>41.67</v>
      </c>
      <c r="Q3456" t="s">
        <v>8315</v>
      </c>
      <c r="R3456" t="s">
        <v>8316</v>
      </c>
      <c r="S3456" s="12">
        <f t="shared" si="267"/>
        <v>42059.453923611116</v>
      </c>
      <c r="T3456" s="12">
        <f t="shared" si="268"/>
        <v>42119.412256944444</v>
      </c>
      <c r="U3456">
        <f t="shared" si="269"/>
        <v>2015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5">ROUND(E3460/D3460*100,0)</f>
        <v>124</v>
      </c>
      <c r="P3460">
        <f t="shared" ref="P3460:P3523" si="276">IFERROR(ROUND(E3460/L3460,2),0)</f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3809</v>
      </c>
      <c r="B3461" s="3" t="s">
        <v>3806</v>
      </c>
      <c r="C3461" s="3" t="s">
        <v>7919</v>
      </c>
      <c r="D3461" s="6">
        <v>2000</v>
      </c>
      <c r="E3461" s="8">
        <v>2025</v>
      </c>
      <c r="F3461" t="s">
        <v>8218</v>
      </c>
      <c r="G3461" t="s">
        <v>8224</v>
      </c>
      <c r="H3461" t="s">
        <v>8246</v>
      </c>
      <c r="I3461">
        <v>1406761200</v>
      </c>
      <c r="J3461">
        <v>1402403907</v>
      </c>
      <c r="K3461" t="b">
        <v>0</v>
      </c>
      <c r="L3461">
        <v>38</v>
      </c>
      <c r="M3461" t="b">
        <v>1</v>
      </c>
      <c r="N3461" t="s">
        <v>8269</v>
      </c>
      <c r="O3461">
        <f t="shared" si="275"/>
        <v>101</v>
      </c>
      <c r="P3461">
        <f t="shared" si="276"/>
        <v>53.29</v>
      </c>
      <c r="Q3461" t="s">
        <v>8315</v>
      </c>
      <c r="R3461" t="s">
        <v>8316</v>
      </c>
      <c r="S3461" s="12">
        <f t="shared" si="272"/>
        <v>41800.526701388888</v>
      </c>
      <c r="T3461" s="12">
        <f t="shared" si="273"/>
        <v>41850.958333333336</v>
      </c>
      <c r="U3461">
        <f t="shared" si="274"/>
        <v>2014</v>
      </c>
    </row>
    <row r="3462" spans="1:21" ht="43.5" x14ac:dyDescent="0.35">
      <c r="A3462">
        <v>3811</v>
      </c>
      <c r="B3462" s="3" t="s">
        <v>3808</v>
      </c>
      <c r="C3462" s="3" t="s">
        <v>7921</v>
      </c>
      <c r="D3462" s="6">
        <v>250</v>
      </c>
      <c r="E3462" s="8">
        <v>825</v>
      </c>
      <c r="F3462" t="s">
        <v>8218</v>
      </c>
      <c r="G3462" t="s">
        <v>8224</v>
      </c>
      <c r="H3462" t="s">
        <v>8246</v>
      </c>
      <c r="I3462">
        <v>1464692400</v>
      </c>
      <c r="J3462">
        <v>1461769373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330</v>
      </c>
      <c r="P3462">
        <f t="shared" si="276"/>
        <v>43.42</v>
      </c>
      <c r="Q3462" t="s">
        <v>8315</v>
      </c>
      <c r="R3462" t="s">
        <v>8316</v>
      </c>
      <c r="S3462" s="12">
        <f t="shared" si="272"/>
        <v>42487.62700231481</v>
      </c>
      <c r="T3462" s="12">
        <f t="shared" si="273"/>
        <v>42521.458333333328</v>
      </c>
      <c r="U3462">
        <f t="shared" si="274"/>
        <v>2016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6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6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6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6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29" x14ac:dyDescent="0.35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>
        <f t="shared" si="275"/>
        <v>100</v>
      </c>
      <c r="P3467">
        <f t="shared" si="276"/>
        <v>50</v>
      </c>
      <c r="Q3467" t="s">
        <v>8315</v>
      </c>
      <c r="R3467" t="s">
        <v>8316</v>
      </c>
      <c r="S3467" s="12">
        <f t="shared" si="272"/>
        <v>42207.259918981479</v>
      </c>
      <c r="T3467" s="12">
        <f t="shared" si="273"/>
        <v>42236.958333333328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3820</v>
      </c>
      <c r="B3473" s="3" t="s">
        <v>3817</v>
      </c>
      <c r="C3473" s="3" t="s">
        <v>7929</v>
      </c>
      <c r="D3473" s="6">
        <v>300</v>
      </c>
      <c r="E3473" s="8">
        <v>430</v>
      </c>
      <c r="F3473" t="s">
        <v>8218</v>
      </c>
      <c r="G3473" t="s">
        <v>8224</v>
      </c>
      <c r="H3473" t="s">
        <v>8246</v>
      </c>
      <c r="I3473">
        <v>1436110717</v>
      </c>
      <c r="J3473">
        <v>1433518717</v>
      </c>
      <c r="K3473" t="b">
        <v>0</v>
      </c>
      <c r="L3473">
        <v>20</v>
      </c>
      <c r="M3473" t="b">
        <v>1</v>
      </c>
      <c r="N3473" t="s">
        <v>8269</v>
      </c>
      <c r="O3473">
        <f t="shared" si="275"/>
        <v>143</v>
      </c>
      <c r="P3473">
        <f t="shared" si="276"/>
        <v>21.5</v>
      </c>
      <c r="Q3473" t="s">
        <v>8315</v>
      </c>
      <c r="R3473" t="s">
        <v>8316</v>
      </c>
      <c r="S3473" s="12">
        <f t="shared" si="272"/>
        <v>42160.651817129634</v>
      </c>
      <c r="T3473" s="12">
        <f t="shared" si="273"/>
        <v>42190.651817129634</v>
      </c>
      <c r="U3473">
        <f t="shared" si="274"/>
        <v>2015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3824</v>
      </c>
      <c r="B3476" s="3" t="s">
        <v>3821</v>
      </c>
      <c r="C3476" s="3" t="s">
        <v>7933</v>
      </c>
      <c r="D3476" s="6">
        <v>250</v>
      </c>
      <c r="E3476" s="8">
        <v>270</v>
      </c>
      <c r="F3476" t="s">
        <v>8218</v>
      </c>
      <c r="G3476" t="s">
        <v>8224</v>
      </c>
      <c r="H3476" t="s">
        <v>8246</v>
      </c>
      <c r="I3476">
        <v>1470058860</v>
      </c>
      <c r="J3476">
        <v>1469026903</v>
      </c>
      <c r="K3476" t="b">
        <v>0</v>
      </c>
      <c r="L3476">
        <v>7</v>
      </c>
      <c r="M3476" t="b">
        <v>1</v>
      </c>
      <c r="N3476" t="s">
        <v>8269</v>
      </c>
      <c r="O3476">
        <f t="shared" si="275"/>
        <v>108</v>
      </c>
      <c r="P3476">
        <f t="shared" si="276"/>
        <v>38.57</v>
      </c>
      <c r="Q3476" t="s">
        <v>8315</v>
      </c>
      <c r="R3476" t="s">
        <v>8316</v>
      </c>
      <c r="S3476" s="12">
        <f t="shared" si="272"/>
        <v>42571.626192129625</v>
      </c>
      <c r="T3476" s="12">
        <f t="shared" si="273"/>
        <v>42583.570138888885</v>
      </c>
      <c r="U3476">
        <f t="shared" si="274"/>
        <v>2016</v>
      </c>
    </row>
    <row r="3477" spans="1:21" ht="43.5" x14ac:dyDescent="0.35">
      <c r="A3477">
        <v>3826</v>
      </c>
      <c r="B3477" s="3" t="s">
        <v>3823</v>
      </c>
      <c r="C3477" s="3" t="s">
        <v>7935</v>
      </c>
      <c r="D3477" s="6">
        <v>600</v>
      </c>
      <c r="E3477" s="8">
        <v>715</v>
      </c>
      <c r="F3477" t="s">
        <v>8218</v>
      </c>
      <c r="G3477" t="s">
        <v>8224</v>
      </c>
      <c r="H3477" t="s">
        <v>8246</v>
      </c>
      <c r="I3477">
        <v>1430993394</v>
      </c>
      <c r="J3477">
        <v>1428401394</v>
      </c>
      <c r="K3477" t="b">
        <v>0</v>
      </c>
      <c r="L3477">
        <v>26</v>
      </c>
      <c r="M3477" t="b">
        <v>1</v>
      </c>
      <c r="N3477" t="s">
        <v>8269</v>
      </c>
      <c r="O3477">
        <f t="shared" si="275"/>
        <v>119</v>
      </c>
      <c r="P3477">
        <f t="shared" si="276"/>
        <v>27.5</v>
      </c>
      <c r="Q3477" t="s">
        <v>8315</v>
      </c>
      <c r="R3477" t="s">
        <v>8316</v>
      </c>
      <c r="S3477" s="12">
        <f t="shared" si="272"/>
        <v>42101.423541666663</v>
      </c>
      <c r="T3477" s="12">
        <f t="shared" si="273"/>
        <v>42131.423541666663</v>
      </c>
      <c r="U3477">
        <f t="shared" si="274"/>
        <v>2015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58" x14ac:dyDescent="0.35">
      <c r="A3481">
        <v>3827</v>
      </c>
      <c r="B3481" s="3" t="s">
        <v>3824</v>
      </c>
      <c r="C3481" s="3" t="s">
        <v>7936</v>
      </c>
      <c r="D3481" s="6">
        <v>3000</v>
      </c>
      <c r="E3481" s="8">
        <v>4580</v>
      </c>
      <c r="F3481" t="s">
        <v>8218</v>
      </c>
      <c r="G3481" t="s">
        <v>8224</v>
      </c>
      <c r="H3481" t="s">
        <v>8246</v>
      </c>
      <c r="I3481">
        <v>1427414400</v>
      </c>
      <c r="J3481">
        <v>1422656201</v>
      </c>
      <c r="K3481" t="b">
        <v>0</v>
      </c>
      <c r="L3481">
        <v>65</v>
      </c>
      <c r="M3481" t="b">
        <v>1</v>
      </c>
      <c r="N3481" t="s">
        <v>8269</v>
      </c>
      <c r="O3481">
        <f t="shared" si="275"/>
        <v>153</v>
      </c>
      <c r="P3481">
        <f t="shared" si="276"/>
        <v>70.459999999999994</v>
      </c>
      <c r="Q3481" t="s">
        <v>8315</v>
      </c>
      <c r="R3481" t="s">
        <v>8316</v>
      </c>
      <c r="S3481" s="12">
        <f t="shared" si="272"/>
        <v>42034.928252314814</v>
      </c>
      <c r="T3481" s="12">
        <f t="shared" si="273"/>
        <v>42090</v>
      </c>
      <c r="U3481">
        <f t="shared" si="274"/>
        <v>2015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58" x14ac:dyDescent="0.35">
      <c r="A3484">
        <v>3834</v>
      </c>
      <c r="B3484" s="3" t="s">
        <v>3831</v>
      </c>
      <c r="C3484" s="3" t="s">
        <v>7943</v>
      </c>
      <c r="D3484" s="6">
        <v>3000</v>
      </c>
      <c r="E3484" s="8">
        <v>3271</v>
      </c>
      <c r="F3484" t="s">
        <v>8218</v>
      </c>
      <c r="G3484" t="s">
        <v>8224</v>
      </c>
      <c r="H3484" t="s">
        <v>8246</v>
      </c>
      <c r="I3484">
        <v>1434624067</v>
      </c>
      <c r="J3484">
        <v>1432032067</v>
      </c>
      <c r="K3484" t="b">
        <v>0</v>
      </c>
      <c r="L3484">
        <v>57</v>
      </c>
      <c r="M3484" t="b">
        <v>1</v>
      </c>
      <c r="N3484" t="s">
        <v>8269</v>
      </c>
      <c r="O3484">
        <f t="shared" si="275"/>
        <v>109</v>
      </c>
      <c r="P3484">
        <f t="shared" si="276"/>
        <v>57.39</v>
      </c>
      <c r="Q3484" t="s">
        <v>8315</v>
      </c>
      <c r="R3484" t="s">
        <v>8316</v>
      </c>
      <c r="S3484" s="12">
        <f t="shared" si="272"/>
        <v>42143.445219907408</v>
      </c>
      <c r="T3484" s="12">
        <f t="shared" si="273"/>
        <v>42173.445219907408</v>
      </c>
      <c r="U3484">
        <f t="shared" si="274"/>
        <v>2015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3835</v>
      </c>
      <c r="B3489" s="3" t="s">
        <v>3832</v>
      </c>
      <c r="C3489" s="3" t="s">
        <v>7944</v>
      </c>
      <c r="D3489" s="6">
        <v>200</v>
      </c>
      <c r="E3489" s="8">
        <v>320</v>
      </c>
      <c r="F3489" t="s">
        <v>8218</v>
      </c>
      <c r="G3489" t="s">
        <v>8224</v>
      </c>
      <c r="H3489" t="s">
        <v>8246</v>
      </c>
      <c r="I3489">
        <v>1461278208</v>
      </c>
      <c r="J3489">
        <v>1459463808</v>
      </c>
      <c r="K3489" t="b">
        <v>0</v>
      </c>
      <c r="L3489">
        <v>8</v>
      </c>
      <c r="M3489" t="b">
        <v>1</v>
      </c>
      <c r="N3489" t="s">
        <v>8269</v>
      </c>
      <c r="O3489">
        <f t="shared" si="275"/>
        <v>160</v>
      </c>
      <c r="P3489">
        <f t="shared" si="276"/>
        <v>40</v>
      </c>
      <c r="Q3489" t="s">
        <v>8315</v>
      </c>
      <c r="R3489" t="s">
        <v>8316</v>
      </c>
      <c r="S3489" s="12">
        <f t="shared" si="272"/>
        <v>42460.94222222222</v>
      </c>
      <c r="T3489" s="12">
        <f t="shared" si="273"/>
        <v>42481.94222222222</v>
      </c>
      <c r="U3489">
        <f t="shared" si="274"/>
        <v>2016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29" x14ac:dyDescent="0.3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75"/>
        <v>102</v>
      </c>
      <c r="P3491">
        <f t="shared" si="276"/>
        <v>120.12</v>
      </c>
      <c r="Q3491" t="s">
        <v>8315</v>
      </c>
      <c r="R3491" t="s">
        <v>8316</v>
      </c>
      <c r="S3491" s="12">
        <f t="shared" si="272"/>
        <v>42152.765717592592</v>
      </c>
      <c r="T3491" s="12">
        <f t="shared" si="273"/>
        <v>42188.765717592592</v>
      </c>
      <c r="U3491">
        <f t="shared" si="274"/>
        <v>2015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3840</v>
      </c>
      <c r="B3503" s="3" t="s">
        <v>3837</v>
      </c>
      <c r="C3503" s="3" t="s">
        <v>7949</v>
      </c>
      <c r="D3503" s="6">
        <v>1</v>
      </c>
      <c r="E3503" s="8">
        <v>65</v>
      </c>
      <c r="F3503" t="s">
        <v>8218</v>
      </c>
      <c r="G3503" t="s">
        <v>8224</v>
      </c>
      <c r="H3503" t="s">
        <v>8246</v>
      </c>
      <c r="I3503">
        <v>1459180229</v>
      </c>
      <c r="J3503">
        <v>1457023829</v>
      </c>
      <c r="K3503" t="b">
        <v>0</v>
      </c>
      <c r="L3503">
        <v>3</v>
      </c>
      <c r="M3503" t="b">
        <v>1</v>
      </c>
      <c r="N3503" t="s">
        <v>8269</v>
      </c>
      <c r="O3503">
        <f t="shared" si="275"/>
        <v>6500</v>
      </c>
      <c r="P3503">
        <f t="shared" si="276"/>
        <v>21.67</v>
      </c>
      <c r="Q3503" t="s">
        <v>8315</v>
      </c>
      <c r="R3503" t="s">
        <v>8316</v>
      </c>
      <c r="S3503" s="12">
        <f t="shared" si="272"/>
        <v>42432.701724537037</v>
      </c>
      <c r="T3503" s="12">
        <f t="shared" si="273"/>
        <v>42457.660057870366</v>
      </c>
      <c r="U3503">
        <f t="shared" si="274"/>
        <v>2016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3842</v>
      </c>
      <c r="B3505" s="3" t="s">
        <v>3839</v>
      </c>
      <c r="C3505" s="3" t="s">
        <v>7951</v>
      </c>
      <c r="D3505" s="6">
        <v>5000</v>
      </c>
      <c r="E3505" s="8">
        <v>1097</v>
      </c>
      <c r="F3505" t="s">
        <v>8220</v>
      </c>
      <c r="G3505" t="s">
        <v>8224</v>
      </c>
      <c r="H3505" t="s">
        <v>8246</v>
      </c>
      <c r="I3505">
        <v>1399809052</v>
      </c>
      <c r="J3505">
        <v>1397217052</v>
      </c>
      <c r="K3505" t="b">
        <v>1</v>
      </c>
      <c r="L3505">
        <v>23</v>
      </c>
      <c r="M3505" t="b">
        <v>0</v>
      </c>
      <c r="N3505" t="s">
        <v>8269</v>
      </c>
      <c r="O3505">
        <f t="shared" si="275"/>
        <v>22</v>
      </c>
      <c r="P3505">
        <f t="shared" si="276"/>
        <v>47.7</v>
      </c>
      <c r="Q3505" t="s">
        <v>8315</v>
      </c>
      <c r="R3505" t="s">
        <v>8316</v>
      </c>
      <c r="S3505" s="12">
        <f t="shared" si="272"/>
        <v>41740.493657407409</v>
      </c>
      <c r="T3505" s="12">
        <f t="shared" si="273"/>
        <v>41770.493657407409</v>
      </c>
      <c r="U3505">
        <f t="shared" si="274"/>
        <v>2014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3851</v>
      </c>
      <c r="B3510" s="3" t="s">
        <v>3848</v>
      </c>
      <c r="C3510" s="3" t="s">
        <v>7960</v>
      </c>
      <c r="D3510" s="6">
        <v>2500</v>
      </c>
      <c r="E3510" s="8">
        <v>852</v>
      </c>
      <c r="F3510" t="s">
        <v>8220</v>
      </c>
      <c r="G3510" t="s">
        <v>8224</v>
      </c>
      <c r="H3510" t="s">
        <v>8246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8269</v>
      </c>
      <c r="O3510">
        <f t="shared" si="275"/>
        <v>34</v>
      </c>
      <c r="P3510">
        <f t="shared" si="276"/>
        <v>35.5</v>
      </c>
      <c r="Q3510" t="s">
        <v>8315</v>
      </c>
      <c r="R3510" t="s">
        <v>8316</v>
      </c>
      <c r="S3510" s="12">
        <f t="shared" si="272"/>
        <v>42172.439571759256</v>
      </c>
      <c r="T3510" s="12">
        <f t="shared" si="273"/>
        <v>42202.439571759256</v>
      </c>
      <c r="U3510">
        <f t="shared" si="274"/>
        <v>2015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58" x14ac:dyDescent="0.35">
      <c r="A3513">
        <v>3858</v>
      </c>
      <c r="B3513" s="3" t="s">
        <v>3855</v>
      </c>
      <c r="C3513" s="3" t="s">
        <v>7967</v>
      </c>
      <c r="D3513" s="6">
        <v>500</v>
      </c>
      <c r="E3513" s="8">
        <v>10</v>
      </c>
      <c r="F3513" t="s">
        <v>8220</v>
      </c>
      <c r="G3513" t="s">
        <v>8224</v>
      </c>
      <c r="H3513" t="s">
        <v>8246</v>
      </c>
      <c r="I3513">
        <v>1432328400</v>
      </c>
      <c r="J3513">
        <v>1430734844</v>
      </c>
      <c r="K3513" t="b">
        <v>0</v>
      </c>
      <c r="L3513">
        <v>1</v>
      </c>
      <c r="M3513" t="b">
        <v>0</v>
      </c>
      <c r="N3513" t="s">
        <v>8269</v>
      </c>
      <c r="O3513">
        <f t="shared" si="275"/>
        <v>2</v>
      </c>
      <c r="P3513">
        <f t="shared" si="276"/>
        <v>10</v>
      </c>
      <c r="Q3513" t="s">
        <v>8315</v>
      </c>
      <c r="R3513" t="s">
        <v>8316</v>
      </c>
      <c r="S3513" s="12">
        <f t="shared" si="272"/>
        <v>42128.431064814817</v>
      </c>
      <c r="T3513" s="12">
        <f t="shared" si="273"/>
        <v>42146.875</v>
      </c>
      <c r="U3513">
        <f t="shared" si="274"/>
        <v>2015</v>
      </c>
    </row>
    <row r="3514" spans="1:21" ht="58" x14ac:dyDescent="0.35">
      <c r="A3514">
        <v>3888</v>
      </c>
      <c r="B3514" s="3" t="s">
        <v>3885</v>
      </c>
      <c r="C3514" s="3" t="s">
        <v>7996</v>
      </c>
      <c r="D3514" s="6">
        <v>2000</v>
      </c>
      <c r="E3514" s="8">
        <v>542</v>
      </c>
      <c r="F3514" t="s">
        <v>8220</v>
      </c>
      <c r="G3514" t="s">
        <v>8224</v>
      </c>
      <c r="H3514" t="s">
        <v>8246</v>
      </c>
      <c r="I3514">
        <v>1488114358</v>
      </c>
      <c r="J3514">
        <v>1485522358</v>
      </c>
      <c r="K3514" t="b">
        <v>0</v>
      </c>
      <c r="L3514">
        <v>14</v>
      </c>
      <c r="M3514" t="b">
        <v>0</v>
      </c>
      <c r="N3514" t="s">
        <v>8269</v>
      </c>
      <c r="O3514">
        <f t="shared" si="275"/>
        <v>27</v>
      </c>
      <c r="P3514">
        <f t="shared" si="276"/>
        <v>38.71</v>
      </c>
      <c r="Q3514" t="s">
        <v>8315</v>
      </c>
      <c r="R3514" t="s">
        <v>8316</v>
      </c>
      <c r="S3514" s="12">
        <f t="shared" si="272"/>
        <v>42762.545810185184</v>
      </c>
      <c r="T3514" s="12">
        <f t="shared" si="273"/>
        <v>42792.545810185184</v>
      </c>
      <c r="U3514">
        <f t="shared" si="274"/>
        <v>2017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58" x14ac:dyDescent="0.35">
      <c r="A3519">
        <v>3898</v>
      </c>
      <c r="B3519" s="3" t="s">
        <v>3895</v>
      </c>
      <c r="C3519" s="3" t="s">
        <v>8006</v>
      </c>
      <c r="D3519" s="6">
        <v>2500</v>
      </c>
      <c r="E3519" s="8">
        <v>814</v>
      </c>
      <c r="F3519" t="s">
        <v>8220</v>
      </c>
      <c r="G3519" t="s">
        <v>8224</v>
      </c>
      <c r="H3519" t="s">
        <v>8246</v>
      </c>
      <c r="I3519">
        <v>1439827200</v>
      </c>
      <c r="J3519">
        <v>1436355270</v>
      </c>
      <c r="K3519" t="b">
        <v>0</v>
      </c>
      <c r="L3519">
        <v>16</v>
      </c>
      <c r="M3519" t="b">
        <v>0</v>
      </c>
      <c r="N3519" t="s">
        <v>8269</v>
      </c>
      <c r="O3519">
        <f t="shared" si="275"/>
        <v>33</v>
      </c>
      <c r="P3519">
        <f t="shared" si="276"/>
        <v>50.88</v>
      </c>
      <c r="Q3519" t="s">
        <v>8315</v>
      </c>
      <c r="R3519" t="s">
        <v>8316</v>
      </c>
      <c r="S3519" s="12">
        <f t="shared" si="272"/>
        <v>42193.482291666667</v>
      </c>
      <c r="T3519" s="12">
        <f t="shared" si="273"/>
        <v>42233.666666666672</v>
      </c>
      <c r="U3519">
        <f t="shared" si="274"/>
        <v>2015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3902</v>
      </c>
      <c r="B3521" s="3" t="s">
        <v>3899</v>
      </c>
      <c r="C3521" s="3" t="s">
        <v>8010</v>
      </c>
      <c r="D3521" s="6">
        <v>3000</v>
      </c>
      <c r="E3521" s="8">
        <v>1465</v>
      </c>
      <c r="F3521" t="s">
        <v>8220</v>
      </c>
      <c r="G3521" t="s">
        <v>8224</v>
      </c>
      <c r="H3521" t="s">
        <v>8246</v>
      </c>
      <c r="I3521">
        <v>1479125642</v>
      </c>
      <c r="J3521">
        <v>1476962042</v>
      </c>
      <c r="K3521" t="b">
        <v>0</v>
      </c>
      <c r="L3521">
        <v>31</v>
      </c>
      <c r="M3521" t="b">
        <v>0</v>
      </c>
      <c r="N3521" t="s">
        <v>8269</v>
      </c>
      <c r="O3521">
        <f t="shared" si="275"/>
        <v>49</v>
      </c>
      <c r="P3521">
        <f t="shared" si="276"/>
        <v>47.26</v>
      </c>
      <c r="Q3521" t="s">
        <v>8315</v>
      </c>
      <c r="R3521" t="s">
        <v>8316</v>
      </c>
      <c r="S3521" s="12">
        <f t="shared" si="272"/>
        <v>42663.468078703707</v>
      </c>
      <c r="T3521" s="12">
        <f t="shared" si="273"/>
        <v>42688.509745370371</v>
      </c>
      <c r="U3521">
        <f t="shared" si="274"/>
        <v>2016</v>
      </c>
    </row>
    <row r="3522" spans="1:21" ht="43.5" x14ac:dyDescent="0.35">
      <c r="A3522">
        <v>3905</v>
      </c>
      <c r="B3522" s="3" t="s">
        <v>3902</v>
      </c>
      <c r="C3522" s="3" t="s">
        <v>8013</v>
      </c>
      <c r="D3522" s="6">
        <v>1500</v>
      </c>
      <c r="E3522" s="8">
        <v>173</v>
      </c>
      <c r="F3522" t="s">
        <v>8220</v>
      </c>
      <c r="G3522" t="s">
        <v>8224</v>
      </c>
      <c r="H3522" t="s">
        <v>8246</v>
      </c>
      <c r="I3522">
        <v>1434063600</v>
      </c>
      <c r="J3522">
        <v>1430405903</v>
      </c>
      <c r="K3522" t="b">
        <v>0</v>
      </c>
      <c r="L3522">
        <v>7</v>
      </c>
      <c r="M3522" t="b">
        <v>0</v>
      </c>
      <c r="N3522" t="s">
        <v>8269</v>
      </c>
      <c r="O3522">
        <f t="shared" si="275"/>
        <v>12</v>
      </c>
      <c r="P3522">
        <f t="shared" si="276"/>
        <v>24.71</v>
      </c>
      <c r="Q3522" t="s">
        <v>8315</v>
      </c>
      <c r="R3522" t="s">
        <v>8316</v>
      </c>
      <c r="S3522" s="12">
        <f t="shared" si="272"/>
        <v>42124.623877314814</v>
      </c>
      <c r="T3522" s="12">
        <f t="shared" si="273"/>
        <v>42166.958333333328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3906</v>
      </c>
      <c r="B3524" s="3" t="s">
        <v>3903</v>
      </c>
      <c r="C3524" s="3" t="s">
        <v>8014</v>
      </c>
      <c r="D3524" s="6">
        <v>1500</v>
      </c>
      <c r="E3524" s="8">
        <v>1010</v>
      </c>
      <c r="F3524" t="s">
        <v>8220</v>
      </c>
      <c r="G3524" t="s">
        <v>8224</v>
      </c>
      <c r="H3524" t="s">
        <v>8246</v>
      </c>
      <c r="I3524">
        <v>1435325100</v>
      </c>
      <c r="J3524">
        <v>1432072893</v>
      </c>
      <c r="K3524" t="b">
        <v>0</v>
      </c>
      <c r="L3524">
        <v>16</v>
      </c>
      <c r="M3524" t="b">
        <v>0</v>
      </c>
      <c r="N3524" t="s">
        <v>8269</v>
      </c>
      <c r="O3524">
        <f t="shared" ref="O3524:O3587" si="280">ROUND(E3524/D3524*100,0)</f>
        <v>67</v>
      </c>
      <c r="P3524">
        <f t="shared" ref="P3524:P3587" si="281">IFERROR(ROUND(E3524/L3524,2),0)</f>
        <v>63.13</v>
      </c>
      <c r="Q3524" t="s">
        <v>8315</v>
      </c>
      <c r="R3524" t="s">
        <v>8316</v>
      </c>
      <c r="S3524" s="12">
        <f t="shared" si="277"/>
        <v>42143.917743055557</v>
      </c>
      <c r="T3524" s="12">
        <f t="shared" si="278"/>
        <v>42181.559027777781</v>
      </c>
      <c r="U3524">
        <f t="shared" si="279"/>
        <v>2015</v>
      </c>
    </row>
    <row r="3525" spans="1:21" ht="43.5" x14ac:dyDescent="0.35">
      <c r="A3525">
        <v>3914</v>
      </c>
      <c r="B3525" s="3" t="s">
        <v>3911</v>
      </c>
      <c r="C3525" s="3" t="s">
        <v>8022</v>
      </c>
      <c r="D3525" s="6">
        <v>2500</v>
      </c>
      <c r="E3525" s="8">
        <v>909</v>
      </c>
      <c r="F3525" t="s">
        <v>8220</v>
      </c>
      <c r="G3525" t="s">
        <v>8224</v>
      </c>
      <c r="H3525" t="s">
        <v>8246</v>
      </c>
      <c r="I3525">
        <v>1431298740</v>
      </c>
      <c r="J3525">
        <v>1429558756</v>
      </c>
      <c r="K3525" t="b">
        <v>0</v>
      </c>
      <c r="L3525">
        <v>27</v>
      </c>
      <c r="M3525" t="b">
        <v>0</v>
      </c>
      <c r="N3525" t="s">
        <v>8269</v>
      </c>
      <c r="O3525">
        <f t="shared" si="280"/>
        <v>36</v>
      </c>
      <c r="P3525">
        <f t="shared" si="281"/>
        <v>33.67</v>
      </c>
      <c r="Q3525" t="s">
        <v>8315</v>
      </c>
      <c r="R3525" t="s">
        <v>8316</v>
      </c>
      <c r="S3525" s="12">
        <f t="shared" si="277"/>
        <v>42114.818935185183</v>
      </c>
      <c r="T3525" s="12">
        <f t="shared" si="278"/>
        <v>42134.957638888889</v>
      </c>
      <c r="U3525">
        <f t="shared" si="279"/>
        <v>2015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0"/>
        <v>102</v>
      </c>
      <c r="P3526">
        <f t="shared" si="281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0"/>
        <v>106</v>
      </c>
      <c r="P3527">
        <f t="shared" si="281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0"/>
        <v>102</v>
      </c>
      <c r="P3528">
        <f t="shared" si="281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0"/>
        <v>117</v>
      </c>
      <c r="P3529">
        <f t="shared" si="281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3915</v>
      </c>
      <c r="B3530" s="3" t="s">
        <v>3912</v>
      </c>
      <c r="C3530" s="3" t="s">
        <v>8023</v>
      </c>
      <c r="D3530" s="6">
        <v>1500</v>
      </c>
      <c r="E3530" s="8">
        <v>5</v>
      </c>
      <c r="F3530" t="s">
        <v>8220</v>
      </c>
      <c r="G3530" t="s">
        <v>8224</v>
      </c>
      <c r="H3530" t="s">
        <v>8246</v>
      </c>
      <c r="I3530">
        <v>1464824309</v>
      </c>
      <c r="J3530">
        <v>1462232309</v>
      </c>
      <c r="K3530" t="b">
        <v>0</v>
      </c>
      <c r="L3530">
        <v>1</v>
      </c>
      <c r="M3530" t="b">
        <v>0</v>
      </c>
      <c r="N3530" t="s">
        <v>8269</v>
      </c>
      <c r="O3530">
        <f t="shared" si="280"/>
        <v>0</v>
      </c>
      <c r="P3530">
        <f t="shared" si="281"/>
        <v>5</v>
      </c>
      <c r="Q3530" t="s">
        <v>8315</v>
      </c>
      <c r="R3530" t="s">
        <v>8316</v>
      </c>
      <c r="S3530" s="12">
        <f t="shared" si="277"/>
        <v>42492.98505787037</v>
      </c>
      <c r="T3530" s="12">
        <f t="shared" si="278"/>
        <v>42522.98505787037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3917</v>
      </c>
      <c r="B3532" s="3" t="s">
        <v>3914</v>
      </c>
      <c r="C3532" s="3" t="s">
        <v>8025</v>
      </c>
      <c r="D3532" s="6">
        <v>3500</v>
      </c>
      <c r="E3532" s="8">
        <v>10</v>
      </c>
      <c r="F3532" t="s">
        <v>8220</v>
      </c>
      <c r="G3532" t="s">
        <v>8224</v>
      </c>
      <c r="H3532" t="s">
        <v>8246</v>
      </c>
      <c r="I3532">
        <v>1410439161</v>
      </c>
      <c r="J3532">
        <v>1407847161</v>
      </c>
      <c r="K3532" t="b">
        <v>0</v>
      </c>
      <c r="L3532">
        <v>1</v>
      </c>
      <c r="M3532" t="b">
        <v>0</v>
      </c>
      <c r="N3532" t="s">
        <v>8269</v>
      </c>
      <c r="O3532">
        <f t="shared" si="280"/>
        <v>0</v>
      </c>
      <c r="P3532">
        <f t="shared" si="281"/>
        <v>10</v>
      </c>
      <c r="Q3532" t="s">
        <v>8315</v>
      </c>
      <c r="R3532" t="s">
        <v>8316</v>
      </c>
      <c r="S3532" s="12">
        <f t="shared" si="277"/>
        <v>41863.527326388888</v>
      </c>
      <c r="T3532" s="12">
        <f t="shared" si="278"/>
        <v>41893.527326388888</v>
      </c>
      <c r="U3532">
        <f t="shared" si="279"/>
        <v>2014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58" x14ac:dyDescent="0.35">
      <c r="A3537">
        <v>3918</v>
      </c>
      <c r="B3537" s="3" t="s">
        <v>3915</v>
      </c>
      <c r="C3537" s="3" t="s">
        <v>8026</v>
      </c>
      <c r="D3537" s="6">
        <v>60000</v>
      </c>
      <c r="E3537" s="8">
        <v>120</v>
      </c>
      <c r="F3537" t="s">
        <v>8220</v>
      </c>
      <c r="G3537" t="s">
        <v>8224</v>
      </c>
      <c r="H3537" t="s">
        <v>8246</v>
      </c>
      <c r="I3537">
        <v>1407168000</v>
      </c>
      <c r="J3537">
        <v>1406131023</v>
      </c>
      <c r="K3537" t="b">
        <v>0</v>
      </c>
      <c r="L3537">
        <v>3</v>
      </c>
      <c r="M3537" t="b">
        <v>0</v>
      </c>
      <c r="N3537" t="s">
        <v>8269</v>
      </c>
      <c r="O3537">
        <f t="shared" si="280"/>
        <v>0</v>
      </c>
      <c r="P3537">
        <f t="shared" si="281"/>
        <v>40</v>
      </c>
      <c r="Q3537" t="s">
        <v>8315</v>
      </c>
      <c r="R3537" t="s">
        <v>8316</v>
      </c>
      <c r="S3537" s="12">
        <f t="shared" si="277"/>
        <v>41843.664618055554</v>
      </c>
      <c r="T3537" s="12">
        <f t="shared" si="278"/>
        <v>41855.666666666664</v>
      </c>
      <c r="U3537">
        <f t="shared" si="279"/>
        <v>2014</v>
      </c>
    </row>
    <row r="3538" spans="1:21" ht="43.5" x14ac:dyDescent="0.35">
      <c r="A3538">
        <v>3919</v>
      </c>
      <c r="B3538" s="3" t="s">
        <v>3916</v>
      </c>
      <c r="C3538" s="3" t="s">
        <v>8027</v>
      </c>
      <c r="D3538" s="6">
        <v>5000</v>
      </c>
      <c r="E3538" s="8">
        <v>90</v>
      </c>
      <c r="F3538" t="s">
        <v>8220</v>
      </c>
      <c r="G3538" t="s">
        <v>8224</v>
      </c>
      <c r="H3538" t="s">
        <v>8246</v>
      </c>
      <c r="I3538">
        <v>1453075200</v>
      </c>
      <c r="J3538">
        <v>1450628773</v>
      </c>
      <c r="K3538" t="b">
        <v>0</v>
      </c>
      <c r="L3538">
        <v>3</v>
      </c>
      <c r="M3538" t="b">
        <v>0</v>
      </c>
      <c r="N3538" t="s">
        <v>8269</v>
      </c>
      <c r="O3538">
        <f t="shared" si="280"/>
        <v>2</v>
      </c>
      <c r="P3538">
        <f t="shared" si="281"/>
        <v>30</v>
      </c>
      <c r="Q3538" t="s">
        <v>8315</v>
      </c>
      <c r="R3538" t="s">
        <v>8316</v>
      </c>
      <c r="S3538" s="12">
        <f t="shared" si="277"/>
        <v>42358.684872685189</v>
      </c>
      <c r="T3538" s="12">
        <f t="shared" si="278"/>
        <v>42387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>
        <f t="shared" si="280"/>
        <v>5</v>
      </c>
      <c r="P3540">
        <f t="shared" si="281"/>
        <v>45</v>
      </c>
      <c r="Q3540" t="s">
        <v>8315</v>
      </c>
      <c r="R3540" t="s">
        <v>8316</v>
      </c>
      <c r="S3540" s="12">
        <f t="shared" si="277"/>
        <v>42657.38726851852</v>
      </c>
      <c r="T3540" s="12">
        <f t="shared" si="278"/>
        <v>42687.428935185191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3.5" x14ac:dyDescent="0.35">
      <c r="A3542">
        <v>3921</v>
      </c>
      <c r="B3542" s="3" t="s">
        <v>3918</v>
      </c>
      <c r="C3542" s="3" t="s">
        <v>8029</v>
      </c>
      <c r="D3542" s="6">
        <v>3000</v>
      </c>
      <c r="E3542" s="8">
        <v>0</v>
      </c>
      <c r="F3542" t="s">
        <v>8220</v>
      </c>
      <c r="G3542" t="s">
        <v>8224</v>
      </c>
      <c r="H3542" t="s">
        <v>8246</v>
      </c>
      <c r="I3542">
        <v>1414346400</v>
      </c>
      <c r="J3542">
        <v>1413291655</v>
      </c>
      <c r="K3542" t="b">
        <v>0</v>
      </c>
      <c r="L3542">
        <v>0</v>
      </c>
      <c r="M3542" t="b">
        <v>0</v>
      </c>
      <c r="N3542" t="s">
        <v>8269</v>
      </c>
      <c r="O3542">
        <f t="shared" si="280"/>
        <v>0</v>
      </c>
      <c r="P3542">
        <f t="shared" si="281"/>
        <v>0</v>
      </c>
      <c r="Q3542" t="s">
        <v>8315</v>
      </c>
      <c r="R3542" t="s">
        <v>8316</v>
      </c>
      <c r="S3542" s="12">
        <f t="shared" si="277"/>
        <v>41926.542303240742</v>
      </c>
      <c r="T3542" s="12">
        <f t="shared" si="278"/>
        <v>41938.75</v>
      </c>
      <c r="U3542">
        <f t="shared" si="279"/>
        <v>2014</v>
      </c>
    </row>
    <row r="3543" spans="1:21" ht="43.5" x14ac:dyDescent="0.35">
      <c r="A3543">
        <v>3923</v>
      </c>
      <c r="B3543" s="3" t="s">
        <v>3920</v>
      </c>
      <c r="C3543" s="3" t="s">
        <v>8031</v>
      </c>
      <c r="D3543" s="6">
        <v>11500</v>
      </c>
      <c r="E3543" s="8">
        <v>1384</v>
      </c>
      <c r="F3543" t="s">
        <v>8220</v>
      </c>
      <c r="G3543" t="s">
        <v>8224</v>
      </c>
      <c r="H3543" t="s">
        <v>8246</v>
      </c>
      <c r="I3543">
        <v>1428622271</v>
      </c>
      <c r="J3543">
        <v>1426203071</v>
      </c>
      <c r="K3543" t="b">
        <v>0</v>
      </c>
      <c r="L3543">
        <v>17</v>
      </c>
      <c r="M3543" t="b">
        <v>0</v>
      </c>
      <c r="N3543" t="s">
        <v>8269</v>
      </c>
      <c r="O3543">
        <f t="shared" si="280"/>
        <v>12</v>
      </c>
      <c r="P3543">
        <f t="shared" si="281"/>
        <v>81.41</v>
      </c>
      <c r="Q3543" t="s">
        <v>8315</v>
      </c>
      <c r="R3543" t="s">
        <v>8316</v>
      </c>
      <c r="S3543" s="12">
        <f t="shared" si="277"/>
        <v>42075.979988425926</v>
      </c>
      <c r="T3543" s="12">
        <f t="shared" si="278"/>
        <v>42103.979988425926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3927</v>
      </c>
      <c r="B3551" s="3" t="s">
        <v>3924</v>
      </c>
      <c r="C3551" s="3" t="s">
        <v>8035</v>
      </c>
      <c r="D3551" s="6">
        <v>2500</v>
      </c>
      <c r="E3551" s="8">
        <v>25</v>
      </c>
      <c r="F3551" t="s">
        <v>8220</v>
      </c>
      <c r="G3551" t="s">
        <v>8224</v>
      </c>
      <c r="H3551" t="s">
        <v>8246</v>
      </c>
      <c r="I3551">
        <v>1407565504</v>
      </c>
      <c r="J3551">
        <v>1404973504</v>
      </c>
      <c r="K3551" t="b">
        <v>0</v>
      </c>
      <c r="L3551">
        <v>2</v>
      </c>
      <c r="M3551" t="b">
        <v>0</v>
      </c>
      <c r="N3551" t="s">
        <v>8269</v>
      </c>
      <c r="O3551">
        <f t="shared" si="280"/>
        <v>1</v>
      </c>
      <c r="P3551">
        <f t="shared" si="281"/>
        <v>12.5</v>
      </c>
      <c r="Q3551" t="s">
        <v>8315</v>
      </c>
      <c r="R3551" t="s">
        <v>8316</v>
      </c>
      <c r="S3551" s="12">
        <f t="shared" si="277"/>
        <v>41830.267407407409</v>
      </c>
      <c r="T3551" s="12">
        <f t="shared" si="278"/>
        <v>41860.267407407409</v>
      </c>
      <c r="U3551">
        <f t="shared" si="279"/>
        <v>2014</v>
      </c>
    </row>
    <row r="3552" spans="1:21" ht="58" x14ac:dyDescent="0.35">
      <c r="A3552">
        <v>3935</v>
      </c>
      <c r="B3552" s="3" t="s">
        <v>3932</v>
      </c>
      <c r="C3552" s="3" t="s">
        <v>8043</v>
      </c>
      <c r="D3552" s="6">
        <v>3000</v>
      </c>
      <c r="E3552" s="8">
        <v>1315</v>
      </c>
      <c r="F3552" t="s">
        <v>8220</v>
      </c>
      <c r="G3552" t="s">
        <v>8224</v>
      </c>
      <c r="H3552" t="s">
        <v>8246</v>
      </c>
      <c r="I3552">
        <v>1443973546</v>
      </c>
      <c r="J3552">
        <v>1438789546</v>
      </c>
      <c r="K3552" t="b">
        <v>0</v>
      </c>
      <c r="L3552">
        <v>23</v>
      </c>
      <c r="M3552" t="b">
        <v>0</v>
      </c>
      <c r="N3552" t="s">
        <v>8269</v>
      </c>
      <c r="O3552">
        <f t="shared" si="280"/>
        <v>44</v>
      </c>
      <c r="P3552">
        <f t="shared" si="281"/>
        <v>57.17</v>
      </c>
      <c r="Q3552" t="s">
        <v>8315</v>
      </c>
      <c r="R3552" t="s">
        <v>8316</v>
      </c>
      <c r="S3552" s="12">
        <f t="shared" si="277"/>
        <v>42221.656782407401</v>
      </c>
      <c r="T3552" s="12">
        <f t="shared" si="278"/>
        <v>42281.656782407401</v>
      </c>
      <c r="U3552">
        <f t="shared" si="279"/>
        <v>2015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58" x14ac:dyDescent="0.35">
      <c r="A3554">
        <v>3961</v>
      </c>
      <c r="B3554" s="3" t="s">
        <v>3958</v>
      </c>
      <c r="C3554" s="3" t="s">
        <v>8068</v>
      </c>
      <c r="D3554" s="6">
        <v>5000</v>
      </c>
      <c r="E3554" s="8">
        <v>21</v>
      </c>
      <c r="F3554" t="s">
        <v>8220</v>
      </c>
      <c r="G3554" t="s">
        <v>8224</v>
      </c>
      <c r="H3554" t="s">
        <v>8246</v>
      </c>
      <c r="I3554">
        <v>1399584210</v>
      </c>
      <c r="J3554">
        <v>1397683410</v>
      </c>
      <c r="K3554" t="b">
        <v>0</v>
      </c>
      <c r="L3554">
        <v>2</v>
      </c>
      <c r="M3554" t="b">
        <v>0</v>
      </c>
      <c r="N3554" t="s">
        <v>8269</v>
      </c>
      <c r="O3554">
        <f t="shared" si="280"/>
        <v>0</v>
      </c>
      <c r="P3554">
        <f t="shared" si="281"/>
        <v>10.5</v>
      </c>
      <c r="Q3554" t="s">
        <v>8315</v>
      </c>
      <c r="R3554" t="s">
        <v>8316</v>
      </c>
      <c r="S3554" s="12">
        <f t="shared" si="277"/>
        <v>41745.891319444447</v>
      </c>
      <c r="T3554" s="12">
        <f t="shared" si="278"/>
        <v>41767.891319444447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3962</v>
      </c>
      <c r="B3558" s="3" t="s">
        <v>3959</v>
      </c>
      <c r="C3558" s="3" t="s">
        <v>8069</v>
      </c>
      <c r="D3558" s="6">
        <v>1400</v>
      </c>
      <c r="E3558" s="8">
        <v>45</v>
      </c>
      <c r="F3558" t="s">
        <v>8220</v>
      </c>
      <c r="G3558" t="s">
        <v>8224</v>
      </c>
      <c r="H3558" t="s">
        <v>8246</v>
      </c>
      <c r="I3558">
        <v>1448722494</v>
      </c>
      <c r="J3558">
        <v>1446562494</v>
      </c>
      <c r="K3558" t="b">
        <v>0</v>
      </c>
      <c r="L3558">
        <v>3</v>
      </c>
      <c r="M3558" t="b">
        <v>0</v>
      </c>
      <c r="N3558" t="s">
        <v>8269</v>
      </c>
      <c r="O3558">
        <f t="shared" si="280"/>
        <v>3</v>
      </c>
      <c r="P3558">
        <f t="shared" si="281"/>
        <v>15</v>
      </c>
      <c r="Q3558" t="s">
        <v>8315</v>
      </c>
      <c r="R3558" t="s">
        <v>8316</v>
      </c>
      <c r="S3558" s="12">
        <f t="shared" si="277"/>
        <v>42311.621458333335</v>
      </c>
      <c r="T3558" s="12">
        <f t="shared" si="278"/>
        <v>42336.621458333335</v>
      </c>
      <c r="U3558">
        <f t="shared" si="279"/>
        <v>2015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58" x14ac:dyDescent="0.35">
      <c r="A3560">
        <v>3974</v>
      </c>
      <c r="B3560" s="3" t="s">
        <v>3971</v>
      </c>
      <c r="C3560" s="3" t="s">
        <v>8081</v>
      </c>
      <c r="D3560" s="6">
        <v>1000</v>
      </c>
      <c r="E3560" s="8">
        <v>320</v>
      </c>
      <c r="F3560" t="s">
        <v>8220</v>
      </c>
      <c r="G3560" t="s">
        <v>8224</v>
      </c>
      <c r="H3560" t="s">
        <v>8246</v>
      </c>
      <c r="I3560">
        <v>1464872848</v>
      </c>
      <c r="J3560">
        <v>1462280848</v>
      </c>
      <c r="K3560" t="b">
        <v>0</v>
      </c>
      <c r="L3560">
        <v>11</v>
      </c>
      <c r="M3560" t="b">
        <v>0</v>
      </c>
      <c r="N3560" t="s">
        <v>8269</v>
      </c>
      <c r="O3560">
        <f t="shared" si="280"/>
        <v>32</v>
      </c>
      <c r="P3560">
        <f t="shared" si="281"/>
        <v>29.09</v>
      </c>
      <c r="Q3560" t="s">
        <v>8315</v>
      </c>
      <c r="R3560" t="s">
        <v>8316</v>
      </c>
      <c r="S3560" s="12">
        <f t="shared" si="277"/>
        <v>42493.546851851846</v>
      </c>
      <c r="T3560" s="12">
        <f t="shared" si="278"/>
        <v>42523.546851851846</v>
      </c>
      <c r="U3560">
        <f t="shared" si="279"/>
        <v>2016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3979</v>
      </c>
      <c r="B3564" s="3" t="s">
        <v>3976</v>
      </c>
      <c r="C3564" s="3" t="s">
        <v>8086</v>
      </c>
      <c r="D3564" s="6">
        <v>6000</v>
      </c>
      <c r="E3564" s="8">
        <v>110</v>
      </c>
      <c r="F3564" t="s">
        <v>8220</v>
      </c>
      <c r="G3564" t="s">
        <v>8224</v>
      </c>
      <c r="H3564" t="s">
        <v>8246</v>
      </c>
      <c r="I3564">
        <v>1427659200</v>
      </c>
      <c r="J3564">
        <v>1425678057</v>
      </c>
      <c r="K3564" t="b">
        <v>0</v>
      </c>
      <c r="L3564">
        <v>6</v>
      </c>
      <c r="M3564" t="b">
        <v>0</v>
      </c>
      <c r="N3564" t="s">
        <v>8269</v>
      </c>
      <c r="O3564">
        <f t="shared" si="280"/>
        <v>2</v>
      </c>
      <c r="P3564">
        <f t="shared" si="281"/>
        <v>18.329999999999998</v>
      </c>
      <c r="Q3564" t="s">
        <v>8315</v>
      </c>
      <c r="R3564" t="s">
        <v>8316</v>
      </c>
      <c r="S3564" s="12">
        <f t="shared" si="277"/>
        <v>42069.903437500005</v>
      </c>
      <c r="T3564" s="12">
        <f t="shared" si="278"/>
        <v>42092.833333333328</v>
      </c>
      <c r="U3564">
        <f t="shared" si="279"/>
        <v>2015</v>
      </c>
    </row>
    <row r="3565" spans="1:21" ht="58" x14ac:dyDescent="0.35">
      <c r="A3565">
        <v>3982</v>
      </c>
      <c r="B3565" s="3" t="s">
        <v>3978</v>
      </c>
      <c r="C3565" s="3" t="s">
        <v>8088</v>
      </c>
      <c r="D3565" s="6">
        <v>850</v>
      </c>
      <c r="E3565" s="8">
        <v>170</v>
      </c>
      <c r="F3565" t="s">
        <v>8220</v>
      </c>
      <c r="G3565" t="s">
        <v>8224</v>
      </c>
      <c r="H3565" t="s">
        <v>8246</v>
      </c>
      <c r="I3565">
        <v>1436297180</v>
      </c>
      <c r="J3565">
        <v>1431113180</v>
      </c>
      <c r="K3565" t="b">
        <v>0</v>
      </c>
      <c r="L3565">
        <v>5</v>
      </c>
      <c r="M3565" t="b">
        <v>0</v>
      </c>
      <c r="N3565" t="s">
        <v>8269</v>
      </c>
      <c r="O3565">
        <f t="shared" si="280"/>
        <v>20</v>
      </c>
      <c r="P3565">
        <f t="shared" si="281"/>
        <v>34</v>
      </c>
      <c r="Q3565" t="s">
        <v>8315</v>
      </c>
      <c r="R3565" t="s">
        <v>8316</v>
      </c>
      <c r="S3565" s="12">
        <f t="shared" si="277"/>
        <v>42132.809953703705</v>
      </c>
      <c r="T3565" s="12">
        <f t="shared" si="278"/>
        <v>42192.809953703705</v>
      </c>
      <c r="U3565">
        <f t="shared" si="279"/>
        <v>2015</v>
      </c>
    </row>
    <row r="3566" spans="1:21" ht="43.5" x14ac:dyDescent="0.35">
      <c r="A3566">
        <v>3984</v>
      </c>
      <c r="B3566" s="3" t="s">
        <v>3980</v>
      </c>
      <c r="C3566" s="3" t="s">
        <v>8090</v>
      </c>
      <c r="D3566" s="6">
        <v>1500</v>
      </c>
      <c r="E3566" s="8">
        <v>95</v>
      </c>
      <c r="F3566" t="s">
        <v>8220</v>
      </c>
      <c r="G3566" t="s">
        <v>8224</v>
      </c>
      <c r="H3566" t="s">
        <v>8246</v>
      </c>
      <c r="I3566">
        <v>1415404800</v>
      </c>
      <c r="J3566">
        <v>1412809644</v>
      </c>
      <c r="K3566" t="b">
        <v>0</v>
      </c>
      <c r="L3566">
        <v>10</v>
      </c>
      <c r="M3566" t="b">
        <v>0</v>
      </c>
      <c r="N3566" t="s">
        <v>8269</v>
      </c>
      <c r="O3566">
        <f t="shared" si="280"/>
        <v>6</v>
      </c>
      <c r="P3566">
        <f t="shared" si="281"/>
        <v>9.5</v>
      </c>
      <c r="Q3566" t="s">
        <v>8315</v>
      </c>
      <c r="R3566" t="s">
        <v>8316</v>
      </c>
      <c r="S3566" s="12">
        <f t="shared" si="277"/>
        <v>41920.963472222218</v>
      </c>
      <c r="T3566" s="12">
        <f t="shared" si="278"/>
        <v>41951</v>
      </c>
      <c r="U3566">
        <f t="shared" si="279"/>
        <v>2014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58" x14ac:dyDescent="0.35">
      <c r="A3568">
        <v>3986</v>
      </c>
      <c r="B3568" s="3" t="s">
        <v>3982</v>
      </c>
      <c r="C3568" s="3" t="s">
        <v>8092</v>
      </c>
      <c r="D3568" s="6">
        <v>5000</v>
      </c>
      <c r="E3568" s="8">
        <v>488</v>
      </c>
      <c r="F3568" t="s">
        <v>8220</v>
      </c>
      <c r="G3568" t="s">
        <v>8224</v>
      </c>
      <c r="H3568" t="s">
        <v>8246</v>
      </c>
      <c r="I3568">
        <v>1462539840</v>
      </c>
      <c r="J3568">
        <v>1460034594</v>
      </c>
      <c r="K3568" t="b">
        <v>0</v>
      </c>
      <c r="L3568">
        <v>13</v>
      </c>
      <c r="M3568" t="b">
        <v>0</v>
      </c>
      <c r="N3568" t="s">
        <v>8269</v>
      </c>
      <c r="O3568">
        <f t="shared" si="280"/>
        <v>10</v>
      </c>
      <c r="P3568">
        <f t="shared" si="281"/>
        <v>37.54</v>
      </c>
      <c r="Q3568" t="s">
        <v>8315</v>
      </c>
      <c r="R3568" t="s">
        <v>8316</v>
      </c>
      <c r="S3568" s="12">
        <f t="shared" si="277"/>
        <v>42467.548541666663</v>
      </c>
      <c r="T3568" s="12">
        <f t="shared" si="278"/>
        <v>42496.544444444444</v>
      </c>
      <c r="U3568">
        <f t="shared" si="279"/>
        <v>2016</v>
      </c>
    </row>
    <row r="3569" spans="1:21" ht="43.5" x14ac:dyDescent="0.35">
      <c r="A3569">
        <v>3987</v>
      </c>
      <c r="B3569" s="3" t="s">
        <v>3983</v>
      </c>
      <c r="C3569" s="3" t="s">
        <v>8093</v>
      </c>
      <c r="D3569" s="6">
        <v>400</v>
      </c>
      <c r="E3569" s="8">
        <v>151</v>
      </c>
      <c r="F3569" t="s">
        <v>8220</v>
      </c>
      <c r="G3569" t="s">
        <v>8224</v>
      </c>
      <c r="H3569" t="s">
        <v>8246</v>
      </c>
      <c r="I3569">
        <v>1400278290</v>
      </c>
      <c r="J3569">
        <v>1399414290</v>
      </c>
      <c r="K3569" t="b">
        <v>0</v>
      </c>
      <c r="L3569">
        <v>13</v>
      </c>
      <c r="M3569" t="b">
        <v>0</v>
      </c>
      <c r="N3569" t="s">
        <v>8269</v>
      </c>
      <c r="O3569">
        <f t="shared" si="280"/>
        <v>38</v>
      </c>
      <c r="P3569">
        <f t="shared" si="281"/>
        <v>11.62</v>
      </c>
      <c r="Q3569" t="s">
        <v>8315</v>
      </c>
      <c r="R3569" t="s">
        <v>8316</v>
      </c>
      <c r="S3569" s="12">
        <f t="shared" si="277"/>
        <v>41765.92465277778</v>
      </c>
      <c r="T3569" s="12">
        <f t="shared" si="278"/>
        <v>41775.92465277778</v>
      </c>
      <c r="U3569">
        <f t="shared" si="279"/>
        <v>2014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3990</v>
      </c>
      <c r="B3573" s="3" t="s">
        <v>3986</v>
      </c>
      <c r="C3573" s="3" t="s">
        <v>8096</v>
      </c>
      <c r="D3573" s="6">
        <v>1650</v>
      </c>
      <c r="E3573" s="8">
        <v>69</v>
      </c>
      <c r="F3573" t="s">
        <v>8220</v>
      </c>
      <c r="G3573" t="s">
        <v>8224</v>
      </c>
      <c r="H3573" t="s">
        <v>8246</v>
      </c>
      <c r="I3573">
        <v>1456934893</v>
      </c>
      <c r="J3573">
        <v>1454342893</v>
      </c>
      <c r="K3573" t="b">
        <v>0</v>
      </c>
      <c r="L3573">
        <v>3</v>
      </c>
      <c r="M3573" t="b">
        <v>0</v>
      </c>
      <c r="N3573" t="s">
        <v>8269</v>
      </c>
      <c r="O3573">
        <f t="shared" si="280"/>
        <v>4</v>
      </c>
      <c r="P3573">
        <f t="shared" si="281"/>
        <v>23</v>
      </c>
      <c r="Q3573" t="s">
        <v>8315</v>
      </c>
      <c r="R3573" t="s">
        <v>8316</v>
      </c>
      <c r="S3573" s="12">
        <f t="shared" si="277"/>
        <v>42401.672372685185</v>
      </c>
      <c r="T3573" s="12">
        <f t="shared" si="278"/>
        <v>42431.672372685185</v>
      </c>
      <c r="U3573">
        <f t="shared" si="279"/>
        <v>2016</v>
      </c>
    </row>
    <row r="3574" spans="1:21" ht="43.5" x14ac:dyDescent="0.35">
      <c r="A3574">
        <v>3995</v>
      </c>
      <c r="B3574" s="3" t="s">
        <v>3991</v>
      </c>
      <c r="C3574" s="3" t="s">
        <v>8101</v>
      </c>
      <c r="D3574" s="6">
        <v>200</v>
      </c>
      <c r="E3574" s="8">
        <v>70</v>
      </c>
      <c r="F3574" t="s">
        <v>8220</v>
      </c>
      <c r="G3574" t="s">
        <v>8224</v>
      </c>
      <c r="H3574" t="s">
        <v>8246</v>
      </c>
      <c r="I3574">
        <v>1423913220</v>
      </c>
      <c r="J3574">
        <v>1421339077</v>
      </c>
      <c r="K3574" t="b">
        <v>0</v>
      </c>
      <c r="L3574">
        <v>4</v>
      </c>
      <c r="M3574" t="b">
        <v>0</v>
      </c>
      <c r="N3574" t="s">
        <v>8269</v>
      </c>
      <c r="O3574">
        <f t="shared" si="280"/>
        <v>35</v>
      </c>
      <c r="P3574">
        <f t="shared" si="281"/>
        <v>17.5</v>
      </c>
      <c r="Q3574" t="s">
        <v>8315</v>
      </c>
      <c r="R3574" t="s">
        <v>8316</v>
      </c>
      <c r="S3574" s="12">
        <f t="shared" si="277"/>
        <v>42019.683761574073</v>
      </c>
      <c r="T3574" s="12">
        <f t="shared" si="278"/>
        <v>42049.477083333331</v>
      </c>
      <c r="U3574">
        <f t="shared" si="279"/>
        <v>2015</v>
      </c>
    </row>
    <row r="3575" spans="1:21" ht="43.5" x14ac:dyDescent="0.35">
      <c r="A3575">
        <v>3997</v>
      </c>
      <c r="B3575" s="3" t="s">
        <v>3993</v>
      </c>
      <c r="C3575" s="3" t="s">
        <v>8103</v>
      </c>
      <c r="D3575" s="6">
        <v>3000</v>
      </c>
      <c r="E3575" s="8">
        <v>0</v>
      </c>
      <c r="F3575" t="s">
        <v>8220</v>
      </c>
      <c r="G3575" t="s">
        <v>8224</v>
      </c>
      <c r="H3575" t="s">
        <v>8246</v>
      </c>
      <c r="I3575">
        <v>1428222221</v>
      </c>
      <c r="J3575">
        <v>1425633821</v>
      </c>
      <c r="K3575" t="b">
        <v>0</v>
      </c>
      <c r="L3575">
        <v>0</v>
      </c>
      <c r="M3575" t="b">
        <v>0</v>
      </c>
      <c r="N3575" t="s">
        <v>8269</v>
      </c>
      <c r="O3575">
        <f t="shared" si="280"/>
        <v>0</v>
      </c>
      <c r="P3575">
        <f t="shared" si="281"/>
        <v>0</v>
      </c>
      <c r="Q3575" t="s">
        <v>8315</v>
      </c>
      <c r="R3575" t="s">
        <v>8316</v>
      </c>
      <c r="S3575" s="12">
        <f t="shared" si="277"/>
        <v>42069.391446759255</v>
      </c>
      <c r="T3575" s="12">
        <f t="shared" si="278"/>
        <v>42099.349780092598</v>
      </c>
      <c r="U3575">
        <f t="shared" si="279"/>
        <v>2015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58" x14ac:dyDescent="0.35">
      <c r="A3580">
        <v>4001</v>
      </c>
      <c r="B3580" s="3" t="s">
        <v>3997</v>
      </c>
      <c r="C3580" s="3" t="s">
        <v>8107</v>
      </c>
      <c r="D3580" s="6">
        <v>1200</v>
      </c>
      <c r="E3580" s="8">
        <v>453</v>
      </c>
      <c r="F3580" t="s">
        <v>8220</v>
      </c>
      <c r="G3580" t="s">
        <v>8224</v>
      </c>
      <c r="H3580" t="s">
        <v>8246</v>
      </c>
      <c r="I3580">
        <v>1488394800</v>
      </c>
      <c r="J3580">
        <v>1486681708</v>
      </c>
      <c r="K3580" t="b">
        <v>0</v>
      </c>
      <c r="L3580">
        <v>14</v>
      </c>
      <c r="M3580" t="b">
        <v>0</v>
      </c>
      <c r="N3580" t="s">
        <v>8269</v>
      </c>
      <c r="O3580">
        <f t="shared" si="280"/>
        <v>38</v>
      </c>
      <c r="P3580">
        <f t="shared" si="281"/>
        <v>32.36</v>
      </c>
      <c r="Q3580" t="s">
        <v>8315</v>
      </c>
      <c r="R3580" t="s">
        <v>8316</v>
      </c>
      <c r="S3580" s="12">
        <f t="shared" si="277"/>
        <v>42775.964212962965</v>
      </c>
      <c r="T3580" s="12">
        <f t="shared" si="278"/>
        <v>42795.791666666672</v>
      </c>
      <c r="U3580">
        <f t="shared" si="279"/>
        <v>2017</v>
      </c>
    </row>
    <row r="3581" spans="1:21" ht="58" x14ac:dyDescent="0.35">
      <c r="A3581">
        <v>4008</v>
      </c>
      <c r="B3581" s="3" t="s">
        <v>4004</v>
      </c>
      <c r="C3581" s="3" t="s">
        <v>8113</v>
      </c>
      <c r="D3581" s="6">
        <v>1000</v>
      </c>
      <c r="E3581" s="8">
        <v>60</v>
      </c>
      <c r="F3581" t="s">
        <v>8220</v>
      </c>
      <c r="G3581" t="s">
        <v>8224</v>
      </c>
      <c r="H3581" t="s">
        <v>8246</v>
      </c>
      <c r="I3581">
        <v>1437606507</v>
      </c>
      <c r="J3581">
        <v>1435014507</v>
      </c>
      <c r="K3581" t="b">
        <v>0</v>
      </c>
      <c r="L3581">
        <v>4</v>
      </c>
      <c r="M3581" t="b">
        <v>0</v>
      </c>
      <c r="N3581" t="s">
        <v>8269</v>
      </c>
      <c r="O3581">
        <f t="shared" si="280"/>
        <v>6</v>
      </c>
      <c r="P3581">
        <f t="shared" si="281"/>
        <v>15</v>
      </c>
      <c r="Q3581" t="s">
        <v>8315</v>
      </c>
      <c r="R3581" t="s">
        <v>8316</v>
      </c>
      <c r="S3581" s="12">
        <f t="shared" si="277"/>
        <v>42177.964201388888</v>
      </c>
      <c r="T3581" s="12">
        <f t="shared" si="278"/>
        <v>42207.964201388888</v>
      </c>
      <c r="U3581">
        <f t="shared" si="279"/>
        <v>2015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4009</v>
      </c>
      <c r="B3583" s="3" t="s">
        <v>4005</v>
      </c>
      <c r="C3583" s="3" t="s">
        <v>8114</v>
      </c>
      <c r="D3583" s="6">
        <v>1930</v>
      </c>
      <c r="E3583" s="8">
        <v>75</v>
      </c>
      <c r="F3583" t="s">
        <v>8220</v>
      </c>
      <c r="G3583" t="s">
        <v>8224</v>
      </c>
      <c r="H3583" t="s">
        <v>8246</v>
      </c>
      <c r="I3583">
        <v>1410281360</v>
      </c>
      <c r="J3583">
        <v>1406825360</v>
      </c>
      <c r="K3583" t="b">
        <v>0</v>
      </c>
      <c r="L3583">
        <v>3</v>
      </c>
      <c r="M3583" t="b">
        <v>0</v>
      </c>
      <c r="N3583" t="s">
        <v>8269</v>
      </c>
      <c r="O3583">
        <f t="shared" si="280"/>
        <v>4</v>
      </c>
      <c r="P3583">
        <f t="shared" si="281"/>
        <v>25</v>
      </c>
      <c r="Q3583" t="s">
        <v>8315</v>
      </c>
      <c r="R3583" t="s">
        <v>8316</v>
      </c>
      <c r="S3583" s="12">
        <f t="shared" si="277"/>
        <v>41851.700925925928</v>
      </c>
      <c r="T3583" s="12">
        <f t="shared" si="278"/>
        <v>41891.700925925928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43.5" x14ac:dyDescent="0.35">
      <c r="A3586">
        <v>4011</v>
      </c>
      <c r="B3586" s="3" t="s">
        <v>4007</v>
      </c>
      <c r="C3586" s="3" t="s">
        <v>8116</v>
      </c>
      <c r="D3586" s="6">
        <v>250</v>
      </c>
      <c r="E3586" s="8">
        <v>19</v>
      </c>
      <c r="F3586" t="s">
        <v>8220</v>
      </c>
      <c r="G3586" t="s">
        <v>8224</v>
      </c>
      <c r="H3586" t="s">
        <v>8246</v>
      </c>
      <c r="I3586">
        <v>1422450278</v>
      </c>
      <c r="J3586">
        <v>1419858278</v>
      </c>
      <c r="K3586" t="b">
        <v>0</v>
      </c>
      <c r="L3586">
        <v>4</v>
      </c>
      <c r="M3586" t="b">
        <v>0</v>
      </c>
      <c r="N3586" t="s">
        <v>8269</v>
      </c>
      <c r="O3586">
        <f t="shared" si="280"/>
        <v>8</v>
      </c>
      <c r="P3586">
        <f t="shared" si="281"/>
        <v>4.75</v>
      </c>
      <c r="Q3586" t="s">
        <v>8315</v>
      </c>
      <c r="R3586" t="s">
        <v>8316</v>
      </c>
      <c r="S3586" s="12">
        <f t="shared" si="277"/>
        <v>42002.54488425926</v>
      </c>
      <c r="T3586" s="12">
        <f t="shared" si="278"/>
        <v>42032.54488425926</v>
      </c>
      <c r="U3586">
        <f t="shared" si="279"/>
        <v>2014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5">ROUND(E3588/D3588*100,0)</f>
        <v>109</v>
      </c>
      <c r="P3588">
        <f t="shared" ref="P3588:P3651" si="286">IFERROR(ROUND(E3588/L3588,2),0)</f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58" x14ac:dyDescent="0.35">
      <c r="A3589">
        <v>4012</v>
      </c>
      <c r="B3589" s="3" t="s">
        <v>4008</v>
      </c>
      <c r="C3589" s="3" t="s">
        <v>8117</v>
      </c>
      <c r="D3589" s="6">
        <v>575</v>
      </c>
      <c r="E3589" s="8">
        <v>0</v>
      </c>
      <c r="F3589" t="s">
        <v>8220</v>
      </c>
      <c r="G3589" t="s">
        <v>8224</v>
      </c>
      <c r="H3589" t="s">
        <v>8246</v>
      </c>
      <c r="I3589">
        <v>1430571849</v>
      </c>
      <c r="J3589">
        <v>1427979849</v>
      </c>
      <c r="K3589" t="b">
        <v>0</v>
      </c>
      <c r="L3589">
        <v>0</v>
      </c>
      <c r="M3589" t="b">
        <v>0</v>
      </c>
      <c r="N3589" t="s">
        <v>8269</v>
      </c>
      <c r="O3589">
        <f t="shared" si="285"/>
        <v>0</v>
      </c>
      <c r="P3589">
        <f t="shared" si="286"/>
        <v>0</v>
      </c>
      <c r="Q3589" t="s">
        <v>8315</v>
      </c>
      <c r="R3589" t="s">
        <v>8316</v>
      </c>
      <c r="S3589" s="12">
        <f t="shared" si="282"/>
        <v>42096.544548611113</v>
      </c>
      <c r="T3589" s="12">
        <f t="shared" si="283"/>
        <v>42126.544548611113</v>
      </c>
      <c r="U3589">
        <f t="shared" si="284"/>
        <v>2015</v>
      </c>
    </row>
    <row r="3590" spans="1:21" ht="43.5" x14ac:dyDescent="0.35">
      <c r="A3590">
        <v>4016</v>
      </c>
      <c r="B3590" s="3" t="s">
        <v>4012</v>
      </c>
      <c r="C3590" s="3" t="s">
        <v>8121</v>
      </c>
      <c r="D3590" s="6">
        <v>500</v>
      </c>
      <c r="E3590" s="8">
        <v>70</v>
      </c>
      <c r="F3590" t="s">
        <v>8220</v>
      </c>
      <c r="G3590" t="s">
        <v>8224</v>
      </c>
      <c r="H3590" t="s">
        <v>8246</v>
      </c>
      <c r="I3590">
        <v>1410987400</v>
      </c>
      <c r="J3590">
        <v>1408395400</v>
      </c>
      <c r="K3590" t="b">
        <v>0</v>
      </c>
      <c r="L3590">
        <v>7</v>
      </c>
      <c r="M3590" t="b">
        <v>0</v>
      </c>
      <c r="N3590" t="s">
        <v>8269</v>
      </c>
      <c r="O3590">
        <f t="shared" si="285"/>
        <v>14</v>
      </c>
      <c r="P3590">
        <f t="shared" si="286"/>
        <v>10</v>
      </c>
      <c r="Q3590" t="s">
        <v>8315</v>
      </c>
      <c r="R3590" t="s">
        <v>8316</v>
      </c>
      <c r="S3590" s="12">
        <f t="shared" si="282"/>
        <v>41869.872685185182</v>
      </c>
      <c r="T3590" s="12">
        <f t="shared" si="283"/>
        <v>41899.872685185182</v>
      </c>
      <c r="U3590">
        <f t="shared" si="284"/>
        <v>2014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5"/>
        <v>128</v>
      </c>
      <c r="P3591">
        <f t="shared" si="286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29" x14ac:dyDescent="0.35">
      <c r="A3592">
        <v>4018</v>
      </c>
      <c r="B3592" s="3" t="s">
        <v>4014</v>
      </c>
      <c r="C3592" s="3" t="s">
        <v>8123</v>
      </c>
      <c r="D3592" s="6">
        <v>1500</v>
      </c>
      <c r="E3592" s="8">
        <v>130</v>
      </c>
      <c r="F3592" t="s">
        <v>8220</v>
      </c>
      <c r="G3592" t="s">
        <v>8224</v>
      </c>
      <c r="H3592" t="s">
        <v>8246</v>
      </c>
      <c r="I3592">
        <v>1475877108</v>
      </c>
      <c r="J3592">
        <v>1473285108</v>
      </c>
      <c r="K3592" t="b">
        <v>0</v>
      </c>
      <c r="L3592">
        <v>4</v>
      </c>
      <c r="M3592" t="b">
        <v>0</v>
      </c>
      <c r="N3592" t="s">
        <v>8269</v>
      </c>
      <c r="O3592">
        <f t="shared" si="285"/>
        <v>9</v>
      </c>
      <c r="P3592">
        <f t="shared" si="286"/>
        <v>32.5</v>
      </c>
      <c r="Q3592" t="s">
        <v>8315</v>
      </c>
      <c r="R3592" t="s">
        <v>8316</v>
      </c>
      <c r="S3592" s="12">
        <f t="shared" si="282"/>
        <v>42620.91097222222</v>
      </c>
      <c r="T3592" s="12">
        <f t="shared" si="283"/>
        <v>42650.91097222222</v>
      </c>
      <c r="U3592">
        <f t="shared" si="284"/>
        <v>2016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5"/>
        <v>175</v>
      </c>
      <c r="P3593">
        <f t="shared" si="286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5"/>
        <v>127</v>
      </c>
      <c r="P3594">
        <f t="shared" si="286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4033</v>
      </c>
      <c r="B3603" s="3" t="s">
        <v>4029</v>
      </c>
      <c r="C3603" s="3" t="s">
        <v>8138</v>
      </c>
      <c r="D3603" s="6">
        <v>23900</v>
      </c>
      <c r="E3603" s="8">
        <v>6141.99</v>
      </c>
      <c r="F3603" t="s">
        <v>8220</v>
      </c>
      <c r="G3603" t="s">
        <v>8224</v>
      </c>
      <c r="H3603" t="s">
        <v>8246</v>
      </c>
      <c r="I3603">
        <v>1475398800</v>
      </c>
      <c r="J3603">
        <v>1472711224</v>
      </c>
      <c r="K3603" t="b">
        <v>0</v>
      </c>
      <c r="L3603">
        <v>94</v>
      </c>
      <c r="M3603" t="b">
        <v>0</v>
      </c>
      <c r="N3603" t="s">
        <v>8269</v>
      </c>
      <c r="O3603">
        <f t="shared" si="285"/>
        <v>26</v>
      </c>
      <c r="P3603">
        <f t="shared" si="286"/>
        <v>65.34</v>
      </c>
      <c r="Q3603" t="s">
        <v>8315</v>
      </c>
      <c r="R3603" t="s">
        <v>8316</v>
      </c>
      <c r="S3603" s="12">
        <f t="shared" si="282"/>
        <v>42614.268796296295</v>
      </c>
      <c r="T3603" s="12">
        <f t="shared" si="283"/>
        <v>42645.375</v>
      </c>
      <c r="U3603">
        <f t="shared" si="284"/>
        <v>2016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29" x14ac:dyDescent="0.35">
      <c r="A3607">
        <v>4041</v>
      </c>
      <c r="B3607" s="3" t="s">
        <v>4037</v>
      </c>
      <c r="C3607" s="3" t="s">
        <v>8145</v>
      </c>
      <c r="D3607" s="6">
        <v>5000</v>
      </c>
      <c r="E3607" s="8">
        <v>21</v>
      </c>
      <c r="F3607" t="s">
        <v>8220</v>
      </c>
      <c r="G3607" t="s">
        <v>8224</v>
      </c>
      <c r="H3607" t="s">
        <v>8246</v>
      </c>
      <c r="I3607">
        <v>1473160954</v>
      </c>
      <c r="J3607">
        <v>1467976954</v>
      </c>
      <c r="K3607" t="b">
        <v>0</v>
      </c>
      <c r="L3607">
        <v>2</v>
      </c>
      <c r="M3607" t="b">
        <v>0</v>
      </c>
      <c r="N3607" t="s">
        <v>8269</v>
      </c>
      <c r="O3607">
        <f t="shared" si="285"/>
        <v>0</v>
      </c>
      <c r="P3607">
        <f t="shared" si="286"/>
        <v>10.5</v>
      </c>
      <c r="Q3607" t="s">
        <v>8315</v>
      </c>
      <c r="R3607" t="s">
        <v>8316</v>
      </c>
      <c r="S3607" s="12">
        <f t="shared" si="282"/>
        <v>42559.474004629628</v>
      </c>
      <c r="T3607" s="12">
        <f t="shared" si="283"/>
        <v>42619.474004629628</v>
      </c>
      <c r="U3607">
        <f t="shared" si="284"/>
        <v>2016</v>
      </c>
    </row>
    <row r="3608" spans="1:21" ht="58" x14ac:dyDescent="0.35">
      <c r="A3608">
        <v>4048</v>
      </c>
      <c r="B3608" s="3" t="s">
        <v>4044</v>
      </c>
      <c r="C3608" s="3" t="s">
        <v>8152</v>
      </c>
      <c r="D3608" s="6">
        <v>17000</v>
      </c>
      <c r="E3608" s="8">
        <v>3001</v>
      </c>
      <c r="F3608" t="s">
        <v>8220</v>
      </c>
      <c r="G3608" t="s">
        <v>8224</v>
      </c>
      <c r="H3608" t="s">
        <v>8246</v>
      </c>
      <c r="I3608">
        <v>1460373187</v>
      </c>
      <c r="J3608">
        <v>1457352787</v>
      </c>
      <c r="K3608" t="b">
        <v>0</v>
      </c>
      <c r="L3608">
        <v>91</v>
      </c>
      <c r="M3608" t="b">
        <v>0</v>
      </c>
      <c r="N3608" t="s">
        <v>8269</v>
      </c>
      <c r="O3608">
        <f t="shared" si="285"/>
        <v>18</v>
      </c>
      <c r="P3608">
        <f t="shared" si="286"/>
        <v>32.979999999999997</v>
      </c>
      <c r="Q3608" t="s">
        <v>8315</v>
      </c>
      <c r="R3608" t="s">
        <v>8316</v>
      </c>
      <c r="S3608" s="12">
        <f t="shared" si="282"/>
        <v>42436.509108796294</v>
      </c>
      <c r="T3608" s="12">
        <f t="shared" si="283"/>
        <v>42471.467442129629</v>
      </c>
      <c r="U3608">
        <f t="shared" si="284"/>
        <v>2016</v>
      </c>
    </row>
    <row r="3609" spans="1:21" ht="43.5" x14ac:dyDescent="0.35">
      <c r="A3609">
        <v>4053</v>
      </c>
      <c r="B3609" s="3" t="s">
        <v>4049</v>
      </c>
      <c r="C3609" s="3" t="s">
        <v>8157</v>
      </c>
      <c r="D3609" s="6">
        <v>500</v>
      </c>
      <c r="E3609" s="8">
        <v>110</v>
      </c>
      <c r="F3609" t="s">
        <v>8220</v>
      </c>
      <c r="G3609" t="s">
        <v>8224</v>
      </c>
      <c r="H3609" t="s">
        <v>8246</v>
      </c>
      <c r="I3609">
        <v>1416081600</v>
      </c>
      <c r="J3609">
        <v>1413477228</v>
      </c>
      <c r="K3609" t="b">
        <v>0</v>
      </c>
      <c r="L3609">
        <v>2</v>
      </c>
      <c r="M3609" t="b">
        <v>0</v>
      </c>
      <c r="N3609" t="s">
        <v>8269</v>
      </c>
      <c r="O3609">
        <f t="shared" si="285"/>
        <v>22</v>
      </c>
      <c r="P3609">
        <f t="shared" si="286"/>
        <v>55</v>
      </c>
      <c r="Q3609" t="s">
        <v>8315</v>
      </c>
      <c r="R3609" t="s">
        <v>8316</v>
      </c>
      <c r="S3609" s="12">
        <f t="shared" si="282"/>
        <v>41928.690138888887</v>
      </c>
      <c r="T3609" s="12">
        <f t="shared" si="283"/>
        <v>41958.833333333328</v>
      </c>
      <c r="U3609">
        <f t="shared" si="284"/>
        <v>2014</v>
      </c>
    </row>
    <row r="3610" spans="1:21" ht="43.5" x14ac:dyDescent="0.35">
      <c r="A3610">
        <v>4055</v>
      </c>
      <c r="B3610" s="3" t="s">
        <v>4051</v>
      </c>
      <c r="C3610" s="3" t="s">
        <v>8159</v>
      </c>
      <c r="D3610" s="6">
        <v>5000</v>
      </c>
      <c r="E3610" s="8">
        <v>881</v>
      </c>
      <c r="F3610" t="s">
        <v>8220</v>
      </c>
      <c r="G3610" t="s">
        <v>8224</v>
      </c>
      <c r="H3610" t="s">
        <v>8246</v>
      </c>
      <c r="I3610">
        <v>1403192031</v>
      </c>
      <c r="J3610">
        <v>1400600031</v>
      </c>
      <c r="K3610" t="b">
        <v>0</v>
      </c>
      <c r="L3610">
        <v>21</v>
      </c>
      <c r="M3610" t="b">
        <v>0</v>
      </c>
      <c r="N3610" t="s">
        <v>8269</v>
      </c>
      <c r="O3610">
        <f t="shared" si="285"/>
        <v>18</v>
      </c>
      <c r="P3610">
        <f t="shared" si="286"/>
        <v>41.95</v>
      </c>
      <c r="Q3610" t="s">
        <v>8315</v>
      </c>
      <c r="R3610" t="s">
        <v>8316</v>
      </c>
      <c r="S3610" s="12">
        <f t="shared" si="282"/>
        <v>41779.648506944446</v>
      </c>
      <c r="T3610" s="12">
        <f t="shared" si="283"/>
        <v>41809.648506944446</v>
      </c>
      <c r="U3610">
        <f t="shared" si="284"/>
        <v>2014</v>
      </c>
    </row>
    <row r="3611" spans="1:21" ht="58" x14ac:dyDescent="0.35">
      <c r="A3611">
        <v>4057</v>
      </c>
      <c r="B3611" s="3" t="s">
        <v>4053</v>
      </c>
      <c r="C3611" s="3" t="s">
        <v>8161</v>
      </c>
      <c r="D3611" s="6">
        <v>3500</v>
      </c>
      <c r="E3611" s="8">
        <v>775</v>
      </c>
      <c r="F3611" t="s">
        <v>8220</v>
      </c>
      <c r="G3611" t="s">
        <v>8224</v>
      </c>
      <c r="H3611" t="s">
        <v>8246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8269</v>
      </c>
      <c r="O3611">
        <f t="shared" si="285"/>
        <v>22</v>
      </c>
      <c r="P3611">
        <f t="shared" si="286"/>
        <v>129.16999999999999</v>
      </c>
      <c r="Q3611" t="s">
        <v>8315</v>
      </c>
      <c r="R3611" t="s">
        <v>8316</v>
      </c>
      <c r="S3611" s="12">
        <f t="shared" si="282"/>
        <v>42310.968518518523</v>
      </c>
      <c r="T3611" s="12">
        <f t="shared" si="283"/>
        <v>42333.958333333328</v>
      </c>
      <c r="U3611">
        <f t="shared" si="284"/>
        <v>2015</v>
      </c>
    </row>
    <row r="3612" spans="1:21" ht="43.5" x14ac:dyDescent="0.35">
      <c r="A3612">
        <v>4063</v>
      </c>
      <c r="B3612" s="3" t="s">
        <v>4059</v>
      </c>
      <c r="C3612" s="3" t="s">
        <v>8167</v>
      </c>
      <c r="D3612" s="6">
        <v>9500</v>
      </c>
      <c r="E3612" s="8">
        <v>135</v>
      </c>
      <c r="F3612" t="s">
        <v>8220</v>
      </c>
      <c r="G3612" t="s">
        <v>8224</v>
      </c>
      <c r="H3612" t="s">
        <v>8246</v>
      </c>
      <c r="I3612">
        <v>1403886084</v>
      </c>
      <c r="J3612">
        <v>1401294084</v>
      </c>
      <c r="K3612" t="b">
        <v>0</v>
      </c>
      <c r="L3612">
        <v>9</v>
      </c>
      <c r="M3612" t="b">
        <v>0</v>
      </c>
      <c r="N3612" t="s">
        <v>8269</v>
      </c>
      <c r="O3612">
        <f t="shared" si="285"/>
        <v>1</v>
      </c>
      <c r="P3612">
        <f t="shared" si="286"/>
        <v>15</v>
      </c>
      <c r="Q3612" t="s">
        <v>8315</v>
      </c>
      <c r="R3612" t="s">
        <v>8316</v>
      </c>
      <c r="S3612" s="12">
        <f t="shared" si="282"/>
        <v>41787.681527777779</v>
      </c>
      <c r="T3612" s="12">
        <f t="shared" si="283"/>
        <v>41817.681527777779</v>
      </c>
      <c r="U3612">
        <f t="shared" si="284"/>
        <v>2014</v>
      </c>
    </row>
    <row r="3613" spans="1:21" ht="43.5" x14ac:dyDescent="0.35">
      <c r="A3613">
        <v>4069</v>
      </c>
      <c r="B3613" s="3" t="s">
        <v>4065</v>
      </c>
      <c r="C3613" s="3" t="s">
        <v>8172</v>
      </c>
      <c r="D3613" s="6">
        <v>1250</v>
      </c>
      <c r="E3613" s="8">
        <v>430</v>
      </c>
      <c r="F3613" t="s">
        <v>8220</v>
      </c>
      <c r="G3613" t="s">
        <v>8224</v>
      </c>
      <c r="H3613" t="s">
        <v>8246</v>
      </c>
      <c r="I3613">
        <v>1425124800</v>
      </c>
      <c r="J3613">
        <v>1421596356</v>
      </c>
      <c r="K3613" t="b">
        <v>0</v>
      </c>
      <c r="L3613">
        <v>13</v>
      </c>
      <c r="M3613" t="b">
        <v>0</v>
      </c>
      <c r="N3613" t="s">
        <v>8269</v>
      </c>
      <c r="O3613">
        <f t="shared" si="285"/>
        <v>34</v>
      </c>
      <c r="P3613">
        <f t="shared" si="286"/>
        <v>33.08</v>
      </c>
      <c r="Q3613" t="s">
        <v>8315</v>
      </c>
      <c r="R3613" t="s">
        <v>8316</v>
      </c>
      <c r="S3613" s="12">
        <f t="shared" si="282"/>
        <v>42022.661527777775</v>
      </c>
      <c r="T3613" s="12">
        <f t="shared" si="283"/>
        <v>42063.5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58" x14ac:dyDescent="0.35">
      <c r="A3617">
        <v>4072</v>
      </c>
      <c r="B3617" s="3" t="s">
        <v>4068</v>
      </c>
      <c r="C3617" s="3" t="s">
        <v>8175</v>
      </c>
      <c r="D3617" s="6">
        <v>1000</v>
      </c>
      <c r="E3617" s="8">
        <v>4</v>
      </c>
      <c r="F3617" t="s">
        <v>8220</v>
      </c>
      <c r="G3617" t="s">
        <v>8224</v>
      </c>
      <c r="H3617" t="s">
        <v>8246</v>
      </c>
      <c r="I3617">
        <v>1408646111</v>
      </c>
      <c r="J3617">
        <v>1403462111</v>
      </c>
      <c r="K3617" t="b">
        <v>0</v>
      </c>
      <c r="L3617">
        <v>2</v>
      </c>
      <c r="M3617" t="b">
        <v>0</v>
      </c>
      <c r="N3617" t="s">
        <v>8269</v>
      </c>
      <c r="O3617">
        <f t="shared" si="285"/>
        <v>0</v>
      </c>
      <c r="P3617">
        <f t="shared" si="286"/>
        <v>2</v>
      </c>
      <c r="Q3617" t="s">
        <v>8315</v>
      </c>
      <c r="R3617" t="s">
        <v>8316</v>
      </c>
      <c r="S3617" s="12">
        <f t="shared" si="282"/>
        <v>41812.77443287037</v>
      </c>
      <c r="T3617" s="12">
        <f t="shared" si="283"/>
        <v>41872.77443287037</v>
      </c>
      <c r="U3617">
        <f t="shared" si="284"/>
        <v>2014</v>
      </c>
    </row>
    <row r="3618" spans="1:21" ht="43.5" x14ac:dyDescent="0.35">
      <c r="A3618">
        <v>4074</v>
      </c>
      <c r="B3618" s="3" t="s">
        <v>4070</v>
      </c>
      <c r="C3618" s="3" t="s">
        <v>8177</v>
      </c>
      <c r="D3618" s="6">
        <v>2750</v>
      </c>
      <c r="E3618" s="8">
        <v>735</v>
      </c>
      <c r="F3618" t="s">
        <v>8220</v>
      </c>
      <c r="G3618" t="s">
        <v>8224</v>
      </c>
      <c r="H3618" t="s">
        <v>8246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8269</v>
      </c>
      <c r="O3618">
        <f t="shared" si="285"/>
        <v>27</v>
      </c>
      <c r="P3618">
        <f t="shared" si="286"/>
        <v>35</v>
      </c>
      <c r="Q3618" t="s">
        <v>8315</v>
      </c>
      <c r="R3618" t="s">
        <v>8316</v>
      </c>
      <c r="S3618" s="12">
        <f t="shared" si="282"/>
        <v>42283.552951388891</v>
      </c>
      <c r="T3618" s="12">
        <f t="shared" si="283"/>
        <v>42313.594618055555</v>
      </c>
      <c r="U3618">
        <f t="shared" si="284"/>
        <v>2015</v>
      </c>
    </row>
    <row r="3619" spans="1:21" ht="43.5" x14ac:dyDescent="0.35">
      <c r="A3619">
        <v>4075</v>
      </c>
      <c r="B3619" s="3" t="s">
        <v>4071</v>
      </c>
      <c r="C3619" s="3" t="s">
        <v>8178</v>
      </c>
      <c r="D3619" s="6">
        <v>2000</v>
      </c>
      <c r="E3619" s="8">
        <v>576</v>
      </c>
      <c r="F3619" t="s">
        <v>8220</v>
      </c>
      <c r="G3619" t="s">
        <v>8224</v>
      </c>
      <c r="H3619" t="s">
        <v>8246</v>
      </c>
      <c r="I3619">
        <v>1404149280</v>
      </c>
      <c r="J3619">
        <v>1400547969</v>
      </c>
      <c r="K3619" t="b">
        <v>0</v>
      </c>
      <c r="L3619">
        <v>13</v>
      </c>
      <c r="M3619" t="b">
        <v>0</v>
      </c>
      <c r="N3619" t="s">
        <v>8269</v>
      </c>
      <c r="O3619">
        <f t="shared" si="285"/>
        <v>29</v>
      </c>
      <c r="P3619">
        <f t="shared" si="286"/>
        <v>44.31</v>
      </c>
      <c r="Q3619" t="s">
        <v>8315</v>
      </c>
      <c r="R3619" t="s">
        <v>8316</v>
      </c>
      <c r="S3619" s="12">
        <f t="shared" si="282"/>
        <v>41779.045937499999</v>
      </c>
      <c r="T3619" s="12">
        <f t="shared" si="283"/>
        <v>41820.727777777778</v>
      </c>
      <c r="U3619">
        <f t="shared" si="284"/>
        <v>2014</v>
      </c>
    </row>
    <row r="3620" spans="1:21" ht="43.5" x14ac:dyDescent="0.35">
      <c r="A3620">
        <v>4078</v>
      </c>
      <c r="B3620" s="3" t="s">
        <v>4074</v>
      </c>
      <c r="C3620" s="3" t="s">
        <v>8181</v>
      </c>
      <c r="D3620" s="6">
        <v>250</v>
      </c>
      <c r="E3620" s="8">
        <v>0</v>
      </c>
      <c r="F3620" t="s">
        <v>8220</v>
      </c>
      <c r="G3620" t="s">
        <v>8224</v>
      </c>
      <c r="H3620" t="s">
        <v>8246</v>
      </c>
      <c r="I3620">
        <v>1485543242</v>
      </c>
      <c r="J3620">
        <v>1482951242</v>
      </c>
      <c r="K3620" t="b">
        <v>0</v>
      </c>
      <c r="L3620">
        <v>0</v>
      </c>
      <c r="M3620" t="b">
        <v>0</v>
      </c>
      <c r="N3620" t="s">
        <v>8269</v>
      </c>
      <c r="O3620">
        <f t="shared" si="285"/>
        <v>0</v>
      </c>
      <c r="P3620">
        <f t="shared" si="286"/>
        <v>0</v>
      </c>
      <c r="Q3620" t="s">
        <v>8315</v>
      </c>
      <c r="R3620" t="s">
        <v>8316</v>
      </c>
      <c r="S3620" s="12">
        <f t="shared" si="282"/>
        <v>42732.787523148145</v>
      </c>
      <c r="T3620" s="12">
        <f t="shared" si="283"/>
        <v>42762.787523148145</v>
      </c>
      <c r="U3620">
        <f t="shared" si="284"/>
        <v>2016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5" x14ac:dyDescent="0.35">
      <c r="A3627">
        <v>4088</v>
      </c>
      <c r="B3627" s="3" t="s">
        <v>4084</v>
      </c>
      <c r="C3627" s="3" t="s">
        <v>8191</v>
      </c>
      <c r="D3627" s="6">
        <v>2000</v>
      </c>
      <c r="E3627" s="8">
        <v>216</v>
      </c>
      <c r="F3627" t="s">
        <v>8220</v>
      </c>
      <c r="G3627" t="s">
        <v>8224</v>
      </c>
      <c r="H3627" t="s">
        <v>8246</v>
      </c>
      <c r="I3627">
        <v>1421403960</v>
      </c>
      <c r="J3627">
        <v>1418827324</v>
      </c>
      <c r="K3627" t="b">
        <v>0</v>
      </c>
      <c r="L3627">
        <v>3</v>
      </c>
      <c r="M3627" t="b">
        <v>0</v>
      </c>
      <c r="N3627" t="s">
        <v>8269</v>
      </c>
      <c r="O3627">
        <f t="shared" si="285"/>
        <v>11</v>
      </c>
      <c r="P3627">
        <f t="shared" si="286"/>
        <v>72</v>
      </c>
      <c r="Q3627" t="s">
        <v>8315</v>
      </c>
      <c r="R3627" t="s">
        <v>8316</v>
      </c>
      <c r="S3627" s="12">
        <f t="shared" si="282"/>
        <v>41990.612546296295</v>
      </c>
      <c r="T3627" s="12">
        <f t="shared" si="283"/>
        <v>42020.434722222228</v>
      </c>
      <c r="U3627">
        <f t="shared" si="284"/>
        <v>2014</v>
      </c>
    </row>
    <row r="3628" spans="1:21" ht="43.5" x14ac:dyDescent="0.35">
      <c r="A3628">
        <v>4093</v>
      </c>
      <c r="B3628" s="3" t="s">
        <v>4089</v>
      </c>
      <c r="C3628" s="3" t="s">
        <v>8196</v>
      </c>
      <c r="D3628" s="6">
        <v>2500</v>
      </c>
      <c r="E3628" s="8">
        <v>60</v>
      </c>
      <c r="F3628" t="s">
        <v>8220</v>
      </c>
      <c r="G3628" t="s">
        <v>8224</v>
      </c>
      <c r="H3628" t="s">
        <v>8246</v>
      </c>
      <c r="I3628">
        <v>1440272093</v>
      </c>
      <c r="J3628">
        <v>1435088093</v>
      </c>
      <c r="K3628" t="b">
        <v>0</v>
      </c>
      <c r="L3628">
        <v>4</v>
      </c>
      <c r="M3628" t="b">
        <v>0</v>
      </c>
      <c r="N3628" t="s">
        <v>8269</v>
      </c>
      <c r="O3628">
        <f t="shared" si="285"/>
        <v>2</v>
      </c>
      <c r="P3628">
        <f t="shared" si="286"/>
        <v>15</v>
      </c>
      <c r="Q3628" t="s">
        <v>8315</v>
      </c>
      <c r="R3628" t="s">
        <v>8316</v>
      </c>
      <c r="S3628" s="12">
        <f t="shared" si="282"/>
        <v>42178.815891203703</v>
      </c>
      <c r="T3628" s="12">
        <f t="shared" si="283"/>
        <v>42238.815891203703</v>
      </c>
      <c r="U3628">
        <f t="shared" si="284"/>
        <v>2015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4096</v>
      </c>
      <c r="B3632" s="3" t="s">
        <v>4092</v>
      </c>
      <c r="C3632" s="3" t="s">
        <v>8199</v>
      </c>
      <c r="D3632" s="6">
        <v>3500</v>
      </c>
      <c r="E3632" s="8">
        <v>400</v>
      </c>
      <c r="F3632" t="s">
        <v>8220</v>
      </c>
      <c r="G3632" t="s">
        <v>8224</v>
      </c>
      <c r="H3632" t="s">
        <v>8246</v>
      </c>
      <c r="I3632">
        <v>1488271860</v>
      </c>
      <c r="J3632">
        <v>1484484219</v>
      </c>
      <c r="K3632" t="b">
        <v>0</v>
      </c>
      <c r="L3632">
        <v>5</v>
      </c>
      <c r="M3632" t="b">
        <v>0</v>
      </c>
      <c r="N3632" t="s">
        <v>8269</v>
      </c>
      <c r="O3632">
        <f t="shared" si="285"/>
        <v>11</v>
      </c>
      <c r="P3632">
        <f t="shared" si="286"/>
        <v>80</v>
      </c>
      <c r="Q3632" t="s">
        <v>8315</v>
      </c>
      <c r="R3632" t="s">
        <v>8316</v>
      </c>
      <c r="S3632" s="12">
        <f t="shared" si="282"/>
        <v>42750.530312499999</v>
      </c>
      <c r="T3632" s="12">
        <f t="shared" si="283"/>
        <v>42794.368749999994</v>
      </c>
      <c r="U3632">
        <f t="shared" si="284"/>
        <v>2017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4097</v>
      </c>
      <c r="B3634" s="3" t="s">
        <v>4093</v>
      </c>
      <c r="C3634" s="3" t="s">
        <v>8200</v>
      </c>
      <c r="D3634" s="6">
        <v>10000</v>
      </c>
      <c r="E3634" s="8">
        <v>0</v>
      </c>
      <c r="F3634" t="s">
        <v>8220</v>
      </c>
      <c r="G3634" t="s">
        <v>8224</v>
      </c>
      <c r="H3634" t="s">
        <v>8246</v>
      </c>
      <c r="I3634">
        <v>1454284500</v>
      </c>
      <c r="J3634">
        <v>1449431237</v>
      </c>
      <c r="K3634" t="b">
        <v>0</v>
      </c>
      <c r="L3634">
        <v>0</v>
      </c>
      <c r="M3634" t="b">
        <v>0</v>
      </c>
      <c r="N3634" t="s">
        <v>8269</v>
      </c>
      <c r="O3634">
        <f t="shared" si="285"/>
        <v>0</v>
      </c>
      <c r="P3634">
        <f t="shared" si="286"/>
        <v>0</v>
      </c>
      <c r="Q3634" t="s">
        <v>8315</v>
      </c>
      <c r="R3634" t="s">
        <v>8316</v>
      </c>
      <c r="S3634" s="12">
        <f t="shared" si="282"/>
        <v>42344.824502314819</v>
      </c>
      <c r="T3634" s="12">
        <f t="shared" si="283"/>
        <v>42400.996527777781</v>
      </c>
      <c r="U3634">
        <f t="shared" si="284"/>
        <v>2015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4109</v>
      </c>
      <c r="B3649" s="3" t="s">
        <v>4105</v>
      </c>
      <c r="C3649" s="3" t="s">
        <v>8212</v>
      </c>
      <c r="D3649" s="6">
        <v>500</v>
      </c>
      <c r="E3649" s="8">
        <v>0</v>
      </c>
      <c r="F3649" t="s">
        <v>8220</v>
      </c>
      <c r="G3649" t="s">
        <v>8224</v>
      </c>
      <c r="H3649" t="s">
        <v>8246</v>
      </c>
      <c r="I3649">
        <v>1448805404</v>
      </c>
      <c r="J3649">
        <v>1446209804</v>
      </c>
      <c r="K3649" t="b">
        <v>0</v>
      </c>
      <c r="L3649">
        <v>0</v>
      </c>
      <c r="M3649" t="b">
        <v>0</v>
      </c>
      <c r="N3649" t="s">
        <v>8269</v>
      </c>
      <c r="O3649">
        <f t="shared" si="285"/>
        <v>0</v>
      </c>
      <c r="P3649">
        <f t="shared" si="286"/>
        <v>0</v>
      </c>
      <c r="Q3649" t="s">
        <v>8315</v>
      </c>
      <c r="R3649" t="s">
        <v>8316</v>
      </c>
      <c r="S3649" s="12">
        <f t="shared" si="282"/>
        <v>42307.539398148147</v>
      </c>
      <c r="T3649" s="12">
        <f t="shared" si="283"/>
        <v>42337.581064814818</v>
      </c>
      <c r="U3649">
        <f t="shared" si="284"/>
        <v>2015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4110</v>
      </c>
      <c r="B3652" s="3" t="s">
        <v>4106</v>
      </c>
      <c r="C3652" s="3" t="s">
        <v>8213</v>
      </c>
      <c r="D3652" s="6">
        <v>300</v>
      </c>
      <c r="E3652" s="8">
        <v>86</v>
      </c>
      <c r="F3652" t="s">
        <v>8220</v>
      </c>
      <c r="G3652" t="s">
        <v>8224</v>
      </c>
      <c r="H3652" t="s">
        <v>8246</v>
      </c>
      <c r="I3652">
        <v>1469113351</v>
      </c>
      <c r="J3652">
        <v>1463929351</v>
      </c>
      <c r="K3652" t="b">
        <v>0</v>
      </c>
      <c r="L3652">
        <v>6</v>
      </c>
      <c r="M3652" t="b">
        <v>0</v>
      </c>
      <c r="N3652" t="s">
        <v>8269</v>
      </c>
      <c r="O3652">
        <f t="shared" ref="O3652:O3715" si="290">ROUND(E3652/D3652*100,0)</f>
        <v>29</v>
      </c>
      <c r="P3652">
        <f t="shared" ref="P3652:P3715" si="291">IFERROR(ROUND(E3652/L3652,2),0)</f>
        <v>14.33</v>
      </c>
      <c r="Q3652" t="s">
        <v>8315</v>
      </c>
      <c r="R3652" t="s">
        <v>8316</v>
      </c>
      <c r="S3652" s="12">
        <f t="shared" si="287"/>
        <v>42512.626747685179</v>
      </c>
      <c r="T3652" s="12">
        <f t="shared" si="288"/>
        <v>42572.626747685179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0"/>
        <v>104</v>
      </c>
      <c r="P3653">
        <f t="shared" si="291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0"/>
        <v>251</v>
      </c>
      <c r="P3654">
        <f t="shared" si="291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1646</v>
      </c>
      <c r="B3655" s="3" t="s">
        <v>1647</v>
      </c>
      <c r="C3655" s="3" t="s">
        <v>5756</v>
      </c>
      <c r="D3655" s="6">
        <v>2000</v>
      </c>
      <c r="E3655" s="8">
        <v>2204</v>
      </c>
      <c r="F3655" t="s">
        <v>8218</v>
      </c>
      <c r="G3655" t="s">
        <v>8224</v>
      </c>
      <c r="H3655" t="s">
        <v>8246</v>
      </c>
      <c r="I3655">
        <v>1408039860</v>
      </c>
      <c r="J3655">
        <v>1405248503</v>
      </c>
      <c r="K3655" t="b">
        <v>0</v>
      </c>
      <c r="L3655">
        <v>83</v>
      </c>
      <c r="M3655" t="b">
        <v>1</v>
      </c>
      <c r="N3655" t="s">
        <v>8290</v>
      </c>
      <c r="O3655">
        <f t="shared" si="290"/>
        <v>110</v>
      </c>
      <c r="P3655">
        <f t="shared" si="291"/>
        <v>26.55</v>
      </c>
      <c r="Q3655" t="s">
        <v>8323</v>
      </c>
      <c r="R3655" t="s">
        <v>8344</v>
      </c>
      <c r="S3655" s="12">
        <f t="shared" si="287"/>
        <v>41833.450266203705</v>
      </c>
      <c r="T3655" s="12">
        <f t="shared" si="288"/>
        <v>41865.757638888892</v>
      </c>
      <c r="U3655">
        <f t="shared" si="289"/>
        <v>2014</v>
      </c>
    </row>
    <row r="3656" spans="1:21" ht="43.5" x14ac:dyDescent="0.35">
      <c r="A3656">
        <v>1659</v>
      </c>
      <c r="B3656" s="3" t="s">
        <v>1660</v>
      </c>
      <c r="C3656" s="3" t="s">
        <v>5769</v>
      </c>
      <c r="D3656" s="6">
        <v>500</v>
      </c>
      <c r="E3656" s="8">
        <v>564</v>
      </c>
      <c r="F3656" t="s">
        <v>8218</v>
      </c>
      <c r="G3656" t="s">
        <v>8224</v>
      </c>
      <c r="H3656" t="s">
        <v>8246</v>
      </c>
      <c r="I3656">
        <v>1387281600</v>
      </c>
      <c r="J3656">
        <v>1384811721</v>
      </c>
      <c r="K3656" t="b">
        <v>0</v>
      </c>
      <c r="L3656">
        <v>45</v>
      </c>
      <c r="M3656" t="b">
        <v>1</v>
      </c>
      <c r="N3656" t="s">
        <v>8290</v>
      </c>
      <c r="O3656">
        <f t="shared" si="290"/>
        <v>113</v>
      </c>
      <c r="P3656">
        <f t="shared" si="291"/>
        <v>12.53</v>
      </c>
      <c r="Q3656" t="s">
        <v>8323</v>
      </c>
      <c r="R3656" t="s">
        <v>8344</v>
      </c>
      <c r="S3656" s="12">
        <f t="shared" si="287"/>
        <v>41596.913437499999</v>
      </c>
      <c r="T3656" s="12">
        <f t="shared" si="288"/>
        <v>41625.5</v>
      </c>
      <c r="U3656">
        <f t="shared" si="289"/>
        <v>2013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0"/>
        <v>116</v>
      </c>
      <c r="P3657">
        <f t="shared" si="291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0"/>
        <v>106</v>
      </c>
      <c r="P3658">
        <f t="shared" si="291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3.5" x14ac:dyDescent="0.35">
      <c r="A3662">
        <v>2506</v>
      </c>
      <c r="B3662" s="3" t="s">
        <v>2506</v>
      </c>
      <c r="C3662" s="3" t="s">
        <v>6616</v>
      </c>
      <c r="D3662" s="6">
        <v>5000</v>
      </c>
      <c r="E3662" s="8">
        <v>30</v>
      </c>
      <c r="F3662" t="s">
        <v>8220</v>
      </c>
      <c r="G3662" t="s">
        <v>8224</v>
      </c>
      <c r="H3662" t="s">
        <v>8246</v>
      </c>
      <c r="I3662">
        <v>1443906000</v>
      </c>
      <c r="J3662">
        <v>1441955269</v>
      </c>
      <c r="K3662" t="b">
        <v>0</v>
      </c>
      <c r="L3662">
        <v>2</v>
      </c>
      <c r="M3662" t="b">
        <v>0</v>
      </c>
      <c r="N3662" t="s">
        <v>8297</v>
      </c>
      <c r="O3662">
        <f t="shared" si="290"/>
        <v>1</v>
      </c>
      <c r="P3662">
        <f t="shared" si="291"/>
        <v>15</v>
      </c>
      <c r="Q3662" t="s">
        <v>8334</v>
      </c>
      <c r="R3662" t="s">
        <v>8351</v>
      </c>
      <c r="S3662" s="12">
        <f t="shared" si="287"/>
        <v>42258.297094907408</v>
      </c>
      <c r="T3662" s="12">
        <f t="shared" si="288"/>
        <v>42280.875</v>
      </c>
      <c r="U3662">
        <f t="shared" si="289"/>
        <v>2015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2509</v>
      </c>
      <c r="B3665" s="3" t="s">
        <v>2509</v>
      </c>
      <c r="C3665" s="3" t="s">
        <v>6619</v>
      </c>
      <c r="D3665" s="6">
        <v>95000</v>
      </c>
      <c r="E3665" s="8">
        <v>1000</v>
      </c>
      <c r="F3665" t="s">
        <v>8220</v>
      </c>
      <c r="G3665" t="s">
        <v>8224</v>
      </c>
      <c r="H3665" t="s">
        <v>8246</v>
      </c>
      <c r="I3665">
        <v>1429554349</v>
      </c>
      <c r="J3665">
        <v>1424719549</v>
      </c>
      <c r="K3665" t="b">
        <v>0</v>
      </c>
      <c r="L3665">
        <v>28</v>
      </c>
      <c r="M3665" t="b">
        <v>0</v>
      </c>
      <c r="N3665" t="s">
        <v>8297</v>
      </c>
      <c r="O3665">
        <f t="shared" si="290"/>
        <v>1</v>
      </c>
      <c r="P3665">
        <f t="shared" si="291"/>
        <v>35.71</v>
      </c>
      <c r="Q3665" t="s">
        <v>8334</v>
      </c>
      <c r="R3665" t="s">
        <v>8351</v>
      </c>
      <c r="S3665" s="12">
        <f t="shared" si="287"/>
        <v>42058.809594907405</v>
      </c>
      <c r="T3665" s="12">
        <f t="shared" si="288"/>
        <v>42114.767928240741</v>
      </c>
      <c r="U3665">
        <f t="shared" si="289"/>
        <v>2015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2511</v>
      </c>
      <c r="B3669" s="3" t="s">
        <v>2511</v>
      </c>
      <c r="C3669" s="3" t="s">
        <v>6621</v>
      </c>
      <c r="D3669" s="6">
        <v>100000</v>
      </c>
      <c r="E3669" s="8">
        <v>0</v>
      </c>
      <c r="F3669" t="s">
        <v>8220</v>
      </c>
      <c r="G3669" t="s">
        <v>8224</v>
      </c>
      <c r="H3669" t="s">
        <v>8246</v>
      </c>
      <c r="I3669">
        <v>1454323413</v>
      </c>
      <c r="J3669">
        <v>1451731413</v>
      </c>
      <c r="K3669" t="b">
        <v>0</v>
      </c>
      <c r="L3669">
        <v>0</v>
      </c>
      <c r="M3669" t="b">
        <v>0</v>
      </c>
      <c r="N3669" t="s">
        <v>8297</v>
      </c>
      <c r="O3669">
        <f t="shared" si="290"/>
        <v>0</v>
      </c>
      <c r="P3669">
        <f t="shared" si="291"/>
        <v>0</v>
      </c>
      <c r="Q3669" t="s">
        <v>8334</v>
      </c>
      <c r="R3669" t="s">
        <v>8351</v>
      </c>
      <c r="S3669" s="12">
        <f t="shared" si="287"/>
        <v>42371.446909722217</v>
      </c>
      <c r="T3669" s="12">
        <f t="shared" si="288"/>
        <v>42401.446909722217</v>
      </c>
      <c r="U3669">
        <f t="shared" si="289"/>
        <v>2016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800</v>
      </c>
      <c r="B3671" s="3" t="s">
        <v>801</v>
      </c>
      <c r="C3671" s="3" t="s">
        <v>4910</v>
      </c>
      <c r="D3671" s="6">
        <v>1500</v>
      </c>
      <c r="E3671" s="8">
        <v>2282</v>
      </c>
      <c r="F3671" t="s">
        <v>8218</v>
      </c>
      <c r="G3671" t="s">
        <v>8224</v>
      </c>
      <c r="H3671" t="s">
        <v>8246</v>
      </c>
      <c r="I3671">
        <v>1410431054</v>
      </c>
      <c r="J3671">
        <v>1407839054</v>
      </c>
      <c r="K3671" t="b">
        <v>0</v>
      </c>
      <c r="L3671">
        <v>56</v>
      </c>
      <c r="M3671" t="b">
        <v>1</v>
      </c>
      <c r="N3671" t="s">
        <v>8274</v>
      </c>
      <c r="O3671">
        <f t="shared" si="290"/>
        <v>152</v>
      </c>
      <c r="P3671">
        <f t="shared" si="291"/>
        <v>40.75</v>
      </c>
      <c r="Q3671" t="s">
        <v>8323</v>
      </c>
      <c r="R3671" t="s">
        <v>8324</v>
      </c>
      <c r="S3671" s="12">
        <f t="shared" si="287"/>
        <v>41863.433495370373</v>
      </c>
      <c r="T3671" s="12">
        <f t="shared" si="288"/>
        <v>41893.433495370373</v>
      </c>
      <c r="U3671">
        <f t="shared" si="289"/>
        <v>2014</v>
      </c>
    </row>
    <row r="3672" spans="1:21" ht="58" x14ac:dyDescent="0.35">
      <c r="A3672">
        <v>829</v>
      </c>
      <c r="B3672" s="3" t="s">
        <v>830</v>
      </c>
      <c r="C3672" s="3" t="s">
        <v>4939</v>
      </c>
      <c r="D3672" s="6">
        <v>500</v>
      </c>
      <c r="E3672" s="8">
        <v>520</v>
      </c>
      <c r="F3672" t="s">
        <v>8218</v>
      </c>
      <c r="G3672" t="s">
        <v>8224</v>
      </c>
      <c r="H3672" t="s">
        <v>8246</v>
      </c>
      <c r="I3672">
        <v>1468437240</v>
      </c>
      <c r="J3672">
        <v>1463253240</v>
      </c>
      <c r="K3672" t="b">
        <v>0</v>
      </c>
      <c r="L3672">
        <v>16</v>
      </c>
      <c r="M3672" t="b">
        <v>1</v>
      </c>
      <c r="N3672" t="s">
        <v>8274</v>
      </c>
      <c r="O3672">
        <f t="shared" si="290"/>
        <v>104</v>
      </c>
      <c r="P3672">
        <f t="shared" si="291"/>
        <v>32.5</v>
      </c>
      <c r="Q3672" t="s">
        <v>8323</v>
      </c>
      <c r="R3672" t="s">
        <v>8324</v>
      </c>
      <c r="S3672" s="12">
        <f t="shared" si="287"/>
        <v>42504.801388888889</v>
      </c>
      <c r="T3672" s="12">
        <f t="shared" si="288"/>
        <v>42564.801388888889</v>
      </c>
      <c r="U3672">
        <f t="shared" si="289"/>
        <v>2016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29" x14ac:dyDescent="0.35">
      <c r="A3674">
        <v>1376</v>
      </c>
      <c r="B3674" s="3" t="s">
        <v>1377</v>
      </c>
      <c r="C3674" s="3" t="s">
        <v>5486</v>
      </c>
      <c r="D3674" s="6">
        <v>3700</v>
      </c>
      <c r="E3674" s="8">
        <v>9342</v>
      </c>
      <c r="F3674" t="s">
        <v>8218</v>
      </c>
      <c r="G3674" t="s">
        <v>8224</v>
      </c>
      <c r="H3674" t="s">
        <v>8246</v>
      </c>
      <c r="I3674">
        <v>1480784606</v>
      </c>
      <c r="J3674">
        <v>1478189006</v>
      </c>
      <c r="K3674" t="b">
        <v>0</v>
      </c>
      <c r="L3674">
        <v>168</v>
      </c>
      <c r="M3674" t="b">
        <v>1</v>
      </c>
      <c r="N3674" t="s">
        <v>8274</v>
      </c>
      <c r="O3674">
        <f t="shared" si="290"/>
        <v>252</v>
      </c>
      <c r="P3674">
        <f t="shared" si="291"/>
        <v>55.61</v>
      </c>
      <c r="Q3674" t="s">
        <v>8323</v>
      </c>
      <c r="R3674" t="s">
        <v>8324</v>
      </c>
      <c r="S3674" s="12">
        <f t="shared" si="287"/>
        <v>42677.669050925921</v>
      </c>
      <c r="T3674" s="12">
        <f t="shared" si="288"/>
        <v>42707.710717592592</v>
      </c>
      <c r="U3674">
        <f t="shared" si="289"/>
        <v>2016</v>
      </c>
    </row>
    <row r="3675" spans="1:21" x14ac:dyDescent="0.35">
      <c r="A3675">
        <v>1378</v>
      </c>
      <c r="B3675" s="3" t="s">
        <v>1379</v>
      </c>
      <c r="C3675" s="3" t="s">
        <v>5488</v>
      </c>
      <c r="D3675" s="6">
        <v>2000</v>
      </c>
      <c r="E3675" s="8">
        <v>4067</v>
      </c>
      <c r="F3675" t="s">
        <v>8218</v>
      </c>
      <c r="G3675" t="s">
        <v>8224</v>
      </c>
      <c r="H3675" t="s">
        <v>8246</v>
      </c>
      <c r="I3675">
        <v>1470075210</v>
      </c>
      <c r="J3675">
        <v>1468779210</v>
      </c>
      <c r="K3675" t="b">
        <v>0</v>
      </c>
      <c r="L3675">
        <v>133</v>
      </c>
      <c r="M3675" t="b">
        <v>1</v>
      </c>
      <c r="N3675" t="s">
        <v>8274</v>
      </c>
      <c r="O3675">
        <f t="shared" si="290"/>
        <v>203</v>
      </c>
      <c r="P3675">
        <f t="shared" si="291"/>
        <v>30.58</v>
      </c>
      <c r="Q3675" t="s">
        <v>8323</v>
      </c>
      <c r="R3675" t="s">
        <v>8324</v>
      </c>
      <c r="S3675" s="12">
        <f t="shared" si="287"/>
        <v>42568.759374999994</v>
      </c>
      <c r="T3675" s="12">
        <f t="shared" si="288"/>
        <v>42583.759374999994</v>
      </c>
      <c r="U3675">
        <f t="shared" si="289"/>
        <v>2016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29" x14ac:dyDescent="0.35">
      <c r="A3677">
        <v>1389</v>
      </c>
      <c r="B3677" s="3" t="s">
        <v>1390</v>
      </c>
      <c r="C3677" s="3" t="s">
        <v>5499</v>
      </c>
      <c r="D3677" s="6">
        <v>500</v>
      </c>
      <c r="E3677" s="8">
        <v>727</v>
      </c>
      <c r="F3677" t="s">
        <v>8218</v>
      </c>
      <c r="G3677" t="s">
        <v>8224</v>
      </c>
      <c r="H3677" t="s">
        <v>8246</v>
      </c>
      <c r="I3677">
        <v>1471087957</v>
      </c>
      <c r="J3677">
        <v>1468495957</v>
      </c>
      <c r="K3677" t="b">
        <v>0</v>
      </c>
      <c r="L3677">
        <v>34</v>
      </c>
      <c r="M3677" t="b">
        <v>1</v>
      </c>
      <c r="N3677" t="s">
        <v>8274</v>
      </c>
      <c r="O3677">
        <f t="shared" si="290"/>
        <v>145</v>
      </c>
      <c r="P3677">
        <f t="shared" si="291"/>
        <v>21.38</v>
      </c>
      <c r="Q3677" t="s">
        <v>8323</v>
      </c>
      <c r="R3677" t="s">
        <v>8324</v>
      </c>
      <c r="S3677" s="12">
        <f t="shared" si="287"/>
        <v>42565.480983796297</v>
      </c>
      <c r="T3677" s="12">
        <f t="shared" si="288"/>
        <v>42595.480983796297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1400</v>
      </c>
      <c r="B3680" s="3" t="s">
        <v>1401</v>
      </c>
      <c r="C3680" s="3" t="s">
        <v>5510</v>
      </c>
      <c r="D3680" s="6">
        <v>350</v>
      </c>
      <c r="E3680" s="8">
        <v>586</v>
      </c>
      <c r="F3680" t="s">
        <v>8218</v>
      </c>
      <c r="G3680" t="s">
        <v>8224</v>
      </c>
      <c r="H3680" t="s">
        <v>8246</v>
      </c>
      <c r="I3680">
        <v>1465709400</v>
      </c>
      <c r="J3680">
        <v>1462695073</v>
      </c>
      <c r="K3680" t="b">
        <v>0</v>
      </c>
      <c r="L3680">
        <v>34</v>
      </c>
      <c r="M3680" t="b">
        <v>1</v>
      </c>
      <c r="N3680" t="s">
        <v>8274</v>
      </c>
      <c r="O3680">
        <f t="shared" si="290"/>
        <v>167</v>
      </c>
      <c r="P3680">
        <f t="shared" si="291"/>
        <v>17.239999999999998</v>
      </c>
      <c r="Q3680" t="s">
        <v>8323</v>
      </c>
      <c r="R3680" t="s">
        <v>8324</v>
      </c>
      <c r="S3680" s="12">
        <f t="shared" si="287"/>
        <v>42498.341122685189</v>
      </c>
      <c r="T3680" s="12">
        <f t="shared" si="288"/>
        <v>42533.229166666672</v>
      </c>
      <c r="U3680">
        <f t="shared" si="289"/>
        <v>2016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1402</v>
      </c>
      <c r="B3690" s="3" t="s">
        <v>1403</v>
      </c>
      <c r="C3690" s="3" t="s">
        <v>5512</v>
      </c>
      <c r="D3690" s="6">
        <v>2500</v>
      </c>
      <c r="E3690" s="8">
        <v>2729</v>
      </c>
      <c r="F3690" t="s">
        <v>8218</v>
      </c>
      <c r="G3690" t="s">
        <v>8224</v>
      </c>
      <c r="H3690" t="s">
        <v>8246</v>
      </c>
      <c r="I3690">
        <v>1430439411</v>
      </c>
      <c r="J3690">
        <v>1425259011</v>
      </c>
      <c r="K3690" t="b">
        <v>0</v>
      </c>
      <c r="L3690">
        <v>113</v>
      </c>
      <c r="M3690" t="b">
        <v>1</v>
      </c>
      <c r="N3690" t="s">
        <v>8274</v>
      </c>
      <c r="O3690">
        <f t="shared" si="290"/>
        <v>109</v>
      </c>
      <c r="P3690">
        <f t="shared" si="291"/>
        <v>24.15</v>
      </c>
      <c r="Q3690" t="s">
        <v>8323</v>
      </c>
      <c r="R3690" t="s">
        <v>8324</v>
      </c>
      <c r="S3690" s="12">
        <f t="shared" si="287"/>
        <v>42065.053368055553</v>
      </c>
      <c r="T3690" s="12">
        <f t="shared" si="288"/>
        <v>42125.011701388896</v>
      </c>
      <c r="U3690">
        <f t="shared" si="289"/>
        <v>2015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1623</v>
      </c>
      <c r="B3695" s="3" t="s">
        <v>1624</v>
      </c>
      <c r="C3695" s="3" t="s">
        <v>5733</v>
      </c>
      <c r="D3695" s="6">
        <v>750</v>
      </c>
      <c r="E3695" s="8">
        <v>758</v>
      </c>
      <c r="F3695" t="s">
        <v>8218</v>
      </c>
      <c r="G3695" t="s">
        <v>8224</v>
      </c>
      <c r="H3695" t="s">
        <v>8246</v>
      </c>
      <c r="I3695">
        <v>1377621089</v>
      </c>
      <c r="J3695">
        <v>1372437089</v>
      </c>
      <c r="K3695" t="b">
        <v>0</v>
      </c>
      <c r="L3695">
        <v>18</v>
      </c>
      <c r="M3695" t="b">
        <v>1</v>
      </c>
      <c r="N3695" t="s">
        <v>8274</v>
      </c>
      <c r="O3695">
        <f t="shared" si="290"/>
        <v>101</v>
      </c>
      <c r="P3695">
        <f t="shared" si="291"/>
        <v>42.11</v>
      </c>
      <c r="Q3695" t="s">
        <v>8323</v>
      </c>
      <c r="R3695" t="s">
        <v>8324</v>
      </c>
      <c r="S3695" s="12">
        <f t="shared" si="287"/>
        <v>41453.688530092593</v>
      </c>
      <c r="T3695" s="12">
        <f t="shared" si="288"/>
        <v>41513.688530092593</v>
      </c>
      <c r="U3695">
        <f t="shared" si="289"/>
        <v>2013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58" x14ac:dyDescent="0.35">
      <c r="A3698">
        <v>1835</v>
      </c>
      <c r="B3698" s="3" t="s">
        <v>1836</v>
      </c>
      <c r="C3698" s="3" t="s">
        <v>5945</v>
      </c>
      <c r="D3698" s="6">
        <v>500</v>
      </c>
      <c r="E3698" s="8">
        <v>520</v>
      </c>
      <c r="F3698" t="s">
        <v>8218</v>
      </c>
      <c r="G3698" t="s">
        <v>8224</v>
      </c>
      <c r="H3698" t="s">
        <v>8246</v>
      </c>
      <c r="I3698">
        <v>1459439471</v>
      </c>
      <c r="J3698">
        <v>1456851071</v>
      </c>
      <c r="K3698" t="b">
        <v>0</v>
      </c>
      <c r="L3698">
        <v>11</v>
      </c>
      <c r="M3698" t="b">
        <v>1</v>
      </c>
      <c r="N3698" t="s">
        <v>8274</v>
      </c>
      <c r="O3698">
        <f t="shared" si="290"/>
        <v>104</v>
      </c>
      <c r="P3698">
        <f t="shared" si="291"/>
        <v>47.27</v>
      </c>
      <c r="Q3698" t="s">
        <v>8323</v>
      </c>
      <c r="R3698" t="s">
        <v>8324</v>
      </c>
      <c r="S3698" s="12">
        <f t="shared" si="287"/>
        <v>42430.702210648145</v>
      </c>
      <c r="T3698" s="12">
        <f t="shared" si="288"/>
        <v>42460.660543981481</v>
      </c>
      <c r="U3698">
        <f t="shared" si="289"/>
        <v>2016</v>
      </c>
    </row>
    <row r="3699" spans="1:21" ht="58" x14ac:dyDescent="0.35">
      <c r="A3699">
        <v>2174</v>
      </c>
      <c r="B3699" s="3" t="s">
        <v>2175</v>
      </c>
      <c r="C3699" s="3" t="s">
        <v>6284</v>
      </c>
      <c r="D3699" s="6">
        <v>4000</v>
      </c>
      <c r="E3699" s="8">
        <v>4119</v>
      </c>
      <c r="F3699" t="s">
        <v>8218</v>
      </c>
      <c r="G3699" t="s">
        <v>8224</v>
      </c>
      <c r="H3699" t="s">
        <v>8246</v>
      </c>
      <c r="I3699">
        <v>1462453307</v>
      </c>
      <c r="J3699">
        <v>1459861307</v>
      </c>
      <c r="K3699" t="b">
        <v>0</v>
      </c>
      <c r="L3699">
        <v>63</v>
      </c>
      <c r="M3699" t="b">
        <v>1</v>
      </c>
      <c r="N3699" t="s">
        <v>8274</v>
      </c>
      <c r="O3699">
        <f t="shared" si="290"/>
        <v>103</v>
      </c>
      <c r="P3699">
        <f t="shared" si="291"/>
        <v>65.38</v>
      </c>
      <c r="Q3699" t="s">
        <v>8323</v>
      </c>
      <c r="R3699" t="s">
        <v>8324</v>
      </c>
      <c r="S3699" s="12">
        <f t="shared" si="287"/>
        <v>42465.542905092589</v>
      </c>
      <c r="T3699" s="12">
        <f t="shared" si="288"/>
        <v>42495.542905092589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130</v>
      </c>
      <c r="B3703" s="3" t="s">
        <v>132</v>
      </c>
      <c r="C3703" s="3" t="s">
        <v>4241</v>
      </c>
      <c r="D3703" s="6">
        <v>600</v>
      </c>
      <c r="E3703" s="8">
        <v>0</v>
      </c>
      <c r="F3703" t="s">
        <v>8219</v>
      </c>
      <c r="G3703" t="s">
        <v>8224</v>
      </c>
      <c r="H3703" t="s">
        <v>8246</v>
      </c>
      <c r="I3703">
        <v>1402949760</v>
      </c>
      <c r="J3703">
        <v>1400536692</v>
      </c>
      <c r="K3703" t="b">
        <v>0</v>
      </c>
      <c r="L3703">
        <v>0</v>
      </c>
      <c r="M3703" t="b">
        <v>0</v>
      </c>
      <c r="N3703" t="s">
        <v>8265</v>
      </c>
      <c r="O3703">
        <f t="shared" si="290"/>
        <v>0</v>
      </c>
      <c r="P3703">
        <f t="shared" si="291"/>
        <v>0</v>
      </c>
      <c r="Q3703" t="s">
        <v>8308</v>
      </c>
      <c r="R3703" t="s">
        <v>8311</v>
      </c>
      <c r="S3703" s="12">
        <f t="shared" si="287"/>
        <v>41778.915416666663</v>
      </c>
      <c r="T3703" s="12">
        <f t="shared" si="288"/>
        <v>41806.844444444447</v>
      </c>
      <c r="U3703">
        <f t="shared" si="289"/>
        <v>2014</v>
      </c>
    </row>
    <row r="3704" spans="1:21" ht="29" x14ac:dyDescent="0.35">
      <c r="A3704">
        <v>147</v>
      </c>
      <c r="B3704" s="3" t="s">
        <v>149</v>
      </c>
      <c r="C3704" s="3" t="s">
        <v>4257</v>
      </c>
      <c r="D3704" s="6">
        <v>7000</v>
      </c>
      <c r="E3704" s="8">
        <v>0</v>
      </c>
      <c r="F3704" t="s">
        <v>8219</v>
      </c>
      <c r="G3704" t="s">
        <v>8224</v>
      </c>
      <c r="H3704" t="s">
        <v>8246</v>
      </c>
      <c r="I3704">
        <v>1420741080</v>
      </c>
      <c r="J3704">
        <v>1417026340</v>
      </c>
      <c r="K3704" t="b">
        <v>0</v>
      </c>
      <c r="L3704">
        <v>0</v>
      </c>
      <c r="M3704" t="b">
        <v>0</v>
      </c>
      <c r="N3704" t="s">
        <v>8265</v>
      </c>
      <c r="O3704">
        <f t="shared" si="290"/>
        <v>0</v>
      </c>
      <c r="P3704">
        <f t="shared" si="291"/>
        <v>0</v>
      </c>
      <c r="Q3704" t="s">
        <v>8308</v>
      </c>
      <c r="R3704" t="s">
        <v>8311</v>
      </c>
      <c r="S3704" s="12">
        <f t="shared" si="287"/>
        <v>41969.767824074079</v>
      </c>
      <c r="T3704" s="12">
        <f t="shared" si="288"/>
        <v>42012.762499999997</v>
      </c>
      <c r="U3704">
        <f t="shared" si="289"/>
        <v>2014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60</v>
      </c>
      <c r="B3706" s="3" t="s">
        <v>62</v>
      </c>
      <c r="C3706" s="3" t="s">
        <v>4171</v>
      </c>
      <c r="D3706" s="6">
        <v>4500</v>
      </c>
      <c r="E3706" s="8">
        <v>4648.33</v>
      </c>
      <c r="F3706" t="s">
        <v>8218</v>
      </c>
      <c r="G3706" t="s">
        <v>8224</v>
      </c>
      <c r="H3706" t="s">
        <v>8246</v>
      </c>
      <c r="I3706">
        <v>1395532800</v>
      </c>
      <c r="J3706">
        <v>1393882717</v>
      </c>
      <c r="K3706" t="b">
        <v>0</v>
      </c>
      <c r="L3706">
        <v>108</v>
      </c>
      <c r="M3706" t="b">
        <v>1</v>
      </c>
      <c r="N3706" t="s">
        <v>8264</v>
      </c>
      <c r="O3706">
        <f t="shared" si="290"/>
        <v>103</v>
      </c>
      <c r="P3706">
        <f t="shared" si="291"/>
        <v>43.04</v>
      </c>
      <c r="Q3706" t="s">
        <v>8308</v>
      </c>
      <c r="R3706" t="s">
        <v>8310</v>
      </c>
      <c r="S3706" s="12">
        <f t="shared" si="287"/>
        <v>41701.901817129627</v>
      </c>
      <c r="T3706" s="12">
        <f t="shared" si="288"/>
        <v>41721</v>
      </c>
      <c r="U3706">
        <f t="shared" si="289"/>
        <v>2014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58" x14ac:dyDescent="0.35">
      <c r="A3711">
        <v>68</v>
      </c>
      <c r="B3711" s="3" t="s">
        <v>70</v>
      </c>
      <c r="C3711" s="3" t="s">
        <v>4179</v>
      </c>
      <c r="D3711" s="6">
        <v>600</v>
      </c>
      <c r="E3711" s="8">
        <v>763</v>
      </c>
      <c r="F3711" t="s">
        <v>8218</v>
      </c>
      <c r="G3711" t="s">
        <v>8224</v>
      </c>
      <c r="H3711" t="s">
        <v>8246</v>
      </c>
      <c r="I3711">
        <v>1393162791</v>
      </c>
      <c r="J3711">
        <v>1390570791</v>
      </c>
      <c r="K3711" t="b">
        <v>0</v>
      </c>
      <c r="L3711">
        <v>36</v>
      </c>
      <c r="M3711" t="b">
        <v>1</v>
      </c>
      <c r="N3711" t="s">
        <v>8264</v>
      </c>
      <c r="O3711">
        <f t="shared" si="290"/>
        <v>127</v>
      </c>
      <c r="P3711">
        <f t="shared" si="291"/>
        <v>21.19</v>
      </c>
      <c r="Q3711" t="s">
        <v>8308</v>
      </c>
      <c r="R3711" t="s">
        <v>8310</v>
      </c>
      <c r="S3711" s="12">
        <f t="shared" si="287"/>
        <v>41663.569340277776</v>
      </c>
      <c r="T3711" s="12">
        <f t="shared" si="288"/>
        <v>41693.569340277776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5">ROUND(E3716/D3716*100,0)</f>
        <v>102</v>
      </c>
      <c r="P3716">
        <f t="shared" ref="P3716:P3779" si="296">IFERROR(ROUND(E3716/L3716,2),0)</f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79</v>
      </c>
      <c r="B3717" s="3" t="s">
        <v>81</v>
      </c>
      <c r="C3717" s="3" t="s">
        <v>4190</v>
      </c>
      <c r="D3717" s="6">
        <v>1300</v>
      </c>
      <c r="E3717" s="8">
        <v>1651</v>
      </c>
      <c r="F3717" t="s">
        <v>8218</v>
      </c>
      <c r="G3717" t="s">
        <v>8224</v>
      </c>
      <c r="H3717" t="s">
        <v>8246</v>
      </c>
      <c r="I3717">
        <v>1398451093</v>
      </c>
      <c r="J3717">
        <v>1395859093</v>
      </c>
      <c r="K3717" t="b">
        <v>0</v>
      </c>
      <c r="L3717">
        <v>41</v>
      </c>
      <c r="M3717" t="b">
        <v>1</v>
      </c>
      <c r="N3717" t="s">
        <v>8264</v>
      </c>
      <c r="O3717">
        <f t="shared" si="295"/>
        <v>127</v>
      </c>
      <c r="P3717">
        <f t="shared" si="296"/>
        <v>40.270000000000003</v>
      </c>
      <c r="Q3717" t="s">
        <v>8308</v>
      </c>
      <c r="R3717" t="s">
        <v>8310</v>
      </c>
      <c r="S3717" s="12">
        <f t="shared" si="292"/>
        <v>41724.776539351849</v>
      </c>
      <c r="T3717" s="12">
        <f t="shared" si="293"/>
        <v>41754.776539351849</v>
      </c>
      <c r="U3717">
        <f t="shared" si="294"/>
        <v>2014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5"/>
        <v>156</v>
      </c>
      <c r="P3718">
        <f t="shared" si="296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83</v>
      </c>
      <c r="B3719" s="3" t="s">
        <v>85</v>
      </c>
      <c r="C3719" s="3" t="s">
        <v>4194</v>
      </c>
      <c r="D3719" s="6">
        <v>200</v>
      </c>
      <c r="E3719" s="8">
        <v>205</v>
      </c>
      <c r="F3719" t="s">
        <v>8218</v>
      </c>
      <c r="G3719" t="s">
        <v>8224</v>
      </c>
      <c r="H3719" t="s">
        <v>8246</v>
      </c>
      <c r="I3719">
        <v>1424604600</v>
      </c>
      <c r="J3719">
        <v>1423320389</v>
      </c>
      <c r="K3719" t="b">
        <v>0</v>
      </c>
      <c r="L3719">
        <v>13</v>
      </c>
      <c r="M3719" t="b">
        <v>1</v>
      </c>
      <c r="N3719" t="s">
        <v>8264</v>
      </c>
      <c r="O3719">
        <f t="shared" si="295"/>
        <v>103</v>
      </c>
      <c r="P3719">
        <f t="shared" si="296"/>
        <v>15.77</v>
      </c>
      <c r="Q3719" t="s">
        <v>8308</v>
      </c>
      <c r="R3719" t="s">
        <v>8310</v>
      </c>
      <c r="S3719" s="12">
        <f t="shared" si="292"/>
        <v>42042.615613425922</v>
      </c>
      <c r="T3719" s="12">
        <f t="shared" si="293"/>
        <v>42057.479166666672</v>
      </c>
      <c r="U3719">
        <f t="shared" si="294"/>
        <v>2015</v>
      </c>
    </row>
    <row r="3720" spans="1:21" ht="43.5" x14ac:dyDescent="0.35">
      <c r="A3720">
        <v>94</v>
      </c>
      <c r="B3720" s="3" t="s">
        <v>96</v>
      </c>
      <c r="C3720" s="3" t="s">
        <v>4205</v>
      </c>
      <c r="D3720" s="6">
        <v>250</v>
      </c>
      <c r="E3720" s="8">
        <v>260</v>
      </c>
      <c r="F3720" t="s">
        <v>8218</v>
      </c>
      <c r="G3720" t="s">
        <v>8224</v>
      </c>
      <c r="H3720" t="s">
        <v>8246</v>
      </c>
      <c r="I3720">
        <v>1396890822</v>
      </c>
      <c r="J3720">
        <v>1395162822</v>
      </c>
      <c r="K3720" t="b">
        <v>0</v>
      </c>
      <c r="L3720">
        <v>12</v>
      </c>
      <c r="M3720" t="b">
        <v>1</v>
      </c>
      <c r="N3720" t="s">
        <v>8264</v>
      </c>
      <c r="O3720">
        <f t="shared" si="295"/>
        <v>104</v>
      </c>
      <c r="P3720">
        <f t="shared" si="296"/>
        <v>21.67</v>
      </c>
      <c r="Q3720" t="s">
        <v>8308</v>
      </c>
      <c r="R3720" t="s">
        <v>8310</v>
      </c>
      <c r="S3720" s="12">
        <f t="shared" si="292"/>
        <v>41716.717847222222</v>
      </c>
      <c r="T3720" s="12">
        <f t="shared" si="293"/>
        <v>41736.717847222222</v>
      </c>
      <c r="U3720">
        <f t="shared" si="294"/>
        <v>2014</v>
      </c>
    </row>
    <row r="3721" spans="1:21" ht="43.5" x14ac:dyDescent="0.35">
      <c r="A3721">
        <v>103</v>
      </c>
      <c r="B3721" s="3" t="s">
        <v>105</v>
      </c>
      <c r="C3721" s="3" t="s">
        <v>4214</v>
      </c>
      <c r="D3721" s="6">
        <v>1300</v>
      </c>
      <c r="E3721" s="8">
        <v>1367</v>
      </c>
      <c r="F3721" t="s">
        <v>8218</v>
      </c>
      <c r="G3721" t="s">
        <v>8224</v>
      </c>
      <c r="H3721" t="s">
        <v>8246</v>
      </c>
      <c r="I3721">
        <v>1394220030</v>
      </c>
      <c r="J3721">
        <v>1392232830</v>
      </c>
      <c r="K3721" t="b">
        <v>0</v>
      </c>
      <c r="L3721">
        <v>49</v>
      </c>
      <c r="M3721" t="b">
        <v>1</v>
      </c>
      <c r="N3721" t="s">
        <v>8264</v>
      </c>
      <c r="O3721">
        <f t="shared" si="295"/>
        <v>105</v>
      </c>
      <c r="P3721">
        <f t="shared" si="296"/>
        <v>27.9</v>
      </c>
      <c r="Q3721" t="s">
        <v>8308</v>
      </c>
      <c r="R3721" t="s">
        <v>8310</v>
      </c>
      <c r="S3721" s="12">
        <f t="shared" si="292"/>
        <v>41682.805902777778</v>
      </c>
      <c r="T3721" s="12">
        <f t="shared" si="293"/>
        <v>41705.805902777778</v>
      </c>
      <c r="U3721">
        <f t="shared" si="294"/>
        <v>2014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5"/>
        <v>105</v>
      </c>
      <c r="P3722">
        <f t="shared" si="296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43.5" x14ac:dyDescent="0.35">
      <c r="A3725">
        <v>2324</v>
      </c>
      <c r="B3725" s="3" t="s">
        <v>2325</v>
      </c>
      <c r="C3725" s="3" t="s">
        <v>6434</v>
      </c>
      <c r="D3725" s="6">
        <v>7500</v>
      </c>
      <c r="E3725" s="8">
        <v>1555</v>
      </c>
      <c r="F3725" t="s">
        <v>8221</v>
      </c>
      <c r="G3725" t="s">
        <v>8224</v>
      </c>
      <c r="H3725" t="s">
        <v>8246</v>
      </c>
      <c r="I3725">
        <v>1490559285</v>
      </c>
      <c r="J3725">
        <v>1487970885</v>
      </c>
      <c r="K3725" t="b">
        <v>0</v>
      </c>
      <c r="L3725">
        <v>61</v>
      </c>
      <c r="M3725" t="b">
        <v>0</v>
      </c>
      <c r="N3725" t="s">
        <v>8296</v>
      </c>
      <c r="O3725">
        <f t="shared" si="295"/>
        <v>21</v>
      </c>
      <c r="P3725">
        <f t="shared" si="296"/>
        <v>25.49</v>
      </c>
      <c r="Q3725" t="s">
        <v>8334</v>
      </c>
      <c r="R3725" t="s">
        <v>8350</v>
      </c>
      <c r="S3725" s="12">
        <f t="shared" si="292"/>
        <v>42790.885243055556</v>
      </c>
      <c r="T3725" s="12">
        <f t="shared" si="293"/>
        <v>42820.843576388885</v>
      </c>
      <c r="U3725">
        <f t="shared" si="294"/>
        <v>2017</v>
      </c>
    </row>
    <row r="3726" spans="1:21" ht="43.5" x14ac:dyDescent="0.35">
      <c r="A3726">
        <v>2615</v>
      </c>
      <c r="B3726" s="3" t="s">
        <v>2615</v>
      </c>
      <c r="C3726" s="3" t="s">
        <v>6725</v>
      </c>
      <c r="D3726" s="6">
        <v>2001</v>
      </c>
      <c r="E3726" s="8">
        <v>3397</v>
      </c>
      <c r="F3726" t="s">
        <v>8218</v>
      </c>
      <c r="G3726" t="s">
        <v>8224</v>
      </c>
      <c r="H3726" t="s">
        <v>8246</v>
      </c>
      <c r="I3726">
        <v>1462017600</v>
      </c>
      <c r="J3726">
        <v>1458820564</v>
      </c>
      <c r="K3726" t="b">
        <v>0</v>
      </c>
      <c r="L3726">
        <v>72</v>
      </c>
      <c r="M3726" t="b">
        <v>1</v>
      </c>
      <c r="N3726" t="s">
        <v>8299</v>
      </c>
      <c r="O3726">
        <f t="shared" si="295"/>
        <v>170</v>
      </c>
      <c r="P3726">
        <f t="shared" si="296"/>
        <v>47.18</v>
      </c>
      <c r="Q3726" t="s">
        <v>8317</v>
      </c>
      <c r="R3726" t="s">
        <v>8353</v>
      </c>
      <c r="S3726" s="12">
        <f t="shared" si="292"/>
        <v>42453.49726851852</v>
      </c>
      <c r="T3726" s="12">
        <f t="shared" si="293"/>
        <v>42490.5</v>
      </c>
      <c r="U3726">
        <f t="shared" si="294"/>
        <v>2016</v>
      </c>
    </row>
    <row r="3727" spans="1:21" ht="29" x14ac:dyDescent="0.35">
      <c r="A3727">
        <v>2629</v>
      </c>
      <c r="B3727" s="3" t="s">
        <v>2629</v>
      </c>
      <c r="C3727" s="3" t="s">
        <v>6739</v>
      </c>
      <c r="D3727" s="6">
        <v>5000</v>
      </c>
      <c r="E3727" s="8">
        <v>6387</v>
      </c>
      <c r="F3727" t="s">
        <v>8218</v>
      </c>
      <c r="G3727" t="s">
        <v>8224</v>
      </c>
      <c r="H3727" t="s">
        <v>8246</v>
      </c>
      <c r="I3727">
        <v>1431608122</v>
      </c>
      <c r="J3727">
        <v>1429016122</v>
      </c>
      <c r="K3727" t="b">
        <v>0</v>
      </c>
      <c r="L3727">
        <v>100</v>
      </c>
      <c r="M3727" t="b">
        <v>1</v>
      </c>
      <c r="N3727" t="s">
        <v>8299</v>
      </c>
      <c r="O3727">
        <f t="shared" si="295"/>
        <v>128</v>
      </c>
      <c r="P3727">
        <f t="shared" si="296"/>
        <v>63.87</v>
      </c>
      <c r="Q3727" t="s">
        <v>8317</v>
      </c>
      <c r="R3727" t="s">
        <v>8353</v>
      </c>
      <c r="S3727" s="12">
        <f t="shared" si="292"/>
        <v>42108.538449074069</v>
      </c>
      <c r="T3727" s="12">
        <f t="shared" si="293"/>
        <v>42138.538449074069</v>
      </c>
      <c r="U3727">
        <f t="shared" si="294"/>
        <v>2015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43.5" x14ac:dyDescent="0.35">
      <c r="A3737">
        <v>2639</v>
      </c>
      <c r="B3737" s="3" t="s">
        <v>2639</v>
      </c>
      <c r="C3737" s="3" t="s">
        <v>6749</v>
      </c>
      <c r="D3737" s="6">
        <v>300</v>
      </c>
      <c r="E3737" s="8">
        <v>492</v>
      </c>
      <c r="F3737" t="s">
        <v>8218</v>
      </c>
      <c r="G3737" t="s">
        <v>8224</v>
      </c>
      <c r="H3737" t="s">
        <v>8246</v>
      </c>
      <c r="I3737">
        <v>1424378748</v>
      </c>
      <c r="J3737">
        <v>1421786748</v>
      </c>
      <c r="K3737" t="b">
        <v>0</v>
      </c>
      <c r="L3737">
        <v>49</v>
      </c>
      <c r="M3737" t="b">
        <v>1</v>
      </c>
      <c r="N3737" t="s">
        <v>8299</v>
      </c>
      <c r="O3737">
        <f t="shared" si="295"/>
        <v>164</v>
      </c>
      <c r="P3737">
        <f t="shared" si="296"/>
        <v>10.039999999999999</v>
      </c>
      <c r="Q3737" t="s">
        <v>8317</v>
      </c>
      <c r="R3737" t="s">
        <v>8353</v>
      </c>
      <c r="S3737" s="12">
        <f t="shared" si="292"/>
        <v>42024.86513888889</v>
      </c>
      <c r="T3737" s="12">
        <f t="shared" si="293"/>
        <v>42054.86513888889</v>
      </c>
      <c r="U3737">
        <f t="shared" si="294"/>
        <v>2015</v>
      </c>
    </row>
    <row r="3738" spans="1:21" ht="43.5" x14ac:dyDescent="0.35">
      <c r="A3738">
        <v>2708</v>
      </c>
      <c r="B3738" s="3" t="s">
        <v>2708</v>
      </c>
      <c r="C3738" s="3" t="s">
        <v>6818</v>
      </c>
      <c r="D3738" s="6">
        <v>20000</v>
      </c>
      <c r="E3738" s="8">
        <v>46643.07</v>
      </c>
      <c r="F3738" t="s">
        <v>8218</v>
      </c>
      <c r="G3738" t="s">
        <v>8224</v>
      </c>
      <c r="H3738" t="s">
        <v>8246</v>
      </c>
      <c r="I3738">
        <v>1469119526</v>
      </c>
      <c r="J3738">
        <v>1463935526</v>
      </c>
      <c r="K3738" t="b">
        <v>1</v>
      </c>
      <c r="L3738">
        <v>1049</v>
      </c>
      <c r="M3738" t="b">
        <v>1</v>
      </c>
      <c r="N3738" t="s">
        <v>8301</v>
      </c>
      <c r="O3738">
        <f t="shared" si="295"/>
        <v>233</v>
      </c>
      <c r="P3738">
        <f t="shared" si="296"/>
        <v>44.46</v>
      </c>
      <c r="Q3738" t="s">
        <v>8315</v>
      </c>
      <c r="R3738" t="s">
        <v>8355</v>
      </c>
      <c r="S3738" s="12">
        <f t="shared" si="292"/>
        <v>42512.698217592595</v>
      </c>
      <c r="T3738" s="12">
        <f t="shared" si="293"/>
        <v>42572.698217592595</v>
      </c>
      <c r="U3738">
        <f t="shared" si="294"/>
        <v>2016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2711</v>
      </c>
      <c r="B3740" s="3" t="s">
        <v>2711</v>
      </c>
      <c r="C3740" s="3" t="s">
        <v>6821</v>
      </c>
      <c r="D3740" s="6">
        <v>3910</v>
      </c>
      <c r="E3740" s="8">
        <v>3938</v>
      </c>
      <c r="F3740" t="s">
        <v>8218</v>
      </c>
      <c r="G3740" t="s">
        <v>8224</v>
      </c>
      <c r="H3740" t="s">
        <v>8246</v>
      </c>
      <c r="I3740">
        <v>1403301660</v>
      </c>
      <c r="J3740">
        <v>1400694790</v>
      </c>
      <c r="K3740" t="b">
        <v>1</v>
      </c>
      <c r="L3740">
        <v>73</v>
      </c>
      <c r="M3740" t="b">
        <v>1</v>
      </c>
      <c r="N3740" t="s">
        <v>8301</v>
      </c>
      <c r="O3740">
        <f t="shared" si="295"/>
        <v>101</v>
      </c>
      <c r="P3740">
        <f t="shared" si="296"/>
        <v>53.95</v>
      </c>
      <c r="Q3740" t="s">
        <v>8315</v>
      </c>
      <c r="R3740" t="s">
        <v>8355</v>
      </c>
      <c r="S3740" s="12">
        <f t="shared" si="292"/>
        <v>41780.745254629634</v>
      </c>
      <c r="T3740" s="12">
        <f t="shared" si="293"/>
        <v>41810.917361111111</v>
      </c>
      <c r="U3740">
        <f t="shared" si="294"/>
        <v>2014</v>
      </c>
    </row>
    <row r="3741" spans="1:21" ht="43.5" x14ac:dyDescent="0.35">
      <c r="A3741">
        <v>2946</v>
      </c>
      <c r="B3741" s="3" t="s">
        <v>2946</v>
      </c>
      <c r="C3741" s="3" t="s">
        <v>7056</v>
      </c>
      <c r="D3741" s="6">
        <v>2000</v>
      </c>
      <c r="E3741" s="8">
        <v>2</v>
      </c>
      <c r="F3741" t="s">
        <v>8220</v>
      </c>
      <c r="G3741" t="s">
        <v>8224</v>
      </c>
      <c r="H3741" t="s">
        <v>8246</v>
      </c>
      <c r="I3741">
        <v>1471265092</v>
      </c>
      <c r="J3741">
        <v>1468673092</v>
      </c>
      <c r="K3741" t="b">
        <v>0</v>
      </c>
      <c r="L3741">
        <v>2</v>
      </c>
      <c r="M3741" t="b">
        <v>0</v>
      </c>
      <c r="N3741" t="s">
        <v>8301</v>
      </c>
      <c r="O3741">
        <f t="shared" si="295"/>
        <v>0</v>
      </c>
      <c r="P3741">
        <f t="shared" si="296"/>
        <v>1</v>
      </c>
      <c r="Q3741" t="s">
        <v>8315</v>
      </c>
      <c r="R3741" t="s">
        <v>8355</v>
      </c>
      <c r="S3741" s="12">
        <f t="shared" si="292"/>
        <v>42567.531157407408</v>
      </c>
      <c r="T3741" s="12">
        <f t="shared" si="293"/>
        <v>42597.531157407408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43.5" x14ac:dyDescent="0.35">
      <c r="A3749">
        <v>2959</v>
      </c>
      <c r="B3749" s="3" t="s">
        <v>2959</v>
      </c>
      <c r="C3749" s="3" t="s">
        <v>7069</v>
      </c>
      <c r="D3749" s="6">
        <v>10000</v>
      </c>
      <c r="E3749" s="8">
        <v>0</v>
      </c>
      <c r="F3749" t="s">
        <v>8219</v>
      </c>
      <c r="G3749" t="s">
        <v>8224</v>
      </c>
      <c r="H3749" t="s">
        <v>8246</v>
      </c>
      <c r="I3749">
        <v>1465258325</v>
      </c>
      <c r="J3749">
        <v>1462666325</v>
      </c>
      <c r="K3749" t="b">
        <v>0</v>
      </c>
      <c r="L3749">
        <v>0</v>
      </c>
      <c r="M3749" t="b">
        <v>0</v>
      </c>
      <c r="N3749" t="s">
        <v>8301</v>
      </c>
      <c r="O3749">
        <f t="shared" si="295"/>
        <v>0</v>
      </c>
      <c r="P3749">
        <f t="shared" si="296"/>
        <v>0</v>
      </c>
      <c r="Q3749" t="s">
        <v>8315</v>
      </c>
      <c r="R3749" t="s">
        <v>8355</v>
      </c>
      <c r="S3749" s="12">
        <f t="shared" si="292"/>
        <v>42498.008391203708</v>
      </c>
      <c r="T3749" s="12">
        <f t="shared" si="293"/>
        <v>42528.008391203708</v>
      </c>
      <c r="U3749">
        <f t="shared" si="294"/>
        <v>2016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43.5" x14ac:dyDescent="0.35">
      <c r="A3754">
        <v>2982</v>
      </c>
      <c r="B3754" s="3" t="s">
        <v>2982</v>
      </c>
      <c r="C3754" s="3" t="s">
        <v>7092</v>
      </c>
      <c r="D3754" s="6">
        <v>5000</v>
      </c>
      <c r="E3754" s="8">
        <v>5103</v>
      </c>
      <c r="F3754" t="s">
        <v>8218</v>
      </c>
      <c r="G3754" t="s">
        <v>8224</v>
      </c>
      <c r="H3754" t="s">
        <v>8246</v>
      </c>
      <c r="I3754">
        <v>1455208143</v>
      </c>
      <c r="J3754">
        <v>1452616143</v>
      </c>
      <c r="K3754" t="b">
        <v>1</v>
      </c>
      <c r="L3754">
        <v>59</v>
      </c>
      <c r="M3754" t="b">
        <v>1</v>
      </c>
      <c r="N3754" t="s">
        <v>8301</v>
      </c>
      <c r="O3754">
        <f t="shared" si="295"/>
        <v>102</v>
      </c>
      <c r="P3754">
        <f t="shared" si="296"/>
        <v>86.49</v>
      </c>
      <c r="Q3754" t="s">
        <v>8315</v>
      </c>
      <c r="R3754" t="s">
        <v>8355</v>
      </c>
      <c r="S3754" s="12">
        <f t="shared" si="292"/>
        <v>42381.686840277776</v>
      </c>
      <c r="T3754" s="12">
        <f t="shared" si="293"/>
        <v>42411.686840277776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2986</v>
      </c>
      <c r="B3757" s="3" t="s">
        <v>2986</v>
      </c>
      <c r="C3757" s="3" t="s">
        <v>7096</v>
      </c>
      <c r="D3757" s="6">
        <v>2400</v>
      </c>
      <c r="E3757" s="8">
        <v>2532</v>
      </c>
      <c r="F3757" t="s">
        <v>8218</v>
      </c>
      <c r="G3757" t="s">
        <v>8224</v>
      </c>
      <c r="H3757" t="s">
        <v>8246</v>
      </c>
      <c r="I3757">
        <v>1462100406</v>
      </c>
      <c r="J3757">
        <v>1456920006</v>
      </c>
      <c r="K3757" t="b">
        <v>0</v>
      </c>
      <c r="L3757">
        <v>56</v>
      </c>
      <c r="M3757" t="b">
        <v>1</v>
      </c>
      <c r="N3757" t="s">
        <v>8301</v>
      </c>
      <c r="O3757">
        <f t="shared" si="295"/>
        <v>106</v>
      </c>
      <c r="P3757">
        <f t="shared" si="296"/>
        <v>45.21</v>
      </c>
      <c r="Q3757" t="s">
        <v>8315</v>
      </c>
      <c r="R3757" t="s">
        <v>8355</v>
      </c>
      <c r="S3757" s="12">
        <f t="shared" si="292"/>
        <v>42431.500069444446</v>
      </c>
      <c r="T3757" s="12">
        <f t="shared" si="293"/>
        <v>42491.458402777775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5" x14ac:dyDescent="0.35">
      <c r="A3763">
        <v>2988</v>
      </c>
      <c r="B3763" s="3" t="s">
        <v>2988</v>
      </c>
      <c r="C3763" s="3" t="s">
        <v>7098</v>
      </c>
      <c r="D3763" s="6">
        <v>1000</v>
      </c>
      <c r="E3763" s="8">
        <v>1000</v>
      </c>
      <c r="F3763" t="s">
        <v>8218</v>
      </c>
      <c r="G3763" t="s">
        <v>8224</v>
      </c>
      <c r="H3763" t="s">
        <v>8246</v>
      </c>
      <c r="I3763">
        <v>1466412081</v>
      </c>
      <c r="J3763">
        <v>1463820081</v>
      </c>
      <c r="K3763" t="b">
        <v>0</v>
      </c>
      <c r="L3763">
        <v>28</v>
      </c>
      <c r="M3763" t="b">
        <v>1</v>
      </c>
      <c r="N3763" t="s">
        <v>8301</v>
      </c>
      <c r="O3763">
        <f t="shared" si="295"/>
        <v>100</v>
      </c>
      <c r="P3763">
        <f t="shared" si="296"/>
        <v>35.71</v>
      </c>
      <c r="Q3763" t="s">
        <v>8315</v>
      </c>
      <c r="R3763" t="s">
        <v>8355</v>
      </c>
      <c r="S3763" s="12">
        <f t="shared" si="292"/>
        <v>42511.362048611118</v>
      </c>
      <c r="T3763" s="12">
        <f t="shared" si="293"/>
        <v>42541.362048611118</v>
      </c>
      <c r="U3763">
        <f t="shared" si="294"/>
        <v>2016</v>
      </c>
    </row>
    <row r="3764" spans="1:21" ht="43.5" x14ac:dyDescent="0.35">
      <c r="A3764">
        <v>2994</v>
      </c>
      <c r="B3764" s="3" t="s">
        <v>2994</v>
      </c>
      <c r="C3764" s="3" t="s">
        <v>7104</v>
      </c>
      <c r="D3764" s="6">
        <v>300</v>
      </c>
      <c r="E3764" s="8">
        <v>1373.24</v>
      </c>
      <c r="F3764" t="s">
        <v>8218</v>
      </c>
      <c r="G3764" t="s">
        <v>8224</v>
      </c>
      <c r="H3764" t="s">
        <v>8246</v>
      </c>
      <c r="I3764">
        <v>1412335772</v>
      </c>
      <c r="J3764">
        <v>1409743772</v>
      </c>
      <c r="K3764" t="b">
        <v>0</v>
      </c>
      <c r="L3764">
        <v>59</v>
      </c>
      <c r="M3764" t="b">
        <v>1</v>
      </c>
      <c r="N3764" t="s">
        <v>8301</v>
      </c>
      <c r="O3764">
        <f t="shared" si="295"/>
        <v>458</v>
      </c>
      <c r="P3764">
        <f t="shared" si="296"/>
        <v>23.28</v>
      </c>
      <c r="Q3764" t="s">
        <v>8315</v>
      </c>
      <c r="R3764" t="s">
        <v>8355</v>
      </c>
      <c r="S3764" s="12">
        <f t="shared" si="292"/>
        <v>41885.478842592594</v>
      </c>
      <c r="T3764" s="12">
        <f t="shared" si="293"/>
        <v>41915.478842592594</v>
      </c>
      <c r="U3764">
        <f t="shared" si="294"/>
        <v>2014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58" x14ac:dyDescent="0.35">
      <c r="A3772">
        <v>3023</v>
      </c>
      <c r="B3772" s="3" t="s">
        <v>3023</v>
      </c>
      <c r="C3772" s="3" t="s">
        <v>7133</v>
      </c>
      <c r="D3772" s="6">
        <v>700</v>
      </c>
      <c r="E3772" s="8">
        <v>721</v>
      </c>
      <c r="F3772" t="s">
        <v>8218</v>
      </c>
      <c r="G3772" t="s">
        <v>8224</v>
      </c>
      <c r="H3772" t="s">
        <v>8246</v>
      </c>
      <c r="I3772">
        <v>1434039186</v>
      </c>
      <c r="J3772">
        <v>1430151186</v>
      </c>
      <c r="K3772" t="b">
        <v>0</v>
      </c>
      <c r="L3772">
        <v>6</v>
      </c>
      <c r="M3772" t="b">
        <v>1</v>
      </c>
      <c r="N3772" t="s">
        <v>8301</v>
      </c>
      <c r="O3772">
        <f t="shared" si="295"/>
        <v>103</v>
      </c>
      <c r="P3772">
        <f t="shared" si="296"/>
        <v>120.17</v>
      </c>
      <c r="Q3772" t="s">
        <v>8315</v>
      </c>
      <c r="R3772" t="s">
        <v>8355</v>
      </c>
      <c r="S3772" s="12">
        <f t="shared" si="292"/>
        <v>42121.675763888896</v>
      </c>
      <c r="T3772" s="12">
        <f t="shared" si="293"/>
        <v>42166.675763888896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300">ROUND(E3780/D3780*100,0)</f>
        <v>105</v>
      </c>
      <c r="P3780">
        <f t="shared" ref="P3780:P3843" si="301">IFERROR(ROUND(E3780/L3780,2),0)</f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>
        <f t="shared" si="301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301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301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3025</v>
      </c>
      <c r="B3784" s="3" t="s">
        <v>3025</v>
      </c>
      <c r="C3784" s="3" t="s">
        <v>7135</v>
      </c>
      <c r="D3784" s="6">
        <v>2500</v>
      </c>
      <c r="E3784" s="8">
        <v>7555</v>
      </c>
      <c r="F3784" t="s">
        <v>8218</v>
      </c>
      <c r="G3784" t="s">
        <v>8224</v>
      </c>
      <c r="H3784" t="s">
        <v>8246</v>
      </c>
      <c r="I3784">
        <v>1401465600</v>
      </c>
      <c r="J3784">
        <v>1399032813</v>
      </c>
      <c r="K3784" t="b">
        <v>0</v>
      </c>
      <c r="L3784">
        <v>145</v>
      </c>
      <c r="M3784" t="b">
        <v>1</v>
      </c>
      <c r="N3784" t="s">
        <v>8301</v>
      </c>
      <c r="O3784">
        <f t="shared" si="300"/>
        <v>302</v>
      </c>
      <c r="P3784">
        <f t="shared" si="301"/>
        <v>52.1</v>
      </c>
      <c r="Q3784" t="s">
        <v>8315</v>
      </c>
      <c r="R3784" t="s">
        <v>8355</v>
      </c>
      <c r="S3784" s="12">
        <f t="shared" si="297"/>
        <v>41761.509409722225</v>
      </c>
      <c r="T3784" s="12">
        <f t="shared" si="298"/>
        <v>41789.666666666664</v>
      </c>
      <c r="U3784">
        <f t="shared" si="299"/>
        <v>2014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301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301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58" x14ac:dyDescent="0.35">
      <c r="A3787">
        <v>3026</v>
      </c>
      <c r="B3787" s="3" t="s">
        <v>3026</v>
      </c>
      <c r="C3787" s="3" t="s">
        <v>7136</v>
      </c>
      <c r="D3787" s="6">
        <v>900</v>
      </c>
      <c r="E3787" s="8">
        <v>1290</v>
      </c>
      <c r="F3787" t="s">
        <v>8218</v>
      </c>
      <c r="G3787" t="s">
        <v>8224</v>
      </c>
      <c r="H3787" t="s">
        <v>8246</v>
      </c>
      <c r="I3787">
        <v>1488538892</v>
      </c>
      <c r="J3787">
        <v>1487329292</v>
      </c>
      <c r="K3787" t="b">
        <v>0</v>
      </c>
      <c r="L3787">
        <v>25</v>
      </c>
      <c r="M3787" t="b">
        <v>1</v>
      </c>
      <c r="N3787" t="s">
        <v>8301</v>
      </c>
      <c r="O3787">
        <f t="shared" si="300"/>
        <v>143</v>
      </c>
      <c r="P3787">
        <f t="shared" si="301"/>
        <v>51.6</v>
      </c>
      <c r="Q3787" t="s">
        <v>8315</v>
      </c>
      <c r="R3787" t="s">
        <v>8355</v>
      </c>
      <c r="S3787" s="12">
        <f t="shared" si="297"/>
        <v>42783.459398148145</v>
      </c>
      <c r="T3787" s="12">
        <f t="shared" si="298"/>
        <v>42797.459398148145</v>
      </c>
      <c r="U3787">
        <f t="shared" si="299"/>
        <v>2017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58" x14ac:dyDescent="0.35">
      <c r="A3791">
        <v>3042</v>
      </c>
      <c r="B3791" s="3" t="s">
        <v>3042</v>
      </c>
      <c r="C3791" s="3" t="s">
        <v>7152</v>
      </c>
      <c r="D3791" s="6">
        <v>1500</v>
      </c>
      <c r="E3791" s="8">
        <v>1920</v>
      </c>
      <c r="F3791" t="s">
        <v>8218</v>
      </c>
      <c r="G3791" t="s">
        <v>8224</v>
      </c>
      <c r="H3791" t="s">
        <v>8246</v>
      </c>
      <c r="I3791">
        <v>1444149047</v>
      </c>
      <c r="J3791">
        <v>1441557047</v>
      </c>
      <c r="K3791" t="b">
        <v>0</v>
      </c>
      <c r="L3791">
        <v>37</v>
      </c>
      <c r="M3791" t="b">
        <v>1</v>
      </c>
      <c r="N3791" t="s">
        <v>8301</v>
      </c>
      <c r="O3791">
        <f t="shared" si="300"/>
        <v>128</v>
      </c>
      <c r="P3791">
        <f t="shared" si="301"/>
        <v>51.89</v>
      </c>
      <c r="Q3791" t="s">
        <v>8315</v>
      </c>
      <c r="R3791" t="s">
        <v>8355</v>
      </c>
      <c r="S3791" s="12">
        <f t="shared" si="297"/>
        <v>42253.688043981485</v>
      </c>
      <c r="T3791" s="12">
        <f t="shared" si="298"/>
        <v>42283.688043981485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3051</v>
      </c>
      <c r="B3796" s="3" t="s">
        <v>3051</v>
      </c>
      <c r="C3796" s="3" t="s">
        <v>7161</v>
      </c>
      <c r="D3796" s="6">
        <v>3500</v>
      </c>
      <c r="E3796" s="8">
        <v>827</v>
      </c>
      <c r="F3796" t="s">
        <v>8220</v>
      </c>
      <c r="G3796" t="s">
        <v>8224</v>
      </c>
      <c r="H3796" t="s">
        <v>8246</v>
      </c>
      <c r="I3796">
        <v>1486547945</v>
      </c>
      <c r="J3796">
        <v>1483955945</v>
      </c>
      <c r="K3796" t="b">
        <v>1</v>
      </c>
      <c r="L3796">
        <v>35</v>
      </c>
      <c r="M3796" t="b">
        <v>0</v>
      </c>
      <c r="N3796" t="s">
        <v>8301</v>
      </c>
      <c r="O3796">
        <f t="shared" si="300"/>
        <v>24</v>
      </c>
      <c r="P3796">
        <f t="shared" si="301"/>
        <v>23.63</v>
      </c>
      <c r="Q3796" t="s">
        <v>8315</v>
      </c>
      <c r="R3796" t="s">
        <v>8355</v>
      </c>
      <c r="S3796" s="12">
        <f t="shared" si="297"/>
        <v>42744.416030092587</v>
      </c>
      <c r="T3796" s="12">
        <f t="shared" si="298"/>
        <v>42774.416030092587</v>
      </c>
      <c r="U3796">
        <f t="shared" si="299"/>
        <v>2017</v>
      </c>
    </row>
    <row r="3797" spans="1:21" ht="43.5" x14ac:dyDescent="0.35">
      <c r="A3797">
        <v>3057</v>
      </c>
      <c r="B3797" s="3" t="s">
        <v>3057</v>
      </c>
      <c r="C3797" s="3" t="s">
        <v>7167</v>
      </c>
      <c r="D3797" s="6">
        <v>50000</v>
      </c>
      <c r="E3797" s="8">
        <v>0</v>
      </c>
      <c r="F3797" t="s">
        <v>8220</v>
      </c>
      <c r="G3797" t="s">
        <v>8224</v>
      </c>
      <c r="H3797" t="s">
        <v>8246</v>
      </c>
      <c r="I3797">
        <v>1459694211</v>
      </c>
      <c r="J3797">
        <v>1457105811</v>
      </c>
      <c r="K3797" t="b">
        <v>0</v>
      </c>
      <c r="L3797">
        <v>0</v>
      </c>
      <c r="M3797" t="b">
        <v>0</v>
      </c>
      <c r="N3797" t="s">
        <v>8301</v>
      </c>
      <c r="O3797">
        <f t="shared" si="300"/>
        <v>0</v>
      </c>
      <c r="P3797">
        <f t="shared" si="301"/>
        <v>0</v>
      </c>
      <c r="Q3797" t="s">
        <v>8315</v>
      </c>
      <c r="R3797" t="s">
        <v>8355</v>
      </c>
      <c r="S3797" s="12">
        <f t="shared" si="297"/>
        <v>42433.650590277779</v>
      </c>
      <c r="T3797" s="12">
        <f t="shared" si="298"/>
        <v>42463.608923611115</v>
      </c>
      <c r="U3797">
        <f t="shared" si="299"/>
        <v>2016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3070</v>
      </c>
      <c r="B3810" s="3" t="s">
        <v>3070</v>
      </c>
      <c r="C3810" s="3" t="s">
        <v>7180</v>
      </c>
      <c r="D3810" s="6">
        <v>10000</v>
      </c>
      <c r="E3810" s="8">
        <v>334</v>
      </c>
      <c r="F3810" t="s">
        <v>8220</v>
      </c>
      <c r="G3810" t="s">
        <v>8224</v>
      </c>
      <c r="H3810" t="s">
        <v>8246</v>
      </c>
      <c r="I3810">
        <v>1481132169</v>
      </c>
      <c r="J3810">
        <v>1479317769</v>
      </c>
      <c r="K3810" t="b">
        <v>0</v>
      </c>
      <c r="L3810">
        <v>16</v>
      </c>
      <c r="M3810" t="b">
        <v>0</v>
      </c>
      <c r="N3810" t="s">
        <v>8301</v>
      </c>
      <c r="O3810">
        <f t="shared" si="300"/>
        <v>3</v>
      </c>
      <c r="P3810">
        <f t="shared" si="301"/>
        <v>20.88</v>
      </c>
      <c r="Q3810" t="s">
        <v>8315</v>
      </c>
      <c r="R3810" t="s">
        <v>8355</v>
      </c>
      <c r="S3810" s="12">
        <f t="shared" si="297"/>
        <v>42690.733437499999</v>
      </c>
      <c r="T3810" s="12">
        <f t="shared" si="298"/>
        <v>42711.733437499999</v>
      </c>
      <c r="U3810">
        <f t="shared" si="299"/>
        <v>2016</v>
      </c>
    </row>
    <row r="3811" spans="1:21" ht="43.5" x14ac:dyDescent="0.35">
      <c r="A3811">
        <v>3097</v>
      </c>
      <c r="B3811" s="3" t="s">
        <v>3097</v>
      </c>
      <c r="C3811" s="3" t="s">
        <v>7207</v>
      </c>
      <c r="D3811" s="6">
        <v>10000</v>
      </c>
      <c r="E3811" s="8">
        <v>1715</v>
      </c>
      <c r="F3811" t="s">
        <v>8220</v>
      </c>
      <c r="G3811" t="s">
        <v>8224</v>
      </c>
      <c r="H3811" t="s">
        <v>8246</v>
      </c>
      <c r="I3811">
        <v>1475848800</v>
      </c>
      <c r="J3811">
        <v>1474027501</v>
      </c>
      <c r="K3811" t="b">
        <v>0</v>
      </c>
      <c r="L3811">
        <v>42</v>
      </c>
      <c r="M3811" t="b">
        <v>0</v>
      </c>
      <c r="N3811" t="s">
        <v>8301</v>
      </c>
      <c r="O3811">
        <f t="shared" si="300"/>
        <v>17</v>
      </c>
      <c r="P3811">
        <f t="shared" si="301"/>
        <v>40.83</v>
      </c>
      <c r="Q3811" t="s">
        <v>8315</v>
      </c>
      <c r="R3811" t="s">
        <v>8355</v>
      </c>
      <c r="S3811" s="12">
        <f t="shared" si="297"/>
        <v>42629.503483796296</v>
      </c>
      <c r="T3811" s="12">
        <f t="shared" si="298"/>
        <v>42650.583333333328</v>
      </c>
      <c r="U3811">
        <f t="shared" si="299"/>
        <v>2016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58" x14ac:dyDescent="0.35">
      <c r="A3813">
        <v>3102</v>
      </c>
      <c r="B3813" s="3" t="s">
        <v>3102</v>
      </c>
      <c r="C3813" s="3" t="s">
        <v>7212</v>
      </c>
      <c r="D3813" s="6">
        <v>16000</v>
      </c>
      <c r="E3813" s="8">
        <v>6258</v>
      </c>
      <c r="F3813" t="s">
        <v>8220</v>
      </c>
      <c r="G3813" t="s">
        <v>8224</v>
      </c>
      <c r="H3813" t="s">
        <v>8246</v>
      </c>
      <c r="I3813">
        <v>1471939818</v>
      </c>
      <c r="J3813">
        <v>1467619818</v>
      </c>
      <c r="K3813" t="b">
        <v>0</v>
      </c>
      <c r="L3813">
        <v>90</v>
      </c>
      <c r="M3813" t="b">
        <v>0</v>
      </c>
      <c r="N3813" t="s">
        <v>8301</v>
      </c>
      <c r="O3813">
        <f t="shared" si="300"/>
        <v>39</v>
      </c>
      <c r="P3813">
        <f t="shared" si="301"/>
        <v>69.53</v>
      </c>
      <c r="Q3813" t="s">
        <v>8315</v>
      </c>
      <c r="R3813" t="s">
        <v>8355</v>
      </c>
      <c r="S3813" s="12">
        <f t="shared" si="297"/>
        <v>42555.340486111112</v>
      </c>
      <c r="T3813" s="12">
        <f t="shared" si="298"/>
        <v>42605.340486111112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58" x14ac:dyDescent="0.35">
      <c r="A3817">
        <v>3106</v>
      </c>
      <c r="B3817" s="3" t="s">
        <v>3106</v>
      </c>
      <c r="C3817" s="3" t="s">
        <v>7216</v>
      </c>
      <c r="D3817" s="6">
        <v>1000</v>
      </c>
      <c r="E3817" s="8">
        <v>41</v>
      </c>
      <c r="F3817" t="s">
        <v>8220</v>
      </c>
      <c r="G3817" t="s">
        <v>8224</v>
      </c>
      <c r="H3817" t="s">
        <v>8246</v>
      </c>
      <c r="I3817">
        <v>1442440800</v>
      </c>
      <c r="J3817">
        <v>1440497876</v>
      </c>
      <c r="K3817" t="b">
        <v>0</v>
      </c>
      <c r="L3817">
        <v>4</v>
      </c>
      <c r="M3817" t="b">
        <v>0</v>
      </c>
      <c r="N3817" t="s">
        <v>8301</v>
      </c>
      <c r="O3817">
        <f t="shared" si="300"/>
        <v>4</v>
      </c>
      <c r="P3817">
        <f t="shared" si="301"/>
        <v>10.25</v>
      </c>
      <c r="Q3817" t="s">
        <v>8315</v>
      </c>
      <c r="R3817" t="s">
        <v>8355</v>
      </c>
      <c r="S3817" s="12">
        <f t="shared" si="297"/>
        <v>42241.429120370376</v>
      </c>
      <c r="T3817" s="12">
        <f t="shared" si="298"/>
        <v>42263.916666666672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3117</v>
      </c>
      <c r="B3822" s="3" t="s">
        <v>3117</v>
      </c>
      <c r="C3822" s="3" t="s">
        <v>7227</v>
      </c>
      <c r="D3822" s="6">
        <v>1000</v>
      </c>
      <c r="E3822" s="8">
        <v>1</v>
      </c>
      <c r="F3822" t="s">
        <v>8220</v>
      </c>
      <c r="G3822" t="s">
        <v>8224</v>
      </c>
      <c r="H3822" t="s">
        <v>8246</v>
      </c>
      <c r="I3822">
        <v>1464354720</v>
      </c>
      <c r="J3822">
        <v>1463648360</v>
      </c>
      <c r="K3822" t="b">
        <v>0</v>
      </c>
      <c r="L3822">
        <v>1</v>
      </c>
      <c r="M3822" t="b">
        <v>0</v>
      </c>
      <c r="N3822" t="s">
        <v>8301</v>
      </c>
      <c r="O3822">
        <f t="shared" si="300"/>
        <v>0</v>
      </c>
      <c r="P3822">
        <f t="shared" si="301"/>
        <v>1</v>
      </c>
      <c r="Q3822" t="s">
        <v>8315</v>
      </c>
      <c r="R3822" t="s">
        <v>8355</v>
      </c>
      <c r="S3822" s="12">
        <f t="shared" si="297"/>
        <v>42509.374537037031</v>
      </c>
      <c r="T3822" s="12">
        <f t="shared" si="298"/>
        <v>42517.55</v>
      </c>
      <c r="U3822">
        <f t="shared" si="299"/>
        <v>2016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2185</v>
      </c>
      <c r="B3826" s="3" t="s">
        <v>2186</v>
      </c>
      <c r="C3826" s="3" t="s">
        <v>6295</v>
      </c>
      <c r="D3826" s="6">
        <v>5000</v>
      </c>
      <c r="E3826" s="8">
        <v>92848.5</v>
      </c>
      <c r="F3826" t="s">
        <v>8218</v>
      </c>
      <c r="G3826" t="s">
        <v>8224</v>
      </c>
      <c r="H3826" t="s">
        <v>8246</v>
      </c>
      <c r="I3826">
        <v>1364286239</v>
      </c>
      <c r="J3826">
        <v>1360830239</v>
      </c>
      <c r="K3826" t="b">
        <v>0</v>
      </c>
      <c r="L3826">
        <v>623</v>
      </c>
      <c r="M3826" t="b">
        <v>1</v>
      </c>
      <c r="N3826" t="s">
        <v>8295</v>
      </c>
      <c r="O3826">
        <f t="shared" si="300"/>
        <v>1857</v>
      </c>
      <c r="P3826">
        <f t="shared" si="301"/>
        <v>149.03</v>
      </c>
      <c r="Q3826" t="s">
        <v>8331</v>
      </c>
      <c r="R3826" t="s">
        <v>8349</v>
      </c>
      <c r="S3826" s="12">
        <f t="shared" si="297"/>
        <v>41319.349988425929</v>
      </c>
      <c r="T3826" s="12">
        <f t="shared" si="298"/>
        <v>41359.349988425929</v>
      </c>
      <c r="U3826">
        <f t="shared" si="299"/>
        <v>2013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2189</v>
      </c>
      <c r="B3828" s="3" t="s">
        <v>2190</v>
      </c>
      <c r="C3828" s="3" t="s">
        <v>6299</v>
      </c>
      <c r="D3828" s="6">
        <v>1200</v>
      </c>
      <c r="E3828" s="8">
        <v>6039</v>
      </c>
      <c r="F3828" t="s">
        <v>8218</v>
      </c>
      <c r="G3828" t="s">
        <v>8224</v>
      </c>
      <c r="H3828" t="s">
        <v>8246</v>
      </c>
      <c r="I3828">
        <v>1461276000</v>
      </c>
      <c r="J3828">
        <v>1460055300</v>
      </c>
      <c r="K3828" t="b">
        <v>0</v>
      </c>
      <c r="L3828">
        <v>88</v>
      </c>
      <c r="M3828" t="b">
        <v>1</v>
      </c>
      <c r="N3828" t="s">
        <v>8295</v>
      </c>
      <c r="O3828">
        <f t="shared" si="300"/>
        <v>503</v>
      </c>
      <c r="P3828">
        <f t="shared" si="301"/>
        <v>68.63</v>
      </c>
      <c r="Q3828" t="s">
        <v>8331</v>
      </c>
      <c r="R3828" t="s">
        <v>8349</v>
      </c>
      <c r="S3828" s="12">
        <f t="shared" si="297"/>
        <v>42467.788194444445</v>
      </c>
      <c r="T3828" s="12">
        <f t="shared" si="298"/>
        <v>42481.916666666672</v>
      </c>
      <c r="U3828">
        <f t="shared" si="299"/>
        <v>2016</v>
      </c>
    </row>
    <row r="3829" spans="1:21" ht="58" x14ac:dyDescent="0.35">
      <c r="A3829">
        <v>2191</v>
      </c>
      <c r="B3829" s="3" t="s">
        <v>2192</v>
      </c>
      <c r="C3829" s="3" t="s">
        <v>6301</v>
      </c>
      <c r="D3829" s="6">
        <v>750</v>
      </c>
      <c r="E3829" s="8">
        <v>898</v>
      </c>
      <c r="F3829" t="s">
        <v>8218</v>
      </c>
      <c r="G3829" t="s">
        <v>8224</v>
      </c>
      <c r="H3829" t="s">
        <v>8246</v>
      </c>
      <c r="I3829">
        <v>1487102427</v>
      </c>
      <c r="J3829">
        <v>1486065627</v>
      </c>
      <c r="K3829" t="b">
        <v>0</v>
      </c>
      <c r="L3829">
        <v>25</v>
      </c>
      <c r="M3829" t="b">
        <v>1</v>
      </c>
      <c r="N3829" t="s">
        <v>8295</v>
      </c>
      <c r="O3829">
        <f t="shared" si="300"/>
        <v>120</v>
      </c>
      <c r="P3829">
        <f t="shared" si="301"/>
        <v>35.92</v>
      </c>
      <c r="Q3829" t="s">
        <v>8331</v>
      </c>
      <c r="R3829" t="s">
        <v>8349</v>
      </c>
      <c r="S3829" s="12">
        <f t="shared" si="297"/>
        <v>42768.833645833336</v>
      </c>
      <c r="T3829" s="12">
        <f t="shared" si="298"/>
        <v>42780.833645833336</v>
      </c>
      <c r="U3829">
        <f t="shared" si="299"/>
        <v>2017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2192</v>
      </c>
      <c r="B3836" s="3" t="s">
        <v>2193</v>
      </c>
      <c r="C3836" s="3" t="s">
        <v>6302</v>
      </c>
      <c r="D3836" s="6">
        <v>12000</v>
      </c>
      <c r="E3836" s="8">
        <v>129748.82</v>
      </c>
      <c r="F3836" t="s">
        <v>8218</v>
      </c>
      <c r="G3836" t="s">
        <v>8224</v>
      </c>
      <c r="H3836" t="s">
        <v>8246</v>
      </c>
      <c r="I3836">
        <v>1481842800</v>
      </c>
      <c r="J3836">
        <v>1479414344</v>
      </c>
      <c r="K3836" t="b">
        <v>0</v>
      </c>
      <c r="L3836">
        <v>3238</v>
      </c>
      <c r="M3836" t="b">
        <v>1</v>
      </c>
      <c r="N3836" t="s">
        <v>8295</v>
      </c>
      <c r="O3836">
        <f t="shared" si="300"/>
        <v>1081</v>
      </c>
      <c r="P3836">
        <f t="shared" si="301"/>
        <v>40.07</v>
      </c>
      <c r="Q3836" t="s">
        <v>8331</v>
      </c>
      <c r="R3836" t="s">
        <v>8349</v>
      </c>
      <c r="S3836" s="12">
        <f t="shared" si="297"/>
        <v>42691.8512037037</v>
      </c>
      <c r="T3836" s="12">
        <f t="shared" si="298"/>
        <v>42719.958333333328</v>
      </c>
      <c r="U3836">
        <f t="shared" si="299"/>
        <v>2016</v>
      </c>
    </row>
    <row r="3837" spans="1:21" ht="43.5" x14ac:dyDescent="0.35">
      <c r="A3837">
        <v>2200</v>
      </c>
      <c r="B3837" s="3" t="s">
        <v>2201</v>
      </c>
      <c r="C3837" s="3" t="s">
        <v>6310</v>
      </c>
      <c r="D3837" s="6">
        <v>2000</v>
      </c>
      <c r="E3837" s="8">
        <v>10843</v>
      </c>
      <c r="F3837" t="s">
        <v>8218</v>
      </c>
      <c r="G3837" t="s">
        <v>8224</v>
      </c>
      <c r="H3837" t="s">
        <v>8246</v>
      </c>
      <c r="I3837">
        <v>1436151600</v>
      </c>
      <c r="J3837">
        <v>1433775668</v>
      </c>
      <c r="K3837" t="b">
        <v>0</v>
      </c>
      <c r="L3837">
        <v>263</v>
      </c>
      <c r="M3837" t="b">
        <v>1</v>
      </c>
      <c r="N3837" t="s">
        <v>8295</v>
      </c>
      <c r="O3837">
        <f t="shared" si="300"/>
        <v>542</v>
      </c>
      <c r="P3837">
        <f t="shared" si="301"/>
        <v>41.23</v>
      </c>
      <c r="Q3837" t="s">
        <v>8331</v>
      </c>
      <c r="R3837" t="s">
        <v>8349</v>
      </c>
      <c r="S3837" s="12">
        <f t="shared" si="297"/>
        <v>42163.625787037032</v>
      </c>
      <c r="T3837" s="12">
        <f t="shared" si="298"/>
        <v>42191.125</v>
      </c>
      <c r="U3837">
        <f t="shared" si="299"/>
        <v>2015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43.5" x14ac:dyDescent="0.35">
      <c r="A3839">
        <v>2225</v>
      </c>
      <c r="B3839" s="3" t="s">
        <v>2226</v>
      </c>
      <c r="C3839" s="3" t="s">
        <v>6335</v>
      </c>
      <c r="D3839" s="6">
        <v>21000</v>
      </c>
      <c r="E3839" s="8">
        <v>198415.01</v>
      </c>
      <c r="F3839" t="s">
        <v>8218</v>
      </c>
      <c r="G3839" t="s">
        <v>8224</v>
      </c>
      <c r="H3839" t="s">
        <v>8246</v>
      </c>
      <c r="I3839">
        <v>1411326015</v>
      </c>
      <c r="J3839">
        <v>1408734015</v>
      </c>
      <c r="K3839" t="b">
        <v>0</v>
      </c>
      <c r="L3839">
        <v>1204</v>
      </c>
      <c r="M3839" t="b">
        <v>1</v>
      </c>
      <c r="N3839" t="s">
        <v>8295</v>
      </c>
      <c r="O3839">
        <f t="shared" si="300"/>
        <v>945</v>
      </c>
      <c r="P3839">
        <f t="shared" si="301"/>
        <v>164.8</v>
      </c>
      <c r="Q3839" t="s">
        <v>8331</v>
      </c>
      <c r="R3839" t="s">
        <v>8349</v>
      </c>
      <c r="S3839" s="12">
        <f t="shared" si="297"/>
        <v>41873.79184027778</v>
      </c>
      <c r="T3839" s="12">
        <f t="shared" si="298"/>
        <v>41903.79184027778</v>
      </c>
      <c r="U3839">
        <f t="shared" si="299"/>
        <v>2014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2227</v>
      </c>
      <c r="B3842" s="3" t="s">
        <v>2228</v>
      </c>
      <c r="C3842" s="3" t="s">
        <v>6337</v>
      </c>
      <c r="D3842" s="6">
        <v>13000</v>
      </c>
      <c r="E3842" s="8">
        <v>20459</v>
      </c>
      <c r="F3842" t="s">
        <v>8218</v>
      </c>
      <c r="G3842" t="s">
        <v>8224</v>
      </c>
      <c r="H3842" t="s">
        <v>8246</v>
      </c>
      <c r="I3842">
        <v>1384374155</v>
      </c>
      <c r="J3842">
        <v>1381778555</v>
      </c>
      <c r="K3842" t="b">
        <v>0</v>
      </c>
      <c r="L3842">
        <v>301</v>
      </c>
      <c r="M3842" t="b">
        <v>1</v>
      </c>
      <c r="N3842" t="s">
        <v>8295</v>
      </c>
      <c r="O3842">
        <f t="shared" si="300"/>
        <v>157</v>
      </c>
      <c r="P3842">
        <f t="shared" si="301"/>
        <v>67.97</v>
      </c>
      <c r="Q3842" t="s">
        <v>8331</v>
      </c>
      <c r="R3842" t="s">
        <v>8349</v>
      </c>
      <c r="S3842" s="12">
        <f t="shared" si="297"/>
        <v>41561.807349537034</v>
      </c>
      <c r="T3842" s="12">
        <f t="shared" si="298"/>
        <v>41591.849016203705</v>
      </c>
      <c r="U3842">
        <f t="shared" si="299"/>
        <v>2013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2233</v>
      </c>
      <c r="B3844" s="3" t="s">
        <v>2234</v>
      </c>
      <c r="C3844" s="3" t="s">
        <v>6343</v>
      </c>
      <c r="D3844" s="6">
        <v>2500</v>
      </c>
      <c r="E3844" s="8">
        <v>8301</v>
      </c>
      <c r="F3844" t="s">
        <v>8218</v>
      </c>
      <c r="G3844" t="s">
        <v>8224</v>
      </c>
      <c r="H3844" t="s">
        <v>8246</v>
      </c>
      <c r="I3844">
        <v>1450051200</v>
      </c>
      <c r="J3844">
        <v>1448269539</v>
      </c>
      <c r="K3844" t="b">
        <v>0</v>
      </c>
      <c r="L3844">
        <v>391</v>
      </c>
      <c r="M3844" t="b">
        <v>1</v>
      </c>
      <c r="N3844" t="s">
        <v>8295</v>
      </c>
      <c r="O3844">
        <f t="shared" ref="O3844:O3907" si="305">ROUND(E3844/D3844*100,0)</f>
        <v>332</v>
      </c>
      <c r="P3844">
        <f t="shared" ref="P3844:P3907" si="306">IFERROR(ROUND(E3844/L3844,2),0)</f>
        <v>21.23</v>
      </c>
      <c r="Q3844" t="s">
        <v>8331</v>
      </c>
      <c r="R3844" t="s">
        <v>8349</v>
      </c>
      <c r="S3844" s="12">
        <f t="shared" si="302"/>
        <v>42331.378923611104</v>
      </c>
      <c r="T3844" s="12">
        <f t="shared" si="303"/>
        <v>42352</v>
      </c>
      <c r="U3844">
        <f t="shared" si="304"/>
        <v>2015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2241</v>
      </c>
      <c r="B3853" s="3" t="s">
        <v>2242</v>
      </c>
      <c r="C3853" s="3" t="s">
        <v>6351</v>
      </c>
      <c r="D3853" s="6">
        <v>1000</v>
      </c>
      <c r="E3853" s="8">
        <v>8064</v>
      </c>
      <c r="F3853" t="s">
        <v>8218</v>
      </c>
      <c r="G3853" t="s">
        <v>8224</v>
      </c>
      <c r="H3853" t="s">
        <v>8246</v>
      </c>
      <c r="I3853">
        <v>1488484300</v>
      </c>
      <c r="J3853">
        <v>1485892300</v>
      </c>
      <c r="K3853" t="b">
        <v>0</v>
      </c>
      <c r="L3853">
        <v>163</v>
      </c>
      <c r="M3853" t="b">
        <v>1</v>
      </c>
      <c r="N3853" t="s">
        <v>8295</v>
      </c>
      <c r="O3853">
        <f t="shared" si="305"/>
        <v>806</v>
      </c>
      <c r="P3853">
        <f t="shared" si="306"/>
        <v>49.47</v>
      </c>
      <c r="Q3853" t="s">
        <v>8331</v>
      </c>
      <c r="R3853" t="s">
        <v>8349</v>
      </c>
      <c r="S3853" s="12">
        <f t="shared" si="302"/>
        <v>42766.827546296292</v>
      </c>
      <c r="T3853" s="12">
        <f t="shared" si="303"/>
        <v>42796.827546296292</v>
      </c>
      <c r="U3853">
        <f t="shared" si="304"/>
        <v>2017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5" x14ac:dyDescent="0.35">
      <c r="A3860">
        <v>2246</v>
      </c>
      <c r="B3860" s="3" t="s">
        <v>2247</v>
      </c>
      <c r="C3860" s="3" t="s">
        <v>6356</v>
      </c>
      <c r="D3860" s="6">
        <v>2500</v>
      </c>
      <c r="E3860" s="8">
        <v>2503</v>
      </c>
      <c r="F3860" t="s">
        <v>8218</v>
      </c>
      <c r="G3860" t="s">
        <v>8224</v>
      </c>
      <c r="H3860" t="s">
        <v>8246</v>
      </c>
      <c r="I3860">
        <v>1441393210</v>
      </c>
      <c r="J3860">
        <v>1438801210</v>
      </c>
      <c r="K3860" t="b">
        <v>0</v>
      </c>
      <c r="L3860">
        <v>57</v>
      </c>
      <c r="M3860" t="b">
        <v>1</v>
      </c>
      <c r="N3860" t="s">
        <v>8295</v>
      </c>
      <c r="O3860">
        <f t="shared" si="305"/>
        <v>100</v>
      </c>
      <c r="P3860">
        <f t="shared" si="306"/>
        <v>43.91</v>
      </c>
      <c r="Q3860" t="s">
        <v>8331</v>
      </c>
      <c r="R3860" t="s">
        <v>8349</v>
      </c>
      <c r="S3860" s="12">
        <f t="shared" si="302"/>
        <v>42221.79178240741</v>
      </c>
      <c r="T3860" s="12">
        <f t="shared" si="303"/>
        <v>42251.79178240741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43.5" x14ac:dyDescent="0.35">
      <c r="A3870">
        <v>2248</v>
      </c>
      <c r="B3870" s="3" t="s">
        <v>2249</v>
      </c>
      <c r="C3870" s="3" t="s">
        <v>6358</v>
      </c>
      <c r="D3870" s="6">
        <v>7000</v>
      </c>
      <c r="E3870" s="8">
        <v>7505</v>
      </c>
      <c r="F3870" t="s">
        <v>8218</v>
      </c>
      <c r="G3870" t="s">
        <v>8224</v>
      </c>
      <c r="H3870" t="s">
        <v>8246</v>
      </c>
      <c r="I3870">
        <v>1481749278</v>
      </c>
      <c r="J3870">
        <v>1479157278</v>
      </c>
      <c r="K3870" t="b">
        <v>0</v>
      </c>
      <c r="L3870">
        <v>128</v>
      </c>
      <c r="M3870" t="b">
        <v>1</v>
      </c>
      <c r="N3870" t="s">
        <v>8295</v>
      </c>
      <c r="O3870">
        <f t="shared" si="305"/>
        <v>107</v>
      </c>
      <c r="P3870">
        <f t="shared" si="306"/>
        <v>58.63</v>
      </c>
      <c r="Q3870" t="s">
        <v>8331</v>
      </c>
      <c r="R3870" t="s">
        <v>8349</v>
      </c>
      <c r="S3870" s="12">
        <f t="shared" si="302"/>
        <v>42688.875902777778</v>
      </c>
      <c r="T3870" s="12">
        <f t="shared" si="303"/>
        <v>42718.875902777778</v>
      </c>
      <c r="U3870">
        <f t="shared" si="304"/>
        <v>2016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5" x14ac:dyDescent="0.35">
      <c r="A3878">
        <v>2256</v>
      </c>
      <c r="B3878" s="3" t="s">
        <v>2257</v>
      </c>
      <c r="C3878" s="3" t="s">
        <v>6366</v>
      </c>
      <c r="D3878" s="6">
        <v>480</v>
      </c>
      <c r="E3878" s="8">
        <v>1069</v>
      </c>
      <c r="F3878" t="s">
        <v>8218</v>
      </c>
      <c r="G3878" t="s">
        <v>8224</v>
      </c>
      <c r="H3878" t="s">
        <v>8246</v>
      </c>
      <c r="I3878">
        <v>1479811846</v>
      </c>
      <c r="J3878">
        <v>1478602246</v>
      </c>
      <c r="K3878" t="b">
        <v>0</v>
      </c>
      <c r="L3878">
        <v>50</v>
      </c>
      <c r="M3878" t="b">
        <v>1</v>
      </c>
      <c r="N3878" t="s">
        <v>8295</v>
      </c>
      <c r="O3878">
        <f t="shared" si="305"/>
        <v>223</v>
      </c>
      <c r="P3878">
        <f t="shared" si="306"/>
        <v>21.38</v>
      </c>
      <c r="Q3878" t="s">
        <v>8331</v>
      </c>
      <c r="R3878" t="s">
        <v>8349</v>
      </c>
      <c r="S3878" s="12">
        <f t="shared" si="302"/>
        <v>42682.451921296291</v>
      </c>
      <c r="T3878" s="12">
        <f t="shared" si="303"/>
        <v>42696.451921296291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58" x14ac:dyDescent="0.35">
      <c r="A3881">
        <v>2257</v>
      </c>
      <c r="B3881" s="3" t="s">
        <v>2258</v>
      </c>
      <c r="C3881" s="3" t="s">
        <v>6367</v>
      </c>
      <c r="D3881" s="6">
        <v>2500</v>
      </c>
      <c r="E3881" s="8">
        <v>15903.5</v>
      </c>
      <c r="F3881" t="s">
        <v>8218</v>
      </c>
      <c r="G3881" t="s">
        <v>8224</v>
      </c>
      <c r="H3881" t="s">
        <v>8246</v>
      </c>
      <c r="I3881">
        <v>1466377200</v>
      </c>
      <c r="J3881">
        <v>1463351329</v>
      </c>
      <c r="K3881" t="b">
        <v>0</v>
      </c>
      <c r="L3881">
        <v>169</v>
      </c>
      <c r="M3881" t="b">
        <v>1</v>
      </c>
      <c r="N3881" t="s">
        <v>8295</v>
      </c>
      <c r="O3881">
        <f t="shared" si="305"/>
        <v>636</v>
      </c>
      <c r="P3881">
        <f t="shared" si="306"/>
        <v>94.1</v>
      </c>
      <c r="Q3881" t="s">
        <v>8331</v>
      </c>
      <c r="R3881" t="s">
        <v>8349</v>
      </c>
      <c r="S3881" s="12">
        <f t="shared" si="302"/>
        <v>42505.936678240745</v>
      </c>
      <c r="T3881" s="12">
        <f t="shared" si="303"/>
        <v>42540.958333333328</v>
      </c>
      <c r="U3881">
        <f t="shared" si="304"/>
        <v>2016</v>
      </c>
    </row>
    <row r="3882" spans="1:21" ht="43.5" x14ac:dyDescent="0.35">
      <c r="A3882">
        <v>2259</v>
      </c>
      <c r="B3882" s="3" t="s">
        <v>2260</v>
      </c>
      <c r="C3882" s="3" t="s">
        <v>6369</v>
      </c>
      <c r="D3882" s="6">
        <v>1000</v>
      </c>
      <c r="E3882" s="8">
        <v>18671</v>
      </c>
      <c r="F3882" t="s">
        <v>8218</v>
      </c>
      <c r="G3882" t="s">
        <v>8224</v>
      </c>
      <c r="H3882" t="s">
        <v>8246</v>
      </c>
      <c r="I3882">
        <v>1481224736</v>
      </c>
      <c r="J3882">
        <v>1480360736</v>
      </c>
      <c r="K3882" t="b">
        <v>0</v>
      </c>
      <c r="L3882">
        <v>206</v>
      </c>
      <c r="M3882" t="b">
        <v>1</v>
      </c>
      <c r="N3882" t="s">
        <v>8295</v>
      </c>
      <c r="O3882">
        <f t="shared" si="305"/>
        <v>1867</v>
      </c>
      <c r="P3882">
        <f t="shared" si="306"/>
        <v>90.64</v>
      </c>
      <c r="Q3882" t="s">
        <v>8331</v>
      </c>
      <c r="R3882" t="s">
        <v>8349</v>
      </c>
      <c r="S3882" s="12">
        <f t="shared" si="302"/>
        <v>42702.804814814815</v>
      </c>
      <c r="T3882" s="12">
        <f t="shared" si="303"/>
        <v>42712.804814814815</v>
      </c>
      <c r="U3882">
        <f t="shared" si="304"/>
        <v>2016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3.5" x14ac:dyDescent="0.35">
      <c r="A3885">
        <v>2265</v>
      </c>
      <c r="B3885" s="3" t="s">
        <v>2266</v>
      </c>
      <c r="C3885" s="3" t="s">
        <v>6375</v>
      </c>
      <c r="D3885" s="6">
        <v>200</v>
      </c>
      <c r="E3885" s="8">
        <v>597</v>
      </c>
      <c r="F3885" t="s">
        <v>8218</v>
      </c>
      <c r="G3885" t="s">
        <v>8224</v>
      </c>
      <c r="H3885" t="s">
        <v>8246</v>
      </c>
      <c r="I3885">
        <v>1479846507</v>
      </c>
      <c r="J3885">
        <v>1479241707</v>
      </c>
      <c r="K3885" t="b">
        <v>0</v>
      </c>
      <c r="L3885">
        <v>17</v>
      </c>
      <c r="M3885" t="b">
        <v>1</v>
      </c>
      <c r="N3885" t="s">
        <v>8295</v>
      </c>
      <c r="O3885">
        <f t="shared" si="305"/>
        <v>299</v>
      </c>
      <c r="P3885">
        <f t="shared" si="306"/>
        <v>35.119999999999997</v>
      </c>
      <c r="Q3885" t="s">
        <v>8331</v>
      </c>
      <c r="R3885" t="s">
        <v>8349</v>
      </c>
      <c r="S3885" s="12">
        <f t="shared" si="302"/>
        <v>42689.853090277778</v>
      </c>
      <c r="T3885" s="12">
        <f t="shared" si="303"/>
        <v>42696.853090277778</v>
      </c>
      <c r="U3885">
        <f t="shared" si="304"/>
        <v>2016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5" x14ac:dyDescent="0.35">
      <c r="A3890">
        <v>2275</v>
      </c>
      <c r="B3890" s="3" t="s">
        <v>2276</v>
      </c>
      <c r="C3890" s="3" t="s">
        <v>6385</v>
      </c>
      <c r="D3890" s="6">
        <v>650</v>
      </c>
      <c r="E3890" s="8">
        <v>2650.5</v>
      </c>
      <c r="F3890" t="s">
        <v>8218</v>
      </c>
      <c r="G3890" t="s">
        <v>8224</v>
      </c>
      <c r="H3890" t="s">
        <v>8246</v>
      </c>
      <c r="I3890">
        <v>1419259679</v>
      </c>
      <c r="J3890">
        <v>1416667679</v>
      </c>
      <c r="K3890" t="b">
        <v>0</v>
      </c>
      <c r="L3890">
        <v>79</v>
      </c>
      <c r="M3890" t="b">
        <v>1</v>
      </c>
      <c r="N3890" t="s">
        <v>8295</v>
      </c>
      <c r="O3890">
        <f t="shared" si="305"/>
        <v>408</v>
      </c>
      <c r="P3890">
        <f t="shared" si="306"/>
        <v>33.549999999999997</v>
      </c>
      <c r="Q3890" t="s">
        <v>8331</v>
      </c>
      <c r="R3890" t="s">
        <v>8349</v>
      </c>
      <c r="S3890" s="12">
        <f t="shared" si="302"/>
        <v>41965.616655092599</v>
      </c>
      <c r="T3890" s="12">
        <f t="shared" si="303"/>
        <v>41995.616655092599</v>
      </c>
      <c r="U3890">
        <f t="shared" si="304"/>
        <v>2014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43.5" x14ac:dyDescent="0.35">
      <c r="A3900">
        <v>2</v>
      </c>
      <c r="B3900" s="3" t="s">
        <v>4</v>
      </c>
      <c r="C3900" s="3" t="s">
        <v>4113</v>
      </c>
      <c r="D3900" s="6">
        <v>500</v>
      </c>
      <c r="E3900" s="8">
        <v>525</v>
      </c>
      <c r="F3900" t="s">
        <v>8218</v>
      </c>
      <c r="G3900" t="s">
        <v>8224</v>
      </c>
      <c r="H3900" t="s">
        <v>8246</v>
      </c>
      <c r="I3900">
        <v>1455555083</v>
      </c>
      <c r="J3900">
        <v>1454691083</v>
      </c>
      <c r="K3900" t="b">
        <v>0</v>
      </c>
      <c r="L3900">
        <v>35</v>
      </c>
      <c r="M3900" t="b">
        <v>1</v>
      </c>
      <c r="N3900" t="s">
        <v>8263</v>
      </c>
      <c r="O3900">
        <f t="shared" si="305"/>
        <v>105</v>
      </c>
      <c r="P3900">
        <f t="shared" si="306"/>
        <v>15</v>
      </c>
      <c r="Q3900" t="s">
        <v>8308</v>
      </c>
      <c r="R3900" t="s">
        <v>8309</v>
      </c>
      <c r="S3900" s="12">
        <f t="shared" si="302"/>
        <v>42405.702349537038</v>
      </c>
      <c r="T3900" s="12">
        <f t="shared" si="303"/>
        <v>42415.702349537038</v>
      </c>
      <c r="U3900">
        <f t="shared" si="304"/>
        <v>2016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17</v>
      </c>
      <c r="B3904" s="3" t="s">
        <v>19</v>
      </c>
      <c r="C3904" s="3" t="s">
        <v>4128</v>
      </c>
      <c r="D3904" s="6">
        <v>1500</v>
      </c>
      <c r="E3904" s="8">
        <v>1510</v>
      </c>
      <c r="F3904" t="s">
        <v>8218</v>
      </c>
      <c r="G3904" t="s">
        <v>8224</v>
      </c>
      <c r="H3904" t="s">
        <v>8246</v>
      </c>
      <c r="I3904">
        <v>1415126022</v>
      </c>
      <c r="J3904">
        <v>1412530422</v>
      </c>
      <c r="K3904" t="b">
        <v>0</v>
      </c>
      <c r="L3904">
        <v>36</v>
      </c>
      <c r="M3904" t="b">
        <v>1</v>
      </c>
      <c r="N3904" t="s">
        <v>8263</v>
      </c>
      <c r="O3904">
        <f t="shared" si="305"/>
        <v>101</v>
      </c>
      <c r="P3904">
        <f t="shared" si="306"/>
        <v>41.94</v>
      </c>
      <c r="Q3904" t="s">
        <v>8308</v>
      </c>
      <c r="R3904" t="s">
        <v>8309</v>
      </c>
      <c r="S3904" s="12">
        <f t="shared" si="302"/>
        <v>41917.731736111113</v>
      </c>
      <c r="T3904" s="12">
        <f t="shared" si="303"/>
        <v>41947.773402777777</v>
      </c>
      <c r="U3904">
        <f t="shared" si="304"/>
        <v>2014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29</v>
      </c>
      <c r="B3907" s="3" t="s">
        <v>31</v>
      </c>
      <c r="C3907" s="3" t="s">
        <v>4140</v>
      </c>
      <c r="D3907" s="6">
        <v>3000</v>
      </c>
      <c r="E3907" s="8">
        <v>3700</v>
      </c>
      <c r="F3907" t="s">
        <v>8218</v>
      </c>
      <c r="G3907" t="s">
        <v>8224</v>
      </c>
      <c r="H3907" t="s">
        <v>8246</v>
      </c>
      <c r="I3907">
        <v>1406045368</v>
      </c>
      <c r="J3907">
        <v>1403453368</v>
      </c>
      <c r="K3907" t="b">
        <v>0</v>
      </c>
      <c r="L3907">
        <v>117</v>
      </c>
      <c r="M3907" t="b">
        <v>1</v>
      </c>
      <c r="N3907" t="s">
        <v>8263</v>
      </c>
      <c r="O3907">
        <f t="shared" si="305"/>
        <v>123</v>
      </c>
      <c r="P3907">
        <f t="shared" si="306"/>
        <v>31.62</v>
      </c>
      <c r="Q3907" t="s">
        <v>8308</v>
      </c>
      <c r="R3907" t="s">
        <v>8309</v>
      </c>
      <c r="S3907" s="12">
        <f t="shared" ref="S3907:S3970" si="307">(((J3907/60)/60)/24)+DATE(1970,1,1)</f>
        <v>41812.67324074074</v>
      </c>
      <c r="T3907" s="12">
        <f t="shared" ref="T3907:T3970" si="308">(((I3907/60)/60)/24)+DATE(1970,1,1)</f>
        <v>41842.67324074074</v>
      </c>
      <c r="U3907">
        <f t="shared" ref="U3907:U3970" si="309">YEAR(S3907)</f>
        <v>2014</v>
      </c>
    </row>
    <row r="3908" spans="1:21" ht="58" x14ac:dyDescent="0.35">
      <c r="A3908">
        <v>39</v>
      </c>
      <c r="B3908" s="3" t="s">
        <v>41</v>
      </c>
      <c r="C3908" s="3" t="s">
        <v>4150</v>
      </c>
      <c r="D3908" s="6">
        <v>25000</v>
      </c>
      <c r="E3908" s="8">
        <v>32745</v>
      </c>
      <c r="F3908" t="s">
        <v>8218</v>
      </c>
      <c r="G3908" t="s">
        <v>8224</v>
      </c>
      <c r="H3908" t="s">
        <v>8246</v>
      </c>
      <c r="I3908">
        <v>1401058740</v>
      </c>
      <c r="J3908">
        <v>1398388068</v>
      </c>
      <c r="K3908" t="b">
        <v>0</v>
      </c>
      <c r="L3908">
        <v>217</v>
      </c>
      <c r="M3908" t="b">
        <v>1</v>
      </c>
      <c r="N3908" t="s">
        <v>8263</v>
      </c>
      <c r="O3908">
        <f t="shared" ref="O3908:O3971" si="310">ROUND(E3908/D3908*100,0)</f>
        <v>131</v>
      </c>
      <c r="P3908">
        <f t="shared" ref="P3908:P3971" si="311">IFERROR(ROUND(E3908/L3908,2),0)</f>
        <v>150.9</v>
      </c>
      <c r="Q3908" t="s">
        <v>8308</v>
      </c>
      <c r="R3908" t="s">
        <v>8309</v>
      </c>
      <c r="S3908" s="12">
        <f t="shared" si="307"/>
        <v>41754.047083333331</v>
      </c>
      <c r="T3908" s="12">
        <f t="shared" si="308"/>
        <v>41784.957638888889</v>
      </c>
      <c r="U3908">
        <f t="shared" si="309"/>
        <v>2014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48</v>
      </c>
      <c r="B3916" s="3" t="s">
        <v>50</v>
      </c>
      <c r="C3916" s="3" t="s">
        <v>4159</v>
      </c>
      <c r="D3916" s="6">
        <v>2000</v>
      </c>
      <c r="E3916" s="8">
        <v>2159</v>
      </c>
      <c r="F3916" t="s">
        <v>8218</v>
      </c>
      <c r="G3916" t="s">
        <v>8224</v>
      </c>
      <c r="H3916" t="s">
        <v>8246</v>
      </c>
      <c r="I3916">
        <v>1425211200</v>
      </c>
      <c r="J3916">
        <v>1422534260</v>
      </c>
      <c r="K3916" t="b">
        <v>0</v>
      </c>
      <c r="L3916">
        <v>38</v>
      </c>
      <c r="M3916" t="b">
        <v>1</v>
      </c>
      <c r="N3916" t="s">
        <v>8263</v>
      </c>
      <c r="O3916">
        <f t="shared" si="310"/>
        <v>108</v>
      </c>
      <c r="P3916">
        <f t="shared" si="311"/>
        <v>56.82</v>
      </c>
      <c r="Q3916" t="s">
        <v>8308</v>
      </c>
      <c r="R3916" t="s">
        <v>8309</v>
      </c>
      <c r="S3916" s="12">
        <f t="shared" si="307"/>
        <v>42033.516898148147</v>
      </c>
      <c r="T3916" s="12">
        <f t="shared" si="308"/>
        <v>42064.5</v>
      </c>
      <c r="U3916">
        <f t="shared" si="309"/>
        <v>2015</v>
      </c>
    </row>
    <row r="3917" spans="1:21" ht="43.5" x14ac:dyDescent="0.35">
      <c r="A3917">
        <v>50</v>
      </c>
      <c r="B3917" s="3" t="s">
        <v>52</v>
      </c>
      <c r="C3917" s="3" t="s">
        <v>4161</v>
      </c>
      <c r="D3917" s="6">
        <v>600</v>
      </c>
      <c r="E3917" s="8">
        <v>600</v>
      </c>
      <c r="F3917" t="s">
        <v>8218</v>
      </c>
      <c r="G3917" t="s">
        <v>8224</v>
      </c>
      <c r="H3917" t="s">
        <v>8246</v>
      </c>
      <c r="I3917">
        <v>1422637200</v>
      </c>
      <c r="J3917">
        <v>1419271458</v>
      </c>
      <c r="K3917" t="b">
        <v>0</v>
      </c>
      <c r="L3917">
        <v>22</v>
      </c>
      <c r="M3917" t="b">
        <v>1</v>
      </c>
      <c r="N3917" t="s">
        <v>8263</v>
      </c>
      <c r="O3917">
        <f t="shared" si="310"/>
        <v>100</v>
      </c>
      <c r="P3917">
        <f t="shared" si="311"/>
        <v>27.27</v>
      </c>
      <c r="Q3917" t="s">
        <v>8308</v>
      </c>
      <c r="R3917" t="s">
        <v>8309</v>
      </c>
      <c r="S3917" s="12">
        <f t="shared" si="307"/>
        <v>41995.752986111111</v>
      </c>
      <c r="T3917" s="12">
        <f t="shared" si="308"/>
        <v>42034.708333333328</v>
      </c>
      <c r="U3917">
        <f t="shared" si="309"/>
        <v>2014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29" x14ac:dyDescent="0.35">
      <c r="A3919">
        <v>56</v>
      </c>
      <c r="B3919" s="3" t="s">
        <v>58</v>
      </c>
      <c r="C3919" s="3" t="s">
        <v>4167</v>
      </c>
      <c r="D3919" s="6">
        <v>8000</v>
      </c>
      <c r="E3919" s="8">
        <v>8581</v>
      </c>
      <c r="F3919" t="s">
        <v>8218</v>
      </c>
      <c r="G3919" t="s">
        <v>8224</v>
      </c>
      <c r="H3919" t="s">
        <v>8246</v>
      </c>
      <c r="I3919">
        <v>1433779200</v>
      </c>
      <c r="J3919">
        <v>1432559424</v>
      </c>
      <c r="K3919" t="b">
        <v>0</v>
      </c>
      <c r="L3919">
        <v>174</v>
      </c>
      <c r="M3919" t="b">
        <v>1</v>
      </c>
      <c r="N3919" t="s">
        <v>8263</v>
      </c>
      <c r="O3919">
        <f t="shared" si="310"/>
        <v>107</v>
      </c>
      <c r="P3919">
        <f t="shared" si="311"/>
        <v>49.32</v>
      </c>
      <c r="Q3919" t="s">
        <v>8308</v>
      </c>
      <c r="R3919" t="s">
        <v>8309</v>
      </c>
      <c r="S3919" s="12">
        <f t="shared" si="307"/>
        <v>42149.548888888887</v>
      </c>
      <c r="T3919" s="12">
        <f t="shared" si="308"/>
        <v>42163.666666666672</v>
      </c>
      <c r="U3919">
        <f t="shared" si="309"/>
        <v>2015</v>
      </c>
    </row>
    <row r="3920" spans="1:21" ht="43.5" x14ac:dyDescent="0.35">
      <c r="A3920">
        <v>1404</v>
      </c>
      <c r="B3920" s="3" t="s">
        <v>1405</v>
      </c>
      <c r="C3920" s="3" t="s">
        <v>5514</v>
      </c>
      <c r="D3920" s="6">
        <v>14500</v>
      </c>
      <c r="E3920" s="8">
        <v>241</v>
      </c>
      <c r="F3920" t="s">
        <v>8220</v>
      </c>
      <c r="G3920" t="s">
        <v>8224</v>
      </c>
      <c r="H3920" t="s">
        <v>8246</v>
      </c>
      <c r="I3920">
        <v>1424607285</v>
      </c>
      <c r="J3920">
        <v>1422447285</v>
      </c>
      <c r="K3920" t="b">
        <v>1</v>
      </c>
      <c r="L3920">
        <v>5</v>
      </c>
      <c r="M3920" t="b">
        <v>0</v>
      </c>
      <c r="N3920" t="s">
        <v>8285</v>
      </c>
      <c r="O3920">
        <f t="shared" si="310"/>
        <v>2</v>
      </c>
      <c r="P3920">
        <f t="shared" si="311"/>
        <v>48.2</v>
      </c>
      <c r="Q3920" t="s">
        <v>8320</v>
      </c>
      <c r="R3920" t="s">
        <v>8339</v>
      </c>
      <c r="S3920" s="12">
        <f t="shared" si="307"/>
        <v>42032.510243055556</v>
      </c>
      <c r="T3920" s="12">
        <f t="shared" si="308"/>
        <v>42057.510243055556</v>
      </c>
      <c r="U3920">
        <f t="shared" si="309"/>
        <v>2015</v>
      </c>
    </row>
    <row r="3921" spans="1:21" ht="43.5" x14ac:dyDescent="0.35">
      <c r="A3921">
        <v>1408</v>
      </c>
      <c r="B3921" s="3" t="s">
        <v>1409</v>
      </c>
      <c r="C3921" s="3" t="s">
        <v>5518</v>
      </c>
      <c r="D3921" s="6">
        <v>1000</v>
      </c>
      <c r="E3921" s="8">
        <v>72</v>
      </c>
      <c r="F3921" t="s">
        <v>8220</v>
      </c>
      <c r="G3921" t="s">
        <v>8224</v>
      </c>
      <c r="H3921" t="s">
        <v>8246</v>
      </c>
      <c r="I3921">
        <v>1447451756</v>
      </c>
      <c r="J3921">
        <v>1444856156</v>
      </c>
      <c r="K3921" t="b">
        <v>0</v>
      </c>
      <c r="L3921">
        <v>6</v>
      </c>
      <c r="M3921" t="b">
        <v>0</v>
      </c>
      <c r="N3921" t="s">
        <v>8285</v>
      </c>
      <c r="O3921">
        <f t="shared" si="310"/>
        <v>7</v>
      </c>
      <c r="P3921">
        <f t="shared" si="311"/>
        <v>12</v>
      </c>
      <c r="Q3921" t="s">
        <v>8320</v>
      </c>
      <c r="R3921" t="s">
        <v>8339</v>
      </c>
      <c r="S3921" s="12">
        <f t="shared" si="307"/>
        <v>42291.872175925921</v>
      </c>
      <c r="T3921" s="12">
        <f t="shared" si="308"/>
        <v>42321.913842592592</v>
      </c>
      <c r="U3921">
        <f t="shared" si="309"/>
        <v>2015</v>
      </c>
    </row>
    <row r="3922" spans="1:21" ht="58" x14ac:dyDescent="0.35">
      <c r="A3922">
        <v>1411</v>
      </c>
      <c r="B3922" s="3" t="s">
        <v>1412</v>
      </c>
      <c r="C3922" s="3" t="s">
        <v>5521</v>
      </c>
      <c r="D3922" s="6">
        <v>3000</v>
      </c>
      <c r="E3922" s="8">
        <v>7</v>
      </c>
      <c r="F3922" t="s">
        <v>8220</v>
      </c>
      <c r="G3922" t="s">
        <v>8224</v>
      </c>
      <c r="H3922" t="s">
        <v>8246</v>
      </c>
      <c r="I3922">
        <v>1423185900</v>
      </c>
      <c r="J3922">
        <v>1420766700</v>
      </c>
      <c r="K3922" t="b">
        <v>0</v>
      </c>
      <c r="L3922">
        <v>3</v>
      </c>
      <c r="M3922" t="b">
        <v>0</v>
      </c>
      <c r="N3922" t="s">
        <v>8285</v>
      </c>
      <c r="O3922">
        <f t="shared" si="310"/>
        <v>0</v>
      </c>
      <c r="P3922">
        <f t="shared" si="311"/>
        <v>2.33</v>
      </c>
      <c r="Q3922" t="s">
        <v>8320</v>
      </c>
      <c r="R3922" t="s">
        <v>8339</v>
      </c>
      <c r="S3922" s="12">
        <f t="shared" si="307"/>
        <v>42013.059027777781</v>
      </c>
      <c r="T3922" s="12">
        <f t="shared" si="308"/>
        <v>42041.059027777781</v>
      </c>
      <c r="U3922">
        <f t="shared" si="309"/>
        <v>2015</v>
      </c>
    </row>
    <row r="3923" spans="1:21" ht="58" x14ac:dyDescent="0.35">
      <c r="A3923">
        <v>1441</v>
      </c>
      <c r="B3923" s="3" t="s">
        <v>1442</v>
      </c>
      <c r="C3923" s="3" t="s">
        <v>5551</v>
      </c>
      <c r="D3923" s="6">
        <v>180000</v>
      </c>
      <c r="E3923" s="8">
        <v>2020</v>
      </c>
      <c r="F3923" t="s">
        <v>8220</v>
      </c>
      <c r="G3923" t="s">
        <v>8224</v>
      </c>
      <c r="H3923" t="s">
        <v>8246</v>
      </c>
      <c r="I3923">
        <v>1441995769</v>
      </c>
      <c r="J3923">
        <v>1436811769</v>
      </c>
      <c r="K3923" t="b">
        <v>0</v>
      </c>
      <c r="L3923">
        <v>3</v>
      </c>
      <c r="M3923" t="b">
        <v>0</v>
      </c>
      <c r="N3923" t="s">
        <v>8285</v>
      </c>
      <c r="O3923">
        <f t="shared" si="310"/>
        <v>1</v>
      </c>
      <c r="P3923">
        <f t="shared" si="311"/>
        <v>673.33</v>
      </c>
      <c r="Q3923" t="s">
        <v>8320</v>
      </c>
      <c r="R3923" t="s">
        <v>8339</v>
      </c>
      <c r="S3923" s="12">
        <f t="shared" si="307"/>
        <v>42198.765844907408</v>
      </c>
      <c r="T3923" s="12">
        <f t="shared" si="308"/>
        <v>42258.765844907408</v>
      </c>
      <c r="U3923">
        <f t="shared" si="309"/>
        <v>2015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1091</v>
      </c>
      <c r="B3925" s="3" t="s">
        <v>1092</v>
      </c>
      <c r="C3925" s="3" t="s">
        <v>5201</v>
      </c>
      <c r="D3925" s="6">
        <v>200</v>
      </c>
      <c r="E3925" s="8">
        <v>25</v>
      </c>
      <c r="F3925" t="s">
        <v>8220</v>
      </c>
      <c r="G3925" t="s">
        <v>8224</v>
      </c>
      <c r="H3925" t="s">
        <v>8246</v>
      </c>
      <c r="I3925">
        <v>1460313672</v>
      </c>
      <c r="J3925">
        <v>1457725272</v>
      </c>
      <c r="K3925" t="b">
        <v>0</v>
      </c>
      <c r="L3925">
        <v>2</v>
      </c>
      <c r="M3925" t="b">
        <v>0</v>
      </c>
      <c r="N3925" t="s">
        <v>8280</v>
      </c>
      <c r="O3925">
        <f t="shared" si="310"/>
        <v>13</v>
      </c>
      <c r="P3925">
        <f t="shared" si="311"/>
        <v>12.5</v>
      </c>
      <c r="Q3925" t="s">
        <v>8331</v>
      </c>
      <c r="R3925" t="s">
        <v>8332</v>
      </c>
      <c r="S3925" s="12">
        <f t="shared" si="307"/>
        <v>42440.820277777777</v>
      </c>
      <c r="T3925" s="12">
        <f t="shared" si="308"/>
        <v>42470.778611111105</v>
      </c>
      <c r="U3925">
        <f t="shared" si="309"/>
        <v>2016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58" x14ac:dyDescent="0.35">
      <c r="A3929">
        <v>1099</v>
      </c>
      <c r="B3929" s="3" t="s">
        <v>1100</v>
      </c>
      <c r="C3929" s="3" t="s">
        <v>5209</v>
      </c>
      <c r="D3929" s="6">
        <v>5000</v>
      </c>
      <c r="E3929" s="8">
        <v>25</v>
      </c>
      <c r="F3929" t="s">
        <v>8220</v>
      </c>
      <c r="G3929" t="s">
        <v>8224</v>
      </c>
      <c r="H3929" t="s">
        <v>8246</v>
      </c>
      <c r="I3929">
        <v>1431547468</v>
      </c>
      <c r="J3929">
        <v>1428955468</v>
      </c>
      <c r="K3929" t="b">
        <v>0</v>
      </c>
      <c r="L3929">
        <v>1</v>
      </c>
      <c r="M3929" t="b">
        <v>0</v>
      </c>
      <c r="N3929" t="s">
        <v>8280</v>
      </c>
      <c r="O3929">
        <f t="shared" si="310"/>
        <v>1</v>
      </c>
      <c r="P3929">
        <f t="shared" si="311"/>
        <v>25</v>
      </c>
      <c r="Q3929" t="s">
        <v>8331</v>
      </c>
      <c r="R3929" t="s">
        <v>8332</v>
      </c>
      <c r="S3929" s="12">
        <f t="shared" si="307"/>
        <v>42107.836435185185</v>
      </c>
      <c r="T3929" s="12">
        <f t="shared" si="308"/>
        <v>42137.836435185185</v>
      </c>
      <c r="U3929">
        <f t="shared" si="309"/>
        <v>2015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43.5" x14ac:dyDescent="0.35">
      <c r="A3937">
        <v>1104</v>
      </c>
      <c r="B3937" s="3" t="s">
        <v>1105</v>
      </c>
      <c r="C3937" s="3" t="s">
        <v>5214</v>
      </c>
      <c r="D3937" s="6">
        <v>60000</v>
      </c>
      <c r="E3937" s="8">
        <v>2971</v>
      </c>
      <c r="F3937" t="s">
        <v>8220</v>
      </c>
      <c r="G3937" t="s">
        <v>8224</v>
      </c>
      <c r="H3937" t="s">
        <v>8246</v>
      </c>
      <c r="I3937">
        <v>1402480221</v>
      </c>
      <c r="J3937">
        <v>1399888221</v>
      </c>
      <c r="K3937" t="b">
        <v>0</v>
      </c>
      <c r="L3937">
        <v>37</v>
      </c>
      <c r="M3937" t="b">
        <v>0</v>
      </c>
      <c r="N3937" t="s">
        <v>8280</v>
      </c>
      <c r="O3937">
        <f t="shared" si="310"/>
        <v>5</v>
      </c>
      <c r="P3937">
        <f t="shared" si="311"/>
        <v>80.3</v>
      </c>
      <c r="Q3937" t="s">
        <v>8331</v>
      </c>
      <c r="R3937" t="s">
        <v>8332</v>
      </c>
      <c r="S3937" s="12">
        <f t="shared" si="307"/>
        <v>41771.40996527778</v>
      </c>
      <c r="T3937" s="12">
        <f t="shared" si="308"/>
        <v>41801.40996527778</v>
      </c>
      <c r="U3937">
        <f t="shared" si="309"/>
        <v>2014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5" x14ac:dyDescent="0.35">
      <c r="A3963">
        <v>1113</v>
      </c>
      <c r="B3963" s="3" t="s">
        <v>1114</v>
      </c>
      <c r="C3963" s="3" t="s">
        <v>5223</v>
      </c>
      <c r="D3963" s="6">
        <v>1000</v>
      </c>
      <c r="E3963" s="8">
        <v>5</v>
      </c>
      <c r="F3963" t="s">
        <v>8220</v>
      </c>
      <c r="G3963" t="s">
        <v>8224</v>
      </c>
      <c r="H3963" t="s">
        <v>8246</v>
      </c>
      <c r="I3963">
        <v>1408058820</v>
      </c>
      <c r="J3963">
        <v>1405466820</v>
      </c>
      <c r="K3963" t="b">
        <v>0</v>
      </c>
      <c r="L3963">
        <v>1</v>
      </c>
      <c r="M3963" t="b">
        <v>0</v>
      </c>
      <c r="N3963" t="s">
        <v>8280</v>
      </c>
      <c r="O3963">
        <f t="shared" si="310"/>
        <v>1</v>
      </c>
      <c r="P3963">
        <f t="shared" si="311"/>
        <v>5</v>
      </c>
      <c r="Q3963" t="s">
        <v>8331</v>
      </c>
      <c r="R3963" t="s">
        <v>8332</v>
      </c>
      <c r="S3963" s="12">
        <f t="shared" si="307"/>
        <v>41835.977083333331</v>
      </c>
      <c r="T3963" s="12">
        <f t="shared" si="308"/>
        <v>41865.977083333331</v>
      </c>
      <c r="U3963">
        <f t="shared" si="309"/>
        <v>2014</v>
      </c>
    </row>
    <row r="3964" spans="1:21" ht="43.5" x14ac:dyDescent="0.35">
      <c r="A3964">
        <v>1114</v>
      </c>
      <c r="B3964" s="3" t="s">
        <v>1115</v>
      </c>
      <c r="C3964" s="3" t="s">
        <v>5224</v>
      </c>
      <c r="D3964" s="6">
        <v>6000</v>
      </c>
      <c r="E3964" s="8">
        <v>10</v>
      </c>
      <c r="F3964" t="s">
        <v>8220</v>
      </c>
      <c r="G3964" t="s">
        <v>8224</v>
      </c>
      <c r="H3964" t="s">
        <v>8246</v>
      </c>
      <c r="I3964">
        <v>1381306687</v>
      </c>
      <c r="J3964">
        <v>1378714687</v>
      </c>
      <c r="K3964" t="b">
        <v>0</v>
      </c>
      <c r="L3964">
        <v>3</v>
      </c>
      <c r="M3964" t="b">
        <v>0</v>
      </c>
      <c r="N3964" t="s">
        <v>8280</v>
      </c>
      <c r="O3964">
        <f t="shared" si="310"/>
        <v>0</v>
      </c>
      <c r="P3964">
        <f t="shared" si="311"/>
        <v>3.33</v>
      </c>
      <c r="Q3964" t="s">
        <v>8331</v>
      </c>
      <c r="R3964" t="s">
        <v>8332</v>
      </c>
      <c r="S3964" s="12">
        <f t="shared" si="307"/>
        <v>41526.345914351856</v>
      </c>
      <c r="T3964" s="12">
        <f t="shared" si="308"/>
        <v>41556.345914351856</v>
      </c>
      <c r="U3964">
        <f t="shared" si="309"/>
        <v>2013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5">ROUND(E3972/D3972*100,0)</f>
        <v>0</v>
      </c>
      <c r="P3972">
        <f t="shared" ref="P3972:P4035" si="316">IFERROR(ROUND(E3972/L3972,2),0)</f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1122</v>
      </c>
      <c r="B3976" s="3" t="s">
        <v>1123</v>
      </c>
      <c r="C3976" s="3" t="s">
        <v>5232</v>
      </c>
      <c r="D3976" s="6">
        <v>3200</v>
      </c>
      <c r="E3976" s="8">
        <v>0</v>
      </c>
      <c r="F3976" t="s">
        <v>8220</v>
      </c>
      <c r="G3976" t="s">
        <v>8224</v>
      </c>
      <c r="H3976" t="s">
        <v>8246</v>
      </c>
      <c r="I3976">
        <v>1369932825</v>
      </c>
      <c r="J3976">
        <v>1368723225</v>
      </c>
      <c r="K3976" t="b">
        <v>0</v>
      </c>
      <c r="L3976">
        <v>0</v>
      </c>
      <c r="M3976" t="b">
        <v>0</v>
      </c>
      <c r="N3976" t="s">
        <v>8280</v>
      </c>
      <c r="O3976">
        <f t="shared" si="315"/>
        <v>0</v>
      </c>
      <c r="P3976">
        <f t="shared" si="316"/>
        <v>0</v>
      </c>
      <c r="Q3976" t="s">
        <v>8331</v>
      </c>
      <c r="R3976" t="s">
        <v>8332</v>
      </c>
      <c r="S3976" s="12">
        <f t="shared" si="312"/>
        <v>41410.703993055555</v>
      </c>
      <c r="T3976" s="12">
        <f t="shared" si="313"/>
        <v>41424.703993055555</v>
      </c>
      <c r="U3976">
        <f t="shared" si="314"/>
        <v>2013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29" x14ac:dyDescent="0.35">
      <c r="A3981">
        <v>2127</v>
      </c>
      <c r="B3981" s="3" t="s">
        <v>2128</v>
      </c>
      <c r="C3981" s="3" t="s">
        <v>6237</v>
      </c>
      <c r="D3981" s="6">
        <v>28000</v>
      </c>
      <c r="E3981" s="8">
        <v>8076</v>
      </c>
      <c r="F3981" t="s">
        <v>8220</v>
      </c>
      <c r="G3981" t="s">
        <v>8224</v>
      </c>
      <c r="H3981" t="s">
        <v>8246</v>
      </c>
      <c r="I3981">
        <v>1426158463</v>
      </c>
      <c r="J3981">
        <v>1423570063</v>
      </c>
      <c r="K3981" t="b">
        <v>0</v>
      </c>
      <c r="L3981">
        <v>236</v>
      </c>
      <c r="M3981" t="b">
        <v>0</v>
      </c>
      <c r="N3981" t="s">
        <v>8280</v>
      </c>
      <c r="O3981">
        <f t="shared" si="315"/>
        <v>29</v>
      </c>
      <c r="P3981">
        <f t="shared" si="316"/>
        <v>34.22</v>
      </c>
      <c r="Q3981" t="s">
        <v>8331</v>
      </c>
      <c r="R3981" t="s">
        <v>8332</v>
      </c>
      <c r="S3981" s="12">
        <f t="shared" si="312"/>
        <v>42045.50535879629</v>
      </c>
      <c r="T3981" s="12">
        <f t="shared" si="313"/>
        <v>42075.463692129633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29" x14ac:dyDescent="0.35">
      <c r="A3984">
        <v>2138</v>
      </c>
      <c r="B3984" s="3" t="s">
        <v>2139</v>
      </c>
      <c r="C3984" s="3" t="s">
        <v>6248</v>
      </c>
      <c r="D3984" s="6">
        <v>1000</v>
      </c>
      <c r="E3984" s="8">
        <v>128</v>
      </c>
      <c r="F3984" t="s">
        <v>8220</v>
      </c>
      <c r="G3984" t="s">
        <v>8224</v>
      </c>
      <c r="H3984" t="s">
        <v>8246</v>
      </c>
      <c r="I3984">
        <v>1383959939</v>
      </c>
      <c r="J3984">
        <v>1381364339</v>
      </c>
      <c r="K3984" t="b">
        <v>0</v>
      </c>
      <c r="L3984">
        <v>12</v>
      </c>
      <c r="M3984" t="b">
        <v>0</v>
      </c>
      <c r="N3984" t="s">
        <v>8280</v>
      </c>
      <c r="O3984">
        <f t="shared" si="315"/>
        <v>13</v>
      </c>
      <c r="P3984">
        <f t="shared" si="316"/>
        <v>10.67</v>
      </c>
      <c r="Q3984" t="s">
        <v>8331</v>
      </c>
      <c r="R3984" t="s">
        <v>8332</v>
      </c>
      <c r="S3984" s="12">
        <f t="shared" si="312"/>
        <v>41557.013182870374</v>
      </c>
      <c r="T3984" s="12">
        <f t="shared" si="313"/>
        <v>41587.054849537039</v>
      </c>
      <c r="U3984">
        <f t="shared" si="314"/>
        <v>2013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2148</v>
      </c>
      <c r="B3986" s="3" t="s">
        <v>2149</v>
      </c>
      <c r="C3986" s="3" t="s">
        <v>6258</v>
      </c>
      <c r="D3986" s="6">
        <v>100</v>
      </c>
      <c r="E3986" s="8">
        <v>2</v>
      </c>
      <c r="F3986" t="s">
        <v>8220</v>
      </c>
      <c r="G3986" t="s">
        <v>8224</v>
      </c>
      <c r="H3986" t="s">
        <v>8246</v>
      </c>
      <c r="I3986">
        <v>1427992582</v>
      </c>
      <c r="J3986">
        <v>1425404182</v>
      </c>
      <c r="K3986" t="b">
        <v>0</v>
      </c>
      <c r="L3986">
        <v>2</v>
      </c>
      <c r="M3986" t="b">
        <v>0</v>
      </c>
      <c r="N3986" t="s">
        <v>8280</v>
      </c>
      <c r="O3986">
        <f t="shared" si="315"/>
        <v>2</v>
      </c>
      <c r="P3986">
        <f t="shared" si="316"/>
        <v>1</v>
      </c>
      <c r="Q3986" t="s">
        <v>8331</v>
      </c>
      <c r="R3986" t="s">
        <v>8332</v>
      </c>
      <c r="S3986" s="12">
        <f t="shared" si="312"/>
        <v>42066.733587962968</v>
      </c>
      <c r="T3986" s="12">
        <f t="shared" si="313"/>
        <v>42096.691921296297</v>
      </c>
      <c r="U3986">
        <f t="shared" si="314"/>
        <v>2015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5" x14ac:dyDescent="0.35">
      <c r="A3988">
        <v>2155</v>
      </c>
      <c r="B3988" s="3" t="s">
        <v>2156</v>
      </c>
      <c r="C3988" s="3" t="s">
        <v>6265</v>
      </c>
      <c r="D3988" s="6">
        <v>5000</v>
      </c>
      <c r="E3988" s="8">
        <v>115</v>
      </c>
      <c r="F3988" t="s">
        <v>8220</v>
      </c>
      <c r="G3988" t="s">
        <v>8224</v>
      </c>
      <c r="H3988" t="s">
        <v>8246</v>
      </c>
      <c r="I3988">
        <v>1459443385</v>
      </c>
      <c r="J3988">
        <v>1456854985</v>
      </c>
      <c r="K3988" t="b">
        <v>0</v>
      </c>
      <c r="L3988">
        <v>5</v>
      </c>
      <c r="M3988" t="b">
        <v>0</v>
      </c>
      <c r="N3988" t="s">
        <v>8280</v>
      </c>
      <c r="O3988">
        <f t="shared" si="315"/>
        <v>2</v>
      </c>
      <c r="P3988">
        <f t="shared" si="316"/>
        <v>23</v>
      </c>
      <c r="Q3988" t="s">
        <v>8331</v>
      </c>
      <c r="R3988" t="s">
        <v>8332</v>
      </c>
      <c r="S3988" s="12">
        <f t="shared" si="312"/>
        <v>42430.747511574074</v>
      </c>
      <c r="T3988" s="12">
        <f t="shared" si="313"/>
        <v>42460.70584490741</v>
      </c>
      <c r="U3988">
        <f t="shared" si="314"/>
        <v>2016</v>
      </c>
    </row>
    <row r="3989" spans="1:21" ht="43.5" x14ac:dyDescent="0.35">
      <c r="A3989">
        <v>692</v>
      </c>
      <c r="B3989" s="3" t="s">
        <v>693</v>
      </c>
      <c r="C3989" s="3" t="s">
        <v>4802</v>
      </c>
      <c r="D3989" s="6">
        <v>20000</v>
      </c>
      <c r="E3989" s="8">
        <v>1306</v>
      </c>
      <c r="F3989" t="s">
        <v>8220</v>
      </c>
      <c r="G3989" t="s">
        <v>8224</v>
      </c>
      <c r="H3989" t="s">
        <v>8246</v>
      </c>
      <c r="I3989">
        <v>1482397263</v>
      </c>
      <c r="J3989">
        <v>1479805263</v>
      </c>
      <c r="K3989" t="b">
        <v>0</v>
      </c>
      <c r="L3989">
        <v>201</v>
      </c>
      <c r="M3989" t="b">
        <v>0</v>
      </c>
      <c r="N3989" t="s">
        <v>8271</v>
      </c>
      <c r="O3989">
        <f t="shared" si="315"/>
        <v>7</v>
      </c>
      <c r="P3989">
        <f t="shared" si="316"/>
        <v>6.5</v>
      </c>
      <c r="Q3989" t="s">
        <v>8317</v>
      </c>
      <c r="R3989" t="s">
        <v>8319</v>
      </c>
      <c r="S3989" s="12">
        <f t="shared" si="312"/>
        <v>42696.37572916667</v>
      </c>
      <c r="T3989" s="12">
        <f t="shared" si="313"/>
        <v>42726.37572916667</v>
      </c>
      <c r="U3989">
        <f t="shared" si="314"/>
        <v>2016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701</v>
      </c>
      <c r="B3992" s="3" t="s">
        <v>702</v>
      </c>
      <c r="C3992" s="3" t="s">
        <v>4811</v>
      </c>
      <c r="D3992" s="6">
        <v>23000</v>
      </c>
      <c r="E3992" s="8">
        <v>6118</v>
      </c>
      <c r="F3992" t="s">
        <v>8220</v>
      </c>
      <c r="G3992" t="s">
        <v>8224</v>
      </c>
      <c r="H3992" t="s">
        <v>8246</v>
      </c>
      <c r="I3992">
        <v>1406130880</v>
      </c>
      <c r="J3992">
        <v>1403538880</v>
      </c>
      <c r="K3992" t="b">
        <v>0</v>
      </c>
      <c r="L3992">
        <v>21</v>
      </c>
      <c r="M3992" t="b">
        <v>0</v>
      </c>
      <c r="N3992" t="s">
        <v>8271</v>
      </c>
      <c r="O3992">
        <f t="shared" si="315"/>
        <v>27</v>
      </c>
      <c r="P3992">
        <f t="shared" si="316"/>
        <v>291.33</v>
      </c>
      <c r="Q3992" t="s">
        <v>8317</v>
      </c>
      <c r="R3992" t="s">
        <v>8319</v>
      </c>
      <c r="S3992" s="12">
        <f t="shared" si="312"/>
        <v>41813.662962962961</v>
      </c>
      <c r="T3992" s="12">
        <f t="shared" si="313"/>
        <v>41843.662962962961</v>
      </c>
      <c r="U3992">
        <f t="shared" si="314"/>
        <v>2014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707</v>
      </c>
      <c r="B3997" s="3" t="s">
        <v>708</v>
      </c>
      <c r="C3997" s="3" t="s">
        <v>4817</v>
      </c>
      <c r="D3997" s="6">
        <v>68000</v>
      </c>
      <c r="E3997" s="8">
        <v>53670.6</v>
      </c>
      <c r="F3997" t="s">
        <v>8220</v>
      </c>
      <c r="G3997" t="s">
        <v>8224</v>
      </c>
      <c r="H3997" t="s">
        <v>8246</v>
      </c>
      <c r="I3997">
        <v>1483286127</v>
      </c>
      <c r="J3997">
        <v>1479830127</v>
      </c>
      <c r="K3997" t="b">
        <v>0</v>
      </c>
      <c r="L3997">
        <v>456</v>
      </c>
      <c r="M3997" t="b">
        <v>0</v>
      </c>
      <c r="N3997" t="s">
        <v>8271</v>
      </c>
      <c r="O3997">
        <f t="shared" si="315"/>
        <v>79</v>
      </c>
      <c r="P3997">
        <f t="shared" si="316"/>
        <v>117.7</v>
      </c>
      <c r="Q3997" t="s">
        <v>8317</v>
      </c>
      <c r="R3997" t="s">
        <v>8319</v>
      </c>
      <c r="S3997" s="12">
        <f t="shared" si="312"/>
        <v>42696.663506944446</v>
      </c>
      <c r="T3997" s="12">
        <f t="shared" si="313"/>
        <v>42736.663506944446</v>
      </c>
      <c r="U3997">
        <f t="shared" si="314"/>
        <v>2016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708</v>
      </c>
      <c r="B3999" s="3" t="s">
        <v>709</v>
      </c>
      <c r="C3999" s="3" t="s">
        <v>4818</v>
      </c>
      <c r="D3999" s="6">
        <v>40000</v>
      </c>
      <c r="E3999" s="8">
        <v>8837</v>
      </c>
      <c r="F3999" t="s">
        <v>8220</v>
      </c>
      <c r="G3999" t="s">
        <v>8224</v>
      </c>
      <c r="H3999" t="s">
        <v>8246</v>
      </c>
      <c r="I3999">
        <v>1410616600</v>
      </c>
      <c r="J3999">
        <v>1405432600</v>
      </c>
      <c r="K3999" t="b">
        <v>0</v>
      </c>
      <c r="L3999">
        <v>369</v>
      </c>
      <c r="M3999" t="b">
        <v>0</v>
      </c>
      <c r="N3999" t="s">
        <v>8271</v>
      </c>
      <c r="O3999">
        <f t="shared" si="315"/>
        <v>22</v>
      </c>
      <c r="P3999">
        <f t="shared" si="316"/>
        <v>23.95</v>
      </c>
      <c r="Q3999" t="s">
        <v>8317</v>
      </c>
      <c r="R3999" t="s">
        <v>8319</v>
      </c>
      <c r="S3999" s="12">
        <f t="shared" si="312"/>
        <v>41835.581018518518</v>
      </c>
      <c r="T3999" s="12">
        <f t="shared" si="313"/>
        <v>41895.581018518518</v>
      </c>
      <c r="U3999">
        <f t="shared" si="314"/>
        <v>2014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986</v>
      </c>
      <c r="B4003" s="3" t="s">
        <v>987</v>
      </c>
      <c r="C4003" s="3" t="s">
        <v>5096</v>
      </c>
      <c r="D4003" s="6">
        <v>20000</v>
      </c>
      <c r="E4003" s="8">
        <v>2550</v>
      </c>
      <c r="F4003" t="s">
        <v>8220</v>
      </c>
      <c r="G4003" t="s">
        <v>8224</v>
      </c>
      <c r="H4003" t="s">
        <v>8246</v>
      </c>
      <c r="I4003">
        <v>1452384000</v>
      </c>
      <c r="J4003">
        <v>1447698300</v>
      </c>
      <c r="K4003" t="b">
        <v>0</v>
      </c>
      <c r="L4003">
        <v>23</v>
      </c>
      <c r="M4003" t="b">
        <v>0</v>
      </c>
      <c r="N4003" t="s">
        <v>8271</v>
      </c>
      <c r="O4003">
        <f t="shared" si="315"/>
        <v>13</v>
      </c>
      <c r="P4003">
        <f t="shared" si="316"/>
        <v>110.87</v>
      </c>
      <c r="Q4003" t="s">
        <v>8317</v>
      </c>
      <c r="R4003" t="s">
        <v>8319</v>
      </c>
      <c r="S4003" s="12">
        <f t="shared" si="312"/>
        <v>42324.767361111109</v>
      </c>
      <c r="T4003" s="12">
        <f t="shared" si="313"/>
        <v>42379</v>
      </c>
      <c r="U4003">
        <f t="shared" si="314"/>
        <v>2015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72.5" x14ac:dyDescent="0.35">
      <c r="A4010">
        <v>991</v>
      </c>
      <c r="B4010" s="3" t="s">
        <v>992</v>
      </c>
      <c r="C4010" s="3" t="s">
        <v>5101</v>
      </c>
      <c r="D4010" s="6">
        <v>5000</v>
      </c>
      <c r="E4010" s="8">
        <v>212</v>
      </c>
      <c r="F4010" t="s">
        <v>8220</v>
      </c>
      <c r="G4010" t="s">
        <v>8224</v>
      </c>
      <c r="H4010" t="s">
        <v>8246</v>
      </c>
      <c r="I4010">
        <v>1468349460</v>
      </c>
      <c r="J4010">
        <v>1466186988</v>
      </c>
      <c r="K4010" t="b">
        <v>0</v>
      </c>
      <c r="L4010">
        <v>7</v>
      </c>
      <c r="M4010" t="b">
        <v>0</v>
      </c>
      <c r="N4010" t="s">
        <v>8271</v>
      </c>
      <c r="O4010">
        <f t="shared" si="315"/>
        <v>4</v>
      </c>
      <c r="P4010">
        <f t="shared" si="316"/>
        <v>30.29</v>
      </c>
      <c r="Q4010" t="s">
        <v>8317</v>
      </c>
      <c r="R4010" t="s">
        <v>8319</v>
      </c>
      <c r="S4010" s="12">
        <f t="shared" si="312"/>
        <v>42538.75680555556</v>
      </c>
      <c r="T4010" s="12">
        <f t="shared" si="313"/>
        <v>42563.785416666666</v>
      </c>
      <c r="U4010">
        <f t="shared" si="314"/>
        <v>2016</v>
      </c>
    </row>
    <row r="4011" spans="1:21" ht="58" x14ac:dyDescent="0.35">
      <c r="A4011">
        <v>1001</v>
      </c>
      <c r="B4011" s="3" t="s">
        <v>1002</v>
      </c>
      <c r="C4011" s="3" t="s">
        <v>5111</v>
      </c>
      <c r="D4011" s="6">
        <v>5000</v>
      </c>
      <c r="E4011" s="8">
        <v>5200</v>
      </c>
      <c r="F4011" t="s">
        <v>8219</v>
      </c>
      <c r="G4011" t="s">
        <v>8224</v>
      </c>
      <c r="H4011" t="s">
        <v>8246</v>
      </c>
      <c r="I4011">
        <v>1485796613</v>
      </c>
      <c r="J4011">
        <v>1481908613</v>
      </c>
      <c r="K4011" t="b">
        <v>0</v>
      </c>
      <c r="L4011">
        <v>4</v>
      </c>
      <c r="M4011" t="b">
        <v>0</v>
      </c>
      <c r="N4011" t="s">
        <v>8271</v>
      </c>
      <c r="O4011">
        <f t="shared" si="315"/>
        <v>104</v>
      </c>
      <c r="P4011">
        <f t="shared" si="316"/>
        <v>1300</v>
      </c>
      <c r="Q4011" t="s">
        <v>8317</v>
      </c>
      <c r="R4011" t="s">
        <v>8319</v>
      </c>
      <c r="S4011" s="12">
        <f t="shared" si="312"/>
        <v>42720.720057870371</v>
      </c>
      <c r="T4011" s="12">
        <f t="shared" si="313"/>
        <v>42765.720057870371</v>
      </c>
      <c r="U4011">
        <f t="shared" si="314"/>
        <v>2016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1304</v>
      </c>
      <c r="B4013" s="3" t="s">
        <v>1305</v>
      </c>
      <c r="C4013" s="3" t="s">
        <v>5414</v>
      </c>
      <c r="D4013" s="6">
        <v>40000</v>
      </c>
      <c r="E4013" s="8">
        <v>15851</v>
      </c>
      <c r="F4013" t="s">
        <v>8219</v>
      </c>
      <c r="G4013" t="s">
        <v>8224</v>
      </c>
      <c r="H4013" t="s">
        <v>8246</v>
      </c>
      <c r="I4013">
        <v>1489376405</v>
      </c>
      <c r="J4013">
        <v>1484196005</v>
      </c>
      <c r="K4013" t="b">
        <v>0</v>
      </c>
      <c r="L4013">
        <v>104</v>
      </c>
      <c r="M4013" t="b">
        <v>0</v>
      </c>
      <c r="N4013" t="s">
        <v>8271</v>
      </c>
      <c r="O4013">
        <f t="shared" si="315"/>
        <v>40</v>
      </c>
      <c r="P4013">
        <f t="shared" si="316"/>
        <v>152.41</v>
      </c>
      <c r="Q4013" t="s">
        <v>8317</v>
      </c>
      <c r="R4013" t="s">
        <v>8319</v>
      </c>
      <c r="S4013" s="12">
        <f t="shared" si="312"/>
        <v>42747.194502314815</v>
      </c>
      <c r="T4013" s="12">
        <f t="shared" si="313"/>
        <v>42807.152835648143</v>
      </c>
      <c r="U4013">
        <f t="shared" si="314"/>
        <v>2017</v>
      </c>
    </row>
    <row r="4014" spans="1:21" ht="43.5" x14ac:dyDescent="0.35">
      <c r="A4014">
        <v>1319</v>
      </c>
      <c r="B4014" s="3" t="s">
        <v>1320</v>
      </c>
      <c r="C4014" s="3" t="s">
        <v>5429</v>
      </c>
      <c r="D4014" s="6">
        <v>5800</v>
      </c>
      <c r="E4014" s="8">
        <v>876</v>
      </c>
      <c r="F4014" t="s">
        <v>8219</v>
      </c>
      <c r="G4014" t="s">
        <v>8224</v>
      </c>
      <c r="H4014" t="s">
        <v>8246</v>
      </c>
      <c r="I4014">
        <v>1405094400</v>
      </c>
      <c r="J4014">
        <v>1403810965</v>
      </c>
      <c r="K4014" t="b">
        <v>0</v>
      </c>
      <c r="L4014">
        <v>9</v>
      </c>
      <c r="M4014" t="b">
        <v>0</v>
      </c>
      <c r="N4014" t="s">
        <v>8271</v>
      </c>
      <c r="O4014">
        <f t="shared" si="315"/>
        <v>15</v>
      </c>
      <c r="P4014">
        <f t="shared" si="316"/>
        <v>97.33</v>
      </c>
      <c r="Q4014" t="s">
        <v>8317</v>
      </c>
      <c r="R4014" t="s">
        <v>8319</v>
      </c>
      <c r="S4014" s="12">
        <f t="shared" si="312"/>
        <v>41816.812094907407</v>
      </c>
      <c r="T4014" s="12">
        <f t="shared" si="313"/>
        <v>41831.666666666664</v>
      </c>
      <c r="U4014">
        <f t="shared" si="314"/>
        <v>2014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1322</v>
      </c>
      <c r="B4018" s="3" t="s">
        <v>1323</v>
      </c>
      <c r="C4018" s="3" t="s">
        <v>5432</v>
      </c>
      <c r="D4018" s="6">
        <v>35000</v>
      </c>
      <c r="E4018" s="8">
        <v>106</v>
      </c>
      <c r="F4018" t="s">
        <v>8219</v>
      </c>
      <c r="G4018" t="s">
        <v>8224</v>
      </c>
      <c r="H4018" t="s">
        <v>8246</v>
      </c>
      <c r="I4018">
        <v>1432223125</v>
      </c>
      <c r="J4018">
        <v>1429631125</v>
      </c>
      <c r="K4018" t="b">
        <v>0</v>
      </c>
      <c r="L4018">
        <v>4</v>
      </c>
      <c r="M4018" t="b">
        <v>0</v>
      </c>
      <c r="N4018" t="s">
        <v>8271</v>
      </c>
      <c r="O4018">
        <f t="shared" si="315"/>
        <v>0</v>
      </c>
      <c r="P4018">
        <f t="shared" si="316"/>
        <v>26.5</v>
      </c>
      <c r="Q4018" t="s">
        <v>8317</v>
      </c>
      <c r="R4018" t="s">
        <v>8319</v>
      </c>
      <c r="S4018" s="12">
        <f t="shared" si="312"/>
        <v>42115.656539351854</v>
      </c>
      <c r="T4018" s="12">
        <f t="shared" si="313"/>
        <v>42145.656539351854</v>
      </c>
      <c r="U4018">
        <f t="shared" si="314"/>
        <v>2015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58" x14ac:dyDescent="0.35">
      <c r="A4020">
        <v>1341</v>
      </c>
      <c r="B4020" s="3" t="s">
        <v>1342</v>
      </c>
      <c r="C4020" s="3" t="s">
        <v>5451</v>
      </c>
      <c r="D4020" s="6">
        <v>25000</v>
      </c>
      <c r="E4020" s="8">
        <v>17590</v>
      </c>
      <c r="F4020" t="s">
        <v>8219</v>
      </c>
      <c r="G4020" t="s">
        <v>8224</v>
      </c>
      <c r="H4020" t="s">
        <v>8246</v>
      </c>
      <c r="I4020">
        <v>1475333917</v>
      </c>
      <c r="J4020">
        <v>1472569117</v>
      </c>
      <c r="K4020" t="b">
        <v>0</v>
      </c>
      <c r="L4020">
        <v>46</v>
      </c>
      <c r="M4020" t="b">
        <v>0</v>
      </c>
      <c r="N4020" t="s">
        <v>8271</v>
      </c>
      <c r="O4020">
        <f t="shared" si="315"/>
        <v>70</v>
      </c>
      <c r="P4020">
        <f t="shared" si="316"/>
        <v>382.39</v>
      </c>
      <c r="Q4020" t="s">
        <v>8317</v>
      </c>
      <c r="R4020" t="s">
        <v>8319</v>
      </c>
      <c r="S4020" s="12">
        <f t="shared" si="312"/>
        <v>42612.624039351853</v>
      </c>
      <c r="T4020" s="12">
        <f t="shared" si="313"/>
        <v>42644.624039351853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58" x14ac:dyDescent="0.35">
      <c r="A4035">
        <v>547</v>
      </c>
      <c r="B4035" s="3" t="s">
        <v>548</v>
      </c>
      <c r="C4035" s="3" t="s">
        <v>4657</v>
      </c>
      <c r="D4035" s="6">
        <v>7500</v>
      </c>
      <c r="E4035" s="8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t="s">
        <v>8317</v>
      </c>
      <c r="R4035" t="s">
        <v>8318</v>
      </c>
      <c r="S4035" s="12">
        <f t="shared" ref="S4035:S4098" si="317">(((J4035/60)/60)/24)+DATE(1970,1,1)</f>
        <v>42380.696342592593</v>
      </c>
      <c r="T4035" s="12">
        <f t="shared" ref="T4035:T4098" si="318">(((I4035/60)/60)/24)+DATE(1970,1,1)</f>
        <v>42410.696342592593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20">ROUND(E4036/D4036*100,0)</f>
        <v>1</v>
      </c>
      <c r="P4036">
        <f t="shared" ref="P4036:P4099" si="321">IFERROR(ROUND(E4036/L4036,2),0)</f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3.5" x14ac:dyDescent="0.35">
      <c r="A4043">
        <v>548</v>
      </c>
      <c r="B4043" s="3" t="s">
        <v>549</v>
      </c>
      <c r="C4043" s="3" t="s">
        <v>4658</v>
      </c>
      <c r="D4043" s="6">
        <v>10000</v>
      </c>
      <c r="E4043" s="8">
        <v>9</v>
      </c>
      <c r="F4043" t="s">
        <v>8220</v>
      </c>
      <c r="G4043" t="s">
        <v>8224</v>
      </c>
      <c r="H4043" t="s">
        <v>8246</v>
      </c>
      <c r="I4043">
        <v>1446154848</v>
      </c>
      <c r="J4043">
        <v>1443562848</v>
      </c>
      <c r="K4043" t="b">
        <v>0</v>
      </c>
      <c r="L4043">
        <v>1</v>
      </c>
      <c r="M4043" t="b">
        <v>0</v>
      </c>
      <c r="N4043" t="s">
        <v>8270</v>
      </c>
      <c r="O4043">
        <f t="shared" si="320"/>
        <v>0</v>
      </c>
      <c r="P4043">
        <f t="shared" si="321"/>
        <v>9</v>
      </c>
      <c r="Q4043" t="s">
        <v>8317</v>
      </c>
      <c r="R4043" t="s">
        <v>8318</v>
      </c>
      <c r="S4043" s="12">
        <f t="shared" si="317"/>
        <v>42276.903333333335</v>
      </c>
      <c r="T4043" s="12">
        <f t="shared" si="318"/>
        <v>42306.903333333335</v>
      </c>
      <c r="U4043">
        <f t="shared" si="319"/>
        <v>2015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549</v>
      </c>
      <c r="B4050" s="3" t="s">
        <v>550</v>
      </c>
      <c r="C4050" s="3" t="s">
        <v>4659</v>
      </c>
      <c r="D4050" s="6">
        <v>2500</v>
      </c>
      <c r="E4050" s="8">
        <v>68</v>
      </c>
      <c r="F405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 t="shared" si="320"/>
        <v>3</v>
      </c>
      <c r="P4050">
        <f t="shared" si="321"/>
        <v>8.5</v>
      </c>
      <c r="Q4050" t="s">
        <v>8317</v>
      </c>
      <c r="R4050" t="s">
        <v>8318</v>
      </c>
      <c r="S4050" s="12">
        <f t="shared" si="317"/>
        <v>42163.636828703704</v>
      </c>
      <c r="T4050" s="12">
        <f t="shared" si="318"/>
        <v>42193.636828703704</v>
      </c>
      <c r="U4050">
        <f t="shared" si="319"/>
        <v>2015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555</v>
      </c>
      <c r="B4055" s="3" t="s">
        <v>556</v>
      </c>
      <c r="C4055" s="3" t="s">
        <v>4665</v>
      </c>
      <c r="D4055" s="6">
        <v>7500</v>
      </c>
      <c r="E4055" s="8">
        <v>0</v>
      </c>
      <c r="F4055" t="s">
        <v>8220</v>
      </c>
      <c r="G4055" t="s">
        <v>8224</v>
      </c>
      <c r="H4055" t="s">
        <v>8246</v>
      </c>
      <c r="I4055">
        <v>1465720143</v>
      </c>
      <c r="J4055">
        <v>1463128143</v>
      </c>
      <c r="K4055" t="b">
        <v>0</v>
      </c>
      <c r="L4055">
        <v>0</v>
      </c>
      <c r="M4055" t="b">
        <v>0</v>
      </c>
      <c r="N4055" t="s">
        <v>8270</v>
      </c>
      <c r="O4055">
        <f t="shared" si="320"/>
        <v>0</v>
      </c>
      <c r="P4055">
        <f t="shared" si="321"/>
        <v>0</v>
      </c>
      <c r="Q4055" t="s">
        <v>8317</v>
      </c>
      <c r="R4055" t="s">
        <v>8318</v>
      </c>
      <c r="S4055" s="12">
        <f t="shared" si="317"/>
        <v>42503.353506944448</v>
      </c>
      <c r="T4055" s="12">
        <f t="shared" si="318"/>
        <v>42533.353506944448</v>
      </c>
      <c r="U4055">
        <f t="shared" si="319"/>
        <v>2016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565</v>
      </c>
      <c r="B4057" s="3" t="s">
        <v>566</v>
      </c>
      <c r="C4057" s="3" t="s">
        <v>4675</v>
      </c>
      <c r="D4057" s="6">
        <v>25000</v>
      </c>
      <c r="E4057" s="8">
        <v>0</v>
      </c>
      <c r="F4057" t="s">
        <v>8220</v>
      </c>
      <c r="G4057" t="s">
        <v>8224</v>
      </c>
      <c r="H4057" t="s">
        <v>8246</v>
      </c>
      <c r="I4057">
        <v>1436554249</v>
      </c>
      <c r="J4057">
        <v>1433962249</v>
      </c>
      <c r="K4057" t="b">
        <v>0</v>
      </c>
      <c r="L4057">
        <v>0</v>
      </c>
      <c r="M4057" t="b">
        <v>0</v>
      </c>
      <c r="N4057" t="s">
        <v>8270</v>
      </c>
      <c r="O4057">
        <f t="shared" si="320"/>
        <v>0</v>
      </c>
      <c r="P4057">
        <f t="shared" si="321"/>
        <v>0</v>
      </c>
      <c r="Q4057" t="s">
        <v>8317</v>
      </c>
      <c r="R4057" t="s">
        <v>8318</v>
      </c>
      <c r="S4057" s="12">
        <f t="shared" si="317"/>
        <v>42165.785289351858</v>
      </c>
      <c r="T4057" s="12">
        <f t="shared" si="318"/>
        <v>42195.785289351858</v>
      </c>
      <c r="U4057">
        <f t="shared" si="319"/>
        <v>2015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5" x14ac:dyDescent="0.35">
      <c r="A4059">
        <v>574</v>
      </c>
      <c r="B4059" s="3" t="s">
        <v>575</v>
      </c>
      <c r="C4059" s="3" t="s">
        <v>4684</v>
      </c>
      <c r="D4059" s="6">
        <v>11180</v>
      </c>
      <c r="E4059" s="8">
        <v>80</v>
      </c>
      <c r="F4059" t="s">
        <v>8220</v>
      </c>
      <c r="G4059" t="s">
        <v>8224</v>
      </c>
      <c r="H4059" t="s">
        <v>8246</v>
      </c>
      <c r="I4059">
        <v>1476873507</v>
      </c>
      <c r="J4059">
        <v>1474281507</v>
      </c>
      <c r="K4059" t="b">
        <v>0</v>
      </c>
      <c r="L4059">
        <v>4</v>
      </c>
      <c r="M4059" t="b">
        <v>0</v>
      </c>
      <c r="N4059" t="s">
        <v>8270</v>
      </c>
      <c r="O4059">
        <f t="shared" si="320"/>
        <v>1</v>
      </c>
      <c r="P4059">
        <f t="shared" si="321"/>
        <v>20</v>
      </c>
      <c r="Q4059" t="s">
        <v>8317</v>
      </c>
      <c r="R4059" t="s">
        <v>8318</v>
      </c>
      <c r="S4059" s="12">
        <f t="shared" si="317"/>
        <v>42632.443368055552</v>
      </c>
      <c r="T4059" s="12">
        <f t="shared" si="318"/>
        <v>42662.443368055552</v>
      </c>
      <c r="U4059">
        <f t="shared" si="319"/>
        <v>2016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29" x14ac:dyDescent="0.35">
      <c r="A4065">
        <v>578</v>
      </c>
      <c r="B4065" s="3" t="s">
        <v>579</v>
      </c>
      <c r="C4065" s="3" t="s">
        <v>4688</v>
      </c>
      <c r="D4065" s="6">
        <v>125000</v>
      </c>
      <c r="E4065" s="8">
        <v>14</v>
      </c>
      <c r="F4065" t="s">
        <v>8220</v>
      </c>
      <c r="G4065" t="s">
        <v>8224</v>
      </c>
      <c r="H4065" t="s">
        <v>8246</v>
      </c>
      <c r="I4065">
        <v>1441633993</v>
      </c>
      <c r="J4065">
        <v>1439560393</v>
      </c>
      <c r="K4065" t="b">
        <v>0</v>
      </c>
      <c r="L4065">
        <v>7</v>
      </c>
      <c r="M4065" t="b">
        <v>0</v>
      </c>
      <c r="N4065" t="s">
        <v>8270</v>
      </c>
      <c r="O4065">
        <f t="shared" si="320"/>
        <v>0</v>
      </c>
      <c r="P4065">
        <f t="shared" si="321"/>
        <v>2</v>
      </c>
      <c r="Q4065" t="s">
        <v>8317</v>
      </c>
      <c r="R4065" t="s">
        <v>8318</v>
      </c>
      <c r="S4065" s="12">
        <f t="shared" si="317"/>
        <v>42230.578622685185</v>
      </c>
      <c r="T4065" s="12">
        <f t="shared" si="318"/>
        <v>42254.578622685185</v>
      </c>
      <c r="U4065">
        <f t="shared" si="319"/>
        <v>2015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585</v>
      </c>
      <c r="B4071" s="3" t="s">
        <v>586</v>
      </c>
      <c r="C4071" s="3" t="s">
        <v>4695</v>
      </c>
      <c r="D4071" s="6">
        <v>9000</v>
      </c>
      <c r="E4071" s="8">
        <v>0</v>
      </c>
      <c r="F4071" t="s">
        <v>8220</v>
      </c>
      <c r="G4071" t="s">
        <v>8224</v>
      </c>
      <c r="H4071" t="s">
        <v>8246</v>
      </c>
      <c r="I4071">
        <v>1448928000</v>
      </c>
      <c r="J4071">
        <v>1444123377</v>
      </c>
      <c r="K4071" t="b">
        <v>0</v>
      </c>
      <c r="L4071">
        <v>0</v>
      </c>
      <c r="M4071" t="b">
        <v>0</v>
      </c>
      <c r="N4071" t="s">
        <v>8270</v>
      </c>
      <c r="O4071">
        <f t="shared" si="320"/>
        <v>0</v>
      </c>
      <c r="P4071">
        <f t="shared" si="321"/>
        <v>0</v>
      </c>
      <c r="Q4071" t="s">
        <v>8317</v>
      </c>
      <c r="R4071" t="s">
        <v>8318</v>
      </c>
      <c r="S4071" s="12">
        <f t="shared" si="317"/>
        <v>42283.3909375</v>
      </c>
      <c r="T4071" s="12">
        <f t="shared" si="318"/>
        <v>42339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590</v>
      </c>
      <c r="B4074" s="3" t="s">
        <v>591</v>
      </c>
      <c r="C4074" s="3" t="s">
        <v>4700</v>
      </c>
      <c r="D4074" s="6">
        <v>5000</v>
      </c>
      <c r="E4074" s="8">
        <v>223</v>
      </c>
      <c r="F4074" t="s">
        <v>8220</v>
      </c>
      <c r="G4074" t="s">
        <v>8224</v>
      </c>
      <c r="H4074" t="s">
        <v>8246</v>
      </c>
      <c r="I4074">
        <v>1454936460</v>
      </c>
      <c r="J4074">
        <v>1452259131</v>
      </c>
      <c r="K4074" t="b">
        <v>0</v>
      </c>
      <c r="L4074">
        <v>9</v>
      </c>
      <c r="M4074" t="b">
        <v>0</v>
      </c>
      <c r="N4074" t="s">
        <v>8270</v>
      </c>
      <c r="O4074">
        <f t="shared" si="320"/>
        <v>4</v>
      </c>
      <c r="P4074">
        <f t="shared" si="321"/>
        <v>24.78</v>
      </c>
      <c r="Q4074" t="s">
        <v>8317</v>
      </c>
      <c r="R4074" t="s">
        <v>8318</v>
      </c>
      <c r="S4074" s="12">
        <f t="shared" si="317"/>
        <v>42377.554756944446</v>
      </c>
      <c r="T4074" s="12">
        <f t="shared" si="318"/>
        <v>42408.542361111111</v>
      </c>
      <c r="U4074">
        <f t="shared" si="319"/>
        <v>2016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58" x14ac:dyDescent="0.35">
      <c r="A4076">
        <v>593</v>
      </c>
      <c r="B4076" s="3" t="s">
        <v>594</v>
      </c>
      <c r="C4076" s="3" t="s">
        <v>4703</v>
      </c>
      <c r="D4076" s="6">
        <v>500</v>
      </c>
      <c r="E4076" s="8">
        <v>115</v>
      </c>
      <c r="F4076" t="s">
        <v>8220</v>
      </c>
      <c r="G4076" t="s">
        <v>8224</v>
      </c>
      <c r="H4076" t="s">
        <v>8246</v>
      </c>
      <c r="I4076">
        <v>1428333345</v>
      </c>
      <c r="J4076">
        <v>1425744945</v>
      </c>
      <c r="K4076" t="b">
        <v>0</v>
      </c>
      <c r="L4076">
        <v>7</v>
      </c>
      <c r="M4076" t="b">
        <v>0</v>
      </c>
      <c r="N4076" t="s">
        <v>8270</v>
      </c>
      <c r="O4076">
        <f t="shared" si="320"/>
        <v>23</v>
      </c>
      <c r="P4076">
        <f t="shared" si="321"/>
        <v>16.43</v>
      </c>
      <c r="Q4076" t="s">
        <v>8317</v>
      </c>
      <c r="R4076" t="s">
        <v>8318</v>
      </c>
      <c r="S4076" s="12">
        <f t="shared" si="317"/>
        <v>42070.677604166667</v>
      </c>
      <c r="T4076" s="12">
        <f t="shared" si="318"/>
        <v>42100.635937500003</v>
      </c>
      <c r="U4076">
        <f t="shared" si="319"/>
        <v>2015</v>
      </c>
    </row>
    <row r="4077" spans="1:21" ht="43.5" x14ac:dyDescent="0.35">
      <c r="A4077">
        <v>609</v>
      </c>
      <c r="B4077" s="3" t="s">
        <v>610</v>
      </c>
      <c r="C4077" s="3" t="s">
        <v>4719</v>
      </c>
      <c r="D4077" s="6">
        <v>780</v>
      </c>
      <c r="E4077" s="8">
        <v>5</v>
      </c>
      <c r="F4077" t="s">
        <v>8219</v>
      </c>
      <c r="G4077" t="s">
        <v>8224</v>
      </c>
      <c r="H4077" t="s">
        <v>8246</v>
      </c>
      <c r="I4077">
        <v>1448761744</v>
      </c>
      <c r="J4077">
        <v>1446166144</v>
      </c>
      <c r="K4077" t="b">
        <v>0</v>
      </c>
      <c r="L4077">
        <v>1</v>
      </c>
      <c r="M4077" t="b">
        <v>0</v>
      </c>
      <c r="N4077" t="s">
        <v>8270</v>
      </c>
      <c r="O4077">
        <f t="shared" si="320"/>
        <v>1</v>
      </c>
      <c r="P4077">
        <f t="shared" si="321"/>
        <v>5</v>
      </c>
      <c r="Q4077" t="s">
        <v>8317</v>
      </c>
      <c r="R4077" t="s">
        <v>8318</v>
      </c>
      <c r="S4077" s="12">
        <f t="shared" si="317"/>
        <v>42307.034074074079</v>
      </c>
      <c r="T4077" s="12">
        <f t="shared" si="318"/>
        <v>42337.075740740736</v>
      </c>
      <c r="U4077">
        <f t="shared" si="319"/>
        <v>2015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58" x14ac:dyDescent="0.35">
      <c r="A4080">
        <v>617</v>
      </c>
      <c r="B4080" s="3" t="s">
        <v>618</v>
      </c>
      <c r="C4080" s="3" t="s">
        <v>4727</v>
      </c>
      <c r="D4080" s="6">
        <v>2000</v>
      </c>
      <c r="E4080" s="8">
        <v>60</v>
      </c>
      <c r="F4080" t="s">
        <v>8219</v>
      </c>
      <c r="G4080" t="s">
        <v>8224</v>
      </c>
      <c r="H4080" t="s">
        <v>8246</v>
      </c>
      <c r="I4080">
        <v>1431072843</v>
      </c>
      <c r="J4080">
        <v>1427184843</v>
      </c>
      <c r="K4080" t="b">
        <v>0</v>
      </c>
      <c r="L4080">
        <v>3</v>
      </c>
      <c r="M4080" t="b">
        <v>0</v>
      </c>
      <c r="N4080" t="s">
        <v>8270</v>
      </c>
      <c r="O4080">
        <f t="shared" si="320"/>
        <v>3</v>
      </c>
      <c r="P4080">
        <f t="shared" si="321"/>
        <v>20</v>
      </c>
      <c r="Q4080" t="s">
        <v>8317</v>
      </c>
      <c r="R4080" t="s">
        <v>8318</v>
      </c>
      <c r="S4080" s="12">
        <f t="shared" si="317"/>
        <v>42087.343090277776</v>
      </c>
      <c r="T4080" s="12">
        <f t="shared" si="318"/>
        <v>42132.343090277776</v>
      </c>
      <c r="U4080">
        <f t="shared" si="319"/>
        <v>2015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636</v>
      </c>
      <c r="B4090" s="3" t="s">
        <v>637</v>
      </c>
      <c r="C4090" s="3" t="s">
        <v>4746</v>
      </c>
      <c r="D4090" s="6">
        <v>2000</v>
      </c>
      <c r="E4090" s="8">
        <v>4</v>
      </c>
      <c r="F4090" t="s">
        <v>8219</v>
      </c>
      <c r="G4090" t="s">
        <v>8224</v>
      </c>
      <c r="H4090" t="s">
        <v>8246</v>
      </c>
      <c r="I4090">
        <v>1433587620</v>
      </c>
      <c r="J4090">
        <v>1430996150</v>
      </c>
      <c r="K4090" t="b">
        <v>0</v>
      </c>
      <c r="L4090">
        <v>1</v>
      </c>
      <c r="M4090" t="b">
        <v>0</v>
      </c>
      <c r="N4090" t="s">
        <v>8270</v>
      </c>
      <c r="O4090">
        <f t="shared" si="320"/>
        <v>0</v>
      </c>
      <c r="P4090">
        <f t="shared" si="321"/>
        <v>4</v>
      </c>
      <c r="Q4090" t="s">
        <v>8317</v>
      </c>
      <c r="R4090" t="s">
        <v>8318</v>
      </c>
      <c r="S4090" s="12">
        <f t="shared" si="317"/>
        <v>42131.455439814818</v>
      </c>
      <c r="T4090" s="12">
        <f t="shared" si="318"/>
        <v>42161.44930555555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637</v>
      </c>
      <c r="B4095" s="3" t="s">
        <v>638</v>
      </c>
      <c r="C4095" s="3" t="s">
        <v>4747</v>
      </c>
      <c r="D4095" s="6">
        <v>100000</v>
      </c>
      <c r="E4095" s="8">
        <v>0</v>
      </c>
      <c r="F4095" t="s">
        <v>8219</v>
      </c>
      <c r="G4095" t="s">
        <v>8224</v>
      </c>
      <c r="H4095" t="s">
        <v>8246</v>
      </c>
      <c r="I4095">
        <v>1488063840</v>
      </c>
      <c r="J4095">
        <v>1485558318</v>
      </c>
      <c r="K4095" t="b">
        <v>0</v>
      </c>
      <c r="L4095">
        <v>0</v>
      </c>
      <c r="M4095" t="b">
        <v>0</v>
      </c>
      <c r="N4095" t="s">
        <v>8270</v>
      </c>
      <c r="O4095">
        <f t="shared" si="320"/>
        <v>0</v>
      </c>
      <c r="P4095">
        <f t="shared" si="321"/>
        <v>0</v>
      </c>
      <c r="Q4095" t="s">
        <v>8317</v>
      </c>
      <c r="R4095" t="s">
        <v>8318</v>
      </c>
      <c r="S4095" s="12">
        <f t="shared" si="317"/>
        <v>42762.962013888886</v>
      </c>
      <c r="T4095" s="12">
        <f t="shared" si="318"/>
        <v>42791.961111111115</v>
      </c>
      <c r="U4095">
        <f t="shared" si="319"/>
        <v>2017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2357</v>
      </c>
      <c r="B4098" s="3" t="s">
        <v>2358</v>
      </c>
      <c r="C4098" s="3" t="s">
        <v>6467</v>
      </c>
      <c r="D4098" s="6">
        <v>27000</v>
      </c>
      <c r="E4098" s="8">
        <v>0</v>
      </c>
      <c r="F4098" t="s">
        <v>8219</v>
      </c>
      <c r="G4098" t="s">
        <v>8224</v>
      </c>
      <c r="H4098" t="s">
        <v>8246</v>
      </c>
      <c r="I4098">
        <v>1445093578</v>
      </c>
      <c r="J4098">
        <v>1442501578</v>
      </c>
      <c r="K4098" t="b">
        <v>0</v>
      </c>
      <c r="L4098">
        <v>0</v>
      </c>
      <c r="M4098" t="b">
        <v>0</v>
      </c>
      <c r="N4098" t="s">
        <v>8270</v>
      </c>
      <c r="O4098">
        <f t="shared" si="320"/>
        <v>0</v>
      </c>
      <c r="P4098">
        <f t="shared" si="321"/>
        <v>0</v>
      </c>
      <c r="Q4098" t="s">
        <v>8317</v>
      </c>
      <c r="R4098" t="s">
        <v>8318</v>
      </c>
      <c r="S4098" s="12">
        <f t="shared" si="317"/>
        <v>42264.620115740734</v>
      </c>
      <c r="T4098" s="12">
        <f t="shared" si="318"/>
        <v>42294.620115740734</v>
      </c>
      <c r="U4098">
        <f t="shared" si="319"/>
        <v>2015</v>
      </c>
    </row>
    <row r="4099" spans="1:21" ht="43.5" x14ac:dyDescent="0.35">
      <c r="A4099">
        <v>2358</v>
      </c>
      <c r="B4099" s="3" t="s">
        <v>2359</v>
      </c>
      <c r="C4099" s="3" t="s">
        <v>6468</v>
      </c>
      <c r="D4099" s="6">
        <v>1500</v>
      </c>
      <c r="E4099" s="8">
        <v>0</v>
      </c>
      <c r="F4099" t="s">
        <v>8219</v>
      </c>
      <c r="G4099" t="s">
        <v>8224</v>
      </c>
      <c r="H4099" t="s">
        <v>8246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si="321"/>
        <v>0</v>
      </c>
      <c r="Q4099" t="s">
        <v>8317</v>
      </c>
      <c r="R4099" t="s">
        <v>8318</v>
      </c>
      <c r="S4099" s="12">
        <f t="shared" ref="S4099:S4115" si="322">(((J4099/60)/60)/24)+DATE(1970,1,1)</f>
        <v>41978.930972222224</v>
      </c>
      <c r="T4099" s="12">
        <f t="shared" ref="T4099:T4115" si="323">(((I4099/60)/60)/24)+DATE(1970,1,1)</f>
        <v>42035.027083333334</v>
      </c>
      <c r="U4099">
        <f t="shared" ref="U4099:U4115" si="324">YEAR(S4099)</f>
        <v>2014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2" si="325">ROUND(E4100/D4100*100,0)</f>
        <v>0</v>
      </c>
      <c r="P4100">
        <f t="shared" ref="P4100:P4112" si="326">IFERROR(ROUND(E4100/L4100,2),0)</f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2366</v>
      </c>
      <c r="B4111" s="3" t="s">
        <v>2367</v>
      </c>
      <c r="C4111" s="3" t="s">
        <v>6476</v>
      </c>
      <c r="D4111" s="6">
        <v>25000</v>
      </c>
      <c r="E4111" s="8">
        <v>2630</v>
      </c>
      <c r="F4111" t="s">
        <v>8219</v>
      </c>
      <c r="G4111" t="s">
        <v>8224</v>
      </c>
      <c r="H4111" t="s">
        <v>8246</v>
      </c>
      <c r="I4111">
        <v>1445431533</v>
      </c>
      <c r="J4111">
        <v>1442839533</v>
      </c>
      <c r="K4111" t="b">
        <v>0</v>
      </c>
      <c r="L4111">
        <v>27</v>
      </c>
      <c r="M4111" t="b">
        <v>0</v>
      </c>
      <c r="N4111" t="s">
        <v>8270</v>
      </c>
      <c r="O4111">
        <f t="shared" si="325"/>
        <v>11</v>
      </c>
      <c r="P4111">
        <f t="shared" si="326"/>
        <v>97.41</v>
      </c>
      <c r="Q4111" t="s">
        <v>8317</v>
      </c>
      <c r="R4111" t="s">
        <v>8318</v>
      </c>
      <c r="S4111" s="12">
        <f t="shared" si="322"/>
        <v>42268.531631944439</v>
      </c>
      <c r="T4111" s="12">
        <f t="shared" si="323"/>
        <v>42298.531631944439</v>
      </c>
      <c r="U4111">
        <f t="shared" si="324"/>
        <v>2015</v>
      </c>
    </row>
    <row r="4112" spans="1:21" ht="43.5" x14ac:dyDescent="0.3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325"/>
        <v>0</v>
      </c>
      <c r="P4112">
        <f t="shared" si="326"/>
        <v>0</v>
      </c>
      <c r="Q4112" t="s">
        <v>8323</v>
      </c>
      <c r="R4112" t="s">
        <v>8338</v>
      </c>
      <c r="S4112" s="12">
        <f t="shared" si="322"/>
        <v>42007.788680555561</v>
      </c>
      <c r="T4112" s="12">
        <f t="shared" si="323"/>
        <v>42037.788680555561</v>
      </c>
      <c r="U4112">
        <f t="shared" si="324"/>
        <v>2015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ref="O4113:O4115" si="327">ROUND(E4113/D4113*100,0)</f>
        <v>3</v>
      </c>
      <c r="P4113">
        <f t="shared" ref="P4113:P4115" si="328">IFERROR(ROUND(E4113/L4113,2),0)</f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7"/>
        <v>0</v>
      </c>
      <c r="P4114">
        <f t="shared" si="328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7"/>
        <v>0</v>
      </c>
      <c r="P4115">
        <f t="shared" si="328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O1:O1048576 P1">
    <cfRule type="colorScale" priority="2">
      <colorScale>
        <cfvo type="num" val="0"/>
        <cfvo type="num" val="100"/>
        <color rgb="FFFF7128"/>
        <color rgb="FF0070C0"/>
      </colorScale>
    </cfRule>
    <cfRule type="colorScale" priority="3">
      <colorScale>
        <cfvo type="percent" val="0"/>
        <cfvo type="percent" val="100"/>
        <color rgb="FFFF7128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979">
    <cfRule type="colorScale" priority="1">
      <colorScale>
        <cfvo type="percent" val="0"/>
        <cfvo type="percent" val="90"/>
        <color rgb="FFFF7128"/>
        <color rgb="FF0070C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F526-1851-4BA0-B739-FE81D64566A6}">
  <sheetPr codeName="Sheet2"/>
  <dimension ref="A1:E18"/>
  <sheetViews>
    <sheetView workbookViewId="0">
      <selection activeCell="E10" sqref="E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4.453125" bestFit="1" customWidth="1"/>
    <col min="7" max="8" width="3.81640625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5" x14ac:dyDescent="0.35">
      <c r="A1" s="9" t="s">
        <v>8379</v>
      </c>
      <c r="B1" t="s">
        <v>8363</v>
      </c>
    </row>
    <row r="2" spans="1:5" x14ac:dyDescent="0.35">
      <c r="A2" s="9" t="s">
        <v>8358</v>
      </c>
      <c r="B2" t="s">
        <v>8315</v>
      </c>
    </row>
    <row r="4" spans="1:5" x14ac:dyDescent="0.35">
      <c r="A4" s="9" t="s">
        <v>8364</v>
      </c>
      <c r="B4" s="9" t="s">
        <v>8362</v>
      </c>
    </row>
    <row r="5" spans="1:5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8367</v>
      </c>
      <c r="B6" s="10">
        <v>92</v>
      </c>
      <c r="C6" s="10">
        <v>45</v>
      </c>
      <c r="D6" s="10">
        <v>4</v>
      </c>
      <c r="E6" s="10">
        <v>141</v>
      </c>
    </row>
    <row r="7" spans="1:5" x14ac:dyDescent="0.35">
      <c r="A7" s="14" t="s">
        <v>8373</v>
      </c>
      <c r="B7" s="10">
        <v>73</v>
      </c>
      <c r="C7" s="10">
        <v>50</v>
      </c>
      <c r="D7" s="10">
        <v>1</v>
      </c>
      <c r="E7" s="10">
        <v>124</v>
      </c>
    </row>
    <row r="8" spans="1:5" x14ac:dyDescent="0.35">
      <c r="A8" s="14" t="s">
        <v>8369</v>
      </c>
      <c r="B8" s="10">
        <v>84</v>
      </c>
      <c r="C8" s="10">
        <v>49</v>
      </c>
      <c r="D8" s="10">
        <v>4</v>
      </c>
      <c r="E8" s="10">
        <v>137</v>
      </c>
    </row>
    <row r="9" spans="1:5" x14ac:dyDescent="0.35">
      <c r="A9" s="14" t="s">
        <v>8378</v>
      </c>
      <c r="B9" s="10">
        <v>62</v>
      </c>
      <c r="C9" s="10">
        <v>38</v>
      </c>
      <c r="D9" s="10">
        <v>3</v>
      </c>
      <c r="E9" s="10">
        <v>103</v>
      </c>
    </row>
    <row r="10" spans="1:5" x14ac:dyDescent="0.35">
      <c r="A10" s="14" t="s">
        <v>8374</v>
      </c>
      <c r="B10" s="10">
        <v>81</v>
      </c>
      <c r="C10" s="10">
        <v>41</v>
      </c>
      <c r="D10" s="10">
        <v>2</v>
      </c>
      <c r="E10" s="10">
        <v>124</v>
      </c>
    </row>
    <row r="11" spans="1:5" x14ac:dyDescent="0.35">
      <c r="A11" s="14" t="s">
        <v>8375</v>
      </c>
      <c r="B11" s="10">
        <v>66</v>
      </c>
      <c r="C11" s="10">
        <v>39</v>
      </c>
      <c r="D11" s="10">
        <v>3</v>
      </c>
      <c r="E11" s="10">
        <v>108</v>
      </c>
    </row>
    <row r="12" spans="1:5" x14ac:dyDescent="0.35">
      <c r="A12" s="14" t="s">
        <v>8372</v>
      </c>
      <c r="B12" s="10">
        <v>71</v>
      </c>
      <c r="C12" s="10">
        <v>43</v>
      </c>
      <c r="D12" s="10">
        <v>4</v>
      </c>
      <c r="E12" s="10">
        <v>118</v>
      </c>
    </row>
    <row r="13" spans="1:5" x14ac:dyDescent="0.35">
      <c r="A13" s="14" t="s">
        <v>8370</v>
      </c>
      <c r="B13" s="10">
        <v>61</v>
      </c>
      <c r="C13" s="10">
        <v>40</v>
      </c>
      <c r="D13" s="10">
        <v>4</v>
      </c>
      <c r="E13" s="10">
        <v>105</v>
      </c>
    </row>
    <row r="14" spans="1:5" x14ac:dyDescent="0.35">
      <c r="A14" s="14" t="s">
        <v>8376</v>
      </c>
      <c r="B14" s="10">
        <v>52</v>
      </c>
      <c r="C14" s="10">
        <v>33</v>
      </c>
      <c r="D14" s="10">
        <v>3</v>
      </c>
      <c r="E14" s="10">
        <v>88</v>
      </c>
    </row>
    <row r="15" spans="1:5" x14ac:dyDescent="0.35">
      <c r="A15" s="14" t="s">
        <v>8368</v>
      </c>
      <c r="B15" s="10">
        <v>58</v>
      </c>
      <c r="C15" s="10">
        <v>36</v>
      </c>
      <c r="D15" s="10">
        <v>4</v>
      </c>
      <c r="E15" s="10">
        <v>98</v>
      </c>
    </row>
    <row r="16" spans="1:5" x14ac:dyDescent="0.35">
      <c r="A16" s="14" t="s">
        <v>8377</v>
      </c>
      <c r="B16" s="10">
        <v>56</v>
      </c>
      <c r="C16" s="10">
        <v>38</v>
      </c>
      <c r="D16" s="10">
        <v>2</v>
      </c>
      <c r="E16" s="10">
        <v>96</v>
      </c>
    </row>
    <row r="17" spans="1:5" x14ac:dyDescent="0.35">
      <c r="A17" s="14" t="s">
        <v>8371</v>
      </c>
      <c r="B17" s="10">
        <v>83</v>
      </c>
      <c r="C17" s="10">
        <v>41</v>
      </c>
      <c r="D17" s="10">
        <v>3</v>
      </c>
      <c r="E17" s="10">
        <v>127</v>
      </c>
    </row>
    <row r="18" spans="1:5" x14ac:dyDescent="0.3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DAC2-4237-42B8-BCA5-D6181FB20365}">
  <sheetPr codeName="Sheet3"/>
  <dimension ref="A1:H14"/>
  <sheetViews>
    <sheetView topLeftCell="D1" workbookViewId="0">
      <selection activeCell="C8" sqref="C8"/>
    </sheetView>
  </sheetViews>
  <sheetFormatPr defaultRowHeight="14.5" x14ac:dyDescent="0.35"/>
  <cols>
    <col min="1" max="1" width="15.26953125" bestFit="1" customWidth="1"/>
    <col min="2" max="2" width="17.6328125" bestFit="1" customWidth="1"/>
    <col min="3" max="3" width="13.81640625" bestFit="1" customWidth="1"/>
    <col min="4" max="4" width="16.453125" bestFit="1" customWidth="1"/>
    <col min="5" max="5" width="13.36328125" bestFit="1" customWidth="1"/>
    <col min="6" max="6" width="20.6328125" bestFit="1" customWidth="1"/>
    <col min="7" max="7" width="16.81640625" bestFit="1" customWidth="1"/>
    <col min="8" max="8" width="13.36328125" bestFit="1" customWidth="1"/>
    <col min="9" max="9" width="9.1796875" bestFit="1" customWidth="1"/>
    <col min="10" max="10" width="13.36328125" bestFit="1" customWidth="1"/>
    <col min="11" max="11" width="7.6328125" bestFit="1" customWidth="1"/>
    <col min="12" max="12" width="13.36328125" bestFit="1" customWidth="1"/>
    <col min="13" max="13" width="7.6328125" bestFit="1" customWidth="1"/>
    <col min="14" max="14" width="9.1796875" bestFit="1" customWidth="1"/>
    <col min="15" max="15" width="13.36328125" bestFit="1" customWidth="1"/>
    <col min="16" max="16" width="9.1796875" bestFit="1" customWidth="1"/>
    <col min="17" max="17" width="13.36328125" bestFit="1" customWidth="1"/>
    <col min="18" max="18" width="8.08984375" bestFit="1" customWidth="1"/>
    <col min="19" max="19" width="9.1796875" bestFit="1" customWidth="1"/>
    <col min="20" max="20" width="13.36328125" bestFit="1" customWidth="1"/>
    <col min="21" max="21" width="7.6328125" bestFit="1" customWidth="1"/>
    <col min="22" max="22" width="13.36328125" bestFit="1" customWidth="1"/>
    <col min="23" max="23" width="9.1796875" bestFit="1" customWidth="1"/>
    <col min="24" max="24" width="13.36328125" bestFit="1" customWidth="1"/>
    <col min="25" max="25" width="9.1796875" bestFit="1" customWidth="1"/>
    <col min="26" max="26" width="13.36328125" bestFit="1" customWidth="1"/>
    <col min="27" max="27" width="8.6328125" bestFit="1" customWidth="1"/>
    <col min="28" max="28" width="9.1796875" bestFit="1" customWidth="1"/>
    <col min="29" max="29" width="14.36328125" bestFit="1" customWidth="1"/>
    <col min="30" max="30" width="9.1796875" bestFit="1" customWidth="1"/>
    <col min="31" max="31" width="14.36328125" bestFit="1" customWidth="1"/>
    <col min="32" max="32" width="8.6328125" bestFit="1" customWidth="1"/>
    <col min="33" max="33" width="9.1796875" bestFit="1" customWidth="1"/>
    <col min="34" max="34" width="14.36328125" bestFit="1" customWidth="1"/>
    <col min="35" max="35" width="9.1796875" bestFit="1" customWidth="1"/>
    <col min="36" max="36" width="14.36328125" bestFit="1" customWidth="1"/>
    <col min="37" max="37" width="8.6328125" bestFit="1" customWidth="1"/>
    <col min="38" max="38" width="14.36328125" bestFit="1" customWidth="1"/>
    <col min="39" max="39" width="8.6328125" bestFit="1" customWidth="1"/>
    <col min="40" max="40" width="9.1796875" bestFit="1" customWidth="1"/>
    <col min="41" max="41" width="14.36328125" bestFit="1" customWidth="1"/>
    <col min="42" max="42" width="9.1796875" bestFit="1" customWidth="1"/>
    <col min="43" max="43" width="14.36328125" bestFit="1" customWidth="1"/>
    <col min="44" max="44" width="8.6328125" bestFit="1" customWidth="1"/>
    <col min="45" max="45" width="14.36328125" bestFit="1" customWidth="1"/>
    <col min="46" max="46" width="8.6328125" bestFit="1" customWidth="1"/>
    <col min="47" max="47" width="5.453125" bestFit="1" customWidth="1"/>
    <col min="48" max="48" width="3.6328125" bestFit="1" customWidth="1"/>
    <col min="49" max="49" width="9.1796875" bestFit="1" customWidth="1"/>
    <col min="50" max="50" width="14.36328125" bestFit="1" customWidth="1"/>
    <col min="51" max="51" width="9.1796875" bestFit="1" customWidth="1"/>
    <col min="52" max="52" width="14.36328125" bestFit="1" customWidth="1"/>
    <col min="53" max="53" width="9.1796875" bestFit="1" customWidth="1"/>
    <col min="54" max="54" width="14.36328125" bestFit="1" customWidth="1"/>
    <col min="55" max="55" width="8.6328125" bestFit="1" customWidth="1"/>
    <col min="56" max="56" width="5.453125" bestFit="1" customWidth="1"/>
    <col min="57" max="57" width="3.6328125" bestFit="1" customWidth="1"/>
    <col min="58" max="58" width="9.1796875" bestFit="1" customWidth="1"/>
    <col min="59" max="59" width="14.36328125" bestFit="1" customWidth="1"/>
    <col min="60" max="60" width="8.6328125" bestFit="1" customWidth="1"/>
    <col min="61" max="61" width="14.36328125" bestFit="1" customWidth="1"/>
    <col min="62" max="62" width="8.6328125" bestFit="1" customWidth="1"/>
    <col min="63" max="63" width="14.36328125" bestFit="1" customWidth="1"/>
    <col min="64" max="64" width="8.6328125" bestFit="1" customWidth="1"/>
    <col min="65" max="65" width="9.1796875" bestFit="1" customWidth="1"/>
    <col min="66" max="66" width="14.36328125" bestFit="1" customWidth="1"/>
    <col min="67" max="67" width="9.1796875" bestFit="1" customWidth="1"/>
    <col min="68" max="68" width="14.36328125" bestFit="1" customWidth="1"/>
    <col min="69" max="69" width="9.1796875" bestFit="1" customWidth="1"/>
    <col min="70" max="70" width="14.36328125" bestFit="1" customWidth="1"/>
    <col min="71" max="71" width="9.1796875" bestFit="1" customWidth="1"/>
    <col min="72" max="72" width="14.36328125" bestFit="1" customWidth="1"/>
    <col min="73" max="73" width="8.6328125" bestFit="1" customWidth="1"/>
    <col min="74" max="74" width="9.1796875" bestFit="1" customWidth="1"/>
    <col min="75" max="75" width="14.36328125" bestFit="1" customWidth="1"/>
    <col min="76" max="76" width="8.6328125" bestFit="1" customWidth="1"/>
    <col min="77" max="77" width="5.453125" bestFit="1" customWidth="1"/>
    <col min="78" max="78" width="9.1796875" bestFit="1" customWidth="1"/>
    <col min="79" max="79" width="14.36328125" bestFit="1" customWidth="1"/>
    <col min="80" max="80" width="8.6328125" bestFit="1" customWidth="1"/>
    <col min="81" max="81" width="9.1796875" bestFit="1" customWidth="1"/>
    <col min="82" max="82" width="14.36328125" bestFit="1" customWidth="1"/>
    <col min="83" max="83" width="8.6328125" bestFit="1" customWidth="1"/>
    <col min="84" max="84" width="9.1796875" bestFit="1" customWidth="1"/>
    <col min="85" max="85" width="14.36328125" bestFit="1" customWidth="1"/>
    <col min="86" max="86" width="9.1796875" bestFit="1" customWidth="1"/>
    <col min="87" max="87" width="14.36328125" bestFit="1" customWidth="1"/>
    <col min="88" max="88" width="9.1796875" bestFit="1" customWidth="1"/>
    <col min="89" max="89" width="14.36328125" bestFit="1" customWidth="1"/>
    <col min="90" max="90" width="9.1796875" bestFit="1" customWidth="1"/>
    <col min="91" max="91" width="14.36328125" bestFit="1" customWidth="1"/>
    <col min="92" max="92" width="8.6328125" bestFit="1" customWidth="1"/>
    <col min="93" max="93" width="5.453125" bestFit="1" customWidth="1"/>
    <col min="94" max="94" width="3.6328125" bestFit="1" customWidth="1"/>
    <col min="95" max="95" width="9.1796875" bestFit="1" customWidth="1"/>
    <col min="96" max="96" width="14.36328125" bestFit="1" customWidth="1"/>
    <col min="97" max="97" width="8.6328125" bestFit="1" customWidth="1"/>
    <col min="98" max="98" width="14.36328125" bestFit="1" customWidth="1"/>
    <col min="99" max="99" width="8.6328125" bestFit="1" customWidth="1"/>
    <col min="100" max="100" width="14.36328125" bestFit="1" customWidth="1"/>
    <col min="101" max="101" width="8.6328125" bestFit="1" customWidth="1"/>
    <col min="102" max="102" width="14.36328125" bestFit="1" customWidth="1"/>
    <col min="103" max="103" width="8.6328125" bestFit="1" customWidth="1"/>
    <col min="104" max="104" width="14.36328125" bestFit="1" customWidth="1"/>
    <col min="105" max="105" width="8.6328125" bestFit="1" customWidth="1"/>
    <col min="106" max="106" width="14.36328125" bestFit="1" customWidth="1"/>
    <col min="107" max="107" width="8.6328125" bestFit="1" customWidth="1"/>
    <col min="108" max="108" width="9.1796875" bestFit="1" customWidth="1"/>
    <col min="109" max="109" width="14.36328125" bestFit="1" customWidth="1"/>
    <col min="110" max="110" width="8.6328125" bestFit="1" customWidth="1"/>
    <col min="111" max="111" width="14.36328125" bestFit="1" customWidth="1"/>
    <col min="112" max="112" width="8.6328125" bestFit="1" customWidth="1"/>
    <col min="113" max="113" width="5.453125" bestFit="1" customWidth="1"/>
    <col min="114" max="114" width="9.1796875" bestFit="1" customWidth="1"/>
    <col min="115" max="115" width="14.36328125" bestFit="1" customWidth="1"/>
    <col min="116" max="116" width="8.6328125" bestFit="1" customWidth="1"/>
    <col min="117" max="117" width="9.1796875" bestFit="1" customWidth="1"/>
    <col min="118" max="118" width="14.36328125" bestFit="1" customWidth="1"/>
    <col min="119" max="119" width="8.6328125" bestFit="1" customWidth="1"/>
    <col min="120" max="120" width="5.453125" bestFit="1" customWidth="1"/>
    <col min="121" max="121" width="9.1796875" bestFit="1" customWidth="1"/>
    <col min="122" max="122" width="14.36328125" bestFit="1" customWidth="1"/>
    <col min="123" max="123" width="9.1796875" bestFit="1" customWidth="1"/>
    <col min="124" max="124" width="14.36328125" bestFit="1" customWidth="1"/>
    <col min="125" max="125" width="8.6328125" bestFit="1" customWidth="1"/>
    <col min="126" max="126" width="14.36328125" bestFit="1" customWidth="1"/>
    <col min="127" max="127" width="9.1796875" bestFit="1" customWidth="1"/>
    <col min="128" max="128" width="14.36328125" bestFit="1" customWidth="1"/>
    <col min="129" max="129" width="8.6328125" bestFit="1" customWidth="1"/>
    <col min="130" max="130" width="14.36328125" bestFit="1" customWidth="1"/>
    <col min="131" max="131" width="8.6328125" bestFit="1" customWidth="1"/>
    <col min="132" max="132" width="3.6328125" bestFit="1" customWidth="1"/>
    <col min="133" max="133" width="9.1796875" bestFit="1" customWidth="1"/>
    <col min="134" max="134" width="14.36328125" bestFit="1" customWidth="1"/>
    <col min="135" max="135" width="9.1796875" bestFit="1" customWidth="1"/>
    <col min="136" max="136" width="14.36328125" bestFit="1" customWidth="1"/>
    <col min="137" max="137" width="9.1796875" bestFit="1" customWidth="1"/>
    <col min="138" max="138" width="14.36328125" bestFit="1" customWidth="1"/>
    <col min="139" max="139" width="8.6328125" bestFit="1" customWidth="1"/>
    <col min="140" max="140" width="9.1796875" bestFit="1" customWidth="1"/>
    <col min="141" max="141" width="14.36328125" bestFit="1" customWidth="1"/>
    <col min="142" max="142" width="9.1796875" bestFit="1" customWidth="1"/>
    <col min="143" max="143" width="14.36328125" bestFit="1" customWidth="1"/>
    <col min="144" max="144" width="8.6328125" bestFit="1" customWidth="1"/>
    <col min="145" max="145" width="14.36328125" bestFit="1" customWidth="1"/>
    <col min="146" max="146" width="8.6328125" bestFit="1" customWidth="1"/>
    <col min="147" max="147" width="14.36328125" bestFit="1" customWidth="1"/>
    <col min="148" max="148" width="8.6328125" bestFit="1" customWidth="1"/>
    <col min="149" max="149" width="9.1796875" bestFit="1" customWidth="1"/>
    <col min="150" max="150" width="14.36328125" bestFit="1" customWidth="1"/>
    <col min="151" max="151" width="9.1796875" bestFit="1" customWidth="1"/>
    <col min="152" max="152" width="14.36328125" bestFit="1" customWidth="1"/>
    <col min="153" max="153" width="8.6328125" bestFit="1" customWidth="1"/>
    <col min="154" max="154" width="9.1796875" bestFit="1" customWidth="1"/>
    <col min="155" max="155" width="14.36328125" bestFit="1" customWidth="1"/>
    <col min="156" max="156" width="8.6328125" bestFit="1" customWidth="1"/>
    <col min="157" max="157" width="9.1796875" bestFit="1" customWidth="1"/>
    <col min="158" max="158" width="14.36328125" bestFit="1" customWidth="1"/>
    <col min="159" max="159" width="8.6328125" bestFit="1" customWidth="1"/>
    <col min="160" max="160" width="14.36328125" bestFit="1" customWidth="1"/>
    <col min="161" max="161" width="9.1796875" bestFit="1" customWidth="1"/>
    <col min="162" max="162" width="14.36328125" bestFit="1" customWidth="1"/>
    <col min="163" max="163" width="9.1796875" bestFit="1" customWidth="1"/>
    <col min="164" max="164" width="14.36328125" bestFit="1" customWidth="1"/>
    <col min="165" max="165" width="9.1796875" bestFit="1" customWidth="1"/>
    <col min="166" max="166" width="14.36328125" bestFit="1" customWidth="1"/>
    <col min="167" max="167" width="9.1796875" bestFit="1" customWidth="1"/>
    <col min="168" max="168" width="14.36328125" bestFit="1" customWidth="1"/>
    <col min="169" max="169" width="10.08984375" bestFit="1" customWidth="1"/>
    <col min="170" max="170" width="5.453125" bestFit="1" customWidth="1"/>
    <col min="171" max="171" width="3.6328125" bestFit="1" customWidth="1"/>
    <col min="172" max="172" width="9.1796875" bestFit="1" customWidth="1"/>
    <col min="173" max="173" width="15.81640625" bestFit="1" customWidth="1"/>
    <col min="174" max="174" width="10.08984375" bestFit="1" customWidth="1"/>
    <col min="175" max="175" width="15.81640625" bestFit="1" customWidth="1"/>
    <col min="176" max="176" width="10.08984375" bestFit="1" customWidth="1"/>
    <col min="177" max="177" width="15.81640625" bestFit="1" customWidth="1"/>
    <col min="178" max="178" width="10.08984375" bestFit="1" customWidth="1"/>
    <col min="179" max="179" width="15.81640625" bestFit="1" customWidth="1"/>
    <col min="180" max="180" width="10.08984375" bestFit="1" customWidth="1"/>
    <col min="181" max="181" width="5.453125" bestFit="1" customWidth="1"/>
    <col min="182" max="182" width="9.1796875" bestFit="1" customWidth="1"/>
    <col min="183" max="183" width="15.81640625" bestFit="1" customWidth="1"/>
    <col min="184" max="184" width="10.08984375" bestFit="1" customWidth="1"/>
    <col min="185" max="185" width="15.81640625" bestFit="1" customWidth="1"/>
    <col min="186" max="186" width="10.08984375" bestFit="1" customWidth="1"/>
    <col min="187" max="187" width="9.1796875" bestFit="1" customWidth="1"/>
    <col min="188" max="188" width="15.81640625" bestFit="1" customWidth="1"/>
    <col min="189" max="189" width="10.08984375" bestFit="1" customWidth="1"/>
    <col min="190" max="190" width="5.453125" bestFit="1" customWidth="1"/>
    <col min="191" max="191" width="9.1796875" bestFit="1" customWidth="1"/>
    <col min="192" max="192" width="15.81640625" bestFit="1" customWidth="1"/>
    <col min="193" max="193" width="10.08984375" bestFit="1" customWidth="1"/>
    <col min="194" max="194" width="3.6328125" bestFit="1" customWidth="1"/>
    <col min="195" max="195" width="9.1796875" bestFit="1" customWidth="1"/>
    <col min="196" max="196" width="15.81640625" bestFit="1" customWidth="1"/>
    <col min="197" max="197" width="10.08984375" bestFit="1" customWidth="1"/>
    <col min="198" max="198" width="9.1796875" bestFit="1" customWidth="1"/>
    <col min="199" max="199" width="15.81640625" bestFit="1" customWidth="1"/>
    <col min="200" max="200" width="10.08984375" bestFit="1" customWidth="1"/>
    <col min="201" max="201" width="15.81640625" bestFit="1" customWidth="1"/>
    <col min="202" max="202" width="10.08984375" bestFit="1" customWidth="1"/>
    <col min="203" max="203" width="15.81640625" bestFit="1" customWidth="1"/>
    <col min="204" max="204" width="10.08984375" bestFit="1" customWidth="1"/>
    <col min="205" max="205" width="15.81640625" bestFit="1" customWidth="1"/>
    <col min="206" max="206" width="10.08984375" bestFit="1" customWidth="1"/>
    <col min="207" max="207" width="15.81640625" bestFit="1" customWidth="1"/>
    <col min="208" max="208" width="10.08984375" bestFit="1" customWidth="1"/>
    <col min="209" max="209" width="9.1796875" bestFit="1" customWidth="1"/>
    <col min="210" max="210" width="15.81640625" bestFit="1" customWidth="1"/>
    <col min="211" max="211" width="10.08984375" bestFit="1" customWidth="1"/>
    <col min="212" max="212" width="15.81640625" bestFit="1" customWidth="1"/>
    <col min="213" max="213" width="10.08984375" bestFit="1" customWidth="1"/>
    <col min="214" max="214" width="5.453125" bestFit="1" customWidth="1"/>
    <col min="215" max="215" width="3.6328125" bestFit="1" customWidth="1"/>
    <col min="216" max="216" width="9.1796875" bestFit="1" customWidth="1"/>
    <col min="217" max="217" width="15.81640625" bestFit="1" customWidth="1"/>
    <col min="218" max="218" width="10.08984375" bestFit="1" customWidth="1"/>
    <col min="219" max="219" width="15.81640625" bestFit="1" customWidth="1"/>
    <col min="220" max="220" width="10.08984375" bestFit="1" customWidth="1"/>
    <col min="221" max="221" width="15.81640625" bestFit="1" customWidth="1"/>
    <col min="222" max="222" width="10.08984375" bestFit="1" customWidth="1"/>
    <col min="223" max="223" width="15.81640625" bestFit="1" customWidth="1"/>
    <col min="224" max="224" width="10.08984375" bestFit="1" customWidth="1"/>
    <col min="225" max="225" width="15.81640625" bestFit="1" customWidth="1"/>
    <col min="226" max="226" width="10.08984375" bestFit="1" customWidth="1"/>
    <col min="227" max="227" width="9.1796875" bestFit="1" customWidth="1"/>
    <col min="228" max="228" width="15.81640625" bestFit="1" customWidth="1"/>
    <col min="229" max="229" width="10.08984375" bestFit="1" customWidth="1"/>
    <col min="230" max="230" width="9.1796875" bestFit="1" customWidth="1"/>
    <col min="231" max="231" width="15.81640625" bestFit="1" customWidth="1"/>
    <col min="232" max="232" width="10.08984375" bestFit="1" customWidth="1"/>
    <col min="233" max="233" width="15.81640625" bestFit="1" customWidth="1"/>
    <col min="234" max="234" width="10.08984375" bestFit="1" customWidth="1"/>
    <col min="235" max="235" width="9.1796875" bestFit="1" customWidth="1"/>
    <col min="236" max="236" width="15.81640625" bestFit="1" customWidth="1"/>
    <col min="237" max="237" width="10.08984375" bestFit="1" customWidth="1"/>
    <col min="238" max="238" width="5.453125" bestFit="1" customWidth="1"/>
    <col min="239" max="239" width="9.1796875" bestFit="1" customWidth="1"/>
    <col min="240" max="240" width="15.81640625" bestFit="1" customWidth="1"/>
    <col min="241" max="241" width="10.08984375" bestFit="1" customWidth="1"/>
    <col min="242" max="242" width="9.1796875" bestFit="1" customWidth="1"/>
    <col min="243" max="243" width="15.81640625" bestFit="1" customWidth="1"/>
    <col min="244" max="244" width="10.08984375" bestFit="1" customWidth="1"/>
    <col min="245" max="245" width="15.81640625" bestFit="1" customWidth="1"/>
    <col min="246" max="246" width="10.08984375" bestFit="1" customWidth="1"/>
    <col min="247" max="247" width="15.81640625" bestFit="1" customWidth="1"/>
    <col min="248" max="248" width="10.08984375" bestFit="1" customWidth="1"/>
    <col min="249" max="249" width="9.1796875" bestFit="1" customWidth="1"/>
    <col min="250" max="250" width="15.81640625" bestFit="1" customWidth="1"/>
    <col min="251" max="251" width="10.08984375" bestFit="1" customWidth="1"/>
    <col min="252" max="252" width="15.81640625" bestFit="1" customWidth="1"/>
    <col min="253" max="253" width="10.08984375" bestFit="1" customWidth="1"/>
    <col min="254" max="254" width="15.81640625" bestFit="1" customWidth="1"/>
    <col min="255" max="255" width="10.08984375" bestFit="1" customWidth="1"/>
    <col min="256" max="256" width="15.81640625" bestFit="1" customWidth="1"/>
    <col min="257" max="257" width="10.08984375" bestFit="1" customWidth="1"/>
    <col min="258" max="258" width="15.81640625" bestFit="1" customWidth="1"/>
    <col min="259" max="259" width="10.08984375" bestFit="1" customWidth="1"/>
    <col min="260" max="260" width="5.453125" bestFit="1" customWidth="1"/>
    <col min="261" max="261" width="9.1796875" bestFit="1" customWidth="1"/>
    <col min="262" max="262" width="15.81640625" bestFit="1" customWidth="1"/>
    <col min="263" max="263" width="10.08984375" bestFit="1" customWidth="1"/>
    <col min="264" max="264" width="15.81640625" bestFit="1" customWidth="1"/>
    <col min="265" max="265" width="10.08984375" bestFit="1" customWidth="1"/>
    <col min="266" max="266" width="9.1796875" bestFit="1" customWidth="1"/>
    <col min="267" max="267" width="15.81640625" bestFit="1" customWidth="1"/>
    <col min="268" max="268" width="10.08984375" bestFit="1" customWidth="1"/>
    <col min="269" max="269" width="9.1796875" bestFit="1" customWidth="1"/>
    <col min="270" max="270" width="15.81640625" bestFit="1" customWidth="1"/>
    <col min="271" max="271" width="10.08984375" bestFit="1" customWidth="1"/>
    <col min="272" max="272" width="15.81640625" bestFit="1" customWidth="1"/>
    <col min="273" max="273" width="10.08984375" bestFit="1" customWidth="1"/>
    <col min="274" max="274" width="15.81640625" bestFit="1" customWidth="1"/>
    <col min="275" max="275" width="10.08984375" bestFit="1" customWidth="1"/>
    <col min="276" max="276" width="9.1796875" bestFit="1" customWidth="1"/>
    <col min="277" max="277" width="15.81640625" bestFit="1" customWidth="1"/>
    <col min="278" max="278" width="10.08984375" bestFit="1" customWidth="1"/>
    <col min="279" max="279" width="15.81640625" bestFit="1" customWidth="1"/>
    <col min="280" max="280" width="10.08984375" bestFit="1" customWidth="1"/>
    <col min="281" max="281" width="15.81640625" bestFit="1" customWidth="1"/>
    <col min="282" max="282" width="10.08984375" bestFit="1" customWidth="1"/>
    <col min="283" max="283" width="3.6328125" bestFit="1" customWidth="1"/>
    <col min="284" max="284" width="9.1796875" bestFit="1" customWidth="1"/>
    <col min="285" max="285" width="15.81640625" bestFit="1" customWidth="1"/>
    <col min="286" max="286" width="10.08984375" bestFit="1" customWidth="1"/>
    <col min="287" max="287" width="15.81640625" bestFit="1" customWidth="1"/>
    <col min="288" max="288" width="10.08984375" bestFit="1" customWidth="1"/>
    <col min="289" max="289" width="15.81640625" bestFit="1" customWidth="1"/>
    <col min="290" max="290" width="10.08984375" bestFit="1" customWidth="1"/>
    <col min="291" max="291" width="15.81640625" bestFit="1" customWidth="1"/>
    <col min="292" max="292" width="10.08984375" bestFit="1" customWidth="1"/>
    <col min="293" max="293" width="5.453125" bestFit="1" customWidth="1"/>
    <col min="294" max="294" width="3.6328125" bestFit="1" customWidth="1"/>
    <col min="295" max="295" width="9.1796875" bestFit="1" customWidth="1"/>
    <col min="296" max="296" width="15.81640625" bestFit="1" customWidth="1"/>
    <col min="297" max="297" width="10.08984375" bestFit="1" customWidth="1"/>
    <col min="298" max="298" width="15.81640625" bestFit="1" customWidth="1"/>
    <col min="299" max="299" width="10.08984375" bestFit="1" customWidth="1"/>
    <col min="300" max="300" width="15.81640625" bestFit="1" customWidth="1"/>
    <col min="301" max="301" width="10.08984375" bestFit="1" customWidth="1"/>
    <col min="302" max="302" width="15.81640625" bestFit="1" customWidth="1"/>
    <col min="303" max="303" width="10.08984375" bestFit="1" customWidth="1"/>
    <col min="304" max="304" width="15.81640625" bestFit="1" customWidth="1"/>
    <col min="305" max="305" width="10.08984375" bestFit="1" customWidth="1"/>
    <col min="306" max="306" width="3.6328125" bestFit="1" customWidth="1"/>
    <col min="307" max="307" width="9.1796875" bestFit="1" customWidth="1"/>
    <col min="308" max="308" width="15.81640625" bestFit="1" customWidth="1"/>
    <col min="309" max="309" width="10.08984375" bestFit="1" customWidth="1"/>
    <col min="310" max="310" width="15.81640625" bestFit="1" customWidth="1"/>
    <col min="311" max="311" width="10.08984375" bestFit="1" customWidth="1"/>
    <col min="312" max="312" width="5.453125" bestFit="1" customWidth="1"/>
    <col min="313" max="313" width="3.6328125" bestFit="1" customWidth="1"/>
    <col min="314" max="314" width="9.1796875" bestFit="1" customWidth="1"/>
    <col min="315" max="315" width="15.81640625" bestFit="1" customWidth="1"/>
    <col min="316" max="316" width="10.08984375" bestFit="1" customWidth="1"/>
    <col min="317" max="317" width="9.1796875" bestFit="1" customWidth="1"/>
    <col min="318" max="318" width="15.81640625" bestFit="1" customWidth="1"/>
    <col min="319" max="319" width="10.08984375" bestFit="1" customWidth="1"/>
    <col min="320" max="320" width="15.81640625" bestFit="1" customWidth="1"/>
    <col min="321" max="321" width="10.08984375" bestFit="1" customWidth="1"/>
    <col min="322" max="322" width="15.81640625" bestFit="1" customWidth="1"/>
    <col min="323" max="323" width="10.08984375" bestFit="1" customWidth="1"/>
    <col min="324" max="324" width="15.81640625" bestFit="1" customWidth="1"/>
    <col min="325" max="325" width="10.08984375" bestFit="1" customWidth="1"/>
    <col min="326" max="326" width="15.81640625" bestFit="1" customWidth="1"/>
    <col min="327" max="327" width="10.08984375" bestFit="1" customWidth="1"/>
    <col min="328" max="328" width="15.81640625" bestFit="1" customWidth="1"/>
    <col min="329" max="329" width="10.08984375" bestFit="1" customWidth="1"/>
    <col min="330" max="330" width="15.81640625" bestFit="1" customWidth="1"/>
    <col min="331" max="331" width="10.08984375" bestFit="1" customWidth="1"/>
    <col min="332" max="332" width="9.1796875" bestFit="1" customWidth="1"/>
    <col min="333" max="333" width="15.81640625" bestFit="1" customWidth="1"/>
    <col min="334" max="334" width="10.08984375" bestFit="1" customWidth="1"/>
    <col min="335" max="335" width="15.81640625" bestFit="1" customWidth="1"/>
    <col min="336" max="336" width="10.08984375" bestFit="1" customWidth="1"/>
    <col min="337" max="337" width="15.81640625" bestFit="1" customWidth="1"/>
    <col min="338" max="338" width="10.08984375" bestFit="1" customWidth="1"/>
    <col min="339" max="339" width="5.453125" bestFit="1" customWidth="1"/>
    <col min="340" max="340" width="3.6328125" bestFit="1" customWidth="1"/>
    <col min="341" max="341" width="9.1796875" bestFit="1" customWidth="1"/>
    <col min="342" max="342" width="15.81640625" bestFit="1" customWidth="1"/>
    <col min="343" max="343" width="10.08984375" bestFit="1" customWidth="1"/>
    <col min="344" max="344" width="15.81640625" bestFit="1" customWidth="1"/>
    <col min="345" max="345" width="10.08984375" bestFit="1" customWidth="1"/>
    <col min="346" max="346" width="15.81640625" bestFit="1" customWidth="1"/>
    <col min="347" max="347" width="10.08984375" bestFit="1" customWidth="1"/>
    <col min="348" max="348" width="9.1796875" bestFit="1" customWidth="1"/>
    <col min="349" max="349" width="15.81640625" bestFit="1" customWidth="1"/>
    <col min="350" max="350" width="10.08984375" bestFit="1" customWidth="1"/>
    <col min="351" max="351" width="9.1796875" bestFit="1" customWidth="1"/>
    <col min="352" max="352" width="15.81640625" bestFit="1" customWidth="1"/>
    <col min="353" max="353" width="10.08984375" bestFit="1" customWidth="1"/>
    <col min="354" max="354" width="15.81640625" bestFit="1" customWidth="1"/>
    <col min="355" max="355" width="10.08984375" bestFit="1" customWidth="1"/>
    <col min="356" max="356" width="15.81640625" bestFit="1" customWidth="1"/>
    <col min="357" max="357" width="10.08984375" bestFit="1" customWidth="1"/>
    <col min="358" max="358" width="15.81640625" bestFit="1" customWidth="1"/>
    <col min="359" max="359" width="10.08984375" bestFit="1" customWidth="1"/>
    <col min="360" max="360" width="9.1796875" bestFit="1" customWidth="1"/>
    <col min="361" max="361" width="15.81640625" bestFit="1" customWidth="1"/>
    <col min="362" max="362" width="10.08984375" bestFit="1" customWidth="1"/>
    <col min="363" max="363" width="15.81640625" bestFit="1" customWidth="1"/>
    <col min="364" max="364" width="10.08984375" bestFit="1" customWidth="1"/>
    <col min="365" max="365" width="15.81640625" bestFit="1" customWidth="1"/>
    <col min="366" max="366" width="10.08984375" bestFit="1" customWidth="1"/>
    <col min="367" max="367" width="9.1796875" bestFit="1" customWidth="1"/>
    <col min="368" max="368" width="15.81640625" bestFit="1" customWidth="1"/>
    <col min="369" max="369" width="10.08984375" bestFit="1" customWidth="1"/>
    <col min="370" max="370" width="15.81640625" bestFit="1" customWidth="1"/>
    <col min="371" max="371" width="10.08984375" bestFit="1" customWidth="1"/>
    <col min="372" max="372" width="15.81640625" bestFit="1" customWidth="1"/>
    <col min="373" max="373" width="10.08984375" bestFit="1" customWidth="1"/>
    <col min="374" max="374" width="15.81640625" bestFit="1" customWidth="1"/>
    <col min="375" max="375" width="10.08984375" bestFit="1" customWidth="1"/>
    <col min="376" max="376" width="5.453125" bestFit="1" customWidth="1"/>
    <col min="377" max="377" width="3.6328125" bestFit="1" customWidth="1"/>
    <col min="378" max="378" width="9.1796875" bestFit="1" customWidth="1"/>
    <col min="379" max="379" width="15.81640625" bestFit="1" customWidth="1"/>
    <col min="380" max="380" width="10.08984375" bestFit="1" customWidth="1"/>
    <col min="381" max="381" width="15.81640625" bestFit="1" customWidth="1"/>
    <col min="382" max="382" width="10.08984375" bestFit="1" customWidth="1"/>
    <col min="383" max="383" width="9.1796875" bestFit="1" customWidth="1"/>
    <col min="384" max="384" width="15.81640625" bestFit="1" customWidth="1"/>
    <col min="385" max="385" width="10.08984375" bestFit="1" customWidth="1"/>
    <col min="386" max="386" width="15.81640625" bestFit="1" customWidth="1"/>
    <col min="387" max="387" width="10.08984375" bestFit="1" customWidth="1"/>
    <col min="388" max="388" width="15.81640625" bestFit="1" customWidth="1"/>
    <col min="389" max="389" width="10.08984375" bestFit="1" customWidth="1"/>
    <col min="390" max="390" width="9.1796875" bestFit="1" customWidth="1"/>
    <col min="391" max="391" width="15.81640625" bestFit="1" customWidth="1"/>
    <col min="392" max="392" width="10.08984375" bestFit="1" customWidth="1"/>
    <col min="393" max="393" width="15.81640625" bestFit="1" customWidth="1"/>
    <col min="394" max="394" width="10.08984375" bestFit="1" customWidth="1"/>
    <col min="395" max="395" width="15.81640625" bestFit="1" customWidth="1"/>
    <col min="396" max="396" width="10.08984375" bestFit="1" customWidth="1"/>
    <col min="397" max="397" width="15.81640625" bestFit="1" customWidth="1"/>
    <col min="398" max="398" width="10.08984375" bestFit="1" customWidth="1"/>
    <col min="399" max="399" width="15.81640625" bestFit="1" customWidth="1"/>
    <col min="400" max="400" width="10.08984375" bestFit="1" customWidth="1"/>
    <col min="401" max="401" width="15.81640625" bestFit="1" customWidth="1"/>
    <col min="402" max="402" width="10.08984375" bestFit="1" customWidth="1"/>
    <col min="403" max="403" width="5.453125" bestFit="1" customWidth="1"/>
    <col min="404" max="404" width="15.81640625" bestFit="1" customWidth="1"/>
    <col min="405" max="405" width="10.08984375" bestFit="1" customWidth="1"/>
    <col min="406" max="406" width="15.81640625" bestFit="1" customWidth="1"/>
    <col min="407" max="407" width="10.08984375" bestFit="1" customWidth="1"/>
    <col min="408" max="408" width="15.81640625" bestFit="1" customWidth="1"/>
    <col min="409" max="409" width="10.08984375" bestFit="1" customWidth="1"/>
    <col min="410" max="410" width="15.81640625" bestFit="1" customWidth="1"/>
    <col min="411" max="411" width="10.08984375" bestFit="1" customWidth="1"/>
    <col min="412" max="412" width="5.453125" bestFit="1" customWidth="1"/>
    <col min="413" max="413" width="3.6328125" bestFit="1" customWidth="1"/>
    <col min="414" max="414" width="9.1796875" bestFit="1" customWidth="1"/>
    <col min="415" max="415" width="15.81640625" bestFit="1" customWidth="1"/>
    <col min="416" max="416" width="10.08984375" bestFit="1" customWidth="1"/>
    <col min="417" max="417" width="15.81640625" bestFit="1" customWidth="1"/>
    <col min="418" max="418" width="10.08984375" bestFit="1" customWidth="1"/>
    <col min="419" max="419" width="3.6328125" bestFit="1" customWidth="1"/>
    <col min="420" max="420" width="15.81640625" bestFit="1" customWidth="1"/>
    <col min="421" max="421" width="10.08984375" bestFit="1" customWidth="1"/>
    <col min="422" max="422" width="15.81640625" bestFit="1" customWidth="1"/>
    <col min="423" max="423" width="10.08984375" bestFit="1" customWidth="1"/>
    <col min="424" max="424" width="5.453125" bestFit="1" customWidth="1"/>
    <col min="425" max="425" width="9.1796875" bestFit="1" customWidth="1"/>
    <col min="426" max="426" width="15.81640625" bestFit="1" customWidth="1"/>
    <col min="427" max="427" width="10.08984375" bestFit="1" customWidth="1"/>
    <col min="428" max="428" width="15.81640625" bestFit="1" customWidth="1"/>
    <col min="429" max="429" width="10.08984375" bestFit="1" customWidth="1"/>
    <col min="430" max="430" width="9.1796875" bestFit="1" customWidth="1"/>
    <col min="431" max="431" width="15.81640625" bestFit="1" customWidth="1"/>
    <col min="432" max="432" width="10.08984375" bestFit="1" customWidth="1"/>
    <col min="433" max="433" width="15.81640625" bestFit="1" customWidth="1"/>
    <col min="434" max="434" width="10.08984375" bestFit="1" customWidth="1"/>
    <col min="435" max="435" width="9.1796875" bestFit="1" customWidth="1"/>
    <col min="436" max="436" width="15.81640625" bestFit="1" customWidth="1"/>
    <col min="437" max="437" width="10.08984375" bestFit="1" customWidth="1"/>
    <col min="438" max="438" width="15.81640625" bestFit="1" customWidth="1"/>
    <col min="439" max="439" width="10.08984375" bestFit="1" customWidth="1"/>
    <col min="440" max="440" width="15.81640625" bestFit="1" customWidth="1"/>
    <col min="441" max="441" width="10.08984375" bestFit="1" customWidth="1"/>
    <col min="442" max="442" width="5.453125" bestFit="1" customWidth="1"/>
    <col min="443" max="443" width="9.1796875" bestFit="1" customWidth="1"/>
    <col min="444" max="444" width="15.81640625" bestFit="1" customWidth="1"/>
    <col min="445" max="445" width="10.08984375" bestFit="1" customWidth="1"/>
    <col min="446" max="446" width="15.81640625" bestFit="1" customWidth="1"/>
    <col min="447" max="447" width="10.08984375" bestFit="1" customWidth="1"/>
    <col min="448" max="448" width="15.81640625" bestFit="1" customWidth="1"/>
    <col min="449" max="449" width="10.08984375" bestFit="1" customWidth="1"/>
    <col min="450" max="450" width="9.1796875" bestFit="1" customWidth="1"/>
    <col min="451" max="451" width="15.81640625" bestFit="1" customWidth="1"/>
    <col min="452" max="452" width="10.08984375" bestFit="1" customWidth="1"/>
    <col min="453" max="453" width="15.81640625" bestFit="1" customWidth="1"/>
    <col min="454" max="454" width="10.08984375" bestFit="1" customWidth="1"/>
    <col min="455" max="455" width="9.1796875" bestFit="1" customWidth="1"/>
    <col min="456" max="456" width="15.81640625" bestFit="1" customWidth="1"/>
    <col min="457" max="457" width="10.08984375" bestFit="1" customWidth="1"/>
    <col min="458" max="458" width="15.81640625" bestFit="1" customWidth="1"/>
    <col min="459" max="459" width="10.08984375" bestFit="1" customWidth="1"/>
    <col min="460" max="460" width="15.81640625" bestFit="1" customWidth="1"/>
    <col min="461" max="461" width="10.08984375" bestFit="1" customWidth="1"/>
    <col min="462" max="462" width="15.81640625" bestFit="1" customWidth="1"/>
    <col min="463" max="463" width="10.08984375" bestFit="1" customWidth="1"/>
    <col min="464" max="464" width="5.453125" bestFit="1" customWidth="1"/>
    <col min="465" max="465" width="3.6328125" bestFit="1" customWidth="1"/>
    <col min="466" max="466" width="9.1796875" bestFit="1" customWidth="1"/>
    <col min="467" max="467" width="15.81640625" bestFit="1" customWidth="1"/>
    <col min="468" max="468" width="10.08984375" bestFit="1" customWidth="1"/>
    <col min="469" max="469" width="15.81640625" bestFit="1" customWidth="1"/>
    <col min="470" max="470" width="10.08984375" bestFit="1" customWidth="1"/>
    <col min="471" max="471" width="15.81640625" bestFit="1" customWidth="1"/>
    <col min="472" max="472" width="10.08984375" bestFit="1" customWidth="1"/>
    <col min="473" max="473" width="15.81640625" bestFit="1" customWidth="1"/>
    <col min="474" max="474" width="10.08984375" bestFit="1" customWidth="1"/>
    <col min="475" max="475" width="15.81640625" bestFit="1" customWidth="1"/>
    <col min="476" max="476" width="10.08984375" bestFit="1" customWidth="1"/>
    <col min="477" max="477" width="15.81640625" bestFit="1" customWidth="1"/>
    <col min="478" max="478" width="10.08984375" bestFit="1" customWidth="1"/>
    <col min="479" max="479" width="15.81640625" bestFit="1" customWidth="1"/>
    <col min="480" max="480" width="10.08984375" bestFit="1" customWidth="1"/>
    <col min="481" max="481" width="5.453125" bestFit="1" customWidth="1"/>
    <col min="482" max="482" width="9.1796875" bestFit="1" customWidth="1"/>
    <col min="483" max="483" width="15.81640625" bestFit="1" customWidth="1"/>
    <col min="484" max="484" width="10.08984375" bestFit="1" customWidth="1"/>
    <col min="485" max="485" width="15.81640625" bestFit="1" customWidth="1"/>
    <col min="486" max="486" width="10.08984375" bestFit="1" customWidth="1"/>
    <col min="487" max="487" width="15.81640625" bestFit="1" customWidth="1"/>
    <col min="488" max="488" width="10.08984375" bestFit="1" customWidth="1"/>
    <col min="489" max="489" width="9.1796875" bestFit="1" customWidth="1"/>
    <col min="490" max="490" width="15.81640625" bestFit="1" customWidth="1"/>
    <col min="491" max="491" width="10.08984375" bestFit="1" customWidth="1"/>
    <col min="492" max="492" width="15.81640625" bestFit="1" customWidth="1"/>
    <col min="493" max="493" width="10.08984375" bestFit="1" customWidth="1"/>
    <col min="494" max="494" width="15.81640625" bestFit="1" customWidth="1"/>
    <col min="495" max="495" width="10.08984375" bestFit="1" customWidth="1"/>
    <col min="496" max="496" width="15.81640625" bestFit="1" customWidth="1"/>
    <col min="497" max="497" width="10.08984375" bestFit="1" customWidth="1"/>
    <col min="498" max="498" width="15.81640625" bestFit="1" customWidth="1"/>
    <col min="499" max="499" width="10.08984375" bestFit="1" customWidth="1"/>
    <col min="500" max="500" width="5.453125" bestFit="1" customWidth="1"/>
    <col min="501" max="501" width="3.6328125" bestFit="1" customWidth="1"/>
    <col min="502" max="502" width="9.1796875" bestFit="1" customWidth="1"/>
    <col min="503" max="503" width="15.81640625" bestFit="1" customWidth="1"/>
    <col min="504" max="504" width="10.08984375" bestFit="1" customWidth="1"/>
    <col min="505" max="505" width="15.81640625" bestFit="1" customWidth="1"/>
    <col min="506" max="506" width="10.08984375" bestFit="1" customWidth="1"/>
    <col min="507" max="507" width="15.81640625" bestFit="1" customWidth="1"/>
    <col min="508" max="508" width="10.08984375" bestFit="1" customWidth="1"/>
    <col min="509" max="509" width="15.81640625" bestFit="1" customWidth="1"/>
    <col min="510" max="510" width="10.08984375" bestFit="1" customWidth="1"/>
    <col min="511" max="511" width="15.81640625" bestFit="1" customWidth="1"/>
    <col min="512" max="512" width="10.08984375" bestFit="1" customWidth="1"/>
    <col min="513" max="513" width="5.453125" bestFit="1" customWidth="1"/>
    <col min="514" max="514" width="9.1796875" bestFit="1" customWidth="1"/>
    <col min="515" max="515" width="15.81640625" bestFit="1" customWidth="1"/>
    <col min="516" max="516" width="10.08984375" bestFit="1" customWidth="1"/>
    <col min="517" max="517" width="9.1796875" bestFit="1" customWidth="1"/>
    <col min="518" max="518" width="15.81640625" bestFit="1" customWidth="1"/>
    <col min="519" max="519" width="10.08984375" bestFit="1" customWidth="1"/>
    <col min="520" max="520" width="15.81640625" bestFit="1" customWidth="1"/>
    <col min="521" max="521" width="10.08984375" bestFit="1" customWidth="1"/>
    <col min="522" max="522" width="15.81640625" bestFit="1" customWidth="1"/>
    <col min="523" max="523" width="10.08984375" bestFit="1" customWidth="1"/>
    <col min="524" max="524" width="15.81640625" bestFit="1" customWidth="1"/>
    <col min="525" max="525" width="10.08984375" bestFit="1" customWidth="1"/>
    <col min="526" max="526" width="5.453125" bestFit="1" customWidth="1"/>
    <col min="527" max="527" width="9.1796875" bestFit="1" customWidth="1"/>
    <col min="528" max="528" width="15.81640625" bestFit="1" customWidth="1"/>
    <col min="529" max="529" width="10.08984375" bestFit="1" customWidth="1"/>
    <col min="530" max="530" width="15.81640625" bestFit="1" customWidth="1"/>
    <col min="531" max="531" width="10.08984375" bestFit="1" customWidth="1"/>
    <col min="532" max="532" width="9.1796875" bestFit="1" customWidth="1"/>
    <col min="533" max="533" width="15.81640625" bestFit="1" customWidth="1"/>
    <col min="534" max="534" width="10.08984375" bestFit="1" customWidth="1"/>
    <col min="535" max="535" width="15.81640625" bestFit="1" customWidth="1"/>
    <col min="536" max="536" width="10.08984375" bestFit="1" customWidth="1"/>
    <col min="537" max="537" width="5.453125" bestFit="1" customWidth="1"/>
    <col min="538" max="538" width="3.6328125" bestFit="1" customWidth="1"/>
    <col min="539" max="539" width="9.1796875" bestFit="1" customWidth="1"/>
    <col min="540" max="540" width="15.81640625" bestFit="1" customWidth="1"/>
    <col min="541" max="541" width="10.08984375" bestFit="1" customWidth="1"/>
    <col min="542" max="542" width="15.81640625" bestFit="1" customWidth="1"/>
    <col min="543" max="543" width="10.08984375" bestFit="1" customWidth="1"/>
    <col min="544" max="544" width="15.81640625" bestFit="1" customWidth="1"/>
    <col min="545" max="545" width="10.08984375" bestFit="1" customWidth="1"/>
    <col min="546" max="546" width="15.81640625" bestFit="1" customWidth="1"/>
    <col min="547" max="547" width="10.08984375" bestFit="1" customWidth="1"/>
    <col min="548" max="548" width="9.1796875" bestFit="1" customWidth="1"/>
    <col min="549" max="549" width="15.81640625" bestFit="1" customWidth="1"/>
    <col min="550" max="550" width="10.08984375" bestFit="1" customWidth="1"/>
    <col min="551" max="551" width="9.1796875" bestFit="1" customWidth="1"/>
    <col min="552" max="552" width="15.81640625" bestFit="1" customWidth="1"/>
    <col min="553" max="553" width="10.08984375" bestFit="1" customWidth="1"/>
    <col min="554" max="554" width="5.453125" bestFit="1" customWidth="1"/>
    <col min="555" max="555" width="3.6328125" bestFit="1" customWidth="1"/>
    <col min="556" max="556" width="9.1796875" bestFit="1" customWidth="1"/>
    <col min="557" max="557" width="15.81640625" bestFit="1" customWidth="1"/>
    <col min="558" max="558" width="10.08984375" bestFit="1" customWidth="1"/>
    <col min="559" max="559" width="15.81640625" bestFit="1" customWidth="1"/>
    <col min="560" max="560" width="10.08984375" bestFit="1" customWidth="1"/>
    <col min="561" max="561" width="15.81640625" bestFit="1" customWidth="1"/>
    <col min="562" max="562" width="10.08984375" bestFit="1" customWidth="1"/>
    <col min="563" max="563" width="15.81640625" bestFit="1" customWidth="1"/>
    <col min="564" max="564" width="10.08984375" bestFit="1" customWidth="1"/>
    <col min="565" max="565" width="15.81640625" bestFit="1" customWidth="1"/>
    <col min="566" max="566" width="10.08984375" bestFit="1" customWidth="1"/>
    <col min="567" max="567" width="5.453125" bestFit="1" customWidth="1"/>
    <col min="568" max="568" width="9.1796875" bestFit="1" customWidth="1"/>
    <col min="569" max="569" width="15.81640625" bestFit="1" customWidth="1"/>
    <col min="570" max="570" width="10.08984375" bestFit="1" customWidth="1"/>
    <col min="571" max="571" width="15.81640625" bestFit="1" customWidth="1"/>
    <col min="572" max="572" width="10.08984375" bestFit="1" customWidth="1"/>
    <col min="573" max="573" width="9.1796875" bestFit="1" customWidth="1"/>
    <col min="574" max="574" width="15.81640625" bestFit="1" customWidth="1"/>
    <col min="575" max="575" width="10.08984375" bestFit="1" customWidth="1"/>
    <col min="576" max="576" width="15.81640625" bestFit="1" customWidth="1"/>
    <col min="577" max="577" width="10.08984375" bestFit="1" customWidth="1"/>
    <col min="578" max="578" width="15.81640625" bestFit="1" customWidth="1"/>
    <col min="579" max="579" width="10.08984375" bestFit="1" customWidth="1"/>
    <col min="580" max="580" width="15.81640625" bestFit="1" customWidth="1"/>
    <col min="581" max="581" width="10.08984375" bestFit="1" customWidth="1"/>
    <col min="582" max="582" width="15.81640625" bestFit="1" customWidth="1"/>
    <col min="583" max="583" width="10.08984375" bestFit="1" customWidth="1"/>
    <col min="584" max="584" width="5.453125" bestFit="1" customWidth="1"/>
    <col min="585" max="585" width="9.1796875" bestFit="1" customWidth="1"/>
    <col min="586" max="586" width="15.81640625" bestFit="1" customWidth="1"/>
    <col min="587" max="587" width="10.08984375" bestFit="1" customWidth="1"/>
    <col min="588" max="588" width="15.81640625" bestFit="1" customWidth="1"/>
    <col min="589" max="589" width="10.08984375" bestFit="1" customWidth="1"/>
    <col min="590" max="590" width="15.81640625" bestFit="1" customWidth="1"/>
    <col min="591" max="591" width="10.08984375" bestFit="1" customWidth="1"/>
    <col min="592" max="592" width="15.81640625" bestFit="1" customWidth="1"/>
    <col min="593" max="593" width="10.08984375" bestFit="1" customWidth="1"/>
    <col min="594" max="594" width="9.1796875" bestFit="1" customWidth="1"/>
    <col min="595" max="595" width="15.81640625" bestFit="1" customWidth="1"/>
    <col min="596" max="596" width="10.08984375" bestFit="1" customWidth="1"/>
    <col min="597" max="597" width="15.81640625" bestFit="1" customWidth="1"/>
    <col min="598" max="598" width="10.08984375" bestFit="1" customWidth="1"/>
    <col min="599" max="599" width="15.81640625" bestFit="1" customWidth="1"/>
    <col min="600" max="600" width="10.08984375" bestFit="1" customWidth="1"/>
    <col min="601" max="601" width="9.1796875" bestFit="1" customWidth="1"/>
    <col min="602" max="602" width="15.81640625" bestFit="1" customWidth="1"/>
    <col min="603" max="603" width="10.08984375" bestFit="1" customWidth="1"/>
    <col min="604" max="604" width="15.81640625" bestFit="1" customWidth="1"/>
    <col min="605" max="605" width="10.08984375" bestFit="1" customWidth="1"/>
    <col min="606" max="606" width="5.453125" bestFit="1" customWidth="1"/>
    <col min="607" max="607" width="9.1796875" bestFit="1" customWidth="1"/>
    <col min="608" max="608" width="15.81640625" bestFit="1" customWidth="1"/>
    <col min="609" max="609" width="11.08984375" bestFit="1" customWidth="1"/>
    <col min="610" max="610" width="5.453125" bestFit="1" customWidth="1"/>
    <col min="611" max="611" width="3.6328125" bestFit="1" customWidth="1"/>
    <col min="612" max="612" width="9.1796875" bestFit="1" customWidth="1"/>
    <col min="613" max="613" width="16.81640625" bestFit="1" customWidth="1"/>
    <col min="614" max="614" width="11.08984375" bestFit="1" customWidth="1"/>
    <col min="615" max="615" width="16.81640625" bestFit="1" customWidth="1"/>
    <col min="616" max="616" width="11.08984375" bestFit="1" customWidth="1"/>
    <col min="617" max="617" width="16.81640625" bestFit="1" customWidth="1"/>
    <col min="618" max="618" width="11.08984375" bestFit="1" customWidth="1"/>
    <col min="619" max="619" width="16.81640625" bestFit="1" customWidth="1"/>
    <col min="620" max="620" width="11.08984375" bestFit="1" customWidth="1"/>
    <col min="621" max="621" width="9.1796875" bestFit="1" customWidth="1"/>
    <col min="622" max="622" width="16.81640625" bestFit="1" customWidth="1"/>
    <col min="623" max="623" width="11.08984375" bestFit="1" customWidth="1"/>
    <col min="624" max="624" width="16.81640625" bestFit="1" customWidth="1"/>
    <col min="625" max="625" width="11.08984375" bestFit="1" customWidth="1"/>
    <col min="626" max="626" width="16.81640625" bestFit="1" customWidth="1"/>
    <col min="627" max="627" width="11.08984375" bestFit="1" customWidth="1"/>
    <col min="628" max="628" width="9.1796875" bestFit="1" customWidth="1"/>
    <col min="629" max="629" width="16.81640625" bestFit="1" customWidth="1"/>
    <col min="630" max="630" width="11.08984375" bestFit="1" customWidth="1"/>
    <col min="631" max="631" width="16.81640625" bestFit="1" customWidth="1"/>
    <col min="632" max="632" width="11.08984375" bestFit="1" customWidth="1"/>
    <col min="633" max="633" width="16.81640625" bestFit="1" customWidth="1"/>
    <col min="634" max="634" width="11.08984375" bestFit="1" customWidth="1"/>
    <col min="635" max="635" width="16.81640625" bestFit="1" customWidth="1"/>
    <col min="636" max="636" width="11.08984375" bestFit="1" customWidth="1"/>
    <col min="637" max="637" width="16.81640625" bestFit="1" customWidth="1"/>
    <col min="638" max="638" width="11.08984375" bestFit="1" customWidth="1"/>
    <col min="639" max="639" width="5.453125" bestFit="1" customWidth="1"/>
    <col min="640" max="640" width="9.1796875" bestFit="1" customWidth="1"/>
    <col min="641" max="641" width="16.81640625" bestFit="1" customWidth="1"/>
    <col min="642" max="642" width="11.08984375" bestFit="1" customWidth="1"/>
    <col min="643" max="643" width="16.81640625" bestFit="1" customWidth="1"/>
    <col min="644" max="644" width="11.08984375" bestFit="1" customWidth="1"/>
    <col min="645" max="645" width="16.81640625" bestFit="1" customWidth="1"/>
    <col min="646" max="646" width="11.08984375" bestFit="1" customWidth="1"/>
    <col min="647" max="647" width="5.453125" bestFit="1" customWidth="1"/>
    <col min="648" max="648" width="3.6328125" bestFit="1" customWidth="1"/>
    <col min="649" max="649" width="9.1796875" bestFit="1" customWidth="1"/>
    <col min="650" max="650" width="16.81640625" bestFit="1" customWidth="1"/>
    <col min="651" max="651" width="11.08984375" bestFit="1" customWidth="1"/>
    <col min="652" max="652" width="16.81640625" bestFit="1" customWidth="1"/>
    <col min="653" max="653" width="11.08984375" bestFit="1" customWidth="1"/>
    <col min="654" max="654" width="16.81640625" bestFit="1" customWidth="1"/>
    <col min="655" max="655" width="11.08984375" bestFit="1" customWidth="1"/>
    <col min="656" max="656" width="16.81640625" bestFit="1" customWidth="1"/>
    <col min="657" max="657" width="11.08984375" bestFit="1" customWidth="1"/>
    <col min="658" max="658" width="16.81640625" bestFit="1" customWidth="1"/>
    <col min="659" max="659" width="11.08984375" bestFit="1" customWidth="1"/>
    <col min="660" max="660" width="3.6328125" bestFit="1" customWidth="1"/>
    <col min="661" max="661" width="9.1796875" bestFit="1" customWidth="1"/>
    <col min="662" max="662" width="16.81640625" bestFit="1" customWidth="1"/>
    <col min="663" max="663" width="11.08984375" bestFit="1" customWidth="1"/>
    <col min="664" max="664" width="16.81640625" bestFit="1" customWidth="1"/>
    <col min="665" max="665" width="11.08984375" bestFit="1" customWidth="1"/>
    <col min="666" max="666" width="16.81640625" bestFit="1" customWidth="1"/>
    <col min="667" max="667" width="11.08984375" bestFit="1" customWidth="1"/>
    <col min="668" max="668" width="16.81640625" bestFit="1" customWidth="1"/>
    <col min="669" max="669" width="11.08984375" bestFit="1" customWidth="1"/>
    <col min="670" max="670" width="16.81640625" bestFit="1" customWidth="1"/>
    <col min="671" max="671" width="11.08984375" bestFit="1" customWidth="1"/>
    <col min="672" max="672" width="5.453125" bestFit="1" customWidth="1"/>
    <col min="673" max="673" width="9.1796875" bestFit="1" customWidth="1"/>
    <col min="674" max="674" width="16.81640625" bestFit="1" customWidth="1"/>
    <col min="675" max="675" width="11.08984375" bestFit="1" customWidth="1"/>
    <col min="676" max="676" width="16.81640625" bestFit="1" customWidth="1"/>
    <col min="677" max="677" width="11.08984375" bestFit="1" customWidth="1"/>
    <col min="678" max="678" width="16.81640625" bestFit="1" customWidth="1"/>
    <col min="679" max="679" width="11.08984375" bestFit="1" customWidth="1"/>
    <col min="680" max="680" width="16.81640625" bestFit="1" customWidth="1"/>
    <col min="681" max="681" width="11.08984375" bestFit="1" customWidth="1"/>
    <col min="682" max="682" width="5.453125" bestFit="1" customWidth="1"/>
    <col min="683" max="683" width="9.1796875" bestFit="1" customWidth="1"/>
    <col min="684" max="684" width="16.81640625" bestFit="1" customWidth="1"/>
    <col min="685" max="685" width="11.08984375" bestFit="1" customWidth="1"/>
    <col min="686" max="686" width="16.81640625" bestFit="1" customWidth="1"/>
    <col min="687" max="687" width="11.08984375" bestFit="1" customWidth="1"/>
    <col min="688" max="688" width="9.1796875" bestFit="1" customWidth="1"/>
    <col min="689" max="689" width="16.81640625" bestFit="1" customWidth="1"/>
    <col min="690" max="690" width="11.08984375" bestFit="1" customWidth="1"/>
    <col min="691" max="691" width="16.81640625" bestFit="1" customWidth="1"/>
    <col min="692" max="692" width="11.08984375" bestFit="1" customWidth="1"/>
    <col min="693" max="693" width="5.453125" bestFit="1" customWidth="1"/>
    <col min="694" max="694" width="3.6328125" bestFit="1" customWidth="1"/>
    <col min="695" max="695" width="9.1796875" bestFit="1" customWidth="1"/>
    <col min="696" max="696" width="16.81640625" bestFit="1" customWidth="1"/>
    <col min="697" max="697" width="11.08984375" bestFit="1" customWidth="1"/>
    <col min="698" max="698" width="9.1796875" bestFit="1" customWidth="1"/>
    <col min="699" max="699" width="16.81640625" bestFit="1" customWidth="1"/>
    <col min="700" max="700" width="11.08984375" bestFit="1" customWidth="1"/>
    <col min="701" max="701" width="5.453125" bestFit="1" customWidth="1"/>
    <col min="702" max="702" width="9.1796875" bestFit="1" customWidth="1"/>
    <col min="703" max="703" width="16.81640625" bestFit="1" customWidth="1"/>
    <col min="704" max="704" width="11.08984375" bestFit="1" customWidth="1"/>
    <col min="705" max="705" width="16.81640625" bestFit="1" customWidth="1"/>
    <col min="706" max="706" width="11.08984375" bestFit="1" customWidth="1"/>
    <col min="707" max="707" width="16.81640625" bestFit="1" customWidth="1"/>
    <col min="708" max="708" width="11.08984375" bestFit="1" customWidth="1"/>
    <col min="709" max="709" width="3.6328125" bestFit="1" customWidth="1"/>
    <col min="710" max="710" width="16.81640625" bestFit="1" customWidth="1"/>
    <col min="711" max="711" width="11.08984375" bestFit="1" customWidth="1"/>
    <col min="712" max="712" width="16.81640625" bestFit="1" customWidth="1"/>
    <col min="713" max="713" width="11.08984375" bestFit="1" customWidth="1"/>
    <col min="714" max="714" width="16.81640625" bestFit="1" customWidth="1"/>
    <col min="715" max="715" width="11.08984375" bestFit="1" customWidth="1"/>
    <col min="716" max="716" width="9.1796875" bestFit="1" customWidth="1"/>
    <col min="717" max="717" width="16.81640625" bestFit="1" customWidth="1"/>
    <col min="718" max="718" width="11.08984375" bestFit="1" customWidth="1"/>
    <col min="719" max="719" width="16.81640625" bestFit="1" customWidth="1"/>
    <col min="720" max="720" width="11.08984375" bestFit="1" customWidth="1"/>
    <col min="721" max="721" width="16.81640625" bestFit="1" customWidth="1"/>
    <col min="722" max="722" width="11.08984375" bestFit="1" customWidth="1"/>
    <col min="723" max="723" width="9.1796875" bestFit="1" customWidth="1"/>
    <col min="724" max="724" width="16.81640625" bestFit="1" customWidth="1"/>
    <col min="725" max="725" width="11.08984375" bestFit="1" customWidth="1"/>
    <col min="726" max="726" width="16.81640625" bestFit="1" customWidth="1"/>
    <col min="727" max="727" width="11.08984375" bestFit="1" customWidth="1"/>
    <col min="728" max="728" width="5.453125" bestFit="1" customWidth="1"/>
    <col min="729" max="729" width="9.1796875" bestFit="1" customWidth="1"/>
    <col min="730" max="730" width="16.81640625" bestFit="1" customWidth="1"/>
    <col min="731" max="731" width="11.08984375" bestFit="1" customWidth="1"/>
    <col min="732" max="732" width="16.81640625" bestFit="1" customWidth="1"/>
    <col min="733" max="733" width="11.08984375" bestFit="1" customWidth="1"/>
    <col min="734" max="734" width="16.81640625" bestFit="1" customWidth="1"/>
    <col min="735" max="735" width="11.08984375" bestFit="1" customWidth="1"/>
    <col min="736" max="736" width="16.81640625" bestFit="1" customWidth="1"/>
    <col min="737" max="737" width="11.08984375" bestFit="1" customWidth="1"/>
    <col min="738" max="738" width="16.81640625" bestFit="1" customWidth="1"/>
    <col min="739" max="739" width="11.08984375" bestFit="1" customWidth="1"/>
    <col min="740" max="740" width="3.6328125" bestFit="1" customWidth="1"/>
    <col min="741" max="741" width="9.1796875" bestFit="1" customWidth="1"/>
    <col min="742" max="742" width="16.81640625" bestFit="1" customWidth="1"/>
    <col min="743" max="743" width="11.08984375" bestFit="1" customWidth="1"/>
    <col min="744" max="744" width="9.1796875" bestFit="1" customWidth="1"/>
    <col min="745" max="745" width="16.81640625" bestFit="1" customWidth="1"/>
    <col min="746" max="746" width="11.08984375" bestFit="1" customWidth="1"/>
    <col min="747" max="747" width="16.81640625" bestFit="1" customWidth="1"/>
    <col min="748" max="748" width="11.08984375" bestFit="1" customWidth="1"/>
    <col min="749" max="749" width="16.81640625" bestFit="1" customWidth="1"/>
    <col min="750" max="750" width="11.08984375" bestFit="1" customWidth="1"/>
    <col min="751" max="751" width="5.453125" bestFit="1" customWidth="1"/>
    <col min="752" max="752" width="3.6328125" bestFit="1" customWidth="1"/>
    <col min="753" max="753" width="9.1796875" bestFit="1" customWidth="1"/>
    <col min="754" max="754" width="16.81640625" bestFit="1" customWidth="1"/>
    <col min="755" max="755" width="11.08984375" bestFit="1" customWidth="1"/>
    <col min="756" max="756" width="9.1796875" bestFit="1" customWidth="1"/>
    <col min="757" max="757" width="16.81640625" bestFit="1" customWidth="1"/>
    <col min="758" max="758" width="11.08984375" bestFit="1" customWidth="1"/>
    <col min="759" max="759" width="5.453125" bestFit="1" customWidth="1"/>
    <col min="760" max="760" width="9.1796875" bestFit="1" customWidth="1"/>
    <col min="761" max="761" width="16.81640625" bestFit="1" customWidth="1"/>
    <col min="762" max="762" width="11.08984375" bestFit="1" customWidth="1"/>
    <col min="763" max="763" width="16.81640625" bestFit="1" customWidth="1"/>
    <col min="764" max="764" width="11.08984375" bestFit="1" customWidth="1"/>
    <col min="765" max="765" width="16.81640625" bestFit="1" customWidth="1"/>
    <col min="766" max="766" width="11.08984375" bestFit="1" customWidth="1"/>
    <col min="767" max="767" width="16.81640625" bestFit="1" customWidth="1"/>
    <col min="768" max="768" width="11.08984375" bestFit="1" customWidth="1"/>
    <col min="769" max="769" width="9.1796875" bestFit="1" customWidth="1"/>
    <col min="770" max="770" width="16.81640625" bestFit="1" customWidth="1"/>
    <col min="771" max="771" width="11.08984375" bestFit="1" customWidth="1"/>
    <col min="772" max="772" width="16.81640625" bestFit="1" customWidth="1"/>
    <col min="773" max="773" width="11.08984375" bestFit="1" customWidth="1"/>
    <col min="774" max="774" width="9.1796875" bestFit="1" customWidth="1"/>
    <col min="775" max="775" width="16.81640625" bestFit="1" customWidth="1"/>
    <col min="776" max="776" width="11.08984375" bestFit="1" customWidth="1"/>
    <col min="777" max="777" width="16.81640625" bestFit="1" customWidth="1"/>
    <col min="778" max="778" width="11.08984375" bestFit="1" customWidth="1"/>
    <col min="779" max="779" width="16.81640625" bestFit="1" customWidth="1"/>
    <col min="780" max="780" width="11.08984375" bestFit="1" customWidth="1"/>
    <col min="781" max="781" width="5.453125" bestFit="1" customWidth="1"/>
    <col min="782" max="782" width="3.6328125" bestFit="1" customWidth="1"/>
    <col min="783" max="783" width="9.1796875" bestFit="1" customWidth="1"/>
    <col min="784" max="784" width="16.81640625" bestFit="1" customWidth="1"/>
    <col min="785" max="785" width="11.08984375" bestFit="1" customWidth="1"/>
    <col min="786" max="786" width="9.1796875" bestFit="1" customWidth="1"/>
    <col min="787" max="787" width="16.81640625" bestFit="1" customWidth="1"/>
    <col min="788" max="788" width="11.08984375" bestFit="1" customWidth="1"/>
    <col min="789" max="789" width="9.1796875" bestFit="1" customWidth="1"/>
    <col min="790" max="790" width="16.81640625" bestFit="1" customWidth="1"/>
    <col min="791" max="791" width="11.08984375" bestFit="1" customWidth="1"/>
    <col min="792" max="792" width="5.453125" bestFit="1" customWidth="1"/>
    <col min="793" max="793" width="9.1796875" bestFit="1" customWidth="1"/>
    <col min="794" max="794" width="16.81640625" bestFit="1" customWidth="1"/>
    <col min="795" max="795" width="11.08984375" bestFit="1" customWidth="1"/>
    <col min="796" max="796" width="16.81640625" bestFit="1" customWidth="1"/>
    <col min="797" max="797" width="11.08984375" bestFit="1" customWidth="1"/>
    <col min="798" max="798" width="16.81640625" bestFit="1" customWidth="1"/>
    <col min="799" max="799" width="11.08984375" bestFit="1" customWidth="1"/>
    <col min="800" max="800" width="9.1796875" bestFit="1" customWidth="1"/>
    <col min="801" max="801" width="16.81640625" bestFit="1" customWidth="1"/>
    <col min="802" max="802" width="11.08984375" bestFit="1" customWidth="1"/>
    <col min="803" max="803" width="16.81640625" bestFit="1" customWidth="1"/>
    <col min="804" max="804" width="11.08984375" bestFit="1" customWidth="1"/>
    <col min="805" max="805" width="16.81640625" bestFit="1" customWidth="1"/>
    <col min="806" max="806" width="11.08984375" bestFit="1" customWidth="1"/>
    <col min="807" max="807" width="16.81640625" bestFit="1" customWidth="1"/>
    <col min="808" max="808" width="11.08984375" bestFit="1" customWidth="1"/>
    <col min="809" max="809" width="5.453125" bestFit="1" customWidth="1"/>
    <col min="810" max="810" width="3.6328125" bestFit="1" customWidth="1"/>
    <col min="811" max="811" width="9.1796875" bestFit="1" customWidth="1"/>
    <col min="812" max="812" width="16.81640625" bestFit="1" customWidth="1"/>
    <col min="813" max="813" width="11.08984375" bestFit="1" customWidth="1"/>
    <col min="814" max="814" width="9.1796875" bestFit="1" customWidth="1"/>
    <col min="815" max="815" width="16.81640625" bestFit="1" customWidth="1"/>
    <col min="816" max="816" width="11.08984375" bestFit="1" customWidth="1"/>
    <col min="817" max="817" width="9.1796875" bestFit="1" customWidth="1"/>
    <col min="818" max="818" width="16.81640625" bestFit="1" customWidth="1"/>
    <col min="819" max="819" width="11.08984375" bestFit="1" customWidth="1"/>
    <col min="820" max="820" width="16.81640625" bestFit="1" customWidth="1"/>
    <col min="821" max="821" width="11.08984375" bestFit="1" customWidth="1"/>
    <col min="822" max="822" width="16.81640625" bestFit="1" customWidth="1"/>
    <col min="823" max="823" width="11.08984375" bestFit="1" customWidth="1"/>
    <col min="824" max="824" width="16.81640625" bestFit="1" customWidth="1"/>
    <col min="825" max="825" width="11.08984375" bestFit="1" customWidth="1"/>
    <col min="826" max="826" width="5.453125" bestFit="1" customWidth="1"/>
    <col min="827" max="827" width="16.81640625" bestFit="1" customWidth="1"/>
    <col min="828" max="828" width="11.08984375" bestFit="1" customWidth="1"/>
    <col min="829" max="829" width="16.81640625" bestFit="1" customWidth="1"/>
    <col min="830" max="830" width="11.08984375" bestFit="1" customWidth="1"/>
    <col min="831" max="831" width="16.81640625" bestFit="1" customWidth="1"/>
    <col min="832" max="832" width="11.08984375" bestFit="1" customWidth="1"/>
    <col min="833" max="833" width="5.453125" bestFit="1" customWidth="1"/>
    <col min="834" max="834" width="9.1796875" bestFit="1" customWidth="1"/>
    <col min="835" max="835" width="16.81640625" bestFit="1" customWidth="1"/>
    <col min="836" max="836" width="11.08984375" bestFit="1" customWidth="1"/>
    <col min="837" max="837" width="16.81640625" bestFit="1" customWidth="1"/>
    <col min="838" max="838" width="11.08984375" bestFit="1" customWidth="1"/>
    <col min="839" max="839" width="16.81640625" bestFit="1" customWidth="1"/>
    <col min="840" max="840" width="11.08984375" bestFit="1" customWidth="1"/>
    <col min="841" max="841" width="16.81640625" bestFit="1" customWidth="1"/>
    <col min="842" max="842" width="11.08984375" bestFit="1" customWidth="1"/>
    <col min="843" max="843" width="16.81640625" bestFit="1" customWidth="1"/>
    <col min="844" max="844" width="11.08984375" bestFit="1" customWidth="1"/>
    <col min="845" max="845" width="16.81640625" bestFit="1" customWidth="1"/>
    <col min="846" max="846" width="11.08984375" bestFit="1" customWidth="1"/>
    <col min="847" max="847" width="9.1796875" bestFit="1" customWidth="1"/>
    <col min="848" max="848" width="16.81640625" bestFit="1" customWidth="1"/>
    <col min="849" max="849" width="11.08984375" bestFit="1" customWidth="1"/>
    <col min="850" max="850" width="16.81640625" bestFit="1" customWidth="1"/>
    <col min="851" max="851" width="11.08984375" bestFit="1" customWidth="1"/>
    <col min="852" max="852" width="16.81640625" bestFit="1" customWidth="1"/>
    <col min="853" max="853" width="11.08984375" bestFit="1" customWidth="1"/>
    <col min="854" max="854" width="16.81640625" bestFit="1" customWidth="1"/>
    <col min="855" max="855" width="11.08984375" bestFit="1" customWidth="1"/>
    <col min="856" max="856" width="5.453125" bestFit="1" customWidth="1"/>
    <col min="857" max="857" width="3.6328125" bestFit="1" customWidth="1"/>
    <col min="858" max="858" width="9.1796875" bestFit="1" customWidth="1"/>
    <col min="859" max="859" width="16.81640625" bestFit="1" customWidth="1"/>
    <col min="860" max="860" width="11.08984375" bestFit="1" customWidth="1"/>
    <col min="861" max="861" width="9.1796875" bestFit="1" customWidth="1"/>
    <col min="862" max="862" width="16.81640625" bestFit="1" customWidth="1"/>
    <col min="863" max="863" width="11.08984375" bestFit="1" customWidth="1"/>
    <col min="864" max="864" width="16.81640625" bestFit="1" customWidth="1"/>
    <col min="865" max="865" width="11.08984375" bestFit="1" customWidth="1"/>
    <col min="866" max="866" width="16.81640625" bestFit="1" customWidth="1"/>
    <col min="867" max="867" width="11.08984375" bestFit="1" customWidth="1"/>
    <col min="868" max="868" width="16.81640625" bestFit="1" customWidth="1"/>
    <col min="869" max="869" width="11.08984375" bestFit="1" customWidth="1"/>
    <col min="870" max="870" width="16.81640625" bestFit="1" customWidth="1"/>
    <col min="871" max="871" width="11.08984375" bestFit="1" customWidth="1"/>
    <col min="872" max="872" width="16.81640625" bestFit="1" customWidth="1"/>
    <col min="873" max="873" width="11.08984375" bestFit="1" customWidth="1"/>
    <col min="874" max="874" width="5.453125" bestFit="1" customWidth="1"/>
    <col min="875" max="875" width="9.1796875" bestFit="1" customWidth="1"/>
    <col min="876" max="876" width="16.81640625" bestFit="1" customWidth="1"/>
    <col min="877" max="877" width="11.08984375" bestFit="1" customWidth="1"/>
    <col min="878" max="878" width="16.81640625" bestFit="1" customWidth="1"/>
    <col min="879" max="879" width="11.08984375" bestFit="1" customWidth="1"/>
    <col min="880" max="880" width="16.81640625" bestFit="1" customWidth="1"/>
    <col min="881" max="881" width="11.08984375" bestFit="1" customWidth="1"/>
    <col min="882" max="882" width="5.453125" bestFit="1" customWidth="1"/>
    <col min="883" max="883" width="9.1796875" bestFit="1" customWidth="1"/>
    <col min="884" max="884" width="16.81640625" bestFit="1" customWidth="1"/>
    <col min="885" max="885" width="11.08984375" bestFit="1" customWidth="1"/>
    <col min="886" max="886" width="16.81640625" bestFit="1" customWidth="1"/>
    <col min="887" max="887" width="11.08984375" bestFit="1" customWidth="1"/>
    <col min="888" max="888" width="16.81640625" bestFit="1" customWidth="1"/>
    <col min="889" max="889" width="11.08984375" bestFit="1" customWidth="1"/>
    <col min="890" max="890" width="5.453125" bestFit="1" customWidth="1"/>
    <col min="891" max="891" width="16.81640625" bestFit="1" customWidth="1"/>
    <col min="892" max="892" width="11.08984375" bestFit="1" customWidth="1"/>
    <col min="893" max="893" width="5.453125" bestFit="1" customWidth="1"/>
    <col min="894" max="894" width="3.6328125" bestFit="1" customWidth="1"/>
    <col min="895" max="895" width="9.1796875" bestFit="1" customWidth="1"/>
    <col min="896" max="896" width="16.81640625" bestFit="1" customWidth="1"/>
    <col min="897" max="897" width="11.08984375" bestFit="1" customWidth="1"/>
    <col min="898" max="898" width="16.81640625" bestFit="1" customWidth="1"/>
    <col min="899" max="899" width="11.08984375" bestFit="1" customWidth="1"/>
    <col min="900" max="900" width="16.81640625" bestFit="1" customWidth="1"/>
    <col min="901" max="901" width="11.08984375" bestFit="1" customWidth="1"/>
    <col min="902" max="902" width="16.81640625" bestFit="1" customWidth="1"/>
    <col min="903" max="903" width="11.08984375" bestFit="1" customWidth="1"/>
    <col min="904" max="904" width="5.453125" bestFit="1" customWidth="1"/>
    <col min="905" max="905" width="9.1796875" bestFit="1" customWidth="1"/>
    <col min="906" max="906" width="16.81640625" bestFit="1" customWidth="1"/>
    <col min="907" max="907" width="11.08984375" bestFit="1" customWidth="1"/>
    <col min="908" max="908" width="16.81640625" bestFit="1" customWidth="1"/>
    <col min="909" max="909" width="11.08984375" bestFit="1" customWidth="1"/>
    <col min="910" max="910" width="16.81640625" bestFit="1" customWidth="1"/>
    <col min="911" max="911" width="11.08984375" bestFit="1" customWidth="1"/>
    <col min="912" max="912" width="16.81640625" bestFit="1" customWidth="1"/>
    <col min="913" max="913" width="11.08984375" bestFit="1" customWidth="1"/>
    <col min="914" max="914" width="16.81640625" bestFit="1" customWidth="1"/>
    <col min="915" max="915" width="11.08984375" bestFit="1" customWidth="1"/>
    <col min="916" max="916" width="5.453125" bestFit="1" customWidth="1"/>
    <col min="917" max="917" width="9.1796875" bestFit="1" customWidth="1"/>
    <col min="918" max="918" width="16.81640625" bestFit="1" customWidth="1"/>
    <col min="919" max="919" width="11.08984375" bestFit="1" customWidth="1"/>
    <col min="920" max="920" width="5.453125" bestFit="1" customWidth="1"/>
    <col min="921" max="921" width="3.6328125" bestFit="1" customWidth="1"/>
    <col min="922" max="922" width="9.1796875" bestFit="1" customWidth="1"/>
    <col min="923" max="923" width="16.81640625" bestFit="1" customWidth="1"/>
    <col min="924" max="924" width="11.08984375" bestFit="1" customWidth="1"/>
    <col min="925" max="925" width="16.81640625" bestFit="1" customWidth="1"/>
    <col min="926" max="926" width="11.08984375" bestFit="1" customWidth="1"/>
    <col min="927" max="927" width="9.1796875" bestFit="1" customWidth="1"/>
    <col min="928" max="928" width="16.81640625" bestFit="1" customWidth="1"/>
    <col min="929" max="929" width="11.08984375" bestFit="1" customWidth="1"/>
    <col min="930" max="930" width="5.453125" bestFit="1" customWidth="1"/>
    <col min="931" max="931" width="9.1796875" bestFit="1" customWidth="1"/>
    <col min="932" max="932" width="16.81640625" bestFit="1" customWidth="1"/>
    <col min="933" max="933" width="11.08984375" bestFit="1" customWidth="1"/>
    <col min="934" max="934" width="16.81640625" bestFit="1" customWidth="1"/>
    <col min="935" max="935" width="11.08984375" bestFit="1" customWidth="1"/>
    <col min="936" max="936" width="16.81640625" bestFit="1" customWidth="1"/>
    <col min="937" max="937" width="11.08984375" bestFit="1" customWidth="1"/>
    <col min="938" max="938" width="16.81640625" bestFit="1" customWidth="1"/>
    <col min="939" max="939" width="11.08984375" bestFit="1" customWidth="1"/>
    <col min="940" max="940" width="5.453125" bestFit="1" customWidth="1"/>
    <col min="941" max="941" width="9.1796875" bestFit="1" customWidth="1"/>
    <col min="942" max="942" width="16.81640625" bestFit="1" customWidth="1"/>
    <col min="943" max="943" width="11.08984375" bestFit="1" customWidth="1"/>
    <col min="944" max="944" width="16.81640625" bestFit="1" customWidth="1"/>
    <col min="945" max="945" width="11.08984375" bestFit="1" customWidth="1"/>
    <col min="946" max="946" width="5.453125" bestFit="1" customWidth="1"/>
    <col min="947" max="947" width="9.1796875" bestFit="1" customWidth="1"/>
    <col min="948" max="948" width="16.81640625" bestFit="1" customWidth="1"/>
    <col min="949" max="949" width="11.08984375" bestFit="1" customWidth="1"/>
    <col min="950" max="950" width="16.81640625" bestFit="1" customWidth="1"/>
    <col min="951" max="951" width="11.08984375" bestFit="1" customWidth="1"/>
    <col min="952" max="952" width="5.453125" bestFit="1" customWidth="1"/>
    <col min="953" max="953" width="9.1796875" bestFit="1" customWidth="1"/>
    <col min="954" max="954" width="16.81640625" bestFit="1" customWidth="1"/>
    <col min="955" max="955" width="11.08984375" bestFit="1" customWidth="1"/>
    <col min="956" max="956" width="16.81640625" bestFit="1" customWidth="1"/>
    <col min="957" max="957" width="11.08984375" bestFit="1" customWidth="1"/>
    <col min="958" max="958" width="16.81640625" bestFit="1" customWidth="1"/>
    <col min="959" max="959" width="11.08984375" bestFit="1" customWidth="1"/>
    <col min="960" max="960" width="16.81640625" bestFit="1" customWidth="1"/>
    <col min="961" max="961" width="11.08984375" bestFit="1" customWidth="1"/>
    <col min="962" max="962" width="16.81640625" bestFit="1" customWidth="1"/>
    <col min="963" max="963" width="11.08984375" bestFit="1" customWidth="1"/>
    <col min="964" max="964" width="16.81640625" bestFit="1" customWidth="1"/>
    <col min="965" max="965" width="11.08984375" bestFit="1" customWidth="1"/>
    <col min="966" max="966" width="16.81640625" bestFit="1" customWidth="1"/>
    <col min="967" max="967" width="11.08984375" bestFit="1" customWidth="1"/>
    <col min="968" max="968" width="16.81640625" bestFit="1" customWidth="1"/>
    <col min="969" max="969" width="11.08984375" bestFit="1" customWidth="1"/>
    <col min="970" max="970" width="16.81640625" bestFit="1" customWidth="1"/>
    <col min="971" max="971" width="11.08984375" bestFit="1" customWidth="1"/>
    <col min="972" max="972" width="16.81640625" bestFit="1" customWidth="1"/>
    <col min="973" max="973" width="11.08984375" bestFit="1" customWidth="1"/>
    <col min="974" max="974" width="9.1796875" bestFit="1" customWidth="1"/>
    <col min="975" max="975" width="16.81640625" bestFit="1" customWidth="1"/>
    <col min="976" max="976" width="11.08984375" bestFit="1" customWidth="1"/>
    <col min="977" max="977" width="16.81640625" bestFit="1" customWidth="1"/>
    <col min="978" max="978" width="12.08984375" bestFit="1" customWidth="1"/>
    <col min="979" max="979" width="5.453125" bestFit="1" customWidth="1"/>
    <col min="980" max="980" width="9.1796875" bestFit="1" customWidth="1"/>
    <col min="981" max="981" width="17.90625" bestFit="1" customWidth="1"/>
    <col min="982" max="982" width="12.08984375" bestFit="1" customWidth="1"/>
    <col min="983" max="983" width="17.90625" bestFit="1" customWidth="1"/>
    <col min="984" max="984" width="12.08984375" bestFit="1" customWidth="1"/>
    <col min="985" max="985" width="17.90625" bestFit="1" customWidth="1"/>
    <col min="986" max="986" width="12.08984375" bestFit="1" customWidth="1"/>
    <col min="987" max="987" width="5.453125" bestFit="1" customWidth="1"/>
    <col min="988" max="988" width="17.90625" bestFit="1" customWidth="1"/>
    <col min="989" max="989" width="12.08984375" bestFit="1" customWidth="1"/>
    <col min="990" max="990" width="17.90625" bestFit="1" customWidth="1"/>
    <col min="991" max="991" width="12.08984375" bestFit="1" customWidth="1"/>
    <col min="992" max="992" width="17.90625" bestFit="1" customWidth="1"/>
    <col min="993" max="993" width="12.08984375" bestFit="1" customWidth="1"/>
    <col min="994" max="994" width="17.90625" bestFit="1" customWidth="1"/>
    <col min="995" max="995" width="12.08984375" bestFit="1" customWidth="1"/>
    <col min="996" max="996" width="17.90625" bestFit="1" customWidth="1"/>
    <col min="997" max="997" width="12.08984375" bestFit="1" customWidth="1"/>
    <col min="998" max="998" width="17.90625" bestFit="1" customWidth="1"/>
    <col min="999" max="999" width="12.08984375" bestFit="1" customWidth="1"/>
    <col min="1000" max="1000" width="5.453125" bestFit="1" customWidth="1"/>
    <col min="1001" max="1001" width="3.6328125" bestFit="1" customWidth="1"/>
    <col min="1002" max="1002" width="9.1796875" bestFit="1" customWidth="1"/>
    <col min="1003" max="1003" width="17.90625" bestFit="1" customWidth="1"/>
    <col min="1004" max="1004" width="12.08984375" bestFit="1" customWidth="1"/>
    <col min="1005" max="1005" width="17.90625" bestFit="1" customWidth="1"/>
    <col min="1006" max="1006" width="12.08984375" bestFit="1" customWidth="1"/>
    <col min="1007" max="1007" width="5.453125" bestFit="1" customWidth="1"/>
    <col min="1008" max="1008" width="17.90625" bestFit="1" customWidth="1"/>
    <col min="1009" max="1009" width="12.08984375" bestFit="1" customWidth="1"/>
    <col min="1010" max="1010" width="17.90625" bestFit="1" customWidth="1"/>
    <col min="1011" max="1011" width="12.08984375" bestFit="1" customWidth="1"/>
    <col min="1012" max="1012" width="17.90625" bestFit="1" customWidth="1"/>
    <col min="1013" max="1013" width="12.08984375" bestFit="1" customWidth="1"/>
    <col min="1014" max="1014" width="17.90625" bestFit="1" customWidth="1"/>
    <col min="1015" max="1015" width="12.08984375" bestFit="1" customWidth="1"/>
    <col min="1016" max="1016" width="5.453125" bestFit="1" customWidth="1"/>
    <col min="1017" max="1017" width="9.1796875" bestFit="1" customWidth="1"/>
    <col min="1018" max="1018" width="17.90625" bestFit="1" customWidth="1"/>
    <col min="1019" max="1019" width="12.08984375" bestFit="1" customWidth="1"/>
    <col min="1020" max="1020" width="9.1796875" bestFit="1" customWidth="1"/>
    <col min="1021" max="1021" width="17.90625" bestFit="1" customWidth="1"/>
    <col min="1022" max="1022" width="12.08984375" bestFit="1" customWidth="1"/>
    <col min="1023" max="1023" width="17.90625" bestFit="1" customWidth="1"/>
    <col min="1024" max="1024" width="12.08984375" bestFit="1" customWidth="1"/>
    <col min="1025" max="1025" width="5.453125" bestFit="1" customWidth="1"/>
    <col min="1026" max="1026" width="17.90625" bestFit="1" customWidth="1"/>
    <col min="1027" max="1027" width="12.08984375" bestFit="1" customWidth="1"/>
    <col min="1028" max="1028" width="17.90625" bestFit="1" customWidth="1"/>
    <col min="1029" max="1029" width="12.08984375" bestFit="1" customWidth="1"/>
    <col min="1030" max="1030" width="5.453125" bestFit="1" customWidth="1"/>
    <col min="1031" max="1031" width="17.90625" bestFit="1" customWidth="1"/>
    <col min="1032" max="1032" width="12.08984375" bestFit="1" customWidth="1"/>
    <col min="1033" max="1033" width="17.90625" bestFit="1" customWidth="1"/>
    <col min="1034" max="1034" width="12.08984375" bestFit="1" customWidth="1"/>
    <col min="1035" max="1035" width="5.453125" bestFit="1" customWidth="1"/>
    <col min="1036" max="1036" width="9.1796875" bestFit="1" customWidth="1"/>
    <col min="1037" max="1037" width="17.90625" bestFit="1" customWidth="1"/>
    <col min="1038" max="1038" width="12.08984375" bestFit="1" customWidth="1"/>
    <col min="1039" max="1039" width="17.90625" bestFit="1" customWidth="1"/>
    <col min="1040" max="1040" width="12.08984375" bestFit="1" customWidth="1"/>
    <col min="1041" max="1041" width="17.90625" bestFit="1" customWidth="1"/>
    <col min="1042" max="1042" width="12.08984375" bestFit="1" customWidth="1"/>
    <col min="1043" max="1043" width="17.90625" bestFit="1" customWidth="1"/>
    <col min="1044" max="1044" width="12.08984375" bestFit="1" customWidth="1"/>
    <col min="1045" max="1045" width="5.453125" bestFit="1" customWidth="1"/>
    <col min="1046" max="1046" width="9.1796875" bestFit="1" customWidth="1"/>
    <col min="1047" max="1047" width="17.90625" bestFit="1" customWidth="1"/>
    <col min="1048" max="1048" width="12.08984375" bestFit="1" customWidth="1"/>
    <col min="1049" max="1049" width="17.90625" bestFit="1" customWidth="1"/>
    <col min="1050" max="1050" width="12.08984375" bestFit="1" customWidth="1"/>
    <col min="1051" max="1051" width="17.90625" bestFit="1" customWidth="1"/>
    <col min="1052" max="1052" width="12.08984375" bestFit="1" customWidth="1"/>
    <col min="1053" max="1053" width="3.6328125" bestFit="1" customWidth="1"/>
    <col min="1054" max="1054" width="9.1796875" bestFit="1" customWidth="1"/>
    <col min="1055" max="1055" width="17.90625" bestFit="1" customWidth="1"/>
    <col min="1056" max="1056" width="12.08984375" bestFit="1" customWidth="1"/>
    <col min="1057" max="1057" width="17.90625" bestFit="1" customWidth="1"/>
    <col min="1058" max="1058" width="12.08984375" bestFit="1" customWidth="1"/>
    <col min="1059" max="1059" width="17.90625" bestFit="1" customWidth="1"/>
    <col min="1060" max="1060" width="12.08984375" bestFit="1" customWidth="1"/>
    <col min="1061" max="1061" width="17.90625" bestFit="1" customWidth="1"/>
    <col min="1062" max="1062" width="12.08984375" bestFit="1" customWidth="1"/>
    <col min="1063" max="1063" width="17.90625" bestFit="1" customWidth="1"/>
    <col min="1064" max="1064" width="12.08984375" bestFit="1" customWidth="1"/>
    <col min="1065" max="1065" width="17.90625" bestFit="1" customWidth="1"/>
    <col min="1066" max="1066" width="12.08984375" bestFit="1" customWidth="1"/>
    <col min="1067" max="1067" width="17.90625" bestFit="1" customWidth="1"/>
    <col min="1068" max="1068" width="12.08984375" bestFit="1" customWidth="1"/>
    <col min="1069" max="1069" width="9.1796875" bestFit="1" customWidth="1"/>
    <col min="1070" max="1070" width="17.90625" bestFit="1" customWidth="1"/>
    <col min="1071" max="1071" width="12.08984375" bestFit="1" customWidth="1"/>
    <col min="1072" max="1072" width="17.90625" bestFit="1" customWidth="1"/>
    <col min="1073" max="1073" width="12.08984375" bestFit="1" customWidth="1"/>
    <col min="1074" max="1074" width="17.90625" bestFit="1" customWidth="1"/>
    <col min="1075" max="1075" width="12.08984375" bestFit="1" customWidth="1"/>
    <col min="1076" max="1076" width="17.90625" bestFit="1" customWidth="1"/>
    <col min="1077" max="1077" width="12.08984375" bestFit="1" customWidth="1"/>
    <col min="1078" max="1078" width="5.453125" bestFit="1" customWidth="1"/>
    <col min="1079" max="1079" width="17.90625" bestFit="1" customWidth="1"/>
    <col min="1080" max="1080" width="12.08984375" bestFit="1" customWidth="1"/>
    <col min="1081" max="1081" width="17.90625" bestFit="1" customWidth="1"/>
    <col min="1082" max="1082" width="12.08984375" bestFit="1" customWidth="1"/>
    <col min="1083" max="1083" width="17.90625" bestFit="1" customWidth="1"/>
    <col min="1084" max="1084" width="12.08984375" bestFit="1" customWidth="1"/>
    <col min="1085" max="1085" width="17.90625" bestFit="1" customWidth="1"/>
    <col min="1086" max="1086" width="12.08984375" bestFit="1" customWidth="1"/>
    <col min="1087" max="1087" width="17.90625" bestFit="1" customWidth="1"/>
    <col min="1088" max="1088" width="12.08984375" bestFit="1" customWidth="1"/>
    <col min="1089" max="1089" width="17.90625" bestFit="1" customWidth="1"/>
    <col min="1090" max="1090" width="12.08984375" bestFit="1" customWidth="1"/>
    <col min="1091" max="1091" width="17.90625" bestFit="1" customWidth="1"/>
    <col min="1092" max="1092" width="13.6328125" bestFit="1" customWidth="1"/>
    <col min="1093" max="1093" width="5.453125" bestFit="1" customWidth="1"/>
    <col min="1094" max="1094" width="19.36328125" bestFit="1" customWidth="1"/>
    <col min="1095" max="1095" width="13.6328125" bestFit="1" customWidth="1"/>
    <col min="1096" max="1096" width="19.36328125" bestFit="1" customWidth="1"/>
    <col min="1097" max="1097" width="13.6328125" bestFit="1" customWidth="1"/>
    <col min="1098" max="1098" width="19.36328125" bestFit="1" customWidth="1"/>
    <col min="1099" max="1099" width="13.6328125" bestFit="1" customWidth="1"/>
    <col min="1100" max="1100" width="19.36328125" bestFit="1" customWidth="1"/>
    <col min="1101" max="1101" width="13.6328125" bestFit="1" customWidth="1"/>
    <col min="1102" max="1102" width="5.453125" bestFit="1" customWidth="1"/>
    <col min="1103" max="1103" width="19.36328125" bestFit="1" customWidth="1"/>
    <col min="1104" max="1104" width="13.6328125" bestFit="1" customWidth="1"/>
    <col min="1105" max="1105" width="19.36328125" bestFit="1" customWidth="1"/>
    <col min="1106" max="1106" width="13.6328125" bestFit="1" customWidth="1"/>
    <col min="1107" max="1107" width="19.36328125" bestFit="1" customWidth="1"/>
    <col min="1108" max="1108" width="13.6328125" bestFit="1" customWidth="1"/>
    <col min="1109" max="1109" width="19.36328125" bestFit="1" customWidth="1"/>
    <col min="1110" max="1110" width="13.6328125" bestFit="1" customWidth="1"/>
    <col min="1111" max="1111" width="19.36328125" bestFit="1" customWidth="1"/>
    <col min="1112" max="1112" width="13.6328125" bestFit="1" customWidth="1"/>
    <col min="1113" max="1113" width="19.36328125" bestFit="1" customWidth="1"/>
    <col min="1114" max="1114" width="13.6328125" bestFit="1" customWidth="1"/>
    <col min="1115" max="1115" width="19.36328125" bestFit="1" customWidth="1"/>
    <col min="1116" max="1116" width="13.6328125" bestFit="1" customWidth="1"/>
    <col min="1117" max="1117" width="19.36328125" bestFit="1" customWidth="1"/>
    <col min="1118" max="1118" width="14.6328125" bestFit="1" customWidth="1"/>
    <col min="1119" max="1119" width="20.36328125" bestFit="1" customWidth="1"/>
    <col min="1120" max="1120" width="14.6328125" bestFit="1" customWidth="1"/>
    <col min="1121" max="1121" width="20.36328125" bestFit="1" customWidth="1"/>
    <col min="1122" max="1122" width="14.6328125" bestFit="1" customWidth="1"/>
    <col min="1123" max="1123" width="20.36328125" bestFit="1" customWidth="1"/>
    <col min="1124" max="1124" width="15.6328125" bestFit="1" customWidth="1"/>
    <col min="1125" max="1125" width="21.453125" bestFit="1" customWidth="1"/>
    <col min="1126" max="1126" width="12" bestFit="1" customWidth="1"/>
  </cols>
  <sheetData>
    <row r="1" spans="1:8" ht="21" x14ac:dyDescent="0.5">
      <c r="A1" s="20" t="s">
        <v>8400</v>
      </c>
      <c r="B1" s="20"/>
    </row>
    <row r="2" spans="1:8" s="17" customFormat="1" ht="26" x14ac:dyDescent="0.35">
      <c r="A2" s="19" t="s">
        <v>8380</v>
      </c>
      <c r="B2" s="19" t="s">
        <v>8381</v>
      </c>
      <c r="C2" s="19" t="s">
        <v>8382</v>
      </c>
      <c r="D2" s="19" t="s">
        <v>8383</v>
      </c>
      <c r="E2" s="19" t="s">
        <v>8384</v>
      </c>
      <c r="F2" s="19" t="s">
        <v>8385</v>
      </c>
      <c r="G2" s="19" t="s">
        <v>8386</v>
      </c>
      <c r="H2" s="19" t="s">
        <v>8387</v>
      </c>
    </row>
    <row r="3" spans="1:8" x14ac:dyDescent="0.35">
      <c r="A3" s="18" t="s">
        <v>8399</v>
      </c>
      <c r="B3" s="15">
        <f>COUNTIFS(Kickstarter!$D:$D,"&lt;1000 ", Kickstarter!$F:$F, "successful", Kickstarter!$R:$R,"plays")</f>
        <v>141</v>
      </c>
      <c r="C3" s="15">
        <f>COUNTIFS(Kickstarter!$D:$D,"&lt;1000 ", Kickstarter!$F:$F, "Failed", Kickstarter!$R:$R,"plays")</f>
        <v>45</v>
      </c>
      <c r="D3" s="15">
        <f>COUNTIFS(Kickstarter!$D:$D,"&lt;1000 ", Kickstarter!$F:$F, "Canceled", Kickstarter!$R:$R,"plays")</f>
        <v>0</v>
      </c>
      <c r="E3" s="15">
        <f>SUM(B3:D3)</f>
        <v>186</v>
      </c>
      <c r="F3" s="16">
        <f>B3/E3</f>
        <v>0.75806451612903225</v>
      </c>
      <c r="G3" s="16">
        <f>C3/E3</f>
        <v>0.24193548387096775</v>
      </c>
      <c r="H3" s="15">
        <f>D3/E3</f>
        <v>0</v>
      </c>
    </row>
    <row r="4" spans="1:8" x14ac:dyDescent="0.35">
      <c r="A4" s="18" t="s">
        <v>8388</v>
      </c>
      <c r="B4" s="15">
        <f>COUNTIFS(Kickstarter!$D:$D,"&gt;=1000 ", Kickstarter!$D:$D,"&lt;5000 ", Kickstarter!$F:$F, "successful", Kickstarter!$R:$R,"plays")</f>
        <v>388</v>
      </c>
      <c r="C4" s="15">
        <f>COUNTIFS(Kickstarter!$D:$D,"&gt;=1000 ", Kickstarter!$D:$D,"&lt;5000 ", Kickstarter!$F:$F, "Failed", Kickstarter!$R:$R,"plays")</f>
        <v>146</v>
      </c>
      <c r="D4" s="15">
        <f>COUNTIFS(Kickstarter!$D:$D,"&gt;=1000 ", Kickstarter!$D:$D,"&lt;5000 ", Kickstarter!$F:$F, "Canceled", Kickstarter!$R:$R,"plays")</f>
        <v>0</v>
      </c>
      <c r="E4" s="15">
        <f t="shared" ref="E4:E14" si="0">SUM(B4:D4)</f>
        <v>534</v>
      </c>
      <c r="F4" s="16">
        <f t="shared" ref="F4:F14" si="1">B4/E4</f>
        <v>0.72659176029962547</v>
      </c>
      <c r="G4" s="16">
        <f t="shared" ref="G4:G14" si="2">C4/E4</f>
        <v>0.27340823970037453</v>
      </c>
      <c r="H4" s="15">
        <f t="shared" ref="H4:H14" si="3">D4/E4</f>
        <v>0</v>
      </c>
    </row>
    <row r="5" spans="1:8" x14ac:dyDescent="0.35">
      <c r="A5" s="18" t="s">
        <v>8389</v>
      </c>
      <c r="B5" s="15">
        <f>COUNTIFS(Kickstarter!$D:$D,"&gt;=5000 ", Kickstarter!$D:$D,"&lt;10000 ", Kickstarter!$F:$F, "successful", Kickstarter!$R:$R,"plays")</f>
        <v>93</v>
      </c>
      <c r="C5" s="15">
        <f>COUNTIFS(Kickstarter!$D:$D,"&gt;=5000 ", Kickstarter!$D:$D,"&lt;10000 ", Kickstarter!$F:$F, "Failed", Kickstarter!$R:$R,"plays")</f>
        <v>76</v>
      </c>
      <c r="D5" s="15">
        <f>COUNTIFS(Kickstarter!$D:$D,"&gt;=5000 ", Kickstarter!$D:$D,"&lt;10000 ", Kickstarter!$F:$F, "Canceled", Kickstarter!$R:$R,"plays")</f>
        <v>0</v>
      </c>
      <c r="E5" s="15">
        <f t="shared" si="0"/>
        <v>169</v>
      </c>
      <c r="F5" s="16">
        <f t="shared" si="1"/>
        <v>0.55029585798816572</v>
      </c>
      <c r="G5" s="16">
        <f t="shared" si="2"/>
        <v>0.44970414201183434</v>
      </c>
      <c r="H5" s="15">
        <f t="shared" si="3"/>
        <v>0</v>
      </c>
    </row>
    <row r="6" spans="1:8" x14ac:dyDescent="0.35">
      <c r="A6" s="18" t="s">
        <v>8390</v>
      </c>
      <c r="B6" s="15">
        <f>COUNTIFS(Kickstarter!$D:$D,"&gt;=10000 ", Kickstarter!$D:$D,"&lt;15000 ", Kickstarter!$F:$F, "successful", Kickstarter!$R:$R,"plays")</f>
        <v>39</v>
      </c>
      <c r="C6" s="15">
        <f>COUNTIFS(Kickstarter!$D:$D,"&gt;=10000 ", Kickstarter!$D:$D,"&lt;15000 ", Kickstarter!$F:$F, "Failed", Kickstarter!$R:$R,"plays")</f>
        <v>33</v>
      </c>
      <c r="D6" s="15">
        <f>COUNTIFS(Kickstarter!$D:$D,"&gt;=10000 ", Kickstarter!$D:$D,"&lt;15000 ", Kickstarter!$F:$F, "Canceled", Kickstarter!$R:$R,"plays")</f>
        <v>0</v>
      </c>
      <c r="E6" s="15">
        <f t="shared" si="0"/>
        <v>72</v>
      </c>
      <c r="F6" s="16">
        <f t="shared" si="1"/>
        <v>0.54166666666666663</v>
      </c>
      <c r="G6" s="16">
        <f t="shared" si="2"/>
        <v>0.45833333333333331</v>
      </c>
      <c r="H6" s="15">
        <f t="shared" si="3"/>
        <v>0</v>
      </c>
    </row>
    <row r="7" spans="1:8" x14ac:dyDescent="0.35">
      <c r="A7" s="18" t="s">
        <v>8391</v>
      </c>
      <c r="B7" s="15">
        <f>COUNTIFS(Kickstarter!$D:$D,"&gt;=15000 ", Kickstarter!$D:$D,"&lt;20000 ", Kickstarter!$F:$F, "successful", Kickstarter!$R:$R,"plays")</f>
        <v>12</v>
      </c>
      <c r="C7" s="15">
        <f>COUNTIFS(Kickstarter!$D:$D,"&gt;=15000 ", Kickstarter!$D:$D,"&lt;20000 ", Kickstarter!$F:$F, "Failed", Kickstarter!$R:$R,"plays")</f>
        <v>12</v>
      </c>
      <c r="D7" s="15">
        <f>COUNTIFS(Kickstarter!$D:$D,"&gt;=15000 ", Kickstarter!$D:$D,"&lt;20000 ", Kickstarter!$F:$F, "Canceled", Kickstarter!$R:$R,"plays")</f>
        <v>0</v>
      </c>
      <c r="E7" s="15">
        <f t="shared" si="0"/>
        <v>24</v>
      </c>
      <c r="F7" s="16">
        <f t="shared" si="1"/>
        <v>0.5</v>
      </c>
      <c r="G7" s="16">
        <f t="shared" si="2"/>
        <v>0.5</v>
      </c>
      <c r="H7" s="15">
        <f t="shared" si="3"/>
        <v>0</v>
      </c>
    </row>
    <row r="8" spans="1:8" x14ac:dyDescent="0.35">
      <c r="A8" s="18" t="s">
        <v>8392</v>
      </c>
      <c r="B8" s="15">
        <f>COUNTIFS(Kickstarter!$D:$D,"&gt;=20000 ", Kickstarter!$D:$D,"&lt;25000 ", Kickstarter!$F:$F, "successful", Kickstarter!$R:$R,"plays")</f>
        <v>9</v>
      </c>
      <c r="C8" s="15">
        <f>COUNTIFS(Kickstarter!$D:$D,"&gt;=20000 ", Kickstarter!$D:$D,"&lt;25000 ", Kickstarter!$F:$F, "Failed", Kickstarter!$R:$R,"plays")</f>
        <v>11</v>
      </c>
      <c r="D8" s="15">
        <f>COUNTIFS(Kickstarter!$D:$D,"&gt;=20000 ", Kickstarter!$D:$D,"&lt;25000 ", Kickstarter!$F:$F, "Canceled", Kickstarter!$R:$R,"plays")</f>
        <v>0</v>
      </c>
      <c r="E8" s="15">
        <f t="shared" si="0"/>
        <v>20</v>
      </c>
      <c r="F8" s="16">
        <f t="shared" si="1"/>
        <v>0.45</v>
      </c>
      <c r="G8" s="16">
        <f t="shared" si="2"/>
        <v>0.55000000000000004</v>
      </c>
      <c r="H8" s="15">
        <f t="shared" si="3"/>
        <v>0</v>
      </c>
    </row>
    <row r="9" spans="1:8" x14ac:dyDescent="0.35">
      <c r="A9" s="18" t="s">
        <v>8393</v>
      </c>
      <c r="B9" s="15">
        <f>COUNTIFS(Kickstarter!$D:$D,"&gt;=25000 ", Kickstarter!$D:$D,"&lt;30000 ", Kickstarter!$F:$F, "successful", Kickstarter!$R:$R,"plays")</f>
        <v>1</v>
      </c>
      <c r="C9" s="15">
        <f>COUNTIFS(Kickstarter!$D:$D,"&gt;=25000 ", Kickstarter!$D:$D,"&lt;30000 ", Kickstarter!$F:$F, "Failedl", Kickstarter!$R:$R,"plays")</f>
        <v>0</v>
      </c>
      <c r="D9" s="15">
        <f>COUNTIFS(Kickstarter!$D:$D,"&gt;=25000 ", Kickstarter!$D:$D,"&lt;30000 ", Kickstarter!$F:$F, "Canceled", Kickstarter!$R:$R,"plays")</f>
        <v>0</v>
      </c>
      <c r="E9" s="15">
        <f t="shared" si="0"/>
        <v>1</v>
      </c>
      <c r="F9" s="16">
        <f t="shared" si="1"/>
        <v>1</v>
      </c>
      <c r="G9" s="16">
        <f t="shared" si="2"/>
        <v>0</v>
      </c>
      <c r="H9" s="15">
        <f t="shared" si="3"/>
        <v>0</v>
      </c>
    </row>
    <row r="10" spans="1:8" x14ac:dyDescent="0.35">
      <c r="A10" s="18" t="s">
        <v>8394</v>
      </c>
      <c r="B10" s="15">
        <f>COUNTIFS(Kickstarter!$D:$D,"&gt;=30000 ", Kickstarter!$D:$D,"&lt;35000 ", Kickstarter!$F:$F, "successful", Kickstarter!$R:$R,"plays")</f>
        <v>3</v>
      </c>
      <c r="C10" s="15">
        <f>COUNTIFS(Kickstarter!$D:$D,"&gt;=30000 ", Kickstarter!$D:$D,"&lt;35000 ", Kickstarter!$F:$F, "Failed", Kickstarter!$R:$R,"plays")</f>
        <v>8</v>
      </c>
      <c r="D10" s="15">
        <f>COUNTIFS(Kickstarter!$D:$D,"&gt;=30000 ", Kickstarter!$D:$D,"&lt;35000 ", Kickstarter!$F:$F, "Canceled", Kickstarter!$R:$R,"plays")</f>
        <v>0</v>
      </c>
      <c r="E10" s="15">
        <f t="shared" si="0"/>
        <v>11</v>
      </c>
      <c r="F10" s="16">
        <f t="shared" si="1"/>
        <v>0.27272727272727271</v>
      </c>
      <c r="G10" s="16">
        <f t="shared" si="2"/>
        <v>0.72727272727272729</v>
      </c>
      <c r="H10" s="15">
        <f t="shared" si="3"/>
        <v>0</v>
      </c>
    </row>
    <row r="11" spans="1:8" x14ac:dyDescent="0.35">
      <c r="A11" s="18" t="s">
        <v>8395</v>
      </c>
      <c r="B11" s="15">
        <f>COUNTIFS(Kickstarter!$D:$D,"&gt;=35000 ", Kickstarter!$D:$D,"&lt;40000 ", Kickstarter!$F:$F, "successful", Kickstarter!$R:$R,"plays")</f>
        <v>4</v>
      </c>
      <c r="C11" s="15">
        <f>COUNTIFS(Kickstarter!$D:$D,"&gt;=35000 ", Kickstarter!$D:$D,"&lt;40000 ", Kickstarter!$F:$F, "Failed", Kickstarter!$R:$R,"plays")</f>
        <v>2</v>
      </c>
      <c r="D11" s="15">
        <f>COUNTIFS(Kickstarter!$D:$D,"&gt;=35000 ", Kickstarter!$D:$D,"&lt;40000 ", Kickstarter!$F:$F, "Canceled", Kickstarter!$R:$R,"plays")</f>
        <v>0</v>
      </c>
      <c r="E11" s="15">
        <f t="shared" si="0"/>
        <v>6</v>
      </c>
      <c r="F11" s="16">
        <f t="shared" si="1"/>
        <v>0.66666666666666663</v>
      </c>
      <c r="G11" s="16">
        <f t="shared" si="2"/>
        <v>0.33333333333333331</v>
      </c>
      <c r="H11" s="15">
        <f t="shared" si="3"/>
        <v>0</v>
      </c>
    </row>
    <row r="12" spans="1:8" x14ac:dyDescent="0.35">
      <c r="A12" s="18" t="s">
        <v>8396</v>
      </c>
      <c r="B12" s="15">
        <f>COUNTIFS(Kickstarter!$D:$D,"&gt;=40000 ", Kickstarter!$D:$D,"&lt;45000 ", Kickstarter!$F:$F, "successful", Kickstarter!$R:$R,"plays")</f>
        <v>2</v>
      </c>
      <c r="C12" s="15">
        <f>COUNTIFS(Kickstarter!$D:$D,"&gt;=40000 ", Kickstarter!$D:$D,"&lt;45000 ", Kickstarter!$F:$F, "Failed", Kickstarter!$R:$R,"plays")</f>
        <v>1</v>
      </c>
      <c r="D12" s="15">
        <f>COUNTIFS(Kickstarter!$D:$D,"&gt;=40000 ", Kickstarter!$D:$D,"&lt;45000 ", Kickstarter!$F:$F, "Canceled", Kickstarter!$R:$R,"plays")</f>
        <v>0</v>
      </c>
      <c r="E12" s="15">
        <f t="shared" si="0"/>
        <v>3</v>
      </c>
      <c r="F12" s="16">
        <f t="shared" si="1"/>
        <v>0.66666666666666663</v>
      </c>
      <c r="G12" s="16">
        <f t="shared" si="2"/>
        <v>0.33333333333333331</v>
      </c>
      <c r="H12" s="15">
        <f t="shared" si="3"/>
        <v>0</v>
      </c>
    </row>
    <row r="13" spans="1:8" x14ac:dyDescent="0.35">
      <c r="A13" s="18" t="s">
        <v>8397</v>
      </c>
      <c r="B13" s="15">
        <f>COUNTIFS(Kickstarter!$D:$D,"&gt;=45000 ", Kickstarter!$D:$D,"&lt;50000 ", Kickstarter!$F:$F, "successful", Kickstarter!$R:$R,"plays")</f>
        <v>0</v>
      </c>
      <c r="C13" s="15">
        <f>COUNTIFS(Kickstarter!$D:$D,"&gt;=45000 ", Kickstarter!$D:$D,"&lt;50000 ", Kickstarter!$F:$F, "Failed", Kickstarter!$R:$R,"plays")</f>
        <v>1</v>
      </c>
      <c r="D13" s="15">
        <f>COUNTIFS(Kickstarter!$D:$D,"&gt;=45000 ", Kickstarter!$D:$D,"&lt;50000 ", Kickstarter!$F:$F, "Canceled", Kickstarter!$R:$R,"plays")</f>
        <v>0</v>
      </c>
      <c r="E13" s="15">
        <f t="shared" si="0"/>
        <v>1</v>
      </c>
      <c r="F13" s="16">
        <f t="shared" si="1"/>
        <v>0</v>
      </c>
      <c r="G13" s="16">
        <f t="shared" si="2"/>
        <v>1</v>
      </c>
      <c r="H13" s="15">
        <f t="shared" si="3"/>
        <v>0</v>
      </c>
    </row>
    <row r="14" spans="1:8" x14ac:dyDescent="0.35">
      <c r="A14" s="18" t="s">
        <v>8398</v>
      </c>
      <c r="B14" s="15">
        <f>COUNTIFS(Kickstarter!$D:$D,"&gt;=50000 ",  Kickstarter!$F:$F, "successful", Kickstarter!$R:$R,"plays")</f>
        <v>2</v>
      </c>
      <c r="C14" s="15">
        <f>COUNTIFS(Kickstarter!$D:$D,"&gt;=50000 ",  Kickstarter!$F:$F, "Failed", Kickstarter!$R:$R,"plays")</f>
        <v>14</v>
      </c>
      <c r="D14" s="15">
        <f>COUNTIFS(Kickstarter!$D:$D,"&gt;=50000 ",  Kickstarter!$F:$F, "Canceled", Kickstarter!$R:$R,"plays")</f>
        <v>0</v>
      </c>
      <c r="E14" s="15">
        <f t="shared" si="0"/>
        <v>16</v>
      </c>
      <c r="F14" s="16">
        <f t="shared" si="1"/>
        <v>0.125</v>
      </c>
      <c r="G14" s="16">
        <f t="shared" si="2"/>
        <v>0.875</v>
      </c>
      <c r="H14" s="15">
        <f t="shared" si="3"/>
        <v>0</v>
      </c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FDA33C-D88C-455F-A6FB-B22E08A75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Tikuye Habtamu</cp:lastModifiedBy>
  <dcterms:created xsi:type="dcterms:W3CDTF">2017-04-20T15:17:24Z</dcterms:created>
  <dcterms:modified xsi:type="dcterms:W3CDTF">2021-02-28T03:56:38Z</dcterms:modified>
</cp:coreProperties>
</file>