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ml.chartshapes+xml"/>
  <Override PartName="/xl/charts/chart6.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555" yWindow="675" windowWidth="15570" windowHeight="12450" tabRatio="500"/>
  </bookViews>
  <sheets>
    <sheet name="Permits 2001-12.31.2014" sheetId="1" r:id="rId1"/>
    <sheet name="BPs" sheetId="2" r:id="rId2"/>
    <sheet name="MFStudentHousing" sheetId="3" r:id="rId3"/>
  </sheets>
  <externalReferences>
    <externalReference r:id="rId4"/>
    <externalReference r:id="rId5"/>
    <externalReference r:id="rId6"/>
    <externalReference r:id="rId7"/>
    <externalReference r:id="rId8"/>
    <externalReference r:id="rId9"/>
  </externalReferences>
  <definedNames>
    <definedName name="\A" localSheetId="0">'[1]Age Groups'!#REF!</definedName>
    <definedName name="\A">'[1]Age Groups'!#REF!</definedName>
    <definedName name="ann" localSheetId="0">#REF!</definedName>
    <definedName name="ann">#REF!</definedName>
    <definedName name="Benton_Rev">'[2]Revised Forecast'!$I$15</definedName>
    <definedName name="BentonSupply" localSheetId="0">'[3]Table 2-3'!#REF!</definedName>
    <definedName name="BentonSupply">'[3]Table 2-3'!#REF!</definedName>
    <definedName name="Figure">[4]Timeline!$B$3:$O$27</definedName>
    <definedName name="HTML1_1" hidden="1">"[OR_AGE5.XLS]Sheet1!$A$4:$J$99"</definedName>
    <definedName name="HTML1_10" hidden="1">""</definedName>
    <definedName name="HTML1_11" hidden="1">-4146</definedName>
    <definedName name="HTML1_12" hidden="1">"F:\OEA\POP\LONGTERM\OR_AGE5.htm"</definedName>
    <definedName name="HTML1_2" hidden="1">1</definedName>
    <definedName name="HTML1_3" hidden="1">"OR_AGE5"</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"[OR_AGEG.XLS]AGRGRPS!$A$71:$F$136"</definedName>
    <definedName name="HTML2_10" hidden="1">""</definedName>
    <definedName name="HTML2_11" hidden="1">-4146</definedName>
    <definedName name="HTML2_12" hidden="1">"F:\OEA\POP\LONGTERM\AGE5B.htm"</definedName>
    <definedName name="HTML2_2" hidden="1">1</definedName>
    <definedName name="HTML2_3" hidden="1">"OR_AGEG"</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"[OR_AGEG.XLS]AGRGRPS!$A$138:$J$203"</definedName>
    <definedName name="HTML3_10" hidden="1">""</definedName>
    <definedName name="HTML3_11" hidden="1">-4146</definedName>
    <definedName name="HTML3_12" hidden="1">"F:\OEA\POP\LONGTERM\AGE5C.htm"</definedName>
    <definedName name="HTML3_2" hidden="1">1</definedName>
    <definedName name="HTML3_3" hidden="1">"OR_AGEG"</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"[OR_AGEG.XLS]AGRGRPS!$A$205:$J$270"</definedName>
    <definedName name="HTML4_10" hidden="1">""</definedName>
    <definedName name="HTML4_11" hidden="1">-4146</definedName>
    <definedName name="HTML4_12" hidden="1">"F:\OEA\POP\LONGTERM\AGE5D.htm"</definedName>
    <definedName name="HTML4_2" hidden="1">1</definedName>
    <definedName name="HTML4_3" hidden="1">"OR_AGEG"</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Count" hidden="1">1</definedName>
    <definedName name="Linn_Ind">[5]Linn!$B$95</definedName>
    <definedName name="Linn_Ret">[5]Linn!$C$95</definedName>
    <definedName name="Linn_Rev">'[2]Revised Forecast'!$I$16</definedName>
    <definedName name="Linn_Serv">[5]Linn!$D$95</definedName>
    <definedName name="Linn_Total">[5]Linn!$E$95</definedName>
    <definedName name="LinnSupply" localSheetId="0">'[3]Table 2-3'!#REF!</definedName>
    <definedName name="LinnSupply">'[3]Table 2-3'!#REF!</definedName>
    <definedName name="NAICS2002">[6]NAICS!$A$5:$B$2345</definedName>
    <definedName name="_xlnm.Print_Area" localSheetId="0">'Permits 2001-12.31.2014'!$A$1:$AF$109</definedName>
  </definedNames>
  <calcPr calcId="145621" concurrentCalc="0"/>
  <pivotCaches>
    <pivotCache cacheId="0" r:id="rId10"/>
    <pivotCache cacheId="1" r:id="rId11"/>
    <pivotCache cacheId="2" r:id="rId12"/>
    <pivotCache cacheId="3" r:id="rId13"/>
    <pivotCache cacheId="4" r:id="rId14"/>
    <pivotCache cacheId="5" r:id="rId15"/>
    <pivotCache cacheId="6" r:id="rId16"/>
    <pivotCache cacheId="7" r:id="rId17"/>
  </pivotCaches>
</workbook>
</file>

<file path=xl/calcChain.xml><?xml version="1.0" encoding="utf-8"?>
<calcChain xmlns="http://schemas.openxmlformats.org/spreadsheetml/2006/main">
  <c r="C105" i="1" l="1"/>
  <c r="C104" i="1"/>
  <c r="E105" i="1"/>
  <c r="E104" i="1"/>
  <c r="D106" i="1"/>
  <c r="E106" i="1"/>
  <c r="I105" i="1"/>
  <c r="I104" i="1"/>
  <c r="H94" i="1"/>
  <c r="C106" i="1"/>
  <c r="I106" i="1"/>
  <c r="F104" i="1"/>
  <c r="F105" i="1"/>
  <c r="F106" i="1"/>
  <c r="J104" i="1"/>
  <c r="J105" i="1"/>
  <c r="J106" i="1"/>
  <c r="H106" i="1"/>
  <c r="H105" i="1"/>
  <c r="H104" i="1"/>
  <c r="D105" i="1"/>
  <c r="D104" i="1"/>
  <c r="H93" i="1"/>
  <c r="H92" i="1"/>
  <c r="B106" i="1"/>
  <c r="B105" i="1"/>
  <c r="B104" i="1"/>
  <c r="H87" i="1"/>
  <c r="H86" i="1"/>
  <c r="AA19" i="1"/>
  <c r="Y19" i="1"/>
  <c r="Z19" i="1"/>
  <c r="W19" i="1"/>
  <c r="Z14" i="1"/>
  <c r="Z13" i="1"/>
  <c r="Z12" i="1"/>
  <c r="Z11" i="1"/>
  <c r="Z10" i="1"/>
  <c r="Z9" i="1"/>
  <c r="Z8" i="1"/>
  <c r="Z7" i="1"/>
  <c r="Z6" i="1"/>
  <c r="Z5" i="1"/>
  <c r="Z4" i="1"/>
  <c r="Z3" i="1"/>
  <c r="W14" i="1"/>
  <c r="W13" i="1"/>
  <c r="W12" i="1"/>
  <c r="W11" i="1"/>
  <c r="W10" i="1"/>
  <c r="W9" i="1"/>
  <c r="W8" i="1"/>
  <c r="W7" i="1"/>
  <c r="W6" i="1"/>
  <c r="W5" i="1"/>
  <c r="W4" i="1"/>
  <c r="W3" i="1"/>
  <c r="F98" i="1"/>
  <c r="F94" i="1"/>
  <c r="G94" i="1"/>
  <c r="G98" i="1"/>
  <c r="B93" i="1"/>
  <c r="B94" i="1"/>
  <c r="B98" i="1"/>
  <c r="C93" i="1"/>
  <c r="C94" i="1"/>
  <c r="C98" i="1"/>
  <c r="D93" i="1"/>
  <c r="D94" i="1"/>
  <c r="D98" i="1"/>
  <c r="E93" i="1"/>
  <c r="E94" i="1"/>
  <c r="E98" i="1"/>
  <c r="F93" i="1"/>
  <c r="F99" i="1"/>
  <c r="G93" i="1"/>
  <c r="G99" i="1"/>
  <c r="F92" i="1"/>
  <c r="G92" i="1"/>
  <c r="B92" i="1"/>
  <c r="C92" i="1"/>
  <c r="D92" i="1"/>
  <c r="E92" i="1"/>
  <c r="C88" i="1"/>
  <c r="D88" i="1"/>
  <c r="E88" i="1"/>
  <c r="F88" i="1"/>
  <c r="G88" i="1"/>
  <c r="B88" i="1"/>
  <c r="F79" i="3"/>
  <c r="B71" i="3"/>
  <c r="C71" i="3"/>
  <c r="D71" i="3"/>
  <c r="D66" i="3"/>
  <c r="D67" i="3"/>
  <c r="D68" i="3"/>
  <c r="D69" i="3"/>
  <c r="D70" i="3"/>
  <c r="D65" i="3"/>
  <c r="R11" i="1"/>
  <c r="B19" i="1"/>
  <c r="C11" i="1"/>
  <c r="D11" i="1"/>
  <c r="E11" i="1"/>
  <c r="F11" i="1"/>
  <c r="G11" i="1"/>
  <c r="H11" i="1"/>
  <c r="I11" i="1"/>
  <c r="J11" i="1"/>
  <c r="K11" i="1"/>
  <c r="L11" i="1"/>
  <c r="M11" i="1"/>
  <c r="B11" i="1"/>
  <c r="B15" i="1"/>
  <c r="C15" i="1"/>
  <c r="D15" i="1"/>
  <c r="F15" i="1"/>
  <c r="B16" i="1"/>
  <c r="C16" i="1"/>
  <c r="D16" i="1"/>
  <c r="F16" i="1"/>
  <c r="B17" i="1"/>
  <c r="C17" i="1"/>
  <c r="D17" i="1"/>
  <c r="F17" i="1"/>
  <c r="B18" i="1"/>
  <c r="C18" i="1"/>
  <c r="D18" i="1"/>
  <c r="F18" i="1"/>
  <c r="F78" i="3"/>
  <c r="F77" i="3"/>
  <c r="F76" i="3"/>
  <c r="F75" i="3"/>
  <c r="C70" i="3"/>
  <c r="C69" i="3"/>
  <c r="B70" i="3"/>
  <c r="B69" i="3"/>
  <c r="C68" i="3"/>
  <c r="C67" i="3"/>
  <c r="C66" i="3"/>
  <c r="C65" i="3"/>
  <c r="B68" i="3"/>
  <c r="B67" i="3"/>
  <c r="B66" i="3"/>
  <c r="B65" i="3"/>
  <c r="R16" i="2"/>
  <c r="R15" i="2"/>
  <c r="R14" i="2"/>
  <c r="R13" i="2"/>
  <c r="E99" i="1"/>
  <c r="F100" i="1"/>
  <c r="G100" i="1"/>
  <c r="E100" i="1"/>
  <c r="D99" i="1"/>
  <c r="D100" i="1"/>
  <c r="H88" i="1"/>
  <c r="B99" i="1"/>
  <c r="B100" i="1"/>
  <c r="C99" i="1"/>
  <c r="C100" i="1"/>
  <c r="R17" i="2"/>
  <c r="O8" i="2"/>
  <c r="O6" i="2"/>
  <c r="O7" i="2"/>
  <c r="O5" i="2"/>
  <c r="N8" i="2"/>
  <c r="N7" i="2"/>
  <c r="N6" i="2"/>
  <c r="N5" i="2"/>
  <c r="M8" i="2"/>
  <c r="M7" i="2"/>
  <c r="M6" i="2"/>
  <c r="M5" i="2"/>
  <c r="L8" i="2"/>
  <c r="L7" i="2"/>
  <c r="L6" i="2"/>
  <c r="L5" i="2"/>
  <c r="K8" i="2"/>
  <c r="K7" i="2"/>
  <c r="K6" i="2"/>
  <c r="K5" i="2"/>
  <c r="J8" i="2"/>
  <c r="J7" i="2"/>
  <c r="J6" i="2"/>
  <c r="J5" i="2"/>
  <c r="I8" i="2"/>
  <c r="I7" i="2"/>
  <c r="I6" i="2"/>
  <c r="I5" i="2"/>
  <c r="H8" i="2"/>
  <c r="H7" i="2"/>
  <c r="H6" i="2"/>
  <c r="H5" i="2"/>
  <c r="G8" i="2"/>
  <c r="G7" i="2"/>
  <c r="G6" i="2"/>
  <c r="G5" i="2"/>
  <c r="F8" i="2"/>
  <c r="F7" i="2"/>
  <c r="F6" i="2"/>
  <c r="F5" i="2"/>
  <c r="E8" i="2"/>
  <c r="E7" i="2"/>
  <c r="E6" i="2"/>
  <c r="E5" i="2"/>
  <c r="D8" i="2"/>
  <c r="D7" i="2"/>
  <c r="D6" i="2"/>
  <c r="D5" i="2"/>
  <c r="C8" i="2"/>
  <c r="C7" i="2"/>
  <c r="C6" i="2"/>
  <c r="C5" i="2"/>
  <c r="B8" i="2"/>
  <c r="B7" i="2"/>
  <c r="B6" i="2"/>
  <c r="B5" i="2"/>
  <c r="B9" i="2"/>
  <c r="C9" i="2"/>
  <c r="D9" i="2"/>
  <c r="E9" i="2"/>
  <c r="F9" i="2"/>
  <c r="G9" i="2"/>
  <c r="H9" i="2"/>
  <c r="I9" i="2"/>
  <c r="J9" i="2"/>
  <c r="K9" i="2"/>
  <c r="L9" i="2"/>
  <c r="M9" i="2"/>
  <c r="N9" i="2"/>
  <c r="P5" i="2"/>
  <c r="P6" i="2"/>
  <c r="P7" i="2"/>
  <c r="P8" i="2"/>
  <c r="O9" i="2"/>
  <c r="G24" i="1"/>
  <c r="K24" i="1"/>
  <c r="Z17" i="1"/>
  <c r="H16" i="1"/>
  <c r="M25" i="1"/>
  <c r="L16" i="1"/>
  <c r="P9" i="2"/>
  <c r="R9" i="2"/>
  <c r="H15" i="1"/>
  <c r="J25" i="1"/>
  <c r="I24" i="1"/>
  <c r="J17" i="1"/>
  <c r="H18" i="1"/>
  <c r="J18" i="1"/>
  <c r="L18" i="1"/>
  <c r="C24" i="1"/>
  <c r="L17" i="1"/>
  <c r="J24" i="1"/>
  <c r="H25" i="1"/>
  <c r="H24" i="1"/>
  <c r="H26" i="1"/>
  <c r="E25" i="1"/>
  <c r="G25" i="1"/>
  <c r="G26" i="1"/>
  <c r="P11" i="1"/>
  <c r="E24" i="1"/>
  <c r="E26" i="1"/>
  <c r="J15" i="1"/>
  <c r="I25" i="1"/>
  <c r="D19" i="1"/>
  <c r="Y17" i="1"/>
  <c r="H17" i="1"/>
  <c r="L15" i="1"/>
  <c r="Y16" i="1"/>
  <c r="K25" i="1"/>
  <c r="K26" i="1"/>
  <c r="C25" i="1"/>
  <c r="C26" i="1"/>
  <c r="J16" i="1"/>
  <c r="Z16" i="1"/>
  <c r="O11" i="1"/>
  <c r="J26" i="1"/>
  <c r="M24" i="1"/>
  <c r="W24" i="1"/>
  <c r="I26" i="1"/>
  <c r="M26" i="1"/>
  <c r="H19" i="1"/>
  <c r="F19" i="1"/>
  <c r="B25" i="1"/>
  <c r="L19" i="1"/>
  <c r="W23" i="1"/>
  <c r="D25" i="1"/>
  <c r="W17" i="1"/>
  <c r="P25" i="1"/>
  <c r="B24" i="1"/>
  <c r="F25" i="1"/>
  <c r="L25" i="1"/>
  <c r="F24" i="1"/>
  <c r="J19" i="1"/>
  <c r="T17" i="1"/>
  <c r="O25" i="1"/>
  <c r="W25" i="1"/>
  <c r="W16" i="1"/>
  <c r="D24" i="1"/>
  <c r="P24" i="1"/>
  <c r="P26" i="1"/>
  <c r="L24" i="1"/>
  <c r="L26" i="1"/>
  <c r="O24" i="1"/>
  <c r="O26" i="1"/>
  <c r="B12" i="1"/>
  <c r="C12" i="1"/>
  <c r="D12" i="1"/>
  <c r="E12" i="1"/>
  <c r="F12" i="1"/>
  <c r="F26" i="1"/>
  <c r="G17" i="1"/>
  <c r="K15" i="1"/>
  <c r="T16" i="1"/>
  <c r="T18" i="1"/>
  <c r="L12" i="1"/>
  <c r="K16" i="1"/>
  <c r="B26" i="1"/>
  <c r="S17" i="1"/>
  <c r="R17" i="1"/>
  <c r="R16" i="1"/>
  <c r="R18" i="1"/>
  <c r="G19" i="1"/>
  <c r="F20" i="1"/>
  <c r="S16" i="1"/>
  <c r="G15" i="1"/>
  <c r="G18" i="1"/>
  <c r="G16" i="1"/>
  <c r="G12" i="1"/>
  <c r="J12" i="1"/>
  <c r="H12" i="1"/>
  <c r="M12" i="1"/>
  <c r="I12" i="1"/>
  <c r="K12" i="1"/>
  <c r="D26" i="1"/>
  <c r="K18" i="1"/>
  <c r="K17" i="1"/>
  <c r="K19" i="1"/>
  <c r="S18" i="1"/>
  <c r="C19" i="1"/>
</calcChain>
</file>

<file path=xl/sharedStrings.xml><?xml version="1.0" encoding="utf-8"?>
<sst xmlns="http://schemas.openxmlformats.org/spreadsheetml/2006/main" count="272" uniqueCount="85">
  <si>
    <t>Year</t>
  </si>
  <si>
    <t>Structure type</t>
  </si>
  <si>
    <t>Total</t>
  </si>
  <si>
    <t>% of Total</t>
  </si>
  <si>
    <t>Annual Average</t>
  </si>
  <si>
    <t>Single-family detached</t>
  </si>
  <si>
    <t>Single-family attached</t>
  </si>
  <si>
    <t>Two to four units</t>
  </si>
  <si>
    <t>Five or more units</t>
  </si>
  <si>
    <t>single-family detached</t>
  </si>
  <si>
    <t>multi-family</t>
  </si>
  <si>
    <t>check</t>
  </si>
  <si>
    <t>Permit "Housing Mix"</t>
  </si>
  <si>
    <t>*total SF du/total du &amp; total MF du/total du</t>
  </si>
  <si>
    <t>Single-family</t>
  </si>
  <si>
    <t>Multi-family</t>
  </si>
  <si>
    <t>2001-2008</t>
  </si>
  <si>
    <t>2009-2012</t>
  </si>
  <si>
    <t>Issued Dwellings</t>
  </si>
  <si>
    <t>2001-2012:</t>
  </si>
  <si>
    <t>Grand Totals</t>
  </si>
  <si>
    <t>01-'14 avrg</t>
  </si>
  <si>
    <t>01-'12 avrg</t>
  </si>
  <si>
    <t>2013-2014</t>
  </si>
  <si>
    <t>Percent of Total (2001-2012)</t>
  </si>
  <si>
    <t>Issued Building Permit Summary (2001-2012)</t>
  </si>
  <si>
    <t>(with 2013-2014)</t>
  </si>
  <si>
    <t>Dwelling units approved through building permits issued for new residential construction by structure type, Eugene, Jan 1, 2001 to Dec 31, 2014</t>
  </si>
  <si>
    <t>2001-2014:</t>
  </si>
  <si>
    <t>Housing mix percentage of dwellings issued by year</t>
  </si>
  <si>
    <t>Number of dwellings issued by period</t>
  </si>
  <si>
    <t>Number of dwellings by year &amp; Mix of number of dwellings issued by year</t>
  </si>
  <si>
    <t>01-08' avrg</t>
  </si>
  <si>
    <t>2001-2008:</t>
  </si>
  <si>
    <t>Grand total Averages*</t>
  </si>
  <si>
    <t>Non-Phased 2013-2014</t>
  </si>
  <si>
    <t>Phased 2013-2014</t>
  </si>
  <si>
    <t>Non-Phased 2001-2012</t>
  </si>
  <si>
    <t>Phased 2001-2012</t>
  </si>
  <si>
    <t>Row Labels</t>
  </si>
  <si>
    <t>Sum of proposed_units</t>
  </si>
  <si>
    <t>Fiver or more units</t>
  </si>
  <si>
    <t>Grand Total</t>
  </si>
  <si>
    <t>For Housing Type Multi-Family</t>
  </si>
  <si>
    <t>Mapped_NonPhased_2013_2014</t>
  </si>
  <si>
    <t>Mapped_Phased_2013_2014</t>
  </si>
  <si>
    <t>Mapped_NonPhased_2001_2012</t>
  </si>
  <si>
    <t>Mapped_Phased_2001_2012</t>
  </si>
  <si>
    <t>EE_Housing_Mix_Type</t>
  </si>
  <si>
    <t>Considered_Student_Housing</t>
  </si>
  <si>
    <t>Source</t>
  </si>
  <si>
    <t>EE_year_issued</t>
  </si>
  <si>
    <t>Yes - Considered_Student_Housing</t>
  </si>
  <si>
    <t>NOT Considered_Student_Housing</t>
  </si>
  <si>
    <t>EE_Issue_year</t>
  </si>
  <si>
    <t>EE_issued_year</t>
  </si>
  <si>
    <t>Housing Mix Summary</t>
  </si>
  <si>
    <t>total</t>
  </si>
  <si>
    <t xml:space="preserve">total </t>
  </si>
  <si>
    <t>check sum</t>
  </si>
  <si>
    <t>Secondary dwelling units can be attached or detached, but were categorized here as single-family detached</t>
  </si>
  <si>
    <t>Notes on structure type categorization for building permits:</t>
  </si>
  <si>
    <t>Student housing was defined as w/in 1/2 mile of U of O campus or Capstone or the 24th &amp; Willamette Project</t>
  </si>
  <si>
    <t xml:space="preserve">Total </t>
  </si>
  <si>
    <t>Considered SH</t>
  </si>
  <si>
    <t>Not Considered SH</t>
  </si>
  <si>
    <t>Considered Student Housing</t>
  </si>
  <si>
    <t>Not Considered Student Housing</t>
  </si>
  <si>
    <t>"Student Housing" vs. Standard Multi-family</t>
  </si>
  <si>
    <t>Dwelling Units Issued, without student housing units</t>
  </si>
  <si>
    <t>Multi-family Dwelling Units Issued</t>
  </si>
  <si>
    <t>MF Not Considered Student Housing</t>
  </si>
  <si>
    <t>Housing mix percentage of dwellings issued by year, without student housing</t>
  </si>
  <si>
    <t>Permits with 1 apartment are included in two to four units (e.g. apartment for a storage facility security person)</t>
  </si>
  <si>
    <t xml:space="preserve">Permits that appeared to be for a Group Quarters building were removed from the totals </t>
  </si>
  <si>
    <t>2001-2014</t>
  </si>
  <si>
    <t>2001-2012</t>
  </si>
  <si>
    <t>2009-2014</t>
  </si>
  <si>
    <t>multi-family (no SH in 2009-2014)</t>
  </si>
  <si>
    <t>Housing mix no SH in 2009-2014)</t>
  </si>
  <si>
    <t>SF/all MF</t>
  </si>
  <si>
    <t>SF/Non-SH MF</t>
  </si>
  <si>
    <t>Totals</t>
  </si>
  <si>
    <t>Data is from:</t>
  </si>
  <si>
    <t>..\..\..\Monitoring\MonitoringResults\HousingMix\IssuedBPs_NonPhasedandPhased_forDTmap.xlsx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</si>
</sst>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_(* #,##0_);_(* \(#,##0\);_(* &quot;-&quot;??_);_(@_)"/>
    <numFmt numFmtId="165" formatCode="[$-409]mmmm\ d\,\ yyyy;@"/>
  </numFmts>
  <fonts count="22">
    <font>
      <sz val="10"/>
      <name val="Verdana"/>
    </font>
    <font>
      <sz val="11"/>
      <color theme="1"/>
      <name val="Calibri"/>
      <family val="2"/>
      <scheme val="minor"/>
    </font>
    <font>
      <sz val="10"/>
      <name val="Arial"/>
      <family val="2"/>
    </font>
    <font>
      <sz val="10"/>
      <name val="Verdana"/>
      <family val="2"/>
    </font>
    <font>
      <b/>
      <sz val="11"/>
      <name val="Arial"/>
      <family val="2"/>
    </font>
    <font>
      <b/>
      <sz val="10"/>
      <name val="Arial"/>
      <family val="2"/>
    </font>
    <font>
      <sz val="10"/>
      <color theme="1"/>
      <name val="Arial"/>
      <family val="2"/>
    </font>
    <font>
      <b/>
      <sz val="10"/>
      <color theme="1"/>
      <name val="Arial"/>
      <family val="2"/>
    </font>
    <font>
      <sz val="12"/>
      <color theme="1"/>
      <name val="Calibri"/>
      <family val="2"/>
      <scheme val="minor"/>
    </font>
    <font>
      <sz val="10"/>
      <name val="Geneva"/>
    </font>
    <font>
      <sz val="11"/>
      <color theme="1"/>
      <name val="Calibri"/>
      <family val="2"/>
      <scheme val="minor"/>
    </font>
    <font>
      <sz val="10"/>
      <name val="Tahoma"/>
      <family val="2"/>
    </font>
    <font>
      <b/>
      <sz val="10"/>
      <name val="Arial"/>
      <family val="2"/>
    </font>
    <font>
      <sz val="10"/>
      <name val="Arial"/>
      <family val="2"/>
    </font>
    <font>
      <i/>
      <sz val="10"/>
      <name val="Arial"/>
      <family val="2"/>
    </font>
    <font>
      <sz val="10"/>
      <color rgb="FFFF0000"/>
      <name val="Arial"/>
      <family val="2"/>
    </font>
    <font>
      <b/>
      <sz val="10"/>
      <color rgb="FFFF0000"/>
      <name val="Arial"/>
      <family val="2"/>
    </font>
    <font>
      <b/>
      <sz val="12"/>
      <name val="Arial"/>
      <family val="2"/>
    </font>
    <font>
      <b/>
      <sz val="10"/>
      <name val="Verdana"/>
      <family val="2"/>
    </font>
    <font>
      <sz val="8"/>
      <name val="Arial"/>
      <family val="2"/>
    </font>
    <font>
      <b/>
      <sz val="14"/>
      <name val="Arial"/>
      <family val="2"/>
    </font>
    <font>
      <u/>
      <sz val="10"/>
      <color theme="10"/>
      <name val="Verdana"/>
      <family val="2"/>
    </font>
  </fonts>
  <fills count="13">
    <fill>
      <patternFill patternType="none"/>
    </fill>
    <fill>
      <patternFill patternType="gray125"/>
    </fill>
    <fill>
      <patternFill patternType="solid">
        <fgColor indexed="26"/>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7" tint="0.59999389629810485"/>
        <bgColor indexed="64"/>
      </patternFill>
    </fill>
  </fills>
  <borders count="15">
    <border>
      <left/>
      <right/>
      <top/>
      <bottom/>
      <diagonal/>
    </border>
    <border>
      <left/>
      <right/>
      <top style="thin">
        <color auto="1"/>
      </top>
      <bottom style="medium">
        <color auto="1"/>
      </bottom>
      <diagonal/>
    </border>
    <border>
      <left style="thin">
        <color auto="1"/>
      </left>
      <right/>
      <top style="thin">
        <color auto="1"/>
      </top>
      <bottom style="medium">
        <color auto="1"/>
      </bottom>
      <diagonal/>
    </border>
    <border>
      <left style="thin">
        <color auto="1"/>
      </left>
      <right/>
      <top/>
      <bottom/>
      <diagonal/>
    </border>
    <border>
      <left/>
      <right/>
      <top style="thin">
        <color auto="1"/>
      </top>
      <bottom/>
      <diagonal/>
    </border>
    <border>
      <left style="thin">
        <color auto="1"/>
      </left>
      <right/>
      <top style="thin">
        <color auto="1"/>
      </top>
      <bottom/>
      <diagonal/>
    </border>
    <border>
      <left/>
      <right/>
      <top/>
      <bottom style="medium">
        <color auto="1"/>
      </bottom>
      <diagonal/>
    </border>
    <border>
      <left style="thin">
        <color auto="1"/>
      </left>
      <right/>
      <top/>
      <bottom style="medium">
        <color auto="1"/>
      </bottom>
      <diagonal/>
    </border>
    <border>
      <left/>
      <right/>
      <top style="thin">
        <color theme="6" tint="0.79998168889431442"/>
      </top>
      <bottom style="thin">
        <color theme="6" tint="0.79998168889431442"/>
      </bottom>
      <diagonal/>
    </border>
    <border>
      <left/>
      <right/>
      <top/>
      <bottom style="thin">
        <color indexed="64"/>
      </bottom>
      <diagonal/>
    </border>
    <border>
      <left/>
      <right style="thin">
        <color indexed="64"/>
      </right>
      <top style="thin">
        <color auto="1"/>
      </top>
      <bottom style="medium">
        <color auto="1"/>
      </bottom>
      <diagonal/>
    </border>
    <border>
      <left/>
      <right style="thin">
        <color indexed="64"/>
      </right>
      <top/>
      <bottom/>
      <diagonal/>
    </border>
    <border>
      <left/>
      <right style="thin">
        <color indexed="64"/>
      </right>
      <top style="thin">
        <color auto="1"/>
      </top>
      <bottom/>
      <diagonal/>
    </border>
    <border>
      <left/>
      <right style="thin">
        <color indexed="64"/>
      </right>
      <top/>
      <bottom style="medium">
        <color auto="1"/>
      </bottom>
      <diagonal/>
    </border>
    <border>
      <left/>
      <right style="thin">
        <color indexed="64"/>
      </right>
      <top/>
      <bottom style="thin">
        <color indexed="64"/>
      </bottom>
      <diagonal/>
    </border>
  </borders>
  <cellStyleXfs count="23">
    <xf numFmtId="0" fontId="0" fillId="0" borderId="0"/>
    <xf numFmtId="43" fontId="3" fillId="0" borderId="0" applyFont="0" applyFill="0" applyBorder="0" applyAlignment="0" applyProtection="0"/>
    <xf numFmtId="9" fontId="3" fillId="0" borderId="0" applyFont="0" applyFill="0" applyBorder="0" applyAlignment="0" applyProtection="0"/>
    <xf numFmtId="0" fontId="2" fillId="0" borderId="0"/>
    <xf numFmtId="43" fontId="2" fillId="0" borderId="0" applyFont="0" applyFill="0" applyBorder="0" applyAlignment="0" applyProtection="0"/>
    <xf numFmtId="43" fontId="8" fillId="0" borderId="0" applyFont="0" applyFill="0" applyBorder="0" applyAlignment="0" applyProtection="0"/>
    <xf numFmtId="8" fontId="9"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8" fillId="0" borderId="0"/>
    <xf numFmtId="0" fontId="10" fillId="0" borderId="0"/>
    <xf numFmtId="0" fontId="11" fillId="0" borderId="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1" fillId="0" borderId="0"/>
    <xf numFmtId="9" fontId="1" fillId="0" borderId="0" applyFont="0" applyFill="0" applyBorder="0" applyAlignment="0" applyProtection="0"/>
    <xf numFmtId="0" fontId="21" fillId="0" borderId="0" applyNumberFormat="0" applyFill="0" applyBorder="0" applyAlignment="0" applyProtection="0"/>
  </cellStyleXfs>
  <cellXfs count="135">
    <xf numFmtId="0" fontId="0" fillId="0" borderId="0" xfId="0"/>
    <xf numFmtId="0" fontId="2" fillId="0" borderId="0" xfId="3"/>
    <xf numFmtId="0" fontId="2" fillId="0" borderId="0" xfId="3" applyFont="1" applyFill="1" applyBorder="1" applyAlignment="1">
      <alignment horizontal="left"/>
    </xf>
    <xf numFmtId="164" fontId="2" fillId="0" borderId="0" xfId="1" applyNumberFormat="1" applyFont="1"/>
    <xf numFmtId="0" fontId="4" fillId="0" borderId="0" xfId="3" applyFont="1"/>
    <xf numFmtId="0" fontId="5" fillId="2" borderId="1" xfId="3" applyFont="1" applyFill="1" applyBorder="1" applyAlignment="1">
      <alignment horizontal="left" wrapText="1"/>
    </xf>
    <xf numFmtId="0" fontId="5" fillId="2" borderId="1" xfId="3" applyFont="1" applyFill="1" applyBorder="1" applyAlignment="1">
      <alignment horizontal="center" wrapText="1"/>
    </xf>
    <xf numFmtId="0" fontId="5" fillId="2" borderId="2" xfId="3" applyFont="1" applyFill="1" applyBorder="1" applyAlignment="1">
      <alignment horizontal="center" wrapText="1"/>
    </xf>
    <xf numFmtId="164" fontId="2" fillId="0" borderId="3" xfId="1" applyNumberFormat="1" applyFont="1" applyBorder="1"/>
    <xf numFmtId="9" fontId="2" fillId="0" borderId="0" xfId="2" applyFont="1" applyBorder="1"/>
    <xf numFmtId="0" fontId="5" fillId="2" borderId="4" xfId="3" applyFont="1" applyFill="1" applyBorder="1" applyAlignment="1">
      <alignment horizontal="left"/>
    </xf>
    <xf numFmtId="164" fontId="2" fillId="2" borderId="5" xfId="1" applyNumberFormat="1" applyFont="1" applyFill="1" applyBorder="1"/>
    <xf numFmtId="9" fontId="2" fillId="2" borderId="4" xfId="2" applyFont="1" applyFill="1" applyBorder="1"/>
    <xf numFmtId="9" fontId="2" fillId="2" borderId="7" xfId="2" applyFont="1" applyFill="1" applyBorder="1"/>
    <xf numFmtId="0" fontId="2" fillId="2" borderId="6" xfId="3" applyFill="1" applyBorder="1"/>
    <xf numFmtId="164" fontId="2" fillId="0" borderId="0" xfId="3" applyNumberFormat="1"/>
    <xf numFmtId="9" fontId="2" fillId="0" borderId="0" xfId="2" applyFont="1"/>
    <xf numFmtId="0" fontId="5" fillId="0" borderId="0" xfId="0" applyFont="1"/>
    <xf numFmtId="0" fontId="12" fillId="0" borderId="0" xfId="3" applyFont="1"/>
    <xf numFmtId="9" fontId="2" fillId="0" borderId="0" xfId="3" applyNumberFormat="1"/>
    <xf numFmtId="9" fontId="13" fillId="0" borderId="0" xfId="3" applyNumberFormat="1" applyFont="1"/>
    <xf numFmtId="9" fontId="2" fillId="0" borderId="9" xfId="3" applyNumberFormat="1" applyBorder="1"/>
    <xf numFmtId="0" fontId="14" fillId="0" borderId="0" xfId="3" applyFont="1" applyAlignment="1">
      <alignment horizontal="right"/>
    </xf>
    <xf numFmtId="0" fontId="5" fillId="0" borderId="0" xfId="3" applyFont="1"/>
    <xf numFmtId="0" fontId="2" fillId="0" borderId="0" xfId="3" applyFont="1"/>
    <xf numFmtId="0" fontId="2" fillId="0" borderId="0" xfId="0" applyFont="1"/>
    <xf numFmtId="164" fontId="2" fillId="0" borderId="0" xfId="0" applyNumberFormat="1" applyFont="1"/>
    <xf numFmtId="0" fontId="2" fillId="0" borderId="0" xfId="3" applyFont="1" applyAlignment="1">
      <alignment horizontal="right"/>
    </xf>
    <xf numFmtId="0" fontId="6" fillId="0" borderId="8" xfId="0" applyFont="1" applyBorder="1" applyAlignment="1">
      <alignment horizontal="center"/>
    </xf>
    <xf numFmtId="0" fontId="6" fillId="0" borderId="0" xfId="0" applyFont="1" applyFill="1" applyBorder="1" applyAlignment="1">
      <alignment horizontal="center"/>
    </xf>
    <xf numFmtId="0" fontId="7" fillId="0" borderId="0" xfId="0" applyFont="1" applyBorder="1" applyAlignment="1">
      <alignment horizontal="left"/>
    </xf>
    <xf numFmtId="0" fontId="16" fillId="2" borderId="6" xfId="3" applyFont="1" applyFill="1" applyBorder="1" applyAlignment="1">
      <alignment horizontal="left"/>
    </xf>
    <xf numFmtId="9" fontId="15" fillId="2" borderId="6" xfId="2" applyFont="1" applyFill="1" applyBorder="1"/>
    <xf numFmtId="0" fontId="2" fillId="0" borderId="4" xfId="3" applyBorder="1"/>
    <xf numFmtId="0" fontId="5" fillId="0" borderId="9" xfId="3" applyFont="1" applyBorder="1"/>
    <xf numFmtId="0" fontId="2" fillId="0" borderId="0" xfId="3" applyFont="1" applyAlignment="1">
      <alignment horizontal="center"/>
    </xf>
    <xf numFmtId="9" fontId="2" fillId="0" borderId="0" xfId="3" applyNumberFormat="1" applyFont="1"/>
    <xf numFmtId="9" fontId="2" fillId="0" borderId="0" xfId="0" applyNumberFormat="1" applyFont="1"/>
    <xf numFmtId="9" fontId="2" fillId="0" borderId="9" xfId="3" applyNumberFormat="1" applyFont="1" applyBorder="1"/>
    <xf numFmtId="9" fontId="2" fillId="0" borderId="9" xfId="0" applyNumberFormat="1" applyFont="1" applyBorder="1"/>
    <xf numFmtId="9" fontId="2" fillId="0" borderId="4" xfId="0" applyNumberFormat="1" applyFont="1" applyBorder="1"/>
    <xf numFmtId="0" fontId="2" fillId="0" borderId="0" xfId="0" applyFont="1" applyAlignment="1">
      <alignment horizontal="center"/>
    </xf>
    <xf numFmtId="0" fontId="2" fillId="0" borderId="3" xfId="3" applyFont="1" applyBorder="1" applyAlignment="1">
      <alignment horizontal="center"/>
    </xf>
    <xf numFmtId="0" fontId="2" fillId="0" borderId="3" xfId="0" applyFont="1" applyBorder="1"/>
    <xf numFmtId="0" fontId="2" fillId="0" borderId="0" xfId="0" applyFont="1" applyFill="1" applyAlignment="1">
      <alignment horizontal="right"/>
    </xf>
    <xf numFmtId="0" fontId="2" fillId="3" borderId="0" xfId="0" applyFont="1" applyFill="1"/>
    <xf numFmtId="0" fontId="2" fillId="4" borderId="0" xfId="0" applyFont="1" applyFill="1"/>
    <xf numFmtId="0" fontId="2" fillId="4" borderId="0" xfId="17" applyFont="1" applyFill="1"/>
    <xf numFmtId="0" fontId="2" fillId="5" borderId="0" xfId="0" applyFont="1" applyFill="1"/>
    <xf numFmtId="0" fontId="2" fillId="6" borderId="0" xfId="0" applyFont="1" applyFill="1"/>
    <xf numFmtId="0" fontId="2" fillId="5" borderId="0" xfId="8" applyFont="1" applyFill="1"/>
    <xf numFmtId="0" fontId="2" fillId="3" borderId="3" xfId="0" applyFont="1" applyFill="1" applyBorder="1"/>
    <xf numFmtId="0" fontId="2" fillId="4" borderId="3" xfId="0" applyFont="1" applyFill="1" applyBorder="1"/>
    <xf numFmtId="0" fontId="2" fillId="6" borderId="3" xfId="0" applyFont="1" applyFill="1" applyBorder="1"/>
    <xf numFmtId="0" fontId="2" fillId="5" borderId="3" xfId="0" applyFont="1" applyFill="1" applyBorder="1"/>
    <xf numFmtId="0" fontId="17" fillId="0" borderId="0" xfId="3" applyFont="1"/>
    <xf numFmtId="0" fontId="5" fillId="0" borderId="2" xfId="3" applyFont="1" applyFill="1" applyBorder="1" applyAlignment="1">
      <alignment horizontal="center" wrapText="1"/>
    </xf>
    <xf numFmtId="0" fontId="5" fillId="0" borderId="1" xfId="3" applyFont="1" applyFill="1" applyBorder="1" applyAlignment="1">
      <alignment horizontal="center" wrapText="1"/>
    </xf>
    <xf numFmtId="164" fontId="2" fillId="0" borderId="3" xfId="1" applyNumberFormat="1" applyFont="1" applyFill="1" applyBorder="1"/>
    <xf numFmtId="9" fontId="2" fillId="0" borderId="0" xfId="2" applyFont="1" applyFill="1" applyBorder="1"/>
    <xf numFmtId="164" fontId="2" fillId="0" borderId="5" xfId="1" applyNumberFormat="1" applyFont="1" applyFill="1" applyBorder="1"/>
    <xf numFmtId="9" fontId="2" fillId="0" borderId="4" xfId="2" applyFont="1" applyFill="1" applyBorder="1"/>
    <xf numFmtId="9" fontId="2" fillId="0" borderId="7" xfId="2" applyFont="1" applyFill="1" applyBorder="1"/>
    <xf numFmtId="0" fontId="2" fillId="0" borderId="6" xfId="3" applyFill="1" applyBorder="1"/>
    <xf numFmtId="0" fontId="5" fillId="2" borderId="10" xfId="3" applyFont="1" applyFill="1" applyBorder="1" applyAlignment="1">
      <alignment horizontal="center" wrapText="1"/>
    </xf>
    <xf numFmtId="164" fontId="2" fillId="0" borderId="11" xfId="1" applyNumberFormat="1" applyFont="1" applyBorder="1"/>
    <xf numFmtId="164" fontId="2" fillId="2" borderId="12" xfId="1" applyNumberFormat="1" applyFont="1" applyFill="1" applyBorder="1"/>
    <xf numFmtId="0" fontId="2" fillId="2" borderId="13" xfId="3" applyFill="1" applyBorder="1"/>
    <xf numFmtId="0" fontId="5" fillId="0" borderId="10" xfId="3" applyFont="1" applyFill="1" applyBorder="1" applyAlignment="1">
      <alignment horizontal="center" wrapText="1"/>
    </xf>
    <xf numFmtId="164" fontId="2" fillId="0" borderId="11" xfId="1" applyNumberFormat="1" applyFont="1" applyFill="1" applyBorder="1"/>
    <xf numFmtId="164" fontId="2" fillId="0" borderId="12" xfId="1" applyNumberFormat="1" applyFont="1" applyFill="1" applyBorder="1"/>
    <xf numFmtId="0" fontId="2" fillId="0" borderId="13" xfId="3" applyFill="1" applyBorder="1"/>
    <xf numFmtId="164" fontId="2" fillId="0" borderId="0" xfId="3" applyNumberFormat="1" applyFont="1"/>
    <xf numFmtId="0" fontId="7" fillId="0" borderId="3" xfId="0" applyFont="1" applyBorder="1" applyAlignment="1">
      <alignment horizontal="left"/>
    </xf>
    <xf numFmtId="3" fontId="2" fillId="0" borderId="0" xfId="0" applyNumberFormat="1" applyFont="1"/>
    <xf numFmtId="0" fontId="2" fillId="0" borderId="0" xfId="3" quotePrefix="1" applyFont="1" applyBorder="1"/>
    <xf numFmtId="9" fontId="2" fillId="0" borderId="0" xfId="3" applyNumberFormat="1" applyFont="1" applyBorder="1"/>
    <xf numFmtId="0" fontId="2" fillId="0" borderId="3" xfId="3" applyBorder="1"/>
    <xf numFmtId="164" fontId="2" fillId="0" borderId="3" xfId="3" applyNumberFormat="1" applyBorder="1"/>
    <xf numFmtId="164" fontId="2" fillId="0" borderId="5" xfId="3" applyNumberFormat="1" applyBorder="1"/>
    <xf numFmtId="9" fontId="2" fillId="0" borderId="0" xfId="3" applyNumberFormat="1" applyBorder="1"/>
    <xf numFmtId="164" fontId="2" fillId="0" borderId="11" xfId="3" applyNumberFormat="1" applyBorder="1"/>
    <xf numFmtId="9" fontId="2" fillId="0" borderId="4" xfId="3" applyNumberFormat="1" applyBorder="1"/>
    <xf numFmtId="164" fontId="2" fillId="0" borderId="12" xfId="3" applyNumberFormat="1" applyBorder="1"/>
    <xf numFmtId="9" fontId="2" fillId="0" borderId="3" xfId="3" applyNumberFormat="1" applyBorder="1"/>
    <xf numFmtId="9" fontId="2" fillId="0" borderId="5" xfId="3" applyNumberFormat="1" applyBorder="1"/>
    <xf numFmtId="0" fontId="5" fillId="0" borderId="2" xfId="3" applyFont="1" applyBorder="1" applyAlignment="1">
      <alignment horizontal="center" wrapText="1"/>
    </xf>
    <xf numFmtId="0" fontId="5" fillId="0" borderId="1" xfId="3" applyFont="1" applyBorder="1" applyAlignment="1">
      <alignment horizontal="center" wrapText="1"/>
    </xf>
    <xf numFmtId="0" fontId="5" fillId="0" borderId="10" xfId="3" applyFont="1" applyBorder="1" applyAlignment="1">
      <alignment horizontal="center" wrapText="1"/>
    </xf>
    <xf numFmtId="0" fontId="2" fillId="0" borderId="7" xfId="3" applyBorder="1"/>
    <xf numFmtId="0" fontId="2" fillId="0" borderId="6" xfId="3" applyBorder="1"/>
    <xf numFmtId="0" fontId="2" fillId="0" borderId="13" xfId="3" applyBorder="1"/>
    <xf numFmtId="0" fontId="15" fillId="5" borderId="0" xfId="0" applyFont="1" applyFill="1"/>
    <xf numFmtId="0" fontId="15" fillId="4" borderId="0" xfId="0" applyFont="1" applyFill="1"/>
    <xf numFmtId="0" fontId="15" fillId="3" borderId="0" xfId="0" applyFont="1" applyFill="1"/>
    <xf numFmtId="0" fontId="15" fillId="4" borderId="0" xfId="17" applyFont="1"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8" fillId="0" borderId="0" xfId="0" applyFont="1"/>
    <xf numFmtId="0" fontId="3" fillId="0" borderId="0" xfId="0" applyFont="1"/>
    <xf numFmtId="0" fontId="0" fillId="0" borderId="9" xfId="0"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7" borderId="0" xfId="0" applyNumberFormat="1" applyFill="1"/>
    <xf numFmtId="0" fontId="0" fillId="8" borderId="0" xfId="0" applyNumberFormat="1" applyFill="1"/>
    <xf numFmtId="0" fontId="0" fillId="9" borderId="0" xfId="0" applyNumberFormat="1" applyFill="1"/>
    <xf numFmtId="0" fontId="0" fillId="10" borderId="0" xfId="0" applyNumberFormat="1" applyFill="1"/>
    <xf numFmtId="0" fontId="0" fillId="0" borderId="0" xfId="0" applyAlignment="1">
      <alignment horizontal="left" indent="2"/>
    </xf>
    <xf numFmtId="0" fontId="2" fillId="0" borderId="0" xfId="1" applyNumberFormat="1" applyFont="1"/>
    <xf numFmtId="0" fontId="2" fillId="2" borderId="4" xfId="1" applyNumberFormat="1" applyFont="1" applyFill="1" applyBorder="1"/>
    <xf numFmtId="165" fontId="2" fillId="0" borderId="0" xfId="3" applyNumberFormat="1" applyAlignment="1">
      <alignment horizontal="left"/>
    </xf>
    <xf numFmtId="0" fontId="2" fillId="0" borderId="0" xfId="3" applyAlignment="1">
      <alignment horizontal="left" indent="1"/>
    </xf>
    <xf numFmtId="0" fontId="2" fillId="0" borderId="0" xfId="3" applyAlignment="1">
      <alignment horizontal="right"/>
    </xf>
    <xf numFmtId="0" fontId="2" fillId="0" borderId="9" xfId="3" applyBorder="1"/>
    <xf numFmtId="0" fontId="19" fillId="0" borderId="0" xfId="3" applyFont="1" applyFill="1" applyBorder="1" applyAlignment="1">
      <alignment horizontal="left"/>
    </xf>
    <xf numFmtId="164" fontId="19" fillId="0" borderId="0" xfId="1" applyNumberFormat="1" applyFont="1"/>
    <xf numFmtId="0" fontId="19" fillId="0" borderId="0" xfId="3" applyFont="1"/>
    <xf numFmtId="164" fontId="19" fillId="0" borderId="0" xfId="3" applyNumberFormat="1" applyFont="1"/>
    <xf numFmtId="0" fontId="20" fillId="0" borderId="0" xfId="3" applyFont="1"/>
    <xf numFmtId="164" fontId="2" fillId="0" borderId="9" xfId="3" applyNumberFormat="1" applyBorder="1"/>
    <xf numFmtId="3" fontId="2" fillId="0" borderId="0" xfId="3" applyNumberFormat="1" applyAlignment="1">
      <alignment horizontal="right"/>
    </xf>
    <xf numFmtId="3" fontId="2" fillId="0" borderId="9" xfId="3" applyNumberFormat="1" applyBorder="1" applyAlignment="1">
      <alignment horizontal="right"/>
    </xf>
    <xf numFmtId="0" fontId="2" fillId="0" borderId="11" xfId="3" applyBorder="1"/>
    <xf numFmtId="0" fontId="5" fillId="0" borderId="11" xfId="3" applyFont="1" applyBorder="1"/>
    <xf numFmtId="0" fontId="2" fillId="0" borderId="14" xfId="3" applyBorder="1"/>
    <xf numFmtId="0" fontId="5" fillId="0" borderId="0" xfId="3" applyFont="1" applyAlignment="1">
      <alignment horizontal="right"/>
    </xf>
    <xf numFmtId="0" fontId="5" fillId="0" borderId="11" xfId="3" applyFont="1" applyBorder="1" applyAlignment="1">
      <alignment horizontal="right"/>
    </xf>
    <xf numFmtId="0" fontId="2" fillId="0" borderId="0" xfId="3" applyFont="1" applyBorder="1"/>
    <xf numFmtId="0" fontId="21" fillId="0" borderId="0" xfId="22"/>
  </cellXfs>
  <cellStyles count="23">
    <cellStyle name="Comma" xfId="1" builtinId="3"/>
    <cellStyle name="Comma 2" xfId="4"/>
    <cellStyle name="Comma 3" xfId="5"/>
    <cellStyle name="Comma 4" xfId="18"/>
    <cellStyle name="Currency 2" xfId="6"/>
    <cellStyle name="Currency 3" xfId="7"/>
    <cellStyle name="Hyperlink" xfId="22" builtinId="8"/>
    <cellStyle name="Normal" xfId="0" builtinId="0"/>
    <cellStyle name="Normal 2" xfId="8"/>
    <cellStyle name="Normal 2 2" xfId="9"/>
    <cellStyle name="Normal 3" xfId="10"/>
    <cellStyle name="Normal 4" xfId="11"/>
    <cellStyle name="Normal 4 2" xfId="20"/>
    <cellStyle name="Normal 5" xfId="12"/>
    <cellStyle name="Normal 6" xfId="17"/>
    <cellStyle name="Normal_7171 housing trends.xls" xfId="3"/>
    <cellStyle name="Percent" xfId="2" builtinId="5"/>
    <cellStyle name="Percent 2" xfId="13"/>
    <cellStyle name="Percent 2 2" xfId="14"/>
    <cellStyle name="Percent 3" xfId="15"/>
    <cellStyle name="Percent 4" xfId="16"/>
    <cellStyle name="Percent 4 2" xfId="21"/>
    <cellStyle name="Percent 5" xfId="19"/>
  </cellStyles>
  <dxfs count="28">
    <dxf>
      <fill>
        <patternFill patternType="solid">
          <bgColor theme="7" tint="0.59999389629810485"/>
        </patternFill>
      </fill>
    </dxf>
    <dxf>
      <fill>
        <patternFill patternType="solid">
          <bgColor theme="7" tint="0.59999389629810485"/>
        </patternFill>
      </fill>
    </dxf>
    <dxf>
      <fill>
        <patternFill>
          <bgColor theme="8" tint="0.79998168889431442"/>
        </patternFill>
      </fill>
    </dxf>
    <dxf>
      <fill>
        <patternFill>
          <bgColor theme="8"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rgb="FFFFFF00"/>
        </patternFill>
      </fill>
    </dxf>
    <dxf>
      <fill>
        <patternFill patternType="solid">
          <bgColor rgb="FFFFFF00"/>
        </patternFill>
      </fill>
    </dxf>
    <dxf>
      <fill>
        <patternFill patternType="solid">
          <bgColor rgb="FFFFC000"/>
        </patternFill>
      </fill>
    </dxf>
    <dxf>
      <fill>
        <patternFill patternType="solid">
          <bgColor rgb="FFFFC000"/>
        </patternFill>
      </fill>
    </dxf>
    <dxf>
      <fill>
        <patternFill patternType="solid">
          <bgColor theme="5" tint="0.79998168889431442"/>
        </patternFill>
      </fill>
    </dxf>
    <dxf>
      <fill>
        <patternFill patternType="solid">
          <bgColor theme="5" tint="0.79998168889431442"/>
        </patternFill>
      </fill>
    </dxf>
    <dxf>
      <fill>
        <patternFill patternType="solid">
          <bgColor theme="6" tint="0.59999389629810485"/>
        </patternFill>
      </fill>
    </dxf>
    <dxf>
      <fill>
        <patternFill patternType="solid">
          <bgColor theme="6" tint="0.59999389629810485"/>
        </patternFill>
      </fill>
    </dxf>
    <dxf>
      <fill>
        <patternFill patternType="solid">
          <bgColor rgb="FFFFFF00"/>
        </patternFill>
      </fill>
    </dxf>
    <dxf>
      <fill>
        <patternFill patternType="solid">
          <bgColor rgb="FFFFFF00"/>
        </patternFill>
      </fill>
    </dxf>
    <dxf>
      <fill>
        <patternFill patternType="solid">
          <bgColor rgb="FFFFC000"/>
        </patternFill>
      </fill>
    </dxf>
    <dxf>
      <fill>
        <patternFill patternType="solid">
          <bgColor rgb="FFFFC000"/>
        </patternFill>
      </fill>
    </dxf>
    <dxf>
      <fill>
        <patternFill patternType="solid">
          <bgColor theme="5" tint="0.79998168889431442"/>
        </patternFill>
      </fill>
    </dxf>
    <dxf>
      <fill>
        <patternFill patternType="solid">
          <bgColor theme="5" tint="0.79998168889431442"/>
        </patternFill>
      </fill>
    </dxf>
    <dxf>
      <fill>
        <patternFill>
          <bgColor theme="7" tint="0.59999389629810485"/>
        </patternFill>
      </fill>
    </dxf>
    <dxf>
      <fill>
        <patternFill>
          <bgColor theme="7" tint="0.59999389629810485"/>
        </patternFill>
      </fill>
    </dxf>
    <dxf>
      <fill>
        <patternFill patternType="solid">
          <bgColor theme="7" tint="0.79998168889431442"/>
        </patternFill>
      </fill>
    </dxf>
    <dxf>
      <fill>
        <patternFill patternType="solid">
          <bgColor theme="7" tint="0.79998168889431442"/>
        </patternFill>
      </fill>
    </dxf>
    <dxf>
      <fill>
        <patternFill patternType="solid">
          <bgColor theme="8" tint="0.79998168889431442"/>
        </patternFill>
      </fill>
    </dxf>
    <dxf>
      <fill>
        <patternFill patternType="solid">
          <bgColor theme="8" tint="0.79998168889431442"/>
        </patternFill>
      </fill>
    </dxf>
  </dxfs>
  <tableStyles count="0" defaultTableStyle="TableStyleMedium9" defaultPivotStyle="PivotStyleMedium4"/>
  <colors>
    <mruColors>
      <color rgb="FFFF99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externalLink" Target="externalLinks/externalLink4.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pivotCacheDefinition" Target="pivotCache/pivotCacheDefinition2.xml"/><Relationship Id="rId5" Type="http://schemas.openxmlformats.org/officeDocument/2006/relationships/externalLink" Target="externalLinks/externalLink2.xml"/><Relationship Id="rId15" Type="http://schemas.openxmlformats.org/officeDocument/2006/relationships/pivotCacheDefinition" Target="pivotCache/pivotCacheDefinition6.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pivotCacheDefinition" Target="pivotCache/pivotCacheDefinition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Dwellings Issued by year</a:t>
            </a:r>
          </a:p>
        </c:rich>
      </c:tx>
      <c:layout/>
      <c:overlay val="1"/>
      <c:spPr>
        <a:solidFill>
          <a:schemeClr val="bg1"/>
        </a:solidFill>
      </c:spPr>
    </c:title>
    <c:autoTitleDeleted val="0"/>
    <c:plotArea>
      <c:layout>
        <c:manualLayout>
          <c:layoutTarget val="inner"/>
          <c:xMode val="edge"/>
          <c:yMode val="edge"/>
          <c:x val="0.119658182079964"/>
          <c:y val="5.9999890136919899E-2"/>
          <c:w val="0.87393207983402599"/>
          <c:h val="0.74499863586675596"/>
        </c:manualLayout>
      </c:layout>
      <c:barChart>
        <c:barDir val="col"/>
        <c:grouping val="clustered"/>
        <c:varyColors val="0"/>
        <c:ser>
          <c:idx val="1"/>
          <c:order val="0"/>
          <c:tx>
            <c:strRef>
              <c:f>'Permits 2001-12.31.2014'!$W$2</c:f>
              <c:strCache>
                <c:ptCount val="1"/>
                <c:pt idx="0">
                  <c:v>Issued Dwellings</c:v>
                </c:pt>
              </c:strCache>
            </c:strRef>
          </c:tx>
          <c:spPr>
            <a:solidFill>
              <a:schemeClr val="bg1">
                <a:lumMod val="50000"/>
              </a:schemeClr>
            </a:solidFill>
            <a:ln w="12700">
              <a:solidFill>
                <a:srgbClr val="000000"/>
              </a:solidFill>
              <a:prstDash val="solid"/>
            </a:ln>
          </c:spPr>
          <c:invertIfNegative val="0"/>
          <c:cat>
            <c:numRef>
              <c:f>'Permits 2001-12.31.2014'!$V$3:$V$17</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3">
                  <c:v>2013</c:v>
                </c:pt>
                <c:pt idx="14">
                  <c:v>2014</c:v>
                </c:pt>
              </c:numCache>
            </c:numRef>
          </c:cat>
          <c:val>
            <c:numRef>
              <c:f>'Permits 2001-12.31.2014'!$W$3:$W$17</c:f>
              <c:numCache>
                <c:formatCode>_(* #,##0_);_(* \(#,##0\);_(* "-"??_);_(@_)</c:formatCode>
                <c:ptCount val="15"/>
                <c:pt idx="0">
                  <c:v>819</c:v>
                </c:pt>
                <c:pt idx="1">
                  <c:v>887</c:v>
                </c:pt>
                <c:pt idx="2">
                  <c:v>681</c:v>
                </c:pt>
                <c:pt idx="3">
                  <c:v>976</c:v>
                </c:pt>
                <c:pt idx="4">
                  <c:v>1420</c:v>
                </c:pt>
                <c:pt idx="5">
                  <c:v>962</c:v>
                </c:pt>
                <c:pt idx="6">
                  <c:v>631</c:v>
                </c:pt>
                <c:pt idx="7">
                  <c:v>362</c:v>
                </c:pt>
                <c:pt idx="8">
                  <c:v>361</c:v>
                </c:pt>
                <c:pt idx="9">
                  <c:v>387</c:v>
                </c:pt>
                <c:pt idx="10">
                  <c:v>617</c:v>
                </c:pt>
                <c:pt idx="11">
                  <c:v>894</c:v>
                </c:pt>
                <c:pt idx="13">
                  <c:v>1123</c:v>
                </c:pt>
                <c:pt idx="14">
                  <c:v>1212</c:v>
                </c:pt>
              </c:numCache>
            </c:numRef>
          </c:val>
        </c:ser>
        <c:dLbls>
          <c:showLegendKey val="0"/>
          <c:showVal val="0"/>
          <c:showCatName val="0"/>
          <c:showSerName val="0"/>
          <c:showPercent val="0"/>
          <c:showBubbleSize val="0"/>
        </c:dLbls>
        <c:gapWidth val="150"/>
        <c:axId val="107277312"/>
        <c:axId val="106894464"/>
      </c:barChart>
      <c:catAx>
        <c:axId val="107277312"/>
        <c:scaling>
          <c:orientation val="minMax"/>
        </c:scaling>
        <c:delete val="0"/>
        <c:axPos val="b"/>
        <c:title>
          <c:tx>
            <c:rich>
              <a:bodyPr/>
              <a:lstStyle/>
              <a:p>
                <a:pPr>
                  <a:defRPr/>
                </a:pPr>
                <a:r>
                  <a:rPr lang="en-US"/>
                  <a:t>Year</a:t>
                </a:r>
              </a:p>
            </c:rich>
          </c:tx>
          <c:layout>
            <c:manualLayout>
              <c:xMode val="edge"/>
              <c:yMode val="edge"/>
              <c:x val="0.53910576081835904"/>
              <c:y val="0.9077669291338580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106894464"/>
        <c:crosses val="autoZero"/>
        <c:auto val="1"/>
        <c:lblAlgn val="ctr"/>
        <c:lblOffset val="100"/>
        <c:tickLblSkip val="1"/>
        <c:tickMarkSkip val="1"/>
        <c:noMultiLvlLbl val="0"/>
      </c:catAx>
      <c:valAx>
        <c:axId val="106894464"/>
        <c:scaling>
          <c:orientation val="minMax"/>
        </c:scaling>
        <c:delete val="0"/>
        <c:axPos val="l"/>
        <c:majorGridlines>
          <c:spPr>
            <a:ln w="3175">
              <a:solidFill>
                <a:srgbClr val="C0C0C0"/>
              </a:solidFill>
              <a:prstDash val="solid"/>
            </a:ln>
          </c:spPr>
        </c:majorGridlines>
        <c:title>
          <c:tx>
            <c:rich>
              <a:bodyPr/>
              <a:lstStyle/>
              <a:p>
                <a:pPr>
                  <a:defRPr/>
                </a:pPr>
                <a:r>
                  <a:rPr lang="en-US"/>
                  <a:t>Issued Dwellings</a:t>
                </a:r>
              </a:p>
            </c:rich>
          </c:tx>
          <c:layout>
            <c:manualLayout>
              <c:xMode val="edge"/>
              <c:yMode val="edge"/>
              <c:x val="8.4836868285950214E-3"/>
              <c:y val="0.39370142615541159"/>
            </c:manualLayout>
          </c:layout>
          <c:overlay val="0"/>
          <c:spPr>
            <a:noFill/>
            <a:ln w="25400">
              <a:noFill/>
            </a:ln>
          </c:spPr>
        </c:title>
        <c:numFmt formatCode="_(* #,##0_);_(* \(#,##0\);_(* &quot;-&quot;??_);_(@_)" sourceLinked="1"/>
        <c:majorTickMark val="out"/>
        <c:minorTickMark val="none"/>
        <c:tickLblPos val="nextTo"/>
        <c:spPr>
          <a:ln w="3175">
            <a:solidFill>
              <a:srgbClr val="000000"/>
            </a:solidFill>
            <a:prstDash val="solid"/>
          </a:ln>
        </c:spPr>
        <c:txPr>
          <a:bodyPr rot="0" vert="horz"/>
          <a:lstStyle/>
          <a:p>
            <a:pPr>
              <a:defRPr/>
            </a:pPr>
            <a:endParaRPr lang="en-US"/>
          </a:p>
        </c:txPr>
        <c:crossAx val="107277312"/>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9525">
      <a:solidFill>
        <a:sysClr val="windowText" lastClr="000000"/>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a:pPr>
            <a:r>
              <a:rPr lang="en-US"/>
              <a:t>Mix Percentage of Dwellings Issued By Year</a:t>
            </a:r>
          </a:p>
        </c:rich>
      </c:tx>
      <c:layout/>
      <c:overlay val="0"/>
    </c:title>
    <c:autoTitleDeleted val="0"/>
    <c:plotArea>
      <c:layout/>
      <c:barChart>
        <c:barDir val="col"/>
        <c:grouping val="stacked"/>
        <c:varyColors val="0"/>
        <c:ser>
          <c:idx val="0"/>
          <c:order val="0"/>
          <c:tx>
            <c:strRef>
              <c:f>'Permits 2001-12.31.2014'!$A$24</c:f>
              <c:strCache>
                <c:ptCount val="1"/>
                <c:pt idx="0">
                  <c:v>single-family detached</c:v>
                </c:pt>
              </c:strCache>
            </c:strRef>
          </c:tx>
          <c:spPr>
            <a:solidFill>
              <a:schemeClr val="bg1">
                <a:lumMod val="85000"/>
              </a:schemeClr>
            </a:solidFill>
          </c:spPr>
          <c:invertIfNegative val="0"/>
          <c:cat>
            <c:numRef>
              <c:f>'Permits 2001-12.31.2014'!$B$23:$P$23</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3">
                  <c:v>2013</c:v>
                </c:pt>
                <c:pt idx="14">
                  <c:v>2014</c:v>
                </c:pt>
              </c:numCache>
            </c:numRef>
          </c:cat>
          <c:val>
            <c:numRef>
              <c:f>'Permits 2001-12.31.2014'!$B$24:$P$24</c:f>
              <c:numCache>
                <c:formatCode>0%</c:formatCode>
                <c:ptCount val="15"/>
                <c:pt idx="0">
                  <c:v>0.86935286935286937</c:v>
                </c:pt>
                <c:pt idx="1">
                  <c:v>0.83314543404735064</c:v>
                </c:pt>
                <c:pt idx="2">
                  <c:v>0.92511013215859028</c:v>
                </c:pt>
                <c:pt idx="3">
                  <c:v>0.69057377049180324</c:v>
                </c:pt>
                <c:pt idx="4">
                  <c:v>0.5852112676056338</c:v>
                </c:pt>
                <c:pt idx="5">
                  <c:v>0.61018711018711014</c:v>
                </c:pt>
                <c:pt idx="6">
                  <c:v>0.52139461172741675</c:v>
                </c:pt>
                <c:pt idx="7">
                  <c:v>0.574585635359116</c:v>
                </c:pt>
                <c:pt idx="8">
                  <c:v>0.35734072022160662</c:v>
                </c:pt>
                <c:pt idx="9">
                  <c:v>0.44961240310077522</c:v>
                </c:pt>
                <c:pt idx="10">
                  <c:v>0.21880064829821719</c:v>
                </c:pt>
                <c:pt idx="11">
                  <c:v>0.15100671140939598</c:v>
                </c:pt>
                <c:pt idx="13">
                  <c:v>0.16295636687444345</c:v>
                </c:pt>
                <c:pt idx="14">
                  <c:v>0.20297029702970298</c:v>
                </c:pt>
              </c:numCache>
            </c:numRef>
          </c:val>
        </c:ser>
        <c:ser>
          <c:idx val="1"/>
          <c:order val="1"/>
          <c:tx>
            <c:strRef>
              <c:f>'Permits 2001-12.31.2014'!$A$25</c:f>
              <c:strCache>
                <c:ptCount val="1"/>
                <c:pt idx="0">
                  <c:v>multi-family</c:v>
                </c:pt>
              </c:strCache>
            </c:strRef>
          </c:tx>
          <c:spPr>
            <a:solidFill>
              <a:schemeClr val="bg1">
                <a:lumMod val="65000"/>
              </a:schemeClr>
            </a:solidFill>
          </c:spPr>
          <c:invertIfNegative val="0"/>
          <c:cat>
            <c:numRef>
              <c:f>'Permits 2001-12.31.2014'!$B$23:$P$23</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3">
                  <c:v>2013</c:v>
                </c:pt>
                <c:pt idx="14">
                  <c:v>2014</c:v>
                </c:pt>
              </c:numCache>
            </c:numRef>
          </c:cat>
          <c:val>
            <c:numRef>
              <c:f>'Permits 2001-12.31.2014'!$B$25:$P$25</c:f>
              <c:numCache>
                <c:formatCode>0%</c:formatCode>
                <c:ptCount val="15"/>
                <c:pt idx="0">
                  <c:v>0.13064713064713065</c:v>
                </c:pt>
                <c:pt idx="1">
                  <c:v>0.16685456595264939</c:v>
                </c:pt>
                <c:pt idx="2">
                  <c:v>7.4889867841409691E-2</c:v>
                </c:pt>
                <c:pt idx="3">
                  <c:v>0.3094262295081967</c:v>
                </c:pt>
                <c:pt idx="4">
                  <c:v>0.4147887323943662</c:v>
                </c:pt>
                <c:pt idx="5">
                  <c:v>0.38981288981288981</c:v>
                </c:pt>
                <c:pt idx="6">
                  <c:v>0.4786053882725832</c:v>
                </c:pt>
                <c:pt idx="7">
                  <c:v>0.425414364640884</c:v>
                </c:pt>
                <c:pt idx="8">
                  <c:v>0.64265927977839332</c:v>
                </c:pt>
                <c:pt idx="9">
                  <c:v>0.55038759689922478</c:v>
                </c:pt>
                <c:pt idx="10">
                  <c:v>0.78119935170178278</c:v>
                </c:pt>
                <c:pt idx="11">
                  <c:v>0.84899328859060408</c:v>
                </c:pt>
                <c:pt idx="13">
                  <c:v>0.83704363312555652</c:v>
                </c:pt>
                <c:pt idx="14">
                  <c:v>0.79702970297029707</c:v>
                </c:pt>
              </c:numCache>
            </c:numRef>
          </c:val>
        </c:ser>
        <c:dLbls>
          <c:dLblPos val="ctr"/>
          <c:showLegendKey val="0"/>
          <c:showVal val="1"/>
          <c:showCatName val="0"/>
          <c:showSerName val="0"/>
          <c:showPercent val="0"/>
          <c:showBubbleSize val="0"/>
        </c:dLbls>
        <c:gapWidth val="150"/>
        <c:overlap val="100"/>
        <c:axId val="106937728"/>
        <c:axId val="106939904"/>
      </c:barChart>
      <c:catAx>
        <c:axId val="106937728"/>
        <c:scaling>
          <c:orientation val="minMax"/>
        </c:scaling>
        <c:delete val="0"/>
        <c:axPos val="b"/>
        <c:title>
          <c:tx>
            <c:rich>
              <a:bodyPr/>
              <a:lstStyle/>
              <a:p>
                <a:pPr>
                  <a:defRPr/>
                </a:pPr>
                <a:r>
                  <a:rPr lang="en-US"/>
                  <a:t>Year</a:t>
                </a:r>
              </a:p>
            </c:rich>
          </c:tx>
          <c:layout/>
          <c:overlay val="0"/>
        </c:title>
        <c:numFmt formatCode="@" sourceLinked="0"/>
        <c:majorTickMark val="out"/>
        <c:minorTickMark val="none"/>
        <c:tickLblPos val="nextTo"/>
        <c:crossAx val="106939904"/>
        <c:crosses val="autoZero"/>
        <c:auto val="1"/>
        <c:lblAlgn val="ctr"/>
        <c:lblOffset val="100"/>
        <c:tickLblSkip val="1"/>
        <c:noMultiLvlLbl val="0"/>
      </c:catAx>
      <c:valAx>
        <c:axId val="106939904"/>
        <c:scaling>
          <c:orientation val="minMax"/>
          <c:max val="1"/>
        </c:scaling>
        <c:delete val="0"/>
        <c:axPos val="l"/>
        <c:majorGridlines/>
        <c:numFmt formatCode="0%" sourceLinked="1"/>
        <c:majorTickMark val="out"/>
        <c:minorTickMark val="none"/>
        <c:tickLblPos val="nextTo"/>
        <c:crossAx val="106937728"/>
        <c:crosses val="autoZero"/>
        <c:crossBetween val="between"/>
      </c:valAx>
    </c:plotArea>
    <c:legend>
      <c:legendPos val="r"/>
      <c:layout/>
      <c:overlay val="0"/>
    </c:legend>
    <c:plotVisOnly val="1"/>
    <c:dispBlanksAs val="gap"/>
    <c:showDLblsOverMax val="0"/>
  </c:chart>
  <c:spPr>
    <a:ln w="28575">
      <a:solidFill>
        <a:srgbClr val="FF0000"/>
      </a:solidFill>
      <a:prstDash val="sysDash"/>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sz="1400" b="0"/>
            </a:pPr>
            <a:r>
              <a:rPr lang="en-US" sz="1400" b="0"/>
              <a:t>Mix of Number of Dwellings Issued By Year</a:t>
            </a:r>
          </a:p>
        </c:rich>
      </c:tx>
      <c:layout/>
      <c:overlay val="1"/>
      <c:spPr>
        <a:solidFill>
          <a:schemeClr val="bg1"/>
        </a:solidFill>
      </c:spPr>
    </c:title>
    <c:autoTitleDeleted val="0"/>
    <c:plotArea>
      <c:layout/>
      <c:barChart>
        <c:barDir val="col"/>
        <c:grouping val="stacked"/>
        <c:varyColors val="0"/>
        <c:ser>
          <c:idx val="0"/>
          <c:order val="0"/>
          <c:tx>
            <c:strRef>
              <c:f>'Permits 2001-12.31.2014'!$Y$2</c:f>
              <c:strCache>
                <c:ptCount val="1"/>
                <c:pt idx="0">
                  <c:v>Single-family</c:v>
                </c:pt>
              </c:strCache>
            </c:strRef>
          </c:tx>
          <c:spPr>
            <a:solidFill>
              <a:schemeClr val="bg1">
                <a:lumMod val="85000"/>
              </a:schemeClr>
            </a:solidFill>
          </c:spPr>
          <c:invertIfNegative val="0"/>
          <c:cat>
            <c:numRef>
              <c:f>'Permits 2001-12.31.2014'!$V$3:$V$17</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3">
                  <c:v>2013</c:v>
                </c:pt>
                <c:pt idx="14">
                  <c:v>2014</c:v>
                </c:pt>
              </c:numCache>
            </c:numRef>
          </c:cat>
          <c:val>
            <c:numRef>
              <c:f>'Permits 2001-12.31.2014'!$Y$3:$Y$17</c:f>
              <c:numCache>
                <c:formatCode>_(* #,##0_);_(* \(#,##0\);_(* "-"??_);_(@_)</c:formatCode>
                <c:ptCount val="15"/>
                <c:pt idx="0">
                  <c:v>711</c:v>
                </c:pt>
                <c:pt idx="1">
                  <c:v>738</c:v>
                </c:pt>
                <c:pt idx="2">
                  <c:v>631</c:v>
                </c:pt>
                <c:pt idx="3">
                  <c:v>672</c:v>
                </c:pt>
                <c:pt idx="4">
                  <c:v>831</c:v>
                </c:pt>
                <c:pt idx="5">
                  <c:v>587</c:v>
                </c:pt>
                <c:pt idx="6">
                  <c:v>329</c:v>
                </c:pt>
                <c:pt idx="7">
                  <c:v>210</c:v>
                </c:pt>
                <c:pt idx="8">
                  <c:v>129</c:v>
                </c:pt>
                <c:pt idx="9">
                  <c:v>174</c:v>
                </c:pt>
                <c:pt idx="10">
                  <c:v>137</c:v>
                </c:pt>
                <c:pt idx="11">
                  <c:v>134</c:v>
                </c:pt>
                <c:pt idx="13">
                  <c:v>183</c:v>
                </c:pt>
                <c:pt idx="14">
                  <c:v>246</c:v>
                </c:pt>
              </c:numCache>
            </c:numRef>
          </c:val>
        </c:ser>
        <c:ser>
          <c:idx val="1"/>
          <c:order val="1"/>
          <c:tx>
            <c:strRef>
              <c:f>'Permits 2001-12.31.2014'!$Z$2</c:f>
              <c:strCache>
                <c:ptCount val="1"/>
                <c:pt idx="0">
                  <c:v>Multi-family</c:v>
                </c:pt>
              </c:strCache>
            </c:strRef>
          </c:tx>
          <c:spPr>
            <a:solidFill>
              <a:schemeClr val="bg1">
                <a:lumMod val="65000"/>
              </a:schemeClr>
            </a:solidFill>
          </c:spPr>
          <c:invertIfNegative val="0"/>
          <c:cat>
            <c:numRef>
              <c:f>'Permits 2001-12.31.2014'!$V$3:$V$17</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3">
                  <c:v>2013</c:v>
                </c:pt>
                <c:pt idx="14">
                  <c:v>2014</c:v>
                </c:pt>
              </c:numCache>
            </c:numRef>
          </c:cat>
          <c:val>
            <c:numRef>
              <c:f>'Permits 2001-12.31.2014'!$Z$3:$Z$17</c:f>
              <c:numCache>
                <c:formatCode>_(* #,##0_);_(* \(#,##0\);_(* "-"??_);_(@_)</c:formatCode>
                <c:ptCount val="15"/>
                <c:pt idx="0">
                  <c:v>107</c:v>
                </c:pt>
                <c:pt idx="1">
                  <c:v>148</c:v>
                </c:pt>
                <c:pt idx="2">
                  <c:v>51</c:v>
                </c:pt>
                <c:pt idx="3">
                  <c:v>302</c:v>
                </c:pt>
                <c:pt idx="4">
                  <c:v>589</c:v>
                </c:pt>
                <c:pt idx="5">
                  <c:v>375</c:v>
                </c:pt>
                <c:pt idx="6">
                  <c:v>302</c:v>
                </c:pt>
                <c:pt idx="7">
                  <c:v>154</c:v>
                </c:pt>
                <c:pt idx="8">
                  <c:v>232</c:v>
                </c:pt>
                <c:pt idx="9">
                  <c:v>213</c:v>
                </c:pt>
                <c:pt idx="10">
                  <c:v>482</c:v>
                </c:pt>
                <c:pt idx="11">
                  <c:v>759</c:v>
                </c:pt>
                <c:pt idx="13" formatCode="General">
                  <c:v>940</c:v>
                </c:pt>
                <c:pt idx="14" formatCode="General">
                  <c:v>966</c:v>
                </c:pt>
              </c:numCache>
            </c:numRef>
          </c:val>
        </c:ser>
        <c:dLbls>
          <c:showLegendKey val="0"/>
          <c:showVal val="0"/>
          <c:showCatName val="0"/>
          <c:showSerName val="0"/>
          <c:showPercent val="0"/>
          <c:showBubbleSize val="0"/>
        </c:dLbls>
        <c:gapWidth val="150"/>
        <c:overlap val="100"/>
        <c:axId val="115157248"/>
        <c:axId val="115183616"/>
      </c:barChart>
      <c:catAx>
        <c:axId val="115157248"/>
        <c:scaling>
          <c:orientation val="minMax"/>
        </c:scaling>
        <c:delete val="0"/>
        <c:axPos val="b"/>
        <c:numFmt formatCode="General" sourceLinked="1"/>
        <c:majorTickMark val="out"/>
        <c:minorTickMark val="none"/>
        <c:tickLblPos val="nextTo"/>
        <c:crossAx val="115183616"/>
        <c:crosses val="autoZero"/>
        <c:auto val="1"/>
        <c:lblAlgn val="ctr"/>
        <c:lblOffset val="100"/>
        <c:noMultiLvlLbl val="0"/>
      </c:catAx>
      <c:valAx>
        <c:axId val="115183616"/>
        <c:scaling>
          <c:orientation val="minMax"/>
        </c:scaling>
        <c:delete val="0"/>
        <c:axPos val="l"/>
        <c:majorGridlines/>
        <c:numFmt formatCode="_(* #,##0_);_(* \(#,##0\);_(* &quot;-&quot;??_);_(@_)" sourceLinked="1"/>
        <c:majorTickMark val="out"/>
        <c:minorTickMark val="none"/>
        <c:tickLblPos val="nextTo"/>
        <c:crossAx val="1151572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sz="1200" b="0"/>
            </a:pPr>
            <a:r>
              <a:rPr lang="en-US" sz="1200" b="0"/>
              <a:t>Number</a:t>
            </a:r>
            <a:r>
              <a:rPr lang="en-US" sz="1200" b="0" baseline="0"/>
              <a:t> of dwellings issued </a:t>
            </a:r>
          </a:p>
          <a:p>
            <a:pPr>
              <a:defRPr sz="1200" b="0"/>
            </a:pPr>
            <a:r>
              <a:rPr lang="en-US" sz="1200" b="0" baseline="0"/>
              <a:t>by period</a:t>
            </a:r>
            <a:endParaRPr lang="en-US" sz="1200" b="0"/>
          </a:p>
        </c:rich>
      </c:tx>
      <c:layout/>
      <c:overlay val="0"/>
    </c:title>
    <c:autoTitleDeleted val="0"/>
    <c:plotArea>
      <c:layout/>
      <c:barChart>
        <c:barDir val="col"/>
        <c:grouping val="stacked"/>
        <c:varyColors val="0"/>
        <c:ser>
          <c:idx val="0"/>
          <c:order val="0"/>
          <c:tx>
            <c:strRef>
              <c:f>'Permits 2001-12.31.2014'!$W$22</c:f>
              <c:strCache>
                <c:ptCount val="1"/>
                <c:pt idx="0">
                  <c:v>Issued Dwellings</c:v>
                </c:pt>
              </c:strCache>
            </c:strRef>
          </c:tx>
          <c:invertIfNegative val="0"/>
          <c:cat>
            <c:strRef>
              <c:f>'Permits 2001-12.31.2014'!$V$23:$V$25</c:f>
              <c:strCache>
                <c:ptCount val="3"/>
                <c:pt idx="0">
                  <c:v>2001-2008</c:v>
                </c:pt>
                <c:pt idx="1">
                  <c:v>2009-2012</c:v>
                </c:pt>
                <c:pt idx="2">
                  <c:v>2013-2014</c:v>
                </c:pt>
              </c:strCache>
            </c:strRef>
          </c:cat>
          <c:val>
            <c:numRef>
              <c:f>'Permits 2001-12.31.2014'!$W$23:$W$25</c:f>
              <c:numCache>
                <c:formatCode>_(* #,##0_);_(* \(#,##0\);_(* "-"??_);_(@_)</c:formatCode>
                <c:ptCount val="3"/>
                <c:pt idx="0">
                  <c:v>6738</c:v>
                </c:pt>
                <c:pt idx="1">
                  <c:v>2259</c:v>
                </c:pt>
                <c:pt idx="2" formatCode="#,##0">
                  <c:v>2335</c:v>
                </c:pt>
              </c:numCache>
            </c:numRef>
          </c:val>
        </c:ser>
        <c:dLbls>
          <c:showLegendKey val="0"/>
          <c:showVal val="0"/>
          <c:showCatName val="0"/>
          <c:showSerName val="0"/>
          <c:showPercent val="0"/>
          <c:showBubbleSize val="0"/>
        </c:dLbls>
        <c:gapWidth val="55"/>
        <c:overlap val="100"/>
        <c:axId val="115208192"/>
        <c:axId val="115209728"/>
      </c:barChart>
      <c:catAx>
        <c:axId val="115208192"/>
        <c:scaling>
          <c:orientation val="minMax"/>
        </c:scaling>
        <c:delete val="0"/>
        <c:axPos val="b"/>
        <c:majorTickMark val="none"/>
        <c:minorTickMark val="none"/>
        <c:tickLblPos val="nextTo"/>
        <c:crossAx val="115209728"/>
        <c:crosses val="autoZero"/>
        <c:auto val="1"/>
        <c:lblAlgn val="ctr"/>
        <c:lblOffset val="100"/>
        <c:noMultiLvlLbl val="0"/>
      </c:catAx>
      <c:valAx>
        <c:axId val="115209728"/>
        <c:scaling>
          <c:orientation val="minMax"/>
        </c:scaling>
        <c:delete val="0"/>
        <c:axPos val="l"/>
        <c:majorGridlines/>
        <c:numFmt formatCode="_(* #,##0_);_(* \(#,##0\);_(* &quot;-&quot;??_);_(@_)" sourceLinked="1"/>
        <c:majorTickMark val="none"/>
        <c:minorTickMark val="none"/>
        <c:tickLblPos val="nextTo"/>
        <c:crossAx val="1152081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sz="1400" b="0"/>
            </a:pPr>
            <a:r>
              <a:rPr lang="en-US" sz="1400" b="0"/>
              <a:t>Mix: Number and Percentage of Dwellings Issued By Year</a:t>
            </a:r>
          </a:p>
        </c:rich>
      </c:tx>
      <c:layout/>
      <c:overlay val="1"/>
      <c:spPr>
        <a:solidFill>
          <a:schemeClr val="bg1"/>
        </a:solidFill>
      </c:spPr>
    </c:title>
    <c:autoTitleDeleted val="0"/>
    <c:plotArea>
      <c:layout/>
      <c:barChart>
        <c:barDir val="col"/>
        <c:grouping val="stacked"/>
        <c:varyColors val="0"/>
        <c:ser>
          <c:idx val="0"/>
          <c:order val="0"/>
          <c:tx>
            <c:strRef>
              <c:f>'Permits 2001-12.31.2014'!$Y$2</c:f>
              <c:strCache>
                <c:ptCount val="1"/>
                <c:pt idx="0">
                  <c:v>Single-family</c:v>
                </c:pt>
              </c:strCache>
            </c:strRef>
          </c:tx>
          <c:spPr>
            <a:solidFill>
              <a:schemeClr val="bg1">
                <a:lumMod val="85000"/>
              </a:schemeClr>
            </a:solidFill>
          </c:spPr>
          <c:invertIfNegative val="0"/>
          <c:cat>
            <c:numRef>
              <c:f>'Permits 2001-12.31.2014'!$V$3:$V$17</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3">
                  <c:v>2013</c:v>
                </c:pt>
                <c:pt idx="14">
                  <c:v>2014</c:v>
                </c:pt>
              </c:numCache>
            </c:numRef>
          </c:cat>
          <c:val>
            <c:numRef>
              <c:f>'Permits 2001-12.31.2014'!$Y$3:$Y$17</c:f>
              <c:numCache>
                <c:formatCode>_(* #,##0_);_(* \(#,##0\);_(* "-"??_);_(@_)</c:formatCode>
                <c:ptCount val="15"/>
                <c:pt idx="0">
                  <c:v>711</c:v>
                </c:pt>
                <c:pt idx="1">
                  <c:v>738</c:v>
                </c:pt>
                <c:pt idx="2">
                  <c:v>631</c:v>
                </c:pt>
                <c:pt idx="3">
                  <c:v>672</c:v>
                </c:pt>
                <c:pt idx="4">
                  <c:v>831</c:v>
                </c:pt>
                <c:pt idx="5">
                  <c:v>587</c:v>
                </c:pt>
                <c:pt idx="6">
                  <c:v>329</c:v>
                </c:pt>
                <c:pt idx="7">
                  <c:v>210</c:v>
                </c:pt>
                <c:pt idx="8">
                  <c:v>129</c:v>
                </c:pt>
                <c:pt idx="9">
                  <c:v>174</c:v>
                </c:pt>
                <c:pt idx="10">
                  <c:v>137</c:v>
                </c:pt>
                <c:pt idx="11">
                  <c:v>134</c:v>
                </c:pt>
                <c:pt idx="13">
                  <c:v>183</c:v>
                </c:pt>
                <c:pt idx="14">
                  <c:v>246</c:v>
                </c:pt>
              </c:numCache>
            </c:numRef>
          </c:val>
        </c:ser>
        <c:ser>
          <c:idx val="1"/>
          <c:order val="1"/>
          <c:tx>
            <c:strRef>
              <c:f>'Permits 2001-12.31.2014'!$Z$2</c:f>
              <c:strCache>
                <c:ptCount val="1"/>
                <c:pt idx="0">
                  <c:v>Multi-family</c:v>
                </c:pt>
              </c:strCache>
            </c:strRef>
          </c:tx>
          <c:spPr>
            <a:solidFill>
              <a:schemeClr val="bg1">
                <a:lumMod val="65000"/>
              </a:schemeClr>
            </a:solidFill>
          </c:spPr>
          <c:invertIfNegative val="0"/>
          <c:cat>
            <c:numRef>
              <c:f>'Permits 2001-12.31.2014'!$V$3:$V$17</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3">
                  <c:v>2013</c:v>
                </c:pt>
                <c:pt idx="14">
                  <c:v>2014</c:v>
                </c:pt>
              </c:numCache>
            </c:numRef>
          </c:cat>
          <c:val>
            <c:numRef>
              <c:f>'Permits 2001-12.31.2014'!$Z$3:$Z$17</c:f>
              <c:numCache>
                <c:formatCode>_(* #,##0_);_(* \(#,##0\);_(* "-"??_);_(@_)</c:formatCode>
                <c:ptCount val="15"/>
                <c:pt idx="0">
                  <c:v>107</c:v>
                </c:pt>
                <c:pt idx="1">
                  <c:v>148</c:v>
                </c:pt>
                <c:pt idx="2">
                  <c:v>51</c:v>
                </c:pt>
                <c:pt idx="3">
                  <c:v>302</c:v>
                </c:pt>
                <c:pt idx="4">
                  <c:v>589</c:v>
                </c:pt>
                <c:pt idx="5">
                  <c:v>375</c:v>
                </c:pt>
                <c:pt idx="6">
                  <c:v>302</c:v>
                </c:pt>
                <c:pt idx="7">
                  <c:v>154</c:v>
                </c:pt>
                <c:pt idx="8">
                  <c:v>232</c:v>
                </c:pt>
                <c:pt idx="9">
                  <c:v>213</c:v>
                </c:pt>
                <c:pt idx="10">
                  <c:v>482</c:v>
                </c:pt>
                <c:pt idx="11">
                  <c:v>759</c:v>
                </c:pt>
                <c:pt idx="13" formatCode="General">
                  <c:v>940</c:v>
                </c:pt>
                <c:pt idx="14" formatCode="General">
                  <c:v>966</c:v>
                </c:pt>
              </c:numCache>
            </c:numRef>
          </c:val>
        </c:ser>
        <c:dLbls>
          <c:showLegendKey val="0"/>
          <c:showVal val="0"/>
          <c:showCatName val="0"/>
          <c:showSerName val="0"/>
          <c:showPercent val="0"/>
          <c:showBubbleSize val="0"/>
        </c:dLbls>
        <c:gapWidth val="150"/>
        <c:overlap val="100"/>
        <c:axId val="115245440"/>
        <c:axId val="115246976"/>
      </c:barChart>
      <c:catAx>
        <c:axId val="115245440"/>
        <c:scaling>
          <c:orientation val="minMax"/>
        </c:scaling>
        <c:delete val="0"/>
        <c:axPos val="b"/>
        <c:numFmt formatCode="General" sourceLinked="1"/>
        <c:majorTickMark val="out"/>
        <c:minorTickMark val="none"/>
        <c:tickLblPos val="nextTo"/>
        <c:crossAx val="115246976"/>
        <c:crosses val="autoZero"/>
        <c:auto val="1"/>
        <c:lblAlgn val="ctr"/>
        <c:lblOffset val="100"/>
        <c:noMultiLvlLbl val="0"/>
      </c:catAx>
      <c:valAx>
        <c:axId val="115246976"/>
        <c:scaling>
          <c:orientation val="minMax"/>
        </c:scaling>
        <c:delete val="0"/>
        <c:axPos val="l"/>
        <c:majorGridlines/>
        <c:numFmt formatCode="_(* #,##0_);_(* \(#,##0\);_(* &quot;-&quot;??_);_(@_)" sourceLinked="1"/>
        <c:majorTickMark val="out"/>
        <c:minorTickMark val="none"/>
        <c:tickLblPos val="nextTo"/>
        <c:crossAx val="1152454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sz="1400"/>
            </a:pPr>
            <a:r>
              <a:rPr lang="en-US" sz="1400"/>
              <a:t>Number</a:t>
            </a:r>
            <a:r>
              <a:rPr lang="en-US" sz="1400" baseline="0"/>
              <a:t> of Student Housing vs. Non Student Housing Multi-family Permits</a:t>
            </a:r>
            <a:endParaRPr lang="en-US" sz="1400"/>
          </a:p>
        </c:rich>
      </c:tx>
      <c:layout/>
      <c:overlay val="1"/>
      <c:spPr>
        <a:solidFill>
          <a:sysClr val="window" lastClr="FFFFFF"/>
        </a:solidFill>
      </c:spPr>
    </c:title>
    <c:autoTitleDeleted val="0"/>
    <c:plotArea>
      <c:layout/>
      <c:barChart>
        <c:barDir val="col"/>
        <c:grouping val="stacked"/>
        <c:varyColors val="0"/>
        <c:ser>
          <c:idx val="0"/>
          <c:order val="0"/>
          <c:tx>
            <c:strRef>
              <c:f>'Permits 2001-12.31.2014'!$A$86</c:f>
              <c:strCache>
                <c:ptCount val="1"/>
                <c:pt idx="0">
                  <c:v>Considered Student Housing</c:v>
                </c:pt>
              </c:strCache>
            </c:strRef>
          </c:tx>
          <c:spPr>
            <a:solidFill>
              <a:schemeClr val="bg1">
                <a:lumMod val="75000"/>
              </a:schemeClr>
            </a:solidFill>
          </c:spPr>
          <c:invertIfNegative val="0"/>
          <c:cat>
            <c:numRef>
              <c:f>'Permits 2001-12.31.2014'!$B$85:$G$85</c:f>
              <c:numCache>
                <c:formatCode>General</c:formatCode>
                <c:ptCount val="6"/>
                <c:pt idx="0">
                  <c:v>2009</c:v>
                </c:pt>
                <c:pt idx="1">
                  <c:v>2010</c:v>
                </c:pt>
                <c:pt idx="2">
                  <c:v>2011</c:v>
                </c:pt>
                <c:pt idx="3">
                  <c:v>2012</c:v>
                </c:pt>
                <c:pt idx="4">
                  <c:v>2013</c:v>
                </c:pt>
                <c:pt idx="5">
                  <c:v>2014</c:v>
                </c:pt>
              </c:numCache>
            </c:numRef>
          </c:cat>
          <c:val>
            <c:numRef>
              <c:f>'Permits 2001-12.31.2014'!$B$86:$G$86</c:f>
              <c:numCache>
                <c:formatCode>General</c:formatCode>
                <c:ptCount val="6"/>
                <c:pt idx="0">
                  <c:v>170</c:v>
                </c:pt>
                <c:pt idx="1">
                  <c:v>174</c:v>
                </c:pt>
                <c:pt idx="2">
                  <c:v>209</c:v>
                </c:pt>
                <c:pt idx="3">
                  <c:v>268</c:v>
                </c:pt>
                <c:pt idx="4">
                  <c:v>468</c:v>
                </c:pt>
                <c:pt idx="5">
                  <c:v>415</c:v>
                </c:pt>
              </c:numCache>
            </c:numRef>
          </c:val>
        </c:ser>
        <c:ser>
          <c:idx val="1"/>
          <c:order val="1"/>
          <c:tx>
            <c:strRef>
              <c:f>'Permits 2001-12.31.2014'!$A$87</c:f>
              <c:strCache>
                <c:ptCount val="1"/>
                <c:pt idx="0">
                  <c:v>Not Considered Student Housing</c:v>
                </c:pt>
              </c:strCache>
            </c:strRef>
          </c:tx>
          <c:spPr>
            <a:solidFill>
              <a:schemeClr val="tx1">
                <a:lumMod val="50000"/>
                <a:lumOff val="50000"/>
              </a:schemeClr>
            </a:solidFill>
          </c:spPr>
          <c:invertIfNegative val="0"/>
          <c:cat>
            <c:numRef>
              <c:f>'Permits 2001-12.31.2014'!$B$85:$G$85</c:f>
              <c:numCache>
                <c:formatCode>General</c:formatCode>
                <c:ptCount val="6"/>
                <c:pt idx="0">
                  <c:v>2009</c:v>
                </c:pt>
                <c:pt idx="1">
                  <c:v>2010</c:v>
                </c:pt>
                <c:pt idx="2">
                  <c:v>2011</c:v>
                </c:pt>
                <c:pt idx="3">
                  <c:v>2012</c:v>
                </c:pt>
                <c:pt idx="4">
                  <c:v>2013</c:v>
                </c:pt>
                <c:pt idx="5">
                  <c:v>2014</c:v>
                </c:pt>
              </c:numCache>
            </c:numRef>
          </c:cat>
          <c:val>
            <c:numRef>
              <c:f>'Permits 2001-12.31.2014'!$B$87:$G$87</c:f>
              <c:numCache>
                <c:formatCode>General</c:formatCode>
                <c:ptCount val="6"/>
                <c:pt idx="0">
                  <c:v>62</c:v>
                </c:pt>
                <c:pt idx="1">
                  <c:v>39</c:v>
                </c:pt>
                <c:pt idx="2">
                  <c:v>273</c:v>
                </c:pt>
                <c:pt idx="3">
                  <c:v>491</c:v>
                </c:pt>
                <c:pt idx="4">
                  <c:v>472</c:v>
                </c:pt>
                <c:pt idx="5">
                  <c:v>551</c:v>
                </c:pt>
              </c:numCache>
            </c:numRef>
          </c:val>
        </c:ser>
        <c:dLbls>
          <c:showLegendKey val="0"/>
          <c:showVal val="0"/>
          <c:showCatName val="0"/>
          <c:showSerName val="0"/>
          <c:showPercent val="0"/>
          <c:showBubbleSize val="0"/>
        </c:dLbls>
        <c:gapWidth val="150"/>
        <c:overlap val="100"/>
        <c:axId val="115496832"/>
        <c:axId val="115498368"/>
      </c:barChart>
      <c:catAx>
        <c:axId val="115496832"/>
        <c:scaling>
          <c:orientation val="minMax"/>
        </c:scaling>
        <c:delete val="0"/>
        <c:axPos val="b"/>
        <c:numFmt formatCode="General" sourceLinked="1"/>
        <c:majorTickMark val="out"/>
        <c:minorTickMark val="none"/>
        <c:tickLblPos val="nextTo"/>
        <c:crossAx val="115498368"/>
        <c:crosses val="autoZero"/>
        <c:auto val="1"/>
        <c:lblAlgn val="ctr"/>
        <c:lblOffset val="100"/>
        <c:noMultiLvlLbl val="0"/>
      </c:catAx>
      <c:valAx>
        <c:axId val="115498368"/>
        <c:scaling>
          <c:orientation val="minMax"/>
        </c:scaling>
        <c:delete val="0"/>
        <c:axPos val="l"/>
        <c:majorGridlines/>
        <c:numFmt formatCode="General" sourceLinked="1"/>
        <c:majorTickMark val="out"/>
        <c:minorTickMark val="none"/>
        <c:tickLblPos val="nextTo"/>
        <c:crossAx val="1154968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204750</xdr:colOff>
      <xdr:row>34</xdr:row>
      <xdr:rowOff>81302</xdr:rowOff>
    </xdr:from>
    <xdr:to>
      <xdr:col>8</xdr:col>
      <xdr:colOff>264583</xdr:colOff>
      <xdr:row>53</xdr:row>
      <xdr:rowOff>63500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15241</xdr:colOff>
      <xdr:row>20</xdr:row>
      <xdr:rowOff>125811</xdr:rowOff>
    </xdr:from>
    <xdr:to>
      <xdr:col>13</xdr:col>
      <xdr:colOff>93134</xdr:colOff>
      <xdr:row>26</xdr:row>
      <xdr:rowOff>116838</xdr:rowOff>
    </xdr:to>
    <xdr:sp macro="" textlink="">
      <xdr:nvSpPr>
        <xdr:cNvPr id="3" name="Rounded Rectangle 2"/>
        <xdr:cNvSpPr/>
      </xdr:nvSpPr>
      <xdr:spPr>
        <a:xfrm>
          <a:off x="15241" y="3607728"/>
          <a:ext cx="8766810" cy="943527"/>
        </a:xfrm>
        <a:prstGeom prst="roundRect">
          <a:avLst/>
        </a:prstGeom>
        <a:noFill/>
        <a:ln w="19050">
          <a:solidFill>
            <a:srgbClr val="FF0000"/>
          </a:solidFill>
          <a:prstDash val="sysDash"/>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517041</xdr:colOff>
      <xdr:row>30</xdr:row>
      <xdr:rowOff>95428</xdr:rowOff>
    </xdr:from>
    <xdr:to>
      <xdr:col>31</xdr:col>
      <xdr:colOff>429683</xdr:colOff>
      <xdr:row>52</xdr:row>
      <xdr:rowOff>57149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451456</xdr:colOff>
      <xdr:row>31</xdr:row>
      <xdr:rowOff>154781</xdr:rowOff>
    </xdr:from>
    <xdr:to>
      <xdr:col>22</xdr:col>
      <xdr:colOff>264583</xdr:colOff>
      <xdr:row>52</xdr:row>
      <xdr:rowOff>148166</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35983</xdr:colOff>
      <xdr:row>57</xdr:row>
      <xdr:rowOff>131083</xdr:rowOff>
    </xdr:from>
    <xdr:to>
      <xdr:col>29</xdr:col>
      <xdr:colOff>562579</xdr:colOff>
      <xdr:row>71</xdr:row>
      <xdr:rowOff>50800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222249</xdr:colOff>
      <xdr:row>57</xdr:row>
      <xdr:rowOff>84667</xdr:rowOff>
    </xdr:from>
    <xdr:to>
      <xdr:col>24</xdr:col>
      <xdr:colOff>505732</xdr:colOff>
      <xdr:row>76</xdr:row>
      <xdr:rowOff>2458</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137582</xdr:colOff>
      <xdr:row>57</xdr:row>
      <xdr:rowOff>116415</xdr:rowOff>
    </xdr:from>
    <xdr:to>
      <xdr:col>11</xdr:col>
      <xdr:colOff>296334</xdr:colOff>
      <xdr:row>76</xdr:row>
      <xdr:rowOff>105832</xdr:rowOff>
    </xdr:to>
    <xdr:sp macro="" textlink="">
      <xdr:nvSpPr>
        <xdr:cNvPr id="5" name="TextBox 4"/>
        <xdr:cNvSpPr txBox="1"/>
      </xdr:nvSpPr>
      <xdr:spPr>
        <a:xfrm>
          <a:off x="137582" y="9472082"/>
          <a:ext cx="7884585" cy="3005667"/>
        </a:xfrm>
        <a:prstGeom prst="rect">
          <a:avLst/>
        </a:prstGeom>
        <a:solidFill>
          <a:schemeClr val="lt1"/>
        </a:solidFill>
        <a:ln w="38100" cmpd="sng">
          <a:solidFill>
            <a:schemeClr val="lt1">
              <a:shade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r>
            <a:rPr lang="en-US" sz="1100"/>
            <a:t>*Replacement dwelling units were counted as new units because they were a permit for a housing type. Even in-kind replacements (e.g. manufacture</a:t>
          </a:r>
          <a:r>
            <a:rPr lang="en-US" sz="1100" baseline="0"/>
            <a:t>d homes in parks) </a:t>
          </a:r>
          <a:r>
            <a:rPr lang="en-US" sz="1100"/>
            <a:t>were counted as a new unit.  </a:t>
          </a:r>
        </a:p>
        <a:p>
          <a:endParaRPr lang="en-US" sz="1100"/>
        </a:p>
        <a:p>
          <a:r>
            <a:rPr lang="en-US" sz="1100"/>
            <a:t>*No attempt was made to get at a "net" number of dwelling units on a site. For instance, replacement of a single-family with a duplex was counted as 2 proposed units (e.g. a duplex). Replacement of a duplex with a single-family home was counted as 1 proposed unit (e.g. a single-family home).</a:t>
          </a:r>
        </a:p>
        <a:p>
          <a:endParaRPr lang="en-US" sz="1100"/>
        </a:p>
        <a:p>
          <a:r>
            <a:rPr lang="en-US" sz="1100"/>
            <a:t>*No</a:t>
          </a:r>
          <a:r>
            <a:rPr lang="en-US" sz="1100" baseline="0"/>
            <a:t> attempt was made to clean-up the categories of SFA, apartment 1-4 units, duplex/2-family housing, and condo-row-townhouse as they seem to be used somewhat interchangably within the building permit database.</a:t>
          </a:r>
        </a:p>
        <a:p>
          <a:endParaRPr lang="en-US" sz="1100"/>
        </a:p>
        <a:p>
          <a:r>
            <a:rPr lang="en-US" sz="1100" b="0" i="0" u="none" strike="noStrike">
              <a:solidFill>
                <a:schemeClr val="dk1"/>
              </a:solidFill>
              <a:effectLst/>
              <a:latin typeface="+mn-lt"/>
              <a:ea typeface="+mn-ea"/>
              <a:cs typeface="+mn-cs"/>
            </a:rPr>
            <a:t>Notes on structure type categorization for building permits:</a:t>
          </a:r>
          <a:r>
            <a:rPr lang="en-US"/>
            <a:t> </a:t>
          </a:r>
        </a:p>
        <a:p>
          <a:r>
            <a:rPr lang="en-US" sz="1100" b="0" i="0" u="none" strike="noStrike">
              <a:solidFill>
                <a:schemeClr val="dk1"/>
              </a:solidFill>
              <a:effectLst/>
              <a:latin typeface="+mn-lt"/>
              <a:ea typeface="+mn-ea"/>
              <a:cs typeface="+mn-cs"/>
            </a:rPr>
            <a:t>-Permits with 1 apartment are included in two to four units (e.g. apartment for a storage facility security person).</a:t>
          </a:r>
        </a:p>
        <a:p>
          <a:r>
            <a:rPr lang="en-US" sz="1100" b="0" i="0" u="none" strike="noStrike">
              <a:solidFill>
                <a:schemeClr val="dk1"/>
              </a:solidFill>
              <a:effectLst/>
              <a:latin typeface="+mn-lt"/>
              <a:ea typeface="+mn-ea"/>
              <a:cs typeface="+mn-cs"/>
            </a:rPr>
            <a:t>-Permits that appeared to be for a Group Quarters building were removed from the totals </a:t>
          </a:r>
        </a:p>
        <a:p>
          <a:r>
            <a:rPr lang="en-US" sz="1100" b="0" i="0" u="none" strike="noStrike">
              <a:solidFill>
                <a:schemeClr val="dk1"/>
              </a:solidFill>
              <a:effectLst/>
              <a:latin typeface="+mn-lt"/>
              <a:ea typeface="+mn-ea"/>
              <a:cs typeface="+mn-cs"/>
            </a:rPr>
            <a:t>-Secondary dwelling units can be attached or detached and the building permit is not</a:t>
          </a:r>
          <a:r>
            <a:rPr lang="en-US" sz="1100" b="0" i="0" u="none" strike="noStrike" baseline="0">
              <a:solidFill>
                <a:schemeClr val="dk1"/>
              </a:solidFill>
              <a:effectLst/>
              <a:latin typeface="+mn-lt"/>
              <a:ea typeface="+mn-ea"/>
              <a:cs typeface="+mn-cs"/>
            </a:rPr>
            <a:t> always clear on this so they </a:t>
          </a:r>
          <a:r>
            <a:rPr lang="en-US" sz="1100" b="0" i="0" u="none" strike="noStrike">
              <a:solidFill>
                <a:schemeClr val="dk1"/>
              </a:solidFill>
              <a:effectLst/>
              <a:latin typeface="+mn-lt"/>
              <a:ea typeface="+mn-ea"/>
              <a:cs typeface="+mn-cs"/>
            </a:rPr>
            <a:t>were all categorized here as single-family detached</a:t>
          </a:r>
          <a:r>
            <a:rPr lang="en-US"/>
            <a:t> </a:t>
          </a:r>
          <a:endParaRPr lang="en-US" sz="1100"/>
        </a:p>
      </xdr:txBody>
    </xdr:sp>
    <xdr:clientData/>
  </xdr:twoCellAnchor>
  <xdr:twoCellAnchor>
    <xdr:from>
      <xdr:col>18</xdr:col>
      <xdr:colOff>391584</xdr:colOff>
      <xdr:row>71</xdr:row>
      <xdr:rowOff>95250</xdr:rowOff>
    </xdr:from>
    <xdr:to>
      <xdr:col>19</xdr:col>
      <xdr:colOff>232834</xdr:colOff>
      <xdr:row>73</xdr:row>
      <xdr:rowOff>0</xdr:rowOff>
    </xdr:to>
    <xdr:sp macro="" textlink="">
      <xdr:nvSpPr>
        <xdr:cNvPr id="37" name="TextBox 47"/>
        <xdr:cNvSpPr txBox="1"/>
      </xdr:nvSpPr>
      <xdr:spPr>
        <a:xfrm>
          <a:off x="13006917" y="11673417"/>
          <a:ext cx="5080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000"/>
            <a:t>52%</a:t>
          </a:r>
        </a:p>
      </xdr:txBody>
    </xdr:sp>
    <xdr:clientData/>
  </xdr:twoCellAnchor>
  <xdr:twoCellAnchor>
    <xdr:from>
      <xdr:col>10</xdr:col>
      <xdr:colOff>481543</xdr:colOff>
      <xdr:row>83</xdr:row>
      <xdr:rowOff>94190</xdr:rowOff>
    </xdr:from>
    <xdr:to>
      <xdr:col>20</xdr:col>
      <xdr:colOff>687918</xdr:colOff>
      <xdr:row>102</xdr:row>
      <xdr:rowOff>95249</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0.07046</cdr:x>
      <cdr:y>0.63773</cdr:y>
    </cdr:from>
    <cdr:to>
      <cdr:x>0.13837</cdr:x>
      <cdr:y>0.71348</cdr:y>
    </cdr:to>
    <cdr:sp macro="" textlink="">
      <cdr:nvSpPr>
        <cdr:cNvPr id="2" name="TextBox 42"/>
        <cdr:cNvSpPr txBox="1"/>
      </cdr:nvSpPr>
      <cdr:spPr>
        <a:xfrm xmlns:a="http://schemas.openxmlformats.org/drawingml/2006/main">
          <a:off x="527047" y="1871135"/>
          <a:ext cx="507977" cy="22225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87%</a:t>
          </a:r>
        </a:p>
      </cdr:txBody>
    </cdr:sp>
  </cdr:relSizeAnchor>
  <cdr:relSizeAnchor xmlns:cdr="http://schemas.openxmlformats.org/drawingml/2006/chartDrawing">
    <cdr:from>
      <cdr:x>0.12422</cdr:x>
      <cdr:y>0.64856</cdr:y>
    </cdr:from>
    <cdr:to>
      <cdr:x>0.19213</cdr:x>
      <cdr:y>0.72431</cdr:y>
    </cdr:to>
    <cdr:sp macro="" textlink="">
      <cdr:nvSpPr>
        <cdr:cNvPr id="3" name="TextBox 43"/>
        <cdr:cNvSpPr txBox="1"/>
      </cdr:nvSpPr>
      <cdr:spPr>
        <a:xfrm xmlns:a="http://schemas.openxmlformats.org/drawingml/2006/main">
          <a:off x="929216" y="1902896"/>
          <a:ext cx="507977" cy="22225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83%</a:t>
          </a:r>
        </a:p>
      </cdr:txBody>
    </cdr:sp>
  </cdr:relSizeAnchor>
  <cdr:relSizeAnchor xmlns:cdr="http://schemas.openxmlformats.org/drawingml/2006/chartDrawing">
    <cdr:from>
      <cdr:x>0.17799</cdr:x>
      <cdr:y>0.6197</cdr:y>
    </cdr:from>
    <cdr:to>
      <cdr:x>0.2459</cdr:x>
      <cdr:y>0.69545</cdr:y>
    </cdr:to>
    <cdr:sp macro="" textlink="">
      <cdr:nvSpPr>
        <cdr:cNvPr id="4" name="TextBox 44"/>
        <cdr:cNvSpPr txBox="1"/>
      </cdr:nvSpPr>
      <cdr:spPr>
        <a:xfrm xmlns:a="http://schemas.openxmlformats.org/drawingml/2006/main">
          <a:off x="1331384" y="1818221"/>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93%</a:t>
          </a:r>
        </a:p>
      </cdr:txBody>
    </cdr:sp>
  </cdr:relSizeAnchor>
  <cdr:relSizeAnchor xmlns:cdr="http://schemas.openxmlformats.org/drawingml/2006/chartDrawing">
    <cdr:from>
      <cdr:x>0.23034</cdr:x>
      <cdr:y>0.61248</cdr:y>
    </cdr:from>
    <cdr:to>
      <cdr:x>0.30816</cdr:x>
      <cdr:y>0.68823</cdr:y>
    </cdr:to>
    <cdr:sp macro="" textlink="">
      <cdr:nvSpPr>
        <cdr:cNvPr id="5" name="TextBox 45"/>
        <cdr:cNvSpPr txBox="1"/>
      </cdr:nvSpPr>
      <cdr:spPr>
        <a:xfrm xmlns:a="http://schemas.openxmlformats.org/drawingml/2006/main">
          <a:off x="1722968" y="1797054"/>
          <a:ext cx="582085"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69%</a:t>
          </a:r>
        </a:p>
      </cdr:txBody>
    </cdr:sp>
  </cdr:relSizeAnchor>
  <cdr:relSizeAnchor xmlns:cdr="http://schemas.openxmlformats.org/drawingml/2006/chartDrawing">
    <cdr:from>
      <cdr:x>0.27985</cdr:x>
      <cdr:y>0.54034</cdr:y>
    </cdr:from>
    <cdr:to>
      <cdr:x>0.35767</cdr:x>
      <cdr:y>0.61609</cdr:y>
    </cdr:to>
    <cdr:sp macro="" textlink="">
      <cdr:nvSpPr>
        <cdr:cNvPr id="6" name="TextBox 46"/>
        <cdr:cNvSpPr txBox="1"/>
      </cdr:nvSpPr>
      <cdr:spPr>
        <a:xfrm xmlns:a="http://schemas.openxmlformats.org/drawingml/2006/main">
          <a:off x="2093354" y="1585380"/>
          <a:ext cx="582105" cy="22225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59%</a:t>
          </a:r>
        </a:p>
      </cdr:txBody>
    </cdr:sp>
  </cdr:relSizeAnchor>
  <cdr:relSizeAnchor xmlns:cdr="http://schemas.openxmlformats.org/drawingml/2006/chartDrawing">
    <cdr:from>
      <cdr:x>0.32655</cdr:x>
      <cdr:y>0.64856</cdr:y>
    </cdr:from>
    <cdr:to>
      <cdr:x>0.39446</cdr:x>
      <cdr:y>0.7243</cdr:y>
    </cdr:to>
    <cdr:sp macro="" textlink="">
      <cdr:nvSpPr>
        <cdr:cNvPr id="7" name="TextBox 47"/>
        <cdr:cNvSpPr txBox="1"/>
      </cdr:nvSpPr>
      <cdr:spPr>
        <a:xfrm xmlns:a="http://schemas.openxmlformats.org/drawingml/2006/main">
          <a:off x="2442634" y="1902890"/>
          <a:ext cx="508000"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61%</a:t>
          </a:r>
        </a:p>
      </cdr:txBody>
    </cdr:sp>
  </cdr:relSizeAnchor>
  <cdr:relSizeAnchor xmlns:cdr="http://schemas.openxmlformats.org/drawingml/2006/chartDrawing">
    <cdr:from>
      <cdr:x>0.38031</cdr:x>
      <cdr:y>0.59445</cdr:y>
    </cdr:from>
    <cdr:to>
      <cdr:x>0.44823</cdr:x>
      <cdr:y>0.6702</cdr:y>
    </cdr:to>
    <cdr:sp macro="" textlink="">
      <cdr:nvSpPr>
        <cdr:cNvPr id="8" name="TextBox 48"/>
        <cdr:cNvSpPr txBox="1"/>
      </cdr:nvSpPr>
      <cdr:spPr>
        <a:xfrm xmlns:a="http://schemas.openxmlformats.org/drawingml/2006/main">
          <a:off x="2844799" y="1744139"/>
          <a:ext cx="508002"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48%</a:t>
          </a:r>
        </a:p>
      </cdr:txBody>
    </cdr:sp>
  </cdr:relSizeAnchor>
  <cdr:relSizeAnchor xmlns:cdr="http://schemas.openxmlformats.org/drawingml/2006/chartDrawing">
    <cdr:from>
      <cdr:x>0.43549</cdr:x>
      <cdr:y>0.79284</cdr:y>
    </cdr:from>
    <cdr:to>
      <cdr:x>0.50341</cdr:x>
      <cdr:y>0.86859</cdr:y>
    </cdr:to>
    <cdr:sp macro="" textlink="">
      <cdr:nvSpPr>
        <cdr:cNvPr id="9" name="TextBox 49"/>
        <cdr:cNvSpPr txBox="1"/>
      </cdr:nvSpPr>
      <cdr:spPr>
        <a:xfrm xmlns:a="http://schemas.openxmlformats.org/drawingml/2006/main">
          <a:off x="3257551" y="2326222"/>
          <a:ext cx="508000"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57%</a:t>
          </a:r>
        </a:p>
      </cdr:txBody>
    </cdr:sp>
  </cdr:relSizeAnchor>
  <cdr:relSizeAnchor xmlns:cdr="http://schemas.openxmlformats.org/drawingml/2006/chartDrawing">
    <cdr:from>
      <cdr:x>0.48926</cdr:x>
      <cdr:y>0.79645</cdr:y>
    </cdr:from>
    <cdr:to>
      <cdr:x>0.55717</cdr:x>
      <cdr:y>0.87219</cdr:y>
    </cdr:to>
    <cdr:sp macro="" textlink="">
      <cdr:nvSpPr>
        <cdr:cNvPr id="10" name="TextBox 50"/>
        <cdr:cNvSpPr txBox="1"/>
      </cdr:nvSpPr>
      <cdr:spPr>
        <a:xfrm xmlns:a="http://schemas.openxmlformats.org/drawingml/2006/main">
          <a:off x="3659716" y="2336805"/>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36%</a:t>
          </a:r>
        </a:p>
      </cdr:txBody>
    </cdr:sp>
  </cdr:relSizeAnchor>
  <cdr:relSizeAnchor xmlns:cdr="http://schemas.openxmlformats.org/drawingml/2006/chartDrawing">
    <cdr:from>
      <cdr:x>0.53878</cdr:x>
      <cdr:y>0.79284</cdr:y>
    </cdr:from>
    <cdr:to>
      <cdr:x>0.60669</cdr:x>
      <cdr:y>0.86859</cdr:y>
    </cdr:to>
    <cdr:sp macro="" textlink="">
      <cdr:nvSpPr>
        <cdr:cNvPr id="11" name="TextBox 51"/>
        <cdr:cNvSpPr txBox="1"/>
      </cdr:nvSpPr>
      <cdr:spPr>
        <a:xfrm xmlns:a="http://schemas.openxmlformats.org/drawingml/2006/main">
          <a:off x="4030134" y="2326223"/>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45%</a:t>
          </a:r>
        </a:p>
      </cdr:txBody>
    </cdr:sp>
  </cdr:relSizeAnchor>
  <cdr:relSizeAnchor xmlns:cdr="http://schemas.openxmlformats.org/drawingml/2006/chartDrawing">
    <cdr:from>
      <cdr:x>0.59396</cdr:x>
      <cdr:y>0.80005</cdr:y>
    </cdr:from>
    <cdr:to>
      <cdr:x>0.66187</cdr:x>
      <cdr:y>0.8758</cdr:y>
    </cdr:to>
    <cdr:sp macro="" textlink="">
      <cdr:nvSpPr>
        <cdr:cNvPr id="12" name="TextBox 52"/>
        <cdr:cNvSpPr txBox="1"/>
      </cdr:nvSpPr>
      <cdr:spPr>
        <a:xfrm xmlns:a="http://schemas.openxmlformats.org/drawingml/2006/main">
          <a:off x="4442883" y="2347389"/>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22%</a:t>
          </a:r>
        </a:p>
      </cdr:txBody>
    </cdr:sp>
  </cdr:relSizeAnchor>
  <cdr:relSizeAnchor xmlns:cdr="http://schemas.openxmlformats.org/drawingml/2006/chartDrawing">
    <cdr:from>
      <cdr:x>0.64914</cdr:x>
      <cdr:y>0.80005</cdr:y>
    </cdr:from>
    <cdr:to>
      <cdr:x>0.71705</cdr:x>
      <cdr:y>0.8758</cdr:y>
    </cdr:to>
    <cdr:sp macro="" textlink="">
      <cdr:nvSpPr>
        <cdr:cNvPr id="13" name="TextBox 53"/>
        <cdr:cNvSpPr txBox="1"/>
      </cdr:nvSpPr>
      <cdr:spPr>
        <a:xfrm xmlns:a="http://schemas.openxmlformats.org/drawingml/2006/main">
          <a:off x="4855635" y="2347389"/>
          <a:ext cx="508002"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15%</a:t>
          </a:r>
        </a:p>
      </cdr:txBody>
    </cdr:sp>
  </cdr:relSizeAnchor>
  <cdr:relSizeAnchor xmlns:cdr="http://schemas.openxmlformats.org/drawingml/2006/chartDrawing">
    <cdr:from>
      <cdr:x>0.07187</cdr:x>
      <cdr:y>0.43573</cdr:y>
    </cdr:from>
    <cdr:to>
      <cdr:x>0.12875</cdr:x>
      <cdr:y>0.51942</cdr:y>
    </cdr:to>
    <cdr:sp macro="" textlink="">
      <cdr:nvSpPr>
        <cdr:cNvPr id="14" name="TextBox 54"/>
        <cdr:cNvSpPr txBox="1"/>
      </cdr:nvSpPr>
      <cdr:spPr>
        <a:xfrm xmlns:a="http://schemas.openxmlformats.org/drawingml/2006/main">
          <a:off x="537598" y="1278462"/>
          <a:ext cx="425471" cy="2455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13%</a:t>
          </a:r>
        </a:p>
      </cdr:txBody>
    </cdr:sp>
  </cdr:relSizeAnchor>
  <cdr:relSizeAnchor xmlns:cdr="http://schemas.openxmlformats.org/drawingml/2006/chartDrawing">
    <cdr:from>
      <cdr:x>0.74676</cdr:x>
      <cdr:y>0.78202</cdr:y>
    </cdr:from>
    <cdr:to>
      <cdr:x>0.81467</cdr:x>
      <cdr:y>0.85777</cdr:y>
    </cdr:to>
    <cdr:sp macro="" textlink="">
      <cdr:nvSpPr>
        <cdr:cNvPr id="15" name="TextBox 55"/>
        <cdr:cNvSpPr txBox="1"/>
      </cdr:nvSpPr>
      <cdr:spPr>
        <a:xfrm xmlns:a="http://schemas.openxmlformats.org/drawingml/2006/main">
          <a:off x="5585885" y="2294474"/>
          <a:ext cx="508000"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16%</a:t>
          </a:r>
        </a:p>
      </cdr:txBody>
    </cdr:sp>
  </cdr:relSizeAnchor>
  <cdr:relSizeAnchor xmlns:cdr="http://schemas.openxmlformats.org/drawingml/2006/chartDrawing">
    <cdr:from>
      <cdr:x>0.80053</cdr:x>
      <cdr:y>0.78202</cdr:y>
    </cdr:from>
    <cdr:to>
      <cdr:x>0.86844</cdr:x>
      <cdr:y>0.85777</cdr:y>
    </cdr:to>
    <cdr:sp macro="" textlink="">
      <cdr:nvSpPr>
        <cdr:cNvPr id="16" name="TextBox 56"/>
        <cdr:cNvSpPr txBox="1"/>
      </cdr:nvSpPr>
      <cdr:spPr>
        <a:xfrm xmlns:a="http://schemas.openxmlformats.org/drawingml/2006/main">
          <a:off x="5988051" y="2294474"/>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20%</a:t>
          </a:r>
        </a:p>
      </cdr:txBody>
    </cdr:sp>
  </cdr:relSizeAnchor>
  <cdr:relSizeAnchor xmlns:cdr="http://schemas.openxmlformats.org/drawingml/2006/chartDrawing">
    <cdr:from>
      <cdr:x>0.12988</cdr:x>
      <cdr:y>0.41049</cdr:y>
    </cdr:from>
    <cdr:to>
      <cdr:x>0.1978</cdr:x>
      <cdr:y>0.48624</cdr:y>
    </cdr:to>
    <cdr:sp macro="" textlink="">
      <cdr:nvSpPr>
        <cdr:cNvPr id="17" name="TextBox 57"/>
        <cdr:cNvSpPr txBox="1"/>
      </cdr:nvSpPr>
      <cdr:spPr>
        <a:xfrm xmlns:a="http://schemas.openxmlformats.org/drawingml/2006/main">
          <a:off x="971512" y="1204394"/>
          <a:ext cx="508052" cy="22225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17%</a:t>
          </a:r>
        </a:p>
      </cdr:txBody>
    </cdr:sp>
  </cdr:relSizeAnchor>
  <cdr:relSizeAnchor xmlns:cdr="http://schemas.openxmlformats.org/drawingml/2006/chartDrawing">
    <cdr:from>
      <cdr:x>0.18082</cdr:x>
      <cdr:y>0.47902</cdr:y>
    </cdr:from>
    <cdr:to>
      <cdr:x>0.24873</cdr:x>
      <cdr:y>0.55477</cdr:y>
    </cdr:to>
    <cdr:sp macro="" textlink="">
      <cdr:nvSpPr>
        <cdr:cNvPr id="18" name="TextBox 58"/>
        <cdr:cNvSpPr txBox="1"/>
      </cdr:nvSpPr>
      <cdr:spPr>
        <a:xfrm xmlns:a="http://schemas.openxmlformats.org/drawingml/2006/main">
          <a:off x="1352551" y="1405477"/>
          <a:ext cx="507977" cy="22225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7%</a:t>
          </a:r>
        </a:p>
      </cdr:txBody>
    </cdr:sp>
  </cdr:relSizeAnchor>
  <cdr:relSizeAnchor xmlns:cdr="http://schemas.openxmlformats.org/drawingml/2006/chartDrawing">
    <cdr:from>
      <cdr:x>0.22609</cdr:x>
      <cdr:y>0.41048</cdr:y>
    </cdr:from>
    <cdr:to>
      <cdr:x>0.30391</cdr:x>
      <cdr:y>0.48623</cdr:y>
    </cdr:to>
    <cdr:sp macro="" textlink="">
      <cdr:nvSpPr>
        <cdr:cNvPr id="19" name="TextBox 59"/>
        <cdr:cNvSpPr txBox="1"/>
      </cdr:nvSpPr>
      <cdr:spPr>
        <a:xfrm xmlns:a="http://schemas.openxmlformats.org/drawingml/2006/main">
          <a:off x="1691220" y="1204373"/>
          <a:ext cx="582105" cy="22225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31%</a:t>
          </a:r>
        </a:p>
      </cdr:txBody>
    </cdr:sp>
  </cdr:relSizeAnchor>
  <cdr:relSizeAnchor xmlns:cdr="http://schemas.openxmlformats.org/drawingml/2006/chartDrawing">
    <cdr:from>
      <cdr:x>0.28127</cdr:x>
      <cdr:y>0.22653</cdr:y>
    </cdr:from>
    <cdr:to>
      <cdr:x>0.34918</cdr:x>
      <cdr:y>0.30228</cdr:y>
    </cdr:to>
    <cdr:sp macro="" textlink="">
      <cdr:nvSpPr>
        <cdr:cNvPr id="21" name="TextBox 61"/>
        <cdr:cNvSpPr txBox="1"/>
      </cdr:nvSpPr>
      <cdr:spPr>
        <a:xfrm xmlns:a="http://schemas.openxmlformats.org/drawingml/2006/main">
          <a:off x="2103972" y="664639"/>
          <a:ext cx="507977" cy="22225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41%</a:t>
          </a:r>
        </a:p>
      </cdr:txBody>
    </cdr:sp>
  </cdr:relSizeAnchor>
  <cdr:relSizeAnchor xmlns:cdr="http://schemas.openxmlformats.org/drawingml/2006/chartDrawing">
    <cdr:from>
      <cdr:x>0.32938</cdr:x>
      <cdr:y>0.40688</cdr:y>
    </cdr:from>
    <cdr:to>
      <cdr:x>0.39729</cdr:x>
      <cdr:y>0.48263</cdr:y>
    </cdr:to>
    <cdr:sp macro="" textlink="">
      <cdr:nvSpPr>
        <cdr:cNvPr id="22" name="TextBox 62"/>
        <cdr:cNvSpPr txBox="1"/>
      </cdr:nvSpPr>
      <cdr:spPr>
        <a:xfrm xmlns:a="http://schemas.openxmlformats.org/drawingml/2006/main">
          <a:off x="2463799" y="1193806"/>
          <a:ext cx="508002"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39%</a:t>
          </a:r>
        </a:p>
      </cdr:txBody>
    </cdr:sp>
  </cdr:relSizeAnchor>
  <cdr:relSizeAnchor xmlns:cdr="http://schemas.openxmlformats.org/drawingml/2006/chartDrawing">
    <cdr:from>
      <cdr:x>0.43691</cdr:x>
      <cdr:y>0.67381</cdr:y>
    </cdr:from>
    <cdr:to>
      <cdr:x>0.50482</cdr:x>
      <cdr:y>0.74955</cdr:y>
    </cdr:to>
    <cdr:sp macro="" textlink="">
      <cdr:nvSpPr>
        <cdr:cNvPr id="23" name="TextBox 63"/>
        <cdr:cNvSpPr txBox="1"/>
      </cdr:nvSpPr>
      <cdr:spPr>
        <a:xfrm xmlns:a="http://schemas.openxmlformats.org/drawingml/2006/main">
          <a:off x="3268134" y="1976973"/>
          <a:ext cx="508000"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43%</a:t>
          </a:r>
        </a:p>
      </cdr:txBody>
    </cdr:sp>
  </cdr:relSizeAnchor>
  <cdr:relSizeAnchor xmlns:cdr="http://schemas.openxmlformats.org/drawingml/2006/chartDrawing">
    <cdr:from>
      <cdr:x>0.49067</cdr:x>
      <cdr:y>0.68102</cdr:y>
    </cdr:from>
    <cdr:to>
      <cdr:x>0.55859</cdr:x>
      <cdr:y>0.75677</cdr:y>
    </cdr:to>
    <cdr:sp macro="" textlink="">
      <cdr:nvSpPr>
        <cdr:cNvPr id="24" name="TextBox 64"/>
        <cdr:cNvSpPr txBox="1"/>
      </cdr:nvSpPr>
      <cdr:spPr>
        <a:xfrm xmlns:a="http://schemas.openxmlformats.org/drawingml/2006/main">
          <a:off x="3670301" y="1998139"/>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64%</a:t>
          </a:r>
        </a:p>
      </cdr:txBody>
    </cdr:sp>
  </cdr:relSizeAnchor>
  <cdr:relSizeAnchor xmlns:cdr="http://schemas.openxmlformats.org/drawingml/2006/chartDrawing">
    <cdr:from>
      <cdr:x>0.53595</cdr:x>
      <cdr:y>0.67741</cdr:y>
    </cdr:from>
    <cdr:to>
      <cdr:x>0.60386</cdr:x>
      <cdr:y>0.75316</cdr:y>
    </cdr:to>
    <cdr:sp macro="" textlink="">
      <cdr:nvSpPr>
        <cdr:cNvPr id="25" name="TextBox 65"/>
        <cdr:cNvSpPr txBox="1"/>
      </cdr:nvSpPr>
      <cdr:spPr>
        <a:xfrm xmlns:a="http://schemas.openxmlformats.org/drawingml/2006/main">
          <a:off x="4008967" y="1987555"/>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55%</a:t>
          </a:r>
        </a:p>
      </cdr:txBody>
    </cdr:sp>
  </cdr:relSizeAnchor>
  <cdr:relSizeAnchor xmlns:cdr="http://schemas.openxmlformats.org/drawingml/2006/chartDrawing">
    <cdr:from>
      <cdr:x>0.59254</cdr:x>
      <cdr:y>0.62331</cdr:y>
    </cdr:from>
    <cdr:to>
      <cdr:x>0.66045</cdr:x>
      <cdr:y>0.69905</cdr:y>
    </cdr:to>
    <cdr:sp macro="" textlink="">
      <cdr:nvSpPr>
        <cdr:cNvPr id="26" name="TextBox 66"/>
        <cdr:cNvSpPr txBox="1"/>
      </cdr:nvSpPr>
      <cdr:spPr>
        <a:xfrm xmlns:a="http://schemas.openxmlformats.org/drawingml/2006/main">
          <a:off x="4432299" y="1828803"/>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78%</a:t>
          </a:r>
        </a:p>
      </cdr:txBody>
    </cdr:sp>
  </cdr:relSizeAnchor>
  <cdr:relSizeAnchor xmlns:cdr="http://schemas.openxmlformats.org/drawingml/2006/chartDrawing">
    <cdr:from>
      <cdr:x>0.64064</cdr:x>
      <cdr:y>0.52952</cdr:y>
    </cdr:from>
    <cdr:to>
      <cdr:x>0.70856</cdr:x>
      <cdr:y>0.60527</cdr:y>
    </cdr:to>
    <cdr:sp macro="" textlink="">
      <cdr:nvSpPr>
        <cdr:cNvPr id="27" name="TextBox 67"/>
        <cdr:cNvSpPr txBox="1"/>
      </cdr:nvSpPr>
      <cdr:spPr>
        <a:xfrm xmlns:a="http://schemas.openxmlformats.org/drawingml/2006/main">
          <a:off x="4792117" y="1553633"/>
          <a:ext cx="508052" cy="22225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85%</a:t>
          </a:r>
        </a:p>
      </cdr:txBody>
    </cdr:sp>
  </cdr:relSizeAnchor>
  <cdr:relSizeAnchor xmlns:cdr="http://schemas.openxmlformats.org/drawingml/2006/chartDrawing">
    <cdr:from>
      <cdr:x>0.74535</cdr:x>
      <cdr:y>0.41049</cdr:y>
    </cdr:from>
    <cdr:to>
      <cdr:x>0.81326</cdr:x>
      <cdr:y>0.48623</cdr:y>
    </cdr:to>
    <cdr:sp macro="" textlink="">
      <cdr:nvSpPr>
        <cdr:cNvPr id="28" name="TextBox 68"/>
        <cdr:cNvSpPr txBox="1"/>
      </cdr:nvSpPr>
      <cdr:spPr>
        <a:xfrm xmlns:a="http://schemas.openxmlformats.org/drawingml/2006/main">
          <a:off x="5575300" y="1204380"/>
          <a:ext cx="508000"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84%</a:t>
          </a:r>
        </a:p>
      </cdr:txBody>
    </cdr:sp>
  </cdr:relSizeAnchor>
  <cdr:relSizeAnchor xmlns:cdr="http://schemas.openxmlformats.org/drawingml/2006/chartDrawing">
    <cdr:from>
      <cdr:x>0.79911</cdr:x>
      <cdr:y>0.41409</cdr:y>
    </cdr:from>
    <cdr:to>
      <cdr:x>0.86702</cdr:x>
      <cdr:y>0.48984</cdr:y>
    </cdr:to>
    <cdr:sp macro="" textlink="">
      <cdr:nvSpPr>
        <cdr:cNvPr id="29" name="TextBox 69"/>
        <cdr:cNvSpPr txBox="1"/>
      </cdr:nvSpPr>
      <cdr:spPr>
        <a:xfrm xmlns:a="http://schemas.openxmlformats.org/drawingml/2006/main">
          <a:off x="5977465" y="1214966"/>
          <a:ext cx="508001" cy="2222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80%</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H:\@\192.168.123.2\Projects%20&amp;%20Proposals%20Archive\Project%20&amp;%20Proposals%20-%203%20Digit%20\Projects\794%20CWCOG%20Housing\794%20Data\OEA%20Pop%20Proj%2095-40%201:97%20copy"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ecosystem\ECO_Shared_Files\%20%20%20PROJECTS\Closed%20-%20PROJECTS\794%20CWCOG%20Housing\794%20Data\794%20Employment%20Forecast%20v2"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ecosystem\ECO_Shared_Files\%20%20%20PROJECTS\6620%20Albany\6620%20Report\662%20Report%20Table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192.168.123.2\Projects%20&amp;%20Proposals%20Archive\%20%20%20PROJECTS\786%20Gov's%20Growth%20Comm\786%20%20Report\786%20Ch3%20Growth\Old%20Version,%20data\786%20Ch3%20Data"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ecosystem\ECO_Shared_Files\%20%20%20PROJECTS\Closed%20-%20PROJECTS\794%20CWCOG%20Housing\794%20Data\202%20Data\Zip%20Code%20Summarie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ecosystem\ECO_Shared_Files\%20PROJECTS\%20Public_6000_7000\6972%20RVCOG%20EOA\6972%20Data\QCEW%20Employment%20Data\6972%20Jackson%20NAICS%20data%203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fe Expectancy"/>
      <sheetName val="Age Groups"/>
      <sheetName val="Age &amp; Sex"/>
      <sheetName val="Median Age"/>
      <sheetName val="County Data"/>
      <sheetName val="Components of Change"/>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Type &amp; Zip"/>
      <sheetName val="Revised Forecast"/>
      <sheetName val="Sheet3"/>
    </sheetNames>
    <sheetDataSet>
      <sheetData sheetId="0"/>
      <sheetData sheetId="1" refreshError="1">
        <row r="15">
          <cell r="I15">
            <v>43763.695917952471</v>
          </cell>
        </row>
        <row r="16">
          <cell r="I16">
            <v>53927.219541706618</v>
          </cell>
        </row>
      </sheetData>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1, 1-2"/>
      <sheetName val="Table 1-3"/>
      <sheetName val="Table 1-4"/>
      <sheetName val="Table 1-6"/>
      <sheetName val="Table 2-1"/>
      <sheetName val="Table 2-2"/>
      <sheetName val="Table 2-3"/>
      <sheetName val="Table 2-4"/>
      <sheetName val="Table 2-5"/>
      <sheetName val="Table 3-8"/>
      <sheetName val="Table 3-9"/>
      <sheetName val="Table 3-10"/>
      <sheetName val="A-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 Emp, DU, Veh"/>
      <sheetName val="Timeline"/>
      <sheetName val="OR vs. US"/>
      <sheetName val="Comp Pop Change 90-97"/>
      <sheetName val="OEA Forecast"/>
    </sheetNames>
    <sheetDataSet>
      <sheetData sheetId="0" refreshError="1"/>
      <sheetData sheetId="1" refreshError="1">
        <row r="3">
          <cell r="B3">
            <v>1970</v>
          </cell>
          <cell r="D3">
            <v>1975</v>
          </cell>
          <cell r="F3">
            <v>1980</v>
          </cell>
          <cell r="H3">
            <v>1985</v>
          </cell>
          <cell r="J3">
            <v>1990</v>
          </cell>
          <cell r="L3">
            <v>1995</v>
          </cell>
          <cell r="N3">
            <v>2000</v>
          </cell>
        </row>
        <row r="8">
          <cell r="B8" t="str">
            <v>National</v>
          </cell>
        </row>
        <row r="15">
          <cell r="B15" t="str">
            <v>Oregon</v>
          </cell>
        </row>
        <row r="22">
          <cell r="B22" t="str">
            <v>Growth</v>
          </cell>
        </row>
        <row r="23">
          <cell r="B23" t="str">
            <v>Milestones</v>
          </cell>
        </row>
      </sheetData>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bany"/>
      <sheetName val="Alsea"/>
      <sheetName val="Blodgett"/>
      <sheetName val="Brownsville"/>
      <sheetName val="Cascadia"/>
      <sheetName val="Corvallis1"/>
      <sheetName val="Corvallis2"/>
      <sheetName val="Corvallis3"/>
      <sheetName val="Corvallis4"/>
      <sheetName val="Corvallis Sum"/>
      <sheetName val="Crabtree"/>
      <sheetName val="Crawfordsville"/>
      <sheetName val="Foster"/>
      <sheetName val="Gates"/>
      <sheetName val="Halsey"/>
      <sheetName val="Harrisburg"/>
      <sheetName val="Idanha"/>
      <sheetName val="Jefferson"/>
      <sheetName val="Lebanon"/>
      <sheetName val="Lyons"/>
      <sheetName val="Mill City"/>
      <sheetName val="Monroe"/>
      <sheetName val="Philomath"/>
      <sheetName val="Scio"/>
      <sheetName val="Shedd"/>
      <sheetName val="Stayton"/>
      <sheetName val="Sublimity"/>
      <sheetName val="Sweet Home"/>
      <sheetName val="Tangent"/>
      <sheetName val="Outside"/>
      <sheetName val="Remainder"/>
      <sheetName val="Benton"/>
      <sheetName val="Linn"/>
      <sheetName val="Oregon"/>
      <sheetName val="By Zi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row r="95">
          <cell r="B95">
            <v>20015.750000000004</v>
          </cell>
          <cell r="C95">
            <v>6894.2500000000009</v>
          </cell>
          <cell r="D95">
            <v>15327.583333333336</v>
          </cell>
          <cell r="E95">
            <v>42250.500000000007</v>
          </cell>
        </row>
      </sheetData>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ICS"/>
      <sheetName val="Jackson Co."/>
      <sheetName val="Madras Pub"/>
      <sheetName val="Ashland"/>
      <sheetName val="Central Point"/>
      <sheetName val="Eagel Point"/>
      <sheetName val="Jacksonville"/>
      <sheetName val="Medford"/>
      <sheetName val="Phoenix"/>
      <sheetName val="Talent"/>
    </sheetNames>
    <sheetDataSet>
      <sheetData sheetId="0">
        <row r="5">
          <cell r="A5">
            <v>11</v>
          </cell>
          <cell r="B5" t="str">
            <v>Agriculture, Forestry, Fishing and Hunting</v>
          </cell>
        </row>
        <row r="6">
          <cell r="A6">
            <v>21</v>
          </cell>
          <cell r="B6" t="str">
            <v>Mining</v>
          </cell>
        </row>
        <row r="7">
          <cell r="A7">
            <v>22</v>
          </cell>
          <cell r="B7" t="str">
            <v>Utilities</v>
          </cell>
        </row>
        <row r="8">
          <cell r="A8">
            <v>23</v>
          </cell>
          <cell r="B8" t="str">
            <v>Construction</v>
          </cell>
        </row>
        <row r="9">
          <cell r="A9">
            <v>42</v>
          </cell>
          <cell r="B9" t="str">
            <v>Wholesale Trade</v>
          </cell>
        </row>
        <row r="10">
          <cell r="A10">
            <v>51</v>
          </cell>
          <cell r="B10" t="str">
            <v>Information</v>
          </cell>
        </row>
        <row r="11">
          <cell r="A11">
            <v>52</v>
          </cell>
          <cell r="B11" t="str">
            <v>Finance and Insurance</v>
          </cell>
        </row>
        <row r="12">
          <cell r="A12">
            <v>53</v>
          </cell>
          <cell r="B12" t="str">
            <v>Real Estate and Rental and Leasing</v>
          </cell>
        </row>
        <row r="13">
          <cell r="A13">
            <v>54</v>
          </cell>
          <cell r="B13" t="str">
            <v>Professional, Scientific, and Technical Services</v>
          </cell>
        </row>
        <row r="14">
          <cell r="A14">
            <v>55</v>
          </cell>
          <cell r="B14" t="str">
            <v>Management of Companies and Enterprises</v>
          </cell>
        </row>
        <row r="15">
          <cell r="A15">
            <v>56</v>
          </cell>
          <cell r="B15" t="str">
            <v>Administrative and Support and Waste Management and Remediation Services</v>
          </cell>
        </row>
        <row r="16">
          <cell r="A16">
            <v>61</v>
          </cell>
          <cell r="B16" t="str">
            <v>Educational Services</v>
          </cell>
        </row>
        <row r="17">
          <cell r="A17">
            <v>62</v>
          </cell>
          <cell r="B17" t="str">
            <v>Health Care and Social Assistance</v>
          </cell>
        </row>
        <row r="18">
          <cell r="A18">
            <v>71</v>
          </cell>
          <cell r="B18" t="str">
            <v>Arts, Entertainment, and Recreation</v>
          </cell>
        </row>
        <row r="19">
          <cell r="A19">
            <v>72</v>
          </cell>
          <cell r="B19" t="str">
            <v>Accommodation and Food Services</v>
          </cell>
        </row>
        <row r="20">
          <cell r="A20">
            <v>81</v>
          </cell>
          <cell r="B20" t="str">
            <v>Other Services (except Public Administration)</v>
          </cell>
        </row>
        <row r="21">
          <cell r="A21">
            <v>92</v>
          </cell>
          <cell r="B21" t="str">
            <v>Public Administration</v>
          </cell>
        </row>
        <row r="22">
          <cell r="A22">
            <v>111</v>
          </cell>
          <cell r="B22" t="str">
            <v>Crop Production</v>
          </cell>
        </row>
        <row r="23">
          <cell r="A23">
            <v>112</v>
          </cell>
          <cell r="B23" t="str">
            <v>Animal Production</v>
          </cell>
        </row>
        <row r="24">
          <cell r="A24">
            <v>113</v>
          </cell>
          <cell r="B24" t="str">
            <v>Forestry and Logging</v>
          </cell>
        </row>
        <row r="25">
          <cell r="A25">
            <v>114</v>
          </cell>
          <cell r="B25" t="str">
            <v>Fishing, Hunting and Trapping</v>
          </cell>
        </row>
        <row r="26">
          <cell r="A26">
            <v>115</v>
          </cell>
          <cell r="B26" t="str">
            <v>Support Activities for Agriculture and Forestry</v>
          </cell>
        </row>
        <row r="27">
          <cell r="A27">
            <v>211</v>
          </cell>
          <cell r="B27" t="str">
            <v>Oil and Gas Extraction</v>
          </cell>
        </row>
        <row r="28">
          <cell r="A28">
            <v>212</v>
          </cell>
          <cell r="B28" t="str">
            <v>Mining (except Oil and Gas)</v>
          </cell>
        </row>
        <row r="29">
          <cell r="A29">
            <v>213</v>
          </cell>
          <cell r="B29" t="str">
            <v>Support Activities for Mining</v>
          </cell>
        </row>
        <row r="30">
          <cell r="A30">
            <v>221</v>
          </cell>
          <cell r="B30" t="str">
            <v>Utilities</v>
          </cell>
        </row>
        <row r="31">
          <cell r="A31">
            <v>236</v>
          </cell>
          <cell r="B31" t="str">
            <v>Construction of Buildings</v>
          </cell>
        </row>
        <row r="32">
          <cell r="A32">
            <v>237</v>
          </cell>
          <cell r="B32" t="str">
            <v>Heavy and Civil Engineering Construction</v>
          </cell>
        </row>
        <row r="33">
          <cell r="A33">
            <v>238</v>
          </cell>
          <cell r="B33" t="str">
            <v>Specialty Trade Contractors</v>
          </cell>
        </row>
        <row r="34">
          <cell r="A34">
            <v>311</v>
          </cell>
          <cell r="B34" t="str">
            <v>Food Manufacturing</v>
          </cell>
        </row>
        <row r="35">
          <cell r="A35">
            <v>312</v>
          </cell>
          <cell r="B35" t="str">
            <v>Beverage and Tobacco Product Manufacturing</v>
          </cell>
        </row>
        <row r="36">
          <cell r="A36">
            <v>313</v>
          </cell>
          <cell r="B36" t="str">
            <v>Textile Mills</v>
          </cell>
        </row>
        <row r="37">
          <cell r="A37">
            <v>314</v>
          </cell>
          <cell r="B37" t="str">
            <v>Textile Product Mills</v>
          </cell>
        </row>
        <row r="38">
          <cell r="A38">
            <v>315</v>
          </cell>
          <cell r="B38" t="str">
            <v>Apparel Manufacturing</v>
          </cell>
        </row>
        <row r="39">
          <cell r="A39">
            <v>316</v>
          </cell>
          <cell r="B39" t="str">
            <v>Leather and Allied Product Manufacturing</v>
          </cell>
        </row>
        <row r="40">
          <cell r="A40">
            <v>321</v>
          </cell>
          <cell r="B40" t="str">
            <v>Wood Product Manufacturing</v>
          </cell>
        </row>
        <row r="41">
          <cell r="A41">
            <v>322</v>
          </cell>
          <cell r="B41" t="str">
            <v>Paper Manufacturing</v>
          </cell>
        </row>
        <row r="42">
          <cell r="A42">
            <v>323</v>
          </cell>
          <cell r="B42" t="str">
            <v>Printing and Related Support Activities</v>
          </cell>
        </row>
        <row r="43">
          <cell r="A43">
            <v>324</v>
          </cell>
          <cell r="B43" t="str">
            <v>Petroleum and Coal Products Manufacturing</v>
          </cell>
        </row>
        <row r="44">
          <cell r="A44">
            <v>325</v>
          </cell>
          <cell r="B44" t="str">
            <v>Chemical Manufacturing</v>
          </cell>
        </row>
        <row r="45">
          <cell r="A45">
            <v>326</v>
          </cell>
          <cell r="B45" t="str">
            <v>Plastics and Rubber Products Manufacturing</v>
          </cell>
        </row>
        <row r="46">
          <cell r="A46">
            <v>327</v>
          </cell>
          <cell r="B46" t="str">
            <v>Nonmetallic Mineral Product Manufacturing</v>
          </cell>
        </row>
        <row r="47">
          <cell r="A47">
            <v>331</v>
          </cell>
          <cell r="B47" t="str">
            <v>Primary Metal Manufacturing</v>
          </cell>
        </row>
        <row r="48">
          <cell r="A48">
            <v>332</v>
          </cell>
          <cell r="B48" t="str">
            <v>Fabricated Metal Product Manufacturing</v>
          </cell>
        </row>
        <row r="49">
          <cell r="A49">
            <v>333</v>
          </cell>
          <cell r="B49" t="str">
            <v>Machinery Manufacturing</v>
          </cell>
        </row>
        <row r="50">
          <cell r="A50">
            <v>334</v>
          </cell>
          <cell r="B50" t="str">
            <v>Computer and Electronic Product Manufacturing</v>
          </cell>
        </row>
        <row r="51">
          <cell r="A51">
            <v>335</v>
          </cell>
          <cell r="B51" t="str">
            <v>Electrical Equipment, Appliance, and Component Manufacturing</v>
          </cell>
        </row>
        <row r="52">
          <cell r="A52">
            <v>336</v>
          </cell>
          <cell r="B52" t="str">
            <v>Transportation Equipment Manufacturing</v>
          </cell>
        </row>
        <row r="53">
          <cell r="A53">
            <v>337</v>
          </cell>
          <cell r="B53" t="str">
            <v>Furniture and Related Product Manufacturing</v>
          </cell>
        </row>
        <row r="54">
          <cell r="A54">
            <v>339</v>
          </cell>
          <cell r="B54" t="str">
            <v>Miscellaneous Manufacturing</v>
          </cell>
        </row>
        <row r="55">
          <cell r="A55">
            <v>423</v>
          </cell>
          <cell r="B55" t="str">
            <v>Merchant Wholesalers, Durable Goods</v>
          </cell>
        </row>
        <row r="56">
          <cell r="A56">
            <v>424</v>
          </cell>
          <cell r="B56" t="str">
            <v>Merchant Wholesalers, Nondurable Goods</v>
          </cell>
        </row>
        <row r="57">
          <cell r="A57">
            <v>425</v>
          </cell>
          <cell r="B57" t="str">
            <v>Wholesale Electronic Markets and Agents and Brokers</v>
          </cell>
        </row>
        <row r="58">
          <cell r="A58">
            <v>441</v>
          </cell>
          <cell r="B58" t="str">
            <v>Motor Vehicle and Parts Dealers</v>
          </cell>
        </row>
        <row r="59">
          <cell r="A59">
            <v>442</v>
          </cell>
          <cell r="B59" t="str">
            <v>Furniture and Home Furnishings Stores</v>
          </cell>
        </row>
        <row r="60">
          <cell r="A60">
            <v>443</v>
          </cell>
          <cell r="B60" t="str">
            <v>Electronics and Appliance Stores</v>
          </cell>
        </row>
        <row r="61">
          <cell r="A61">
            <v>444</v>
          </cell>
          <cell r="B61" t="str">
            <v>Building Material and Garden Equipment and Supplies Dealers</v>
          </cell>
        </row>
        <row r="62">
          <cell r="A62">
            <v>445</v>
          </cell>
          <cell r="B62" t="str">
            <v>Food and Beverage Stores</v>
          </cell>
        </row>
        <row r="63">
          <cell r="A63">
            <v>446</v>
          </cell>
          <cell r="B63" t="str">
            <v>Health and Personal Care Stores</v>
          </cell>
        </row>
        <row r="64">
          <cell r="A64">
            <v>447</v>
          </cell>
          <cell r="B64" t="str">
            <v>Gasoline Stations</v>
          </cell>
        </row>
        <row r="65">
          <cell r="A65">
            <v>448</v>
          </cell>
          <cell r="B65" t="str">
            <v>Clothing and Clothing Accessories Stores</v>
          </cell>
        </row>
        <row r="66">
          <cell r="A66">
            <v>451</v>
          </cell>
          <cell r="B66" t="str">
            <v>Sporting Goods, Hobby, Book, and Music Stores</v>
          </cell>
        </row>
        <row r="67">
          <cell r="A67">
            <v>452</v>
          </cell>
          <cell r="B67" t="str">
            <v>General Merchandise Stores</v>
          </cell>
        </row>
        <row r="68">
          <cell r="A68">
            <v>453</v>
          </cell>
          <cell r="B68" t="str">
            <v>Miscellaneous Store Retailers</v>
          </cell>
        </row>
        <row r="69">
          <cell r="A69">
            <v>454</v>
          </cell>
          <cell r="B69" t="str">
            <v>Nonstore Retailers</v>
          </cell>
        </row>
        <row r="70">
          <cell r="A70">
            <v>481</v>
          </cell>
          <cell r="B70" t="str">
            <v>Air Transportation</v>
          </cell>
        </row>
        <row r="71">
          <cell r="A71">
            <v>482</v>
          </cell>
          <cell r="B71" t="str">
            <v>Rail Transportation</v>
          </cell>
        </row>
        <row r="72">
          <cell r="A72">
            <v>483</v>
          </cell>
          <cell r="B72" t="str">
            <v>Water Transportation</v>
          </cell>
        </row>
        <row r="73">
          <cell r="A73">
            <v>484</v>
          </cell>
          <cell r="B73" t="str">
            <v>Truck Transportation</v>
          </cell>
        </row>
        <row r="74">
          <cell r="A74">
            <v>485</v>
          </cell>
          <cell r="B74" t="str">
            <v>Transit and Ground Passenger Transportation</v>
          </cell>
        </row>
        <row r="75">
          <cell r="A75">
            <v>486</v>
          </cell>
          <cell r="B75" t="str">
            <v>Pipeline Transportation</v>
          </cell>
        </row>
        <row r="76">
          <cell r="A76">
            <v>487</v>
          </cell>
          <cell r="B76" t="str">
            <v>Scenic and Sightseeing Transportation</v>
          </cell>
        </row>
        <row r="77">
          <cell r="A77">
            <v>488</v>
          </cell>
          <cell r="B77" t="str">
            <v>Support Activities for Transportation</v>
          </cell>
        </row>
        <row r="78">
          <cell r="A78">
            <v>491</v>
          </cell>
          <cell r="B78" t="str">
            <v>Postal Service</v>
          </cell>
        </row>
        <row r="79">
          <cell r="A79">
            <v>492</v>
          </cell>
          <cell r="B79" t="str">
            <v>Couriers and Messengers</v>
          </cell>
        </row>
        <row r="80">
          <cell r="A80">
            <v>493</v>
          </cell>
          <cell r="B80" t="str">
            <v>Warehousing and Storage</v>
          </cell>
        </row>
        <row r="81">
          <cell r="A81">
            <v>511</v>
          </cell>
          <cell r="B81" t="str">
            <v>Publishing Industries (except Internet)</v>
          </cell>
        </row>
        <row r="82">
          <cell r="A82">
            <v>512</v>
          </cell>
          <cell r="B82" t="str">
            <v>Motion Picture and Sound Recording Industries</v>
          </cell>
        </row>
        <row r="83">
          <cell r="A83">
            <v>515</v>
          </cell>
          <cell r="B83" t="str">
            <v>Broadcasting (except Internet)</v>
          </cell>
        </row>
        <row r="84">
          <cell r="A84">
            <v>516</v>
          </cell>
          <cell r="B84" t="str">
            <v>Internet Publishing and Broadcasting</v>
          </cell>
        </row>
        <row r="85">
          <cell r="A85">
            <v>517</v>
          </cell>
          <cell r="B85" t="str">
            <v>Telecommunications</v>
          </cell>
        </row>
        <row r="86">
          <cell r="A86">
            <v>518</v>
          </cell>
          <cell r="B86" t="str">
            <v>Internet Service Providers, Web Search Portals, and Data Processing Services</v>
          </cell>
        </row>
        <row r="87">
          <cell r="A87">
            <v>519</v>
          </cell>
          <cell r="B87" t="str">
            <v>Other Information Services</v>
          </cell>
        </row>
        <row r="88">
          <cell r="A88">
            <v>521</v>
          </cell>
          <cell r="B88" t="str">
            <v>Monetary Authorities - Central Bank</v>
          </cell>
        </row>
        <row r="89">
          <cell r="A89">
            <v>522</v>
          </cell>
          <cell r="B89" t="str">
            <v>Credit Intermediation and Related Activities</v>
          </cell>
        </row>
        <row r="90">
          <cell r="A90">
            <v>523</v>
          </cell>
          <cell r="B90" t="str">
            <v>Securities, Commodity Contracts, and Other Financial Investments and Related Activities</v>
          </cell>
        </row>
        <row r="91">
          <cell r="A91">
            <v>524</v>
          </cell>
          <cell r="B91" t="str">
            <v>Insurance Carriers and Related Activities</v>
          </cell>
        </row>
        <row r="92">
          <cell r="A92">
            <v>525</v>
          </cell>
          <cell r="B92" t="str">
            <v>Funds, Trusts, and Other Financial Vehicles</v>
          </cell>
        </row>
        <row r="93">
          <cell r="A93">
            <v>531</v>
          </cell>
          <cell r="B93" t="str">
            <v>Real Estate</v>
          </cell>
        </row>
        <row r="94">
          <cell r="A94">
            <v>532</v>
          </cell>
          <cell r="B94" t="str">
            <v>Rental and Leasing Services</v>
          </cell>
        </row>
        <row r="95">
          <cell r="A95">
            <v>533</v>
          </cell>
          <cell r="B95" t="str">
            <v>Lessors of Nonfinancial Intangible Assets (except Copyrighted Works)</v>
          </cell>
        </row>
        <row r="96">
          <cell r="A96">
            <v>541</v>
          </cell>
          <cell r="B96" t="str">
            <v>Professional, Scientific, and Technical Services</v>
          </cell>
        </row>
        <row r="97">
          <cell r="A97">
            <v>551</v>
          </cell>
          <cell r="B97" t="str">
            <v>Management of Companies and Enterprises</v>
          </cell>
        </row>
        <row r="98">
          <cell r="A98">
            <v>561</v>
          </cell>
          <cell r="B98" t="str">
            <v>Administrative and Support Services</v>
          </cell>
        </row>
        <row r="99">
          <cell r="A99">
            <v>562</v>
          </cell>
          <cell r="B99" t="str">
            <v>Waste Management and Remediation Services</v>
          </cell>
        </row>
        <row r="100">
          <cell r="A100">
            <v>611</v>
          </cell>
          <cell r="B100" t="str">
            <v>Educational Services</v>
          </cell>
        </row>
        <row r="101">
          <cell r="A101">
            <v>621</v>
          </cell>
          <cell r="B101" t="str">
            <v>Ambulatory Health Care Services</v>
          </cell>
        </row>
        <row r="102">
          <cell r="A102">
            <v>622</v>
          </cell>
          <cell r="B102" t="str">
            <v>Hospitals</v>
          </cell>
        </row>
        <row r="103">
          <cell r="A103">
            <v>623</v>
          </cell>
          <cell r="B103" t="str">
            <v>Nursing and Residential Care Facilities</v>
          </cell>
        </row>
        <row r="104">
          <cell r="A104">
            <v>624</v>
          </cell>
          <cell r="B104" t="str">
            <v>Social Assistance</v>
          </cell>
        </row>
        <row r="105">
          <cell r="A105">
            <v>711</v>
          </cell>
          <cell r="B105" t="str">
            <v>Performing Arts, Spectator Sports, and Related Industries</v>
          </cell>
        </row>
        <row r="106">
          <cell r="A106">
            <v>712</v>
          </cell>
          <cell r="B106" t="str">
            <v>Museums, Historical Sites, and Similar Institutions</v>
          </cell>
        </row>
        <row r="107">
          <cell r="A107">
            <v>713</v>
          </cell>
          <cell r="B107" t="str">
            <v>Amusement, Gambling, and Recreation Industries</v>
          </cell>
        </row>
        <row r="108">
          <cell r="A108">
            <v>721</v>
          </cell>
          <cell r="B108" t="str">
            <v>Accommodation</v>
          </cell>
        </row>
        <row r="109">
          <cell r="A109">
            <v>722</v>
          </cell>
          <cell r="B109" t="str">
            <v>Food Services and Drinking Places</v>
          </cell>
        </row>
        <row r="110">
          <cell r="A110">
            <v>811</v>
          </cell>
          <cell r="B110" t="str">
            <v>Repair and Maintenance</v>
          </cell>
        </row>
        <row r="111">
          <cell r="A111">
            <v>812</v>
          </cell>
          <cell r="B111" t="str">
            <v>Personal and Laundry Services</v>
          </cell>
        </row>
        <row r="112">
          <cell r="A112">
            <v>813</v>
          </cell>
          <cell r="B112" t="str">
            <v>Religious, Grantmaking, Civic, Professional, and Similar Organizations</v>
          </cell>
        </row>
        <row r="113">
          <cell r="A113">
            <v>814</v>
          </cell>
          <cell r="B113" t="str">
            <v>Private Households</v>
          </cell>
        </row>
        <row r="114">
          <cell r="A114">
            <v>921</v>
          </cell>
          <cell r="B114" t="str">
            <v>Executive, Legislative, and Other General Government Support</v>
          </cell>
        </row>
        <row r="115">
          <cell r="A115">
            <v>922</v>
          </cell>
          <cell r="B115" t="str">
            <v>Justice, Public Order, and Safety Activities</v>
          </cell>
        </row>
        <row r="116">
          <cell r="A116">
            <v>923</v>
          </cell>
          <cell r="B116" t="str">
            <v>Administration of Human Resource Programs</v>
          </cell>
        </row>
        <row r="117">
          <cell r="A117">
            <v>924</v>
          </cell>
          <cell r="B117" t="str">
            <v>Administration of Environmental Quality Programs</v>
          </cell>
        </row>
        <row r="118">
          <cell r="A118">
            <v>925</v>
          </cell>
          <cell r="B118" t="str">
            <v>Administration of Housing Programs, Urban Planning, and Community Development</v>
          </cell>
        </row>
        <row r="119">
          <cell r="A119">
            <v>926</v>
          </cell>
          <cell r="B119" t="str">
            <v>Administration of Economic Programs</v>
          </cell>
        </row>
        <row r="120">
          <cell r="A120">
            <v>927</v>
          </cell>
          <cell r="B120" t="str">
            <v>Space Research and Technology</v>
          </cell>
        </row>
        <row r="121">
          <cell r="A121">
            <v>928</v>
          </cell>
          <cell r="B121" t="str">
            <v>National Security and International Affairs</v>
          </cell>
        </row>
        <row r="122">
          <cell r="A122">
            <v>1111</v>
          </cell>
          <cell r="B122" t="str">
            <v>Oilseed and Grain Farming</v>
          </cell>
        </row>
        <row r="123">
          <cell r="A123">
            <v>1112</v>
          </cell>
          <cell r="B123" t="str">
            <v>Vegetable and Melon Farming</v>
          </cell>
        </row>
        <row r="124">
          <cell r="A124">
            <v>1113</v>
          </cell>
          <cell r="B124" t="str">
            <v>Fruit and Tree Nut Farming</v>
          </cell>
        </row>
        <row r="125">
          <cell r="A125">
            <v>1114</v>
          </cell>
          <cell r="B125" t="str">
            <v>Greenhouse, Nursery, and Floriculture Production</v>
          </cell>
        </row>
        <row r="126">
          <cell r="A126">
            <v>1119</v>
          </cell>
          <cell r="B126" t="str">
            <v>Other Crop Farming</v>
          </cell>
        </row>
        <row r="127">
          <cell r="A127">
            <v>1121</v>
          </cell>
          <cell r="B127" t="str">
            <v>Cattle Ranching and Farming</v>
          </cell>
        </row>
        <row r="128">
          <cell r="A128">
            <v>1122</v>
          </cell>
          <cell r="B128" t="str">
            <v>Hog and Pig Farming</v>
          </cell>
        </row>
        <row r="129">
          <cell r="A129">
            <v>1123</v>
          </cell>
          <cell r="B129" t="str">
            <v>Poultry and Egg Production</v>
          </cell>
        </row>
        <row r="130">
          <cell r="A130">
            <v>1124</v>
          </cell>
          <cell r="B130" t="str">
            <v>Sheep and Goat Farming</v>
          </cell>
        </row>
        <row r="131">
          <cell r="A131">
            <v>1125</v>
          </cell>
          <cell r="B131" t="str">
            <v>Animal Aquaculture</v>
          </cell>
        </row>
        <row r="132">
          <cell r="A132">
            <v>1129</v>
          </cell>
          <cell r="B132" t="str">
            <v>Other Animal Production</v>
          </cell>
        </row>
        <row r="133">
          <cell r="A133">
            <v>1131</v>
          </cell>
          <cell r="B133" t="str">
            <v>Timber Tract Operations</v>
          </cell>
        </row>
        <row r="134">
          <cell r="A134">
            <v>1132</v>
          </cell>
          <cell r="B134" t="str">
            <v>Forest Nurseries and Gathering of Forest Products</v>
          </cell>
        </row>
        <row r="135">
          <cell r="A135">
            <v>1133</v>
          </cell>
          <cell r="B135" t="str">
            <v>Logging</v>
          </cell>
        </row>
        <row r="136">
          <cell r="A136">
            <v>1141</v>
          </cell>
          <cell r="B136" t="str">
            <v>Fishing</v>
          </cell>
        </row>
        <row r="137">
          <cell r="A137">
            <v>1142</v>
          </cell>
          <cell r="B137" t="str">
            <v>Hunting and Trapping</v>
          </cell>
        </row>
        <row r="138">
          <cell r="A138">
            <v>1151</v>
          </cell>
          <cell r="B138" t="str">
            <v>Support Activities for Crop Production</v>
          </cell>
        </row>
        <row r="139">
          <cell r="A139">
            <v>1152</v>
          </cell>
          <cell r="B139" t="str">
            <v>Support Activities for Animal Production</v>
          </cell>
        </row>
        <row r="140">
          <cell r="A140">
            <v>1153</v>
          </cell>
          <cell r="B140" t="str">
            <v>Support Activities for Forestry</v>
          </cell>
        </row>
        <row r="141">
          <cell r="A141">
            <v>2111</v>
          </cell>
          <cell r="B141" t="str">
            <v>Oil and Gas Extraction</v>
          </cell>
        </row>
        <row r="142">
          <cell r="A142">
            <v>2121</v>
          </cell>
          <cell r="B142" t="str">
            <v>Coal Mining</v>
          </cell>
        </row>
        <row r="143">
          <cell r="A143">
            <v>2122</v>
          </cell>
          <cell r="B143" t="str">
            <v>Metal Ore Mining</v>
          </cell>
        </row>
        <row r="144">
          <cell r="A144">
            <v>2123</v>
          </cell>
          <cell r="B144" t="str">
            <v>Nonmetallic Mineral Mining and Quarrying</v>
          </cell>
        </row>
        <row r="145">
          <cell r="A145">
            <v>2131</v>
          </cell>
          <cell r="B145" t="str">
            <v>Support Activities for Mining</v>
          </cell>
        </row>
        <row r="146">
          <cell r="A146">
            <v>2211</v>
          </cell>
          <cell r="B146" t="str">
            <v>Electric Power Generation, Transmission and Distribution</v>
          </cell>
        </row>
        <row r="147">
          <cell r="A147">
            <v>2212</v>
          </cell>
          <cell r="B147" t="str">
            <v>Natural Gas Distribution</v>
          </cell>
        </row>
        <row r="148">
          <cell r="A148">
            <v>2213</v>
          </cell>
          <cell r="B148" t="str">
            <v>Water, Sewage and Other Systems</v>
          </cell>
        </row>
        <row r="149">
          <cell r="A149">
            <v>2361</v>
          </cell>
          <cell r="B149" t="str">
            <v>Residential Building Construction</v>
          </cell>
        </row>
        <row r="150">
          <cell r="A150">
            <v>2362</v>
          </cell>
          <cell r="B150" t="str">
            <v>Nonresidential Building Construction</v>
          </cell>
        </row>
        <row r="151">
          <cell r="A151">
            <v>2371</v>
          </cell>
          <cell r="B151" t="str">
            <v>Utility System Construction</v>
          </cell>
        </row>
        <row r="152">
          <cell r="A152">
            <v>2372</v>
          </cell>
          <cell r="B152" t="str">
            <v>Land Subdivision</v>
          </cell>
        </row>
        <row r="153">
          <cell r="A153">
            <v>2373</v>
          </cell>
          <cell r="B153" t="str">
            <v>Highway, Street, and Bridge Construction</v>
          </cell>
        </row>
        <row r="154">
          <cell r="A154">
            <v>2379</v>
          </cell>
          <cell r="B154" t="str">
            <v>Other Heavy and Civil Engineering Construction</v>
          </cell>
        </row>
        <row r="155">
          <cell r="A155">
            <v>2381</v>
          </cell>
          <cell r="B155" t="str">
            <v>Foundation, Structure, and Building Exterior Contractors</v>
          </cell>
        </row>
        <row r="156">
          <cell r="A156">
            <v>2382</v>
          </cell>
          <cell r="B156" t="str">
            <v>Building Equipment Contractors</v>
          </cell>
        </row>
        <row r="157">
          <cell r="A157">
            <v>2383</v>
          </cell>
          <cell r="B157" t="str">
            <v>Building Finishing Contractors</v>
          </cell>
        </row>
        <row r="158">
          <cell r="A158">
            <v>2389</v>
          </cell>
          <cell r="B158" t="str">
            <v>Other Specialty Trade Contractors</v>
          </cell>
        </row>
        <row r="159">
          <cell r="A159">
            <v>3111</v>
          </cell>
          <cell r="B159" t="str">
            <v>Animal Food Manufacturing</v>
          </cell>
        </row>
        <row r="160">
          <cell r="A160">
            <v>3112</v>
          </cell>
          <cell r="B160" t="str">
            <v>Grain and Oilseed Milling</v>
          </cell>
        </row>
        <row r="161">
          <cell r="A161">
            <v>3113</v>
          </cell>
          <cell r="B161" t="str">
            <v>Sugar and Confectionery Product Manufacturing</v>
          </cell>
        </row>
        <row r="162">
          <cell r="A162">
            <v>3114</v>
          </cell>
          <cell r="B162" t="str">
            <v>Fruit and Vegetable Preserving and Specialty Food Manufacturing</v>
          </cell>
        </row>
        <row r="163">
          <cell r="A163">
            <v>3115</v>
          </cell>
          <cell r="B163" t="str">
            <v>Dairy Product Manufacturing</v>
          </cell>
        </row>
        <row r="164">
          <cell r="A164">
            <v>3116</v>
          </cell>
          <cell r="B164" t="str">
            <v>Animal Slaughtering and Processing</v>
          </cell>
        </row>
        <row r="165">
          <cell r="A165">
            <v>3117</v>
          </cell>
          <cell r="B165" t="str">
            <v>Seafood Product Preparation and Packaging</v>
          </cell>
        </row>
        <row r="166">
          <cell r="A166">
            <v>3118</v>
          </cell>
          <cell r="B166" t="str">
            <v>Bakeries and Tortilla Manufacturing</v>
          </cell>
        </row>
        <row r="167">
          <cell r="A167">
            <v>3119</v>
          </cell>
          <cell r="B167" t="str">
            <v>Other Food Manufacturing</v>
          </cell>
        </row>
        <row r="168">
          <cell r="A168">
            <v>3121</v>
          </cell>
          <cell r="B168" t="str">
            <v>Beverage Manufacturing</v>
          </cell>
        </row>
        <row r="169">
          <cell r="A169">
            <v>3122</v>
          </cell>
          <cell r="B169" t="str">
            <v>Tobacco Manufacturing</v>
          </cell>
        </row>
        <row r="170">
          <cell r="A170">
            <v>3131</v>
          </cell>
          <cell r="B170" t="str">
            <v>Fiber, Yarn, and Thread Mills</v>
          </cell>
        </row>
        <row r="171">
          <cell r="A171">
            <v>3132</v>
          </cell>
          <cell r="B171" t="str">
            <v>Fabric Mills</v>
          </cell>
        </row>
        <row r="172">
          <cell r="A172">
            <v>3133</v>
          </cell>
          <cell r="B172" t="str">
            <v>Textile and Fabric Finishing and Fabric Coating Mills</v>
          </cell>
        </row>
        <row r="173">
          <cell r="A173">
            <v>3141</v>
          </cell>
          <cell r="B173" t="str">
            <v>Textile Furnishings Mills</v>
          </cell>
        </row>
        <row r="174">
          <cell r="A174">
            <v>3149</v>
          </cell>
          <cell r="B174" t="str">
            <v>Other Textile Product Mills</v>
          </cell>
        </row>
        <row r="175">
          <cell r="A175">
            <v>3151</v>
          </cell>
          <cell r="B175" t="str">
            <v>Apparel Knitting Mills</v>
          </cell>
        </row>
        <row r="176">
          <cell r="A176">
            <v>3152</v>
          </cell>
          <cell r="B176" t="str">
            <v>Cut and Sew Apparel Manufacturing</v>
          </cell>
        </row>
        <row r="177">
          <cell r="A177">
            <v>3159</v>
          </cell>
          <cell r="B177" t="str">
            <v>Apparel Accessories and Other Apparel Manufacturing</v>
          </cell>
        </row>
        <row r="178">
          <cell r="A178">
            <v>3161</v>
          </cell>
          <cell r="B178" t="str">
            <v>Leather and Hide Tanning and Finishing</v>
          </cell>
        </row>
        <row r="179">
          <cell r="A179">
            <v>3162</v>
          </cell>
          <cell r="B179" t="str">
            <v>Footwear Manufacturing</v>
          </cell>
        </row>
        <row r="180">
          <cell r="A180">
            <v>3169</v>
          </cell>
          <cell r="B180" t="str">
            <v>Other Leather and Allied Product Manufacturing</v>
          </cell>
        </row>
        <row r="181">
          <cell r="A181">
            <v>3211</v>
          </cell>
          <cell r="B181" t="str">
            <v>Sawmills and Wood Preservation</v>
          </cell>
        </row>
        <row r="182">
          <cell r="A182">
            <v>3212</v>
          </cell>
          <cell r="B182" t="str">
            <v>Veneer, Plywood, and Engineered Wood Product Manufacturing</v>
          </cell>
        </row>
        <row r="183">
          <cell r="A183">
            <v>3219</v>
          </cell>
          <cell r="B183" t="str">
            <v>Other Wood Product Manufacturing</v>
          </cell>
        </row>
        <row r="184">
          <cell r="A184">
            <v>3221</v>
          </cell>
          <cell r="B184" t="str">
            <v>Pulp, Paper, and Paperboard Mills</v>
          </cell>
        </row>
        <row r="185">
          <cell r="A185">
            <v>3222</v>
          </cell>
          <cell r="B185" t="str">
            <v>Converted Paper Product Manufacturing</v>
          </cell>
        </row>
        <row r="186">
          <cell r="A186">
            <v>3231</v>
          </cell>
          <cell r="B186" t="str">
            <v>Printing and Related Support Activities</v>
          </cell>
        </row>
        <row r="187">
          <cell r="A187">
            <v>3241</v>
          </cell>
          <cell r="B187" t="str">
            <v>Petroleum and Coal Products Manufacturing</v>
          </cell>
        </row>
        <row r="188">
          <cell r="A188">
            <v>3251</v>
          </cell>
          <cell r="B188" t="str">
            <v>Basic Chemical Manufacturing</v>
          </cell>
        </row>
        <row r="189">
          <cell r="A189">
            <v>3252</v>
          </cell>
          <cell r="B189" t="str">
            <v>Resin, Synthetic Rubber, and Artificial Synthetic Fibers and Filaments Manufacturing</v>
          </cell>
        </row>
        <row r="190">
          <cell r="A190">
            <v>3253</v>
          </cell>
          <cell r="B190" t="str">
            <v>Pesticide, Fertilizer, and Other Agricultural Chemical Manufacturing</v>
          </cell>
        </row>
        <row r="191">
          <cell r="A191">
            <v>3254</v>
          </cell>
          <cell r="B191" t="str">
            <v>Pharmaceutical and Medicine Manufacturing</v>
          </cell>
        </row>
        <row r="192">
          <cell r="A192">
            <v>3255</v>
          </cell>
          <cell r="B192" t="str">
            <v>Paint, Coating, and Adhesive Manufacturing</v>
          </cell>
        </row>
        <row r="193">
          <cell r="A193">
            <v>3256</v>
          </cell>
          <cell r="B193" t="str">
            <v>Soap, Cleaning Compound, and Toilet Preparation Manufacturing</v>
          </cell>
        </row>
        <row r="194">
          <cell r="A194">
            <v>3259</v>
          </cell>
          <cell r="B194" t="str">
            <v>Other Chemical Product and Preparation Manufacturing</v>
          </cell>
        </row>
        <row r="195">
          <cell r="A195">
            <v>3261</v>
          </cell>
          <cell r="B195" t="str">
            <v>Plastics Product Manufacturing</v>
          </cell>
        </row>
        <row r="196">
          <cell r="A196">
            <v>3262</v>
          </cell>
          <cell r="B196" t="str">
            <v>Rubber Product Manufacturing</v>
          </cell>
        </row>
        <row r="197">
          <cell r="A197">
            <v>3271</v>
          </cell>
          <cell r="B197" t="str">
            <v>Clay Product and Refractory Manufacturing</v>
          </cell>
        </row>
        <row r="198">
          <cell r="A198">
            <v>3272</v>
          </cell>
          <cell r="B198" t="str">
            <v>Glass and Glass Product Manufacturing</v>
          </cell>
        </row>
        <row r="199">
          <cell r="A199">
            <v>3273</v>
          </cell>
          <cell r="B199" t="str">
            <v>Cement and Concrete Product Manufacturing</v>
          </cell>
        </row>
        <row r="200">
          <cell r="A200">
            <v>3274</v>
          </cell>
          <cell r="B200" t="str">
            <v>Lime and Gypsum Product Manufacturing</v>
          </cell>
        </row>
        <row r="201">
          <cell r="A201">
            <v>3279</v>
          </cell>
          <cell r="B201" t="str">
            <v>Other Nonmetallic Mineral Product Manufacturing</v>
          </cell>
        </row>
        <row r="202">
          <cell r="A202">
            <v>3311</v>
          </cell>
          <cell r="B202" t="str">
            <v>Iron and Steel Mills and Ferroalloy Manufacturing</v>
          </cell>
        </row>
        <row r="203">
          <cell r="A203">
            <v>3312</v>
          </cell>
          <cell r="B203" t="str">
            <v>Steel Product Manufacturing from Purchased Steel</v>
          </cell>
        </row>
        <row r="204">
          <cell r="A204">
            <v>3313</v>
          </cell>
          <cell r="B204" t="str">
            <v>Alumina and Aluminum Production and Processing</v>
          </cell>
        </row>
        <row r="205">
          <cell r="A205">
            <v>3314</v>
          </cell>
          <cell r="B205" t="str">
            <v>Nonferrous Metal (except Aluminum) Production and Processing</v>
          </cell>
        </row>
        <row r="206">
          <cell r="A206">
            <v>3315</v>
          </cell>
          <cell r="B206" t="str">
            <v>Foundries</v>
          </cell>
        </row>
        <row r="207">
          <cell r="A207">
            <v>3321</v>
          </cell>
          <cell r="B207" t="str">
            <v>Forging and Stamping</v>
          </cell>
        </row>
        <row r="208">
          <cell r="A208">
            <v>3322</v>
          </cell>
          <cell r="B208" t="str">
            <v>Cutlery and Handtool Manufacturing</v>
          </cell>
        </row>
        <row r="209">
          <cell r="A209">
            <v>3323</v>
          </cell>
          <cell r="B209" t="str">
            <v>Architectural and Structural Metals Manufacturing</v>
          </cell>
        </row>
        <row r="210">
          <cell r="A210">
            <v>3324</v>
          </cell>
          <cell r="B210" t="str">
            <v>Boiler, Tank, and Shipping Container Manufacturing</v>
          </cell>
        </row>
        <row r="211">
          <cell r="A211">
            <v>3325</v>
          </cell>
          <cell r="B211" t="str">
            <v>Hardware Manufacturing</v>
          </cell>
        </row>
        <row r="212">
          <cell r="A212">
            <v>3326</v>
          </cell>
          <cell r="B212" t="str">
            <v>Spring and Wire Product Manufacturing</v>
          </cell>
        </row>
        <row r="213">
          <cell r="A213">
            <v>3327</v>
          </cell>
          <cell r="B213" t="str">
            <v>Machine Shops; Turned Product; and Screw, Nut, and Bolt Manufacturing</v>
          </cell>
        </row>
        <row r="214">
          <cell r="A214">
            <v>3328</v>
          </cell>
          <cell r="B214" t="str">
            <v>Coating, Engraving, Heat Treating, and Allied Activities</v>
          </cell>
        </row>
        <row r="215">
          <cell r="A215">
            <v>3329</v>
          </cell>
          <cell r="B215" t="str">
            <v>Other Fabricated Metal Product Manufacturing</v>
          </cell>
        </row>
        <row r="216">
          <cell r="A216">
            <v>3331</v>
          </cell>
          <cell r="B216" t="str">
            <v>Agriculture, Construction, and Mining Machinery Manufacturing</v>
          </cell>
        </row>
        <row r="217">
          <cell r="A217">
            <v>3332</v>
          </cell>
          <cell r="B217" t="str">
            <v>Industrial Machinery Manufacturing</v>
          </cell>
        </row>
        <row r="218">
          <cell r="A218">
            <v>3333</v>
          </cell>
          <cell r="B218" t="str">
            <v>Commercial and Service Industry Machinery Manufacturing</v>
          </cell>
        </row>
        <row r="219">
          <cell r="A219">
            <v>3334</v>
          </cell>
          <cell r="B219" t="str">
            <v>Ventilation, Heating, Air-Conditioning, and Commercial Refrigeration Equipment Manufacturing</v>
          </cell>
        </row>
        <row r="220">
          <cell r="A220">
            <v>3335</v>
          </cell>
          <cell r="B220" t="str">
            <v>Metalworking Machinery Manufacturing</v>
          </cell>
        </row>
        <row r="221">
          <cell r="A221">
            <v>3336</v>
          </cell>
          <cell r="B221" t="str">
            <v>Engine, Turbine, and Power Transmission Equipment Manufacturing</v>
          </cell>
        </row>
        <row r="222">
          <cell r="A222">
            <v>3339</v>
          </cell>
          <cell r="B222" t="str">
            <v>Other General Purpose Machinery Manufacturing</v>
          </cell>
        </row>
        <row r="223">
          <cell r="A223">
            <v>3341</v>
          </cell>
          <cell r="B223" t="str">
            <v>Computer and Peripheral Equipment Manufacturing</v>
          </cell>
        </row>
        <row r="224">
          <cell r="A224">
            <v>3342</v>
          </cell>
          <cell r="B224" t="str">
            <v>Communications Equipment Manufacturing</v>
          </cell>
        </row>
        <row r="225">
          <cell r="A225">
            <v>3343</v>
          </cell>
          <cell r="B225" t="str">
            <v>Audio and Video Equipment Manufacturing</v>
          </cell>
        </row>
        <row r="226">
          <cell r="A226">
            <v>3344</v>
          </cell>
          <cell r="B226" t="str">
            <v>Semiconductor and Other Electronic Component Manufacturing</v>
          </cell>
        </row>
        <row r="227">
          <cell r="A227">
            <v>3345</v>
          </cell>
          <cell r="B227" t="str">
            <v>Navigational, Measuring, Electromedical, and Control Instruments Manufacturing</v>
          </cell>
        </row>
        <row r="228">
          <cell r="A228">
            <v>3346</v>
          </cell>
          <cell r="B228" t="str">
            <v>Manufacturing and Reproducing Magnetic and Optical Media</v>
          </cell>
        </row>
        <row r="229">
          <cell r="A229">
            <v>3351</v>
          </cell>
          <cell r="B229" t="str">
            <v>Electric Lighting Equipment Manufacturing</v>
          </cell>
        </row>
        <row r="230">
          <cell r="A230">
            <v>3352</v>
          </cell>
          <cell r="B230" t="str">
            <v>Household Appliance Manufacturing</v>
          </cell>
        </row>
        <row r="231">
          <cell r="A231">
            <v>3353</v>
          </cell>
          <cell r="B231" t="str">
            <v>Electrical Equipment Manufacturing</v>
          </cell>
        </row>
        <row r="232">
          <cell r="A232">
            <v>3359</v>
          </cell>
          <cell r="B232" t="str">
            <v>Other Electrical Equipment and Component Manufacturing</v>
          </cell>
        </row>
        <row r="233">
          <cell r="A233">
            <v>3361</v>
          </cell>
          <cell r="B233" t="str">
            <v>Motor Vehicle Manufacturing</v>
          </cell>
        </row>
        <row r="234">
          <cell r="A234">
            <v>3362</v>
          </cell>
          <cell r="B234" t="str">
            <v>Motor Vehicle Body and Trailer Manufacturing</v>
          </cell>
        </row>
        <row r="235">
          <cell r="A235">
            <v>3363</v>
          </cell>
          <cell r="B235" t="str">
            <v>Motor Vehicle Parts Manufacturing</v>
          </cell>
        </row>
        <row r="236">
          <cell r="A236">
            <v>3364</v>
          </cell>
          <cell r="B236" t="str">
            <v>Aerospace Product and Parts Manufacturing</v>
          </cell>
        </row>
        <row r="237">
          <cell r="A237">
            <v>3365</v>
          </cell>
          <cell r="B237" t="str">
            <v>Railroad Rolling Stock Manufacturing</v>
          </cell>
        </row>
        <row r="238">
          <cell r="A238">
            <v>3366</v>
          </cell>
          <cell r="B238" t="str">
            <v>Ship and Boat Building</v>
          </cell>
        </row>
        <row r="239">
          <cell r="A239">
            <v>3369</v>
          </cell>
          <cell r="B239" t="str">
            <v>Other Transportation Equipment Manufacturing</v>
          </cell>
        </row>
        <row r="240">
          <cell r="A240">
            <v>3371</v>
          </cell>
          <cell r="B240" t="str">
            <v>Household and Institutional Furniture and Kitchen Cabinet Manufacturing</v>
          </cell>
        </row>
        <row r="241">
          <cell r="A241">
            <v>3372</v>
          </cell>
          <cell r="B241" t="str">
            <v>Office Furniture (including Fixtures) Manufacturing</v>
          </cell>
        </row>
        <row r="242">
          <cell r="A242">
            <v>3379</v>
          </cell>
          <cell r="B242" t="str">
            <v>Other Furniture Related Product Manufacturing</v>
          </cell>
        </row>
        <row r="243">
          <cell r="A243">
            <v>3391</v>
          </cell>
          <cell r="B243" t="str">
            <v>Medical Equipment and Supplies Manufacturing</v>
          </cell>
        </row>
        <row r="244">
          <cell r="A244">
            <v>3399</v>
          </cell>
          <cell r="B244" t="str">
            <v>Other Miscellaneous Manufacturing</v>
          </cell>
        </row>
        <row r="245">
          <cell r="A245">
            <v>4231</v>
          </cell>
          <cell r="B245" t="str">
            <v>Motor Vehicle and Motor Vehicle Parts and Supplies Merchant Wholesalers</v>
          </cell>
        </row>
        <row r="246">
          <cell r="A246">
            <v>4232</v>
          </cell>
          <cell r="B246" t="str">
            <v>Furniture and Home Furnishing Merchant Wholesalers</v>
          </cell>
        </row>
        <row r="247">
          <cell r="A247">
            <v>4233</v>
          </cell>
          <cell r="B247" t="str">
            <v>Lumber and Other Construction Materials Merchant Wholesalers</v>
          </cell>
        </row>
        <row r="248">
          <cell r="A248">
            <v>4234</v>
          </cell>
          <cell r="B248" t="str">
            <v>Professional and Commercial Equipment and Supplies Merchant Wholesalers</v>
          </cell>
        </row>
        <row r="249">
          <cell r="A249">
            <v>4235</v>
          </cell>
          <cell r="B249" t="str">
            <v>Metal and Mineral (except Petroleum) Merchant Wholesalers</v>
          </cell>
        </row>
        <row r="250">
          <cell r="A250">
            <v>4236</v>
          </cell>
          <cell r="B250" t="str">
            <v>Electrical and Electronic Goods Merchant Wholesalers</v>
          </cell>
        </row>
        <row r="251">
          <cell r="A251">
            <v>4237</v>
          </cell>
          <cell r="B251" t="str">
            <v>Hardware, and Plumbing and Heating Equipment and Supplies Merchant Wholesalers</v>
          </cell>
        </row>
        <row r="252">
          <cell r="A252">
            <v>4238</v>
          </cell>
          <cell r="B252" t="str">
            <v>Machinery, Equipment, and Supplies Merchant Wholesalers</v>
          </cell>
        </row>
        <row r="253">
          <cell r="A253">
            <v>4239</v>
          </cell>
          <cell r="B253" t="str">
            <v>Miscellaneous Durable Goods Merchant Wholesalers</v>
          </cell>
        </row>
        <row r="254">
          <cell r="A254">
            <v>4241</v>
          </cell>
          <cell r="B254" t="str">
            <v>Paper and Paper Product Merchant Wholesalers</v>
          </cell>
        </row>
        <row r="255">
          <cell r="A255">
            <v>4242</v>
          </cell>
          <cell r="B255" t="str">
            <v>Drugs and Druggists' Sundries Merchant Wholesalers</v>
          </cell>
        </row>
        <row r="256">
          <cell r="A256">
            <v>4243</v>
          </cell>
          <cell r="B256" t="str">
            <v>Apparel, Piece Goods, and Notions Merchant Wholesalers</v>
          </cell>
        </row>
        <row r="257">
          <cell r="A257">
            <v>4244</v>
          </cell>
          <cell r="B257" t="str">
            <v>Grocery and Related Product Wholesalers</v>
          </cell>
        </row>
        <row r="258">
          <cell r="A258">
            <v>4245</v>
          </cell>
          <cell r="B258" t="str">
            <v>Farm Product Raw Material Merchant Wholesalers</v>
          </cell>
        </row>
        <row r="259">
          <cell r="A259">
            <v>4246</v>
          </cell>
          <cell r="B259" t="str">
            <v>Chemical and Allied Products Merchant Wholesalers</v>
          </cell>
        </row>
        <row r="260">
          <cell r="A260">
            <v>4247</v>
          </cell>
          <cell r="B260" t="str">
            <v>Petroleum and Petroleum Products Merchant Wholesalers</v>
          </cell>
        </row>
        <row r="261">
          <cell r="A261">
            <v>4248</v>
          </cell>
          <cell r="B261" t="str">
            <v>Beer, Wine, and Distilled Alcoholic Beverage Merchant Wholesalers</v>
          </cell>
        </row>
        <row r="262">
          <cell r="A262">
            <v>4249</v>
          </cell>
          <cell r="B262" t="str">
            <v>Miscellaneous Nondurable Goods Merchant Wholesalers</v>
          </cell>
        </row>
        <row r="263">
          <cell r="A263">
            <v>4251</v>
          </cell>
          <cell r="B263" t="str">
            <v>Wholesale Electronic Markets and Agents and Brokers</v>
          </cell>
        </row>
        <row r="264">
          <cell r="A264">
            <v>4411</v>
          </cell>
          <cell r="B264" t="str">
            <v>Automobile Dealers</v>
          </cell>
        </row>
        <row r="265">
          <cell r="A265">
            <v>4412</v>
          </cell>
          <cell r="B265" t="str">
            <v>Other Motor Vehicle Dealers</v>
          </cell>
        </row>
        <row r="266">
          <cell r="A266">
            <v>4413</v>
          </cell>
          <cell r="B266" t="str">
            <v>Automotive Parts, Accessories, and Tire Stores</v>
          </cell>
        </row>
        <row r="267">
          <cell r="A267">
            <v>4421</v>
          </cell>
          <cell r="B267" t="str">
            <v>Furniture Stores</v>
          </cell>
        </row>
        <row r="268">
          <cell r="A268">
            <v>4422</v>
          </cell>
          <cell r="B268" t="str">
            <v>Home Furnishings Stores</v>
          </cell>
        </row>
        <row r="269">
          <cell r="A269">
            <v>4431</v>
          </cell>
          <cell r="B269" t="str">
            <v>Electronics and Appliance Stores</v>
          </cell>
        </row>
        <row r="270">
          <cell r="A270">
            <v>4441</v>
          </cell>
          <cell r="B270" t="str">
            <v>Building Material and Supplies Dealers</v>
          </cell>
        </row>
        <row r="271">
          <cell r="A271">
            <v>4442</v>
          </cell>
          <cell r="B271" t="str">
            <v>Lawn and Garden Equipment and Supplies Stores</v>
          </cell>
        </row>
        <row r="272">
          <cell r="A272">
            <v>4451</v>
          </cell>
          <cell r="B272" t="str">
            <v>Grocery Stores</v>
          </cell>
        </row>
        <row r="273">
          <cell r="A273">
            <v>4452</v>
          </cell>
          <cell r="B273" t="str">
            <v>Specialty Food Stores</v>
          </cell>
        </row>
        <row r="274">
          <cell r="A274">
            <v>4453</v>
          </cell>
          <cell r="B274" t="str">
            <v>Beer, Wine, and Liquor Stores</v>
          </cell>
        </row>
        <row r="275">
          <cell r="A275">
            <v>4461</v>
          </cell>
          <cell r="B275" t="str">
            <v>Health and Personal Care Stores</v>
          </cell>
        </row>
        <row r="276">
          <cell r="A276">
            <v>4471</v>
          </cell>
          <cell r="B276" t="str">
            <v>Gasoline Stations</v>
          </cell>
        </row>
        <row r="277">
          <cell r="A277">
            <v>4481</v>
          </cell>
          <cell r="B277" t="str">
            <v>Clothing Stores</v>
          </cell>
        </row>
        <row r="278">
          <cell r="A278">
            <v>4482</v>
          </cell>
          <cell r="B278" t="str">
            <v>Shoe Stores</v>
          </cell>
        </row>
        <row r="279">
          <cell r="A279">
            <v>4483</v>
          </cell>
          <cell r="B279" t="str">
            <v>Jewelry, Luggage, and Leather Goods Stores</v>
          </cell>
        </row>
        <row r="280">
          <cell r="A280">
            <v>4511</v>
          </cell>
          <cell r="B280" t="str">
            <v>Sporting Goods, Hobby, and Musical Instrument Stores</v>
          </cell>
        </row>
        <row r="281">
          <cell r="A281">
            <v>4512</v>
          </cell>
          <cell r="B281" t="str">
            <v>Book, Periodical, and Music Stores</v>
          </cell>
        </row>
        <row r="282">
          <cell r="A282">
            <v>4521</v>
          </cell>
          <cell r="B282" t="str">
            <v>Department Stores</v>
          </cell>
        </row>
        <row r="283">
          <cell r="A283">
            <v>4529</v>
          </cell>
          <cell r="B283" t="str">
            <v>Other General Merchandise Stores</v>
          </cell>
        </row>
        <row r="284">
          <cell r="A284">
            <v>4531</v>
          </cell>
          <cell r="B284" t="str">
            <v>Florists</v>
          </cell>
        </row>
        <row r="285">
          <cell r="A285">
            <v>4532</v>
          </cell>
          <cell r="B285" t="str">
            <v>Office Supplies, Stationery, and Gift Stores</v>
          </cell>
        </row>
        <row r="286">
          <cell r="A286">
            <v>4533</v>
          </cell>
          <cell r="B286" t="str">
            <v>Used Merchandise Stores</v>
          </cell>
        </row>
        <row r="287">
          <cell r="A287">
            <v>4539</v>
          </cell>
          <cell r="B287" t="str">
            <v>Other Miscellaneous Store Retailers</v>
          </cell>
        </row>
        <row r="288">
          <cell r="A288">
            <v>4541</v>
          </cell>
          <cell r="B288" t="str">
            <v>Electronic Shopping and Mail-Order Houses</v>
          </cell>
        </row>
        <row r="289">
          <cell r="A289">
            <v>4542</v>
          </cell>
          <cell r="B289" t="str">
            <v>Vending Machine Operators</v>
          </cell>
        </row>
        <row r="290">
          <cell r="A290">
            <v>4543</v>
          </cell>
          <cell r="B290" t="str">
            <v>Direct Selling Establishments</v>
          </cell>
        </row>
        <row r="291">
          <cell r="A291">
            <v>4811</v>
          </cell>
          <cell r="B291" t="str">
            <v>Scheduled Air Transportation</v>
          </cell>
        </row>
        <row r="292">
          <cell r="A292">
            <v>4812</v>
          </cell>
          <cell r="B292" t="str">
            <v>Nonscheduled Air Transportation</v>
          </cell>
        </row>
        <row r="293">
          <cell r="A293">
            <v>4821</v>
          </cell>
          <cell r="B293" t="str">
            <v>Rail Transportation</v>
          </cell>
        </row>
        <row r="294">
          <cell r="A294">
            <v>4831</v>
          </cell>
          <cell r="B294" t="str">
            <v>Deep Sea, Coastal, and Great Lakes Water Transportation</v>
          </cell>
        </row>
        <row r="295">
          <cell r="A295">
            <v>4832</v>
          </cell>
          <cell r="B295" t="str">
            <v>Inland Water Transportation</v>
          </cell>
        </row>
        <row r="296">
          <cell r="A296">
            <v>4841</v>
          </cell>
          <cell r="B296" t="str">
            <v>General Freight Trucking</v>
          </cell>
        </row>
        <row r="297">
          <cell r="A297">
            <v>4842</v>
          </cell>
          <cell r="B297" t="str">
            <v>Specialized Freight Trucking</v>
          </cell>
        </row>
        <row r="298">
          <cell r="A298">
            <v>4851</v>
          </cell>
          <cell r="B298" t="str">
            <v>Urban Transit Systems</v>
          </cell>
        </row>
        <row r="299">
          <cell r="A299">
            <v>4852</v>
          </cell>
          <cell r="B299" t="str">
            <v>Interurban and Rural Bus Transportation</v>
          </cell>
        </row>
        <row r="300">
          <cell r="A300">
            <v>4853</v>
          </cell>
          <cell r="B300" t="str">
            <v>Taxi and Limousine Service</v>
          </cell>
        </row>
        <row r="301">
          <cell r="A301">
            <v>4854</v>
          </cell>
          <cell r="B301" t="str">
            <v>School and Employee Bus Transportation</v>
          </cell>
        </row>
        <row r="302">
          <cell r="A302">
            <v>4855</v>
          </cell>
          <cell r="B302" t="str">
            <v>Charter Bus Industry</v>
          </cell>
        </row>
        <row r="303">
          <cell r="A303">
            <v>4859</v>
          </cell>
          <cell r="B303" t="str">
            <v>Other Transit and Ground Passenger Transportation</v>
          </cell>
        </row>
        <row r="304">
          <cell r="A304">
            <v>4861</v>
          </cell>
          <cell r="B304" t="str">
            <v>Pipeline Transportation of Crude Oil</v>
          </cell>
        </row>
        <row r="305">
          <cell r="A305">
            <v>4862</v>
          </cell>
          <cell r="B305" t="str">
            <v>Pipeline Transportation of Natural Gas</v>
          </cell>
        </row>
        <row r="306">
          <cell r="A306">
            <v>4869</v>
          </cell>
          <cell r="B306" t="str">
            <v>Other Pipeline Transportation</v>
          </cell>
        </row>
        <row r="307">
          <cell r="A307">
            <v>4871</v>
          </cell>
          <cell r="B307" t="str">
            <v>Scenic and Sightseeing Transportation, Land</v>
          </cell>
        </row>
        <row r="308">
          <cell r="A308">
            <v>4872</v>
          </cell>
          <cell r="B308" t="str">
            <v>Scenic and Sightseeing Transportation, Water</v>
          </cell>
        </row>
        <row r="309">
          <cell r="A309">
            <v>4879</v>
          </cell>
          <cell r="B309" t="str">
            <v>Scenic and Sightseeing Transportation, Other</v>
          </cell>
        </row>
        <row r="310">
          <cell r="A310">
            <v>4881</v>
          </cell>
          <cell r="B310" t="str">
            <v>Support Activities for Air Transportation</v>
          </cell>
        </row>
        <row r="311">
          <cell r="A311">
            <v>4882</v>
          </cell>
          <cell r="B311" t="str">
            <v>Support Activities for Rail Transportation</v>
          </cell>
        </row>
        <row r="312">
          <cell r="A312">
            <v>4883</v>
          </cell>
          <cell r="B312" t="str">
            <v>Support Activities for Water Transportation</v>
          </cell>
        </row>
        <row r="313">
          <cell r="A313">
            <v>4884</v>
          </cell>
          <cell r="B313" t="str">
            <v>Support Activities for Road Transportation</v>
          </cell>
        </row>
        <row r="314">
          <cell r="A314">
            <v>4885</v>
          </cell>
          <cell r="B314" t="str">
            <v>Freight Transportation Arrangement</v>
          </cell>
        </row>
        <row r="315">
          <cell r="A315">
            <v>4889</v>
          </cell>
          <cell r="B315" t="str">
            <v>Other Support Activities for Transportation</v>
          </cell>
        </row>
        <row r="316">
          <cell r="A316">
            <v>4911</v>
          </cell>
          <cell r="B316" t="str">
            <v>Postal Service</v>
          </cell>
        </row>
        <row r="317">
          <cell r="A317">
            <v>4921</v>
          </cell>
          <cell r="B317" t="str">
            <v>Couriers</v>
          </cell>
        </row>
        <row r="318">
          <cell r="A318">
            <v>4922</v>
          </cell>
          <cell r="B318" t="str">
            <v>Local Messengers and Local Delivery</v>
          </cell>
        </row>
        <row r="319">
          <cell r="A319">
            <v>4931</v>
          </cell>
          <cell r="B319" t="str">
            <v>Warehousing and Storage</v>
          </cell>
        </row>
        <row r="320">
          <cell r="A320">
            <v>5111</v>
          </cell>
          <cell r="B320" t="str">
            <v>Newspaper, Periodical, Book, and Directory Publishers</v>
          </cell>
        </row>
        <row r="321">
          <cell r="A321">
            <v>5112</v>
          </cell>
          <cell r="B321" t="str">
            <v>Software Publishers</v>
          </cell>
        </row>
        <row r="322">
          <cell r="A322">
            <v>5121</v>
          </cell>
          <cell r="B322" t="str">
            <v>Motion Picture and Video Industries</v>
          </cell>
        </row>
        <row r="323">
          <cell r="A323">
            <v>5122</v>
          </cell>
          <cell r="B323" t="str">
            <v>Sound Recording Industries</v>
          </cell>
        </row>
        <row r="324">
          <cell r="A324">
            <v>5151</v>
          </cell>
          <cell r="B324" t="str">
            <v>Radio and Television Broadcasting</v>
          </cell>
        </row>
        <row r="325">
          <cell r="A325">
            <v>5152</v>
          </cell>
          <cell r="B325" t="str">
            <v>Cable and Other Subscription Programming</v>
          </cell>
        </row>
        <row r="326">
          <cell r="A326">
            <v>5161</v>
          </cell>
          <cell r="B326" t="str">
            <v>Internet Publishing and Broadcasting</v>
          </cell>
        </row>
        <row r="327">
          <cell r="A327">
            <v>5171</v>
          </cell>
          <cell r="B327" t="str">
            <v>Wired Telecommunications Carriers</v>
          </cell>
        </row>
        <row r="328">
          <cell r="A328">
            <v>5172</v>
          </cell>
          <cell r="B328" t="str">
            <v>Wireless Telecommunications Carriers (except Satellite)</v>
          </cell>
        </row>
        <row r="329">
          <cell r="A329">
            <v>5173</v>
          </cell>
          <cell r="B329" t="str">
            <v>Telecommunications Resellers</v>
          </cell>
        </row>
        <row r="330">
          <cell r="A330">
            <v>5174</v>
          </cell>
          <cell r="B330" t="str">
            <v>Satellite Telecommunications</v>
          </cell>
        </row>
        <row r="331">
          <cell r="A331">
            <v>5175</v>
          </cell>
          <cell r="B331" t="str">
            <v>Cable and Other Program Distribution</v>
          </cell>
        </row>
        <row r="332">
          <cell r="A332">
            <v>5179</v>
          </cell>
          <cell r="B332" t="str">
            <v>Other Telecommunications</v>
          </cell>
        </row>
        <row r="333">
          <cell r="A333">
            <v>5181</v>
          </cell>
          <cell r="B333" t="str">
            <v>Internet Service Providers and Web Search Portals</v>
          </cell>
        </row>
        <row r="334">
          <cell r="A334">
            <v>5182</v>
          </cell>
          <cell r="B334" t="str">
            <v>Data Processing, Hosting, and Related Services</v>
          </cell>
        </row>
        <row r="335">
          <cell r="A335">
            <v>5191</v>
          </cell>
          <cell r="B335" t="str">
            <v>Other Information Services</v>
          </cell>
        </row>
        <row r="336">
          <cell r="A336">
            <v>5211</v>
          </cell>
          <cell r="B336" t="str">
            <v>Monetary Authorities - Central Bank</v>
          </cell>
        </row>
        <row r="337">
          <cell r="A337">
            <v>5221</v>
          </cell>
          <cell r="B337" t="str">
            <v>Depository Credit Intermediation</v>
          </cell>
        </row>
        <row r="338">
          <cell r="A338">
            <v>5222</v>
          </cell>
          <cell r="B338" t="str">
            <v>Nondepository Credit Intermediation</v>
          </cell>
        </row>
        <row r="339">
          <cell r="A339">
            <v>5223</v>
          </cell>
          <cell r="B339" t="str">
            <v>Activities Related to Credit Intermediation</v>
          </cell>
        </row>
        <row r="340">
          <cell r="A340">
            <v>5231</v>
          </cell>
          <cell r="B340" t="str">
            <v>Securities and Commodity Contracts Intermediation and Brokerage</v>
          </cell>
        </row>
        <row r="341">
          <cell r="A341">
            <v>5232</v>
          </cell>
          <cell r="B341" t="str">
            <v>Securities and Commodity Exchanges</v>
          </cell>
        </row>
        <row r="342">
          <cell r="A342">
            <v>5239</v>
          </cell>
          <cell r="B342" t="str">
            <v>Other Financial Investment Activities</v>
          </cell>
        </row>
        <row r="343">
          <cell r="A343">
            <v>5241</v>
          </cell>
          <cell r="B343" t="str">
            <v>Insurance Carriers</v>
          </cell>
        </row>
        <row r="344">
          <cell r="A344">
            <v>5242</v>
          </cell>
          <cell r="B344" t="str">
            <v>Agencies, Brokerages, and Other Insurance Related Activities</v>
          </cell>
        </row>
        <row r="345">
          <cell r="A345">
            <v>5251</v>
          </cell>
          <cell r="B345" t="str">
            <v>Insurance and Employee Benefit Funds</v>
          </cell>
        </row>
        <row r="346">
          <cell r="A346">
            <v>5259</v>
          </cell>
          <cell r="B346" t="str">
            <v>Other Investment Pools and Funds</v>
          </cell>
        </row>
        <row r="347">
          <cell r="A347">
            <v>5311</v>
          </cell>
          <cell r="B347" t="str">
            <v>Lessors of Real Estate</v>
          </cell>
        </row>
        <row r="348">
          <cell r="A348">
            <v>5312</v>
          </cell>
          <cell r="B348" t="str">
            <v>Offices of Real Estate Agents and Brokers</v>
          </cell>
        </row>
        <row r="349">
          <cell r="A349">
            <v>5313</v>
          </cell>
          <cell r="B349" t="str">
            <v>Activities Related to Real Estate</v>
          </cell>
        </row>
        <row r="350">
          <cell r="A350">
            <v>5321</v>
          </cell>
          <cell r="B350" t="str">
            <v>Automotive Equipment Rental and Leasing</v>
          </cell>
        </row>
        <row r="351">
          <cell r="A351">
            <v>5322</v>
          </cell>
          <cell r="B351" t="str">
            <v>Consumer Goods Rental</v>
          </cell>
        </row>
        <row r="352">
          <cell r="A352">
            <v>5323</v>
          </cell>
          <cell r="B352" t="str">
            <v>General Rental Centers</v>
          </cell>
        </row>
        <row r="353">
          <cell r="A353">
            <v>5324</v>
          </cell>
          <cell r="B353" t="str">
            <v>Commercial and Industrial Machinery and Equipment Rental and Leasing</v>
          </cell>
        </row>
        <row r="354">
          <cell r="A354">
            <v>5331</v>
          </cell>
          <cell r="B354" t="str">
            <v>Lessors of Nonfinancial Intangible Assets (except Copyrighted Works)</v>
          </cell>
        </row>
        <row r="355">
          <cell r="A355">
            <v>5411</v>
          </cell>
          <cell r="B355" t="str">
            <v>Legal Services</v>
          </cell>
        </row>
        <row r="356">
          <cell r="A356">
            <v>5412</v>
          </cell>
          <cell r="B356" t="str">
            <v>Accounting, Tax Preparation, Bookkeeping, and Payroll Services</v>
          </cell>
        </row>
        <row r="357">
          <cell r="A357">
            <v>5413</v>
          </cell>
          <cell r="B357" t="str">
            <v>Architectural, Engineering, and Related Services</v>
          </cell>
        </row>
        <row r="358">
          <cell r="A358">
            <v>5414</v>
          </cell>
          <cell r="B358" t="str">
            <v>Specialized Design Services</v>
          </cell>
        </row>
        <row r="359">
          <cell r="A359">
            <v>5415</v>
          </cell>
          <cell r="B359" t="str">
            <v>Computer Systems Design and Related Services</v>
          </cell>
        </row>
        <row r="360">
          <cell r="A360">
            <v>5416</v>
          </cell>
          <cell r="B360" t="str">
            <v>Management, Scientific, and Technical Consulting Services</v>
          </cell>
        </row>
        <row r="361">
          <cell r="A361">
            <v>5417</v>
          </cell>
          <cell r="B361" t="str">
            <v>Scientific Research and Development Services</v>
          </cell>
        </row>
        <row r="362">
          <cell r="A362">
            <v>5418</v>
          </cell>
          <cell r="B362" t="str">
            <v>Advertising and Related Services</v>
          </cell>
        </row>
        <row r="363">
          <cell r="A363">
            <v>5419</v>
          </cell>
          <cell r="B363" t="str">
            <v>Other Professional, Scientific, and Technical Services</v>
          </cell>
        </row>
        <row r="364">
          <cell r="A364">
            <v>5511</v>
          </cell>
          <cell r="B364" t="str">
            <v>Management of Companies and Enterprises</v>
          </cell>
        </row>
        <row r="365">
          <cell r="A365">
            <v>5611</v>
          </cell>
          <cell r="B365" t="str">
            <v>Office Administrative Services</v>
          </cell>
        </row>
        <row r="366">
          <cell r="A366">
            <v>5612</v>
          </cell>
          <cell r="B366" t="str">
            <v>Facilities Support Services</v>
          </cell>
        </row>
        <row r="367">
          <cell r="A367">
            <v>5613</v>
          </cell>
          <cell r="B367" t="str">
            <v>Employment Services</v>
          </cell>
        </row>
        <row r="368">
          <cell r="A368">
            <v>5614</v>
          </cell>
          <cell r="B368" t="str">
            <v>Business Support Services</v>
          </cell>
        </row>
        <row r="369">
          <cell r="A369">
            <v>5615</v>
          </cell>
          <cell r="B369" t="str">
            <v>Travel Arrangement and Reservation Services</v>
          </cell>
        </row>
        <row r="370">
          <cell r="A370">
            <v>5616</v>
          </cell>
          <cell r="B370" t="str">
            <v>Investigation and Security Services</v>
          </cell>
        </row>
        <row r="371">
          <cell r="A371">
            <v>5617</v>
          </cell>
          <cell r="B371" t="str">
            <v>Services to Buildings and Dwellings</v>
          </cell>
        </row>
        <row r="372">
          <cell r="A372">
            <v>5619</v>
          </cell>
          <cell r="B372" t="str">
            <v>Other Support Services</v>
          </cell>
        </row>
        <row r="373">
          <cell r="A373">
            <v>5621</v>
          </cell>
          <cell r="B373" t="str">
            <v>Waste Collection</v>
          </cell>
        </row>
        <row r="374">
          <cell r="A374">
            <v>5622</v>
          </cell>
          <cell r="B374" t="str">
            <v>Waste Treatment and Disposal</v>
          </cell>
        </row>
        <row r="375">
          <cell r="A375">
            <v>5629</v>
          </cell>
          <cell r="B375" t="str">
            <v>Remediation and Other Waste Management Services</v>
          </cell>
        </row>
        <row r="376">
          <cell r="A376">
            <v>6111</v>
          </cell>
          <cell r="B376" t="str">
            <v>Elementary and Secondary Schools</v>
          </cell>
        </row>
        <row r="377">
          <cell r="A377">
            <v>6112</v>
          </cell>
          <cell r="B377" t="str">
            <v>Junior Colleges</v>
          </cell>
        </row>
        <row r="378">
          <cell r="A378">
            <v>6113</v>
          </cell>
          <cell r="B378" t="str">
            <v>Colleges, Universities, and Professional Schools</v>
          </cell>
        </row>
        <row r="379">
          <cell r="A379">
            <v>6114</v>
          </cell>
          <cell r="B379" t="str">
            <v>Business Schools and Computer and Management Training</v>
          </cell>
        </row>
        <row r="380">
          <cell r="A380">
            <v>6115</v>
          </cell>
          <cell r="B380" t="str">
            <v>Technical and Trade Schools</v>
          </cell>
        </row>
        <row r="381">
          <cell r="A381">
            <v>6116</v>
          </cell>
          <cell r="B381" t="str">
            <v>Other Schools and Instruction</v>
          </cell>
        </row>
        <row r="382">
          <cell r="A382">
            <v>6117</v>
          </cell>
          <cell r="B382" t="str">
            <v>Educational Support Services</v>
          </cell>
        </row>
        <row r="383">
          <cell r="A383">
            <v>6211</v>
          </cell>
          <cell r="B383" t="str">
            <v>Offices of Physicians</v>
          </cell>
        </row>
        <row r="384">
          <cell r="A384">
            <v>6212</v>
          </cell>
          <cell r="B384" t="str">
            <v>Offices of Dentists</v>
          </cell>
        </row>
        <row r="385">
          <cell r="A385">
            <v>6213</v>
          </cell>
          <cell r="B385" t="str">
            <v>Offices of Other Health Practitioners</v>
          </cell>
        </row>
        <row r="386">
          <cell r="A386">
            <v>6214</v>
          </cell>
          <cell r="B386" t="str">
            <v>Outpatient Care Centers</v>
          </cell>
        </row>
        <row r="387">
          <cell r="A387">
            <v>6215</v>
          </cell>
          <cell r="B387" t="str">
            <v>Medical and Diagnostic Laboratories</v>
          </cell>
        </row>
        <row r="388">
          <cell r="A388">
            <v>6216</v>
          </cell>
          <cell r="B388" t="str">
            <v>Home Health Care Services</v>
          </cell>
        </row>
        <row r="389">
          <cell r="A389">
            <v>6219</v>
          </cell>
          <cell r="B389" t="str">
            <v>Other Ambulatory Health Care Services</v>
          </cell>
        </row>
        <row r="390">
          <cell r="A390">
            <v>6221</v>
          </cell>
          <cell r="B390" t="str">
            <v>General Medical and Surgical Hospitals</v>
          </cell>
        </row>
        <row r="391">
          <cell r="A391">
            <v>6222</v>
          </cell>
          <cell r="B391" t="str">
            <v>Psychiatric and Substance Abuse Hospitals</v>
          </cell>
        </row>
        <row r="392">
          <cell r="A392">
            <v>6223</v>
          </cell>
          <cell r="B392" t="str">
            <v>Specialty (except Psychiatric and Substance Abuse) Hospitals</v>
          </cell>
        </row>
        <row r="393">
          <cell r="A393">
            <v>6231</v>
          </cell>
          <cell r="B393" t="str">
            <v>Nursing Care Facilities</v>
          </cell>
        </row>
        <row r="394">
          <cell r="A394">
            <v>6232</v>
          </cell>
          <cell r="B394" t="str">
            <v>Residential Mental Retardation, Mental Health and Substance Abuse Facilities</v>
          </cell>
        </row>
        <row r="395">
          <cell r="A395">
            <v>6233</v>
          </cell>
          <cell r="B395" t="str">
            <v>Community Care Facilities for the Elderly</v>
          </cell>
        </row>
        <row r="396">
          <cell r="A396">
            <v>6239</v>
          </cell>
          <cell r="B396" t="str">
            <v>Other Residential Care Facilities</v>
          </cell>
        </row>
        <row r="397">
          <cell r="A397">
            <v>6241</v>
          </cell>
          <cell r="B397" t="str">
            <v>Individual and Family Services</v>
          </cell>
        </row>
        <row r="398">
          <cell r="A398">
            <v>6242</v>
          </cell>
          <cell r="B398" t="str">
            <v>Community Food and Housing, and Emergency and Other Relief Services</v>
          </cell>
        </row>
        <row r="399">
          <cell r="A399">
            <v>6243</v>
          </cell>
          <cell r="B399" t="str">
            <v>Vocational Rehabilitation Services</v>
          </cell>
        </row>
        <row r="400">
          <cell r="A400">
            <v>6244</v>
          </cell>
          <cell r="B400" t="str">
            <v>Child Day Care Services</v>
          </cell>
        </row>
        <row r="401">
          <cell r="A401">
            <v>7111</v>
          </cell>
          <cell r="B401" t="str">
            <v>Performing Arts Companies</v>
          </cell>
        </row>
        <row r="402">
          <cell r="A402">
            <v>7112</v>
          </cell>
          <cell r="B402" t="str">
            <v>Spectator Sports</v>
          </cell>
        </row>
        <row r="403">
          <cell r="A403">
            <v>7113</v>
          </cell>
          <cell r="B403" t="str">
            <v>Promoters of Performing Arts, Sports, and Similar Events</v>
          </cell>
        </row>
        <row r="404">
          <cell r="A404">
            <v>7114</v>
          </cell>
          <cell r="B404" t="str">
            <v>Agents and Managers for Artists, Athletes, Entertainers, and Other Public Figures</v>
          </cell>
        </row>
        <row r="405">
          <cell r="A405">
            <v>7115</v>
          </cell>
          <cell r="B405" t="str">
            <v>Independent Artists, Writers, and Performers</v>
          </cell>
        </row>
        <row r="406">
          <cell r="A406">
            <v>7121</v>
          </cell>
          <cell r="B406" t="str">
            <v>Museums, Historical Sites, and Similar Institutions</v>
          </cell>
        </row>
        <row r="407">
          <cell r="A407">
            <v>7131</v>
          </cell>
          <cell r="B407" t="str">
            <v>Amusement Parks and Arcades</v>
          </cell>
        </row>
        <row r="408">
          <cell r="A408">
            <v>7132</v>
          </cell>
          <cell r="B408" t="str">
            <v>Gambling Industries</v>
          </cell>
        </row>
        <row r="409">
          <cell r="A409">
            <v>7139</v>
          </cell>
          <cell r="B409" t="str">
            <v>Other Amusement and Recreation Industries</v>
          </cell>
        </row>
        <row r="410">
          <cell r="A410">
            <v>7211</v>
          </cell>
          <cell r="B410" t="str">
            <v>Traveler Accommodation</v>
          </cell>
        </row>
        <row r="411">
          <cell r="A411">
            <v>7212</v>
          </cell>
          <cell r="B411" t="str">
            <v>RV (Recreational Vehicle) Parks and Recreational Camps</v>
          </cell>
        </row>
        <row r="412">
          <cell r="A412">
            <v>7213</v>
          </cell>
          <cell r="B412" t="str">
            <v>Rooming and Boarding Houses</v>
          </cell>
        </row>
        <row r="413">
          <cell r="A413">
            <v>7221</v>
          </cell>
          <cell r="B413" t="str">
            <v>Full-Service Restaurants</v>
          </cell>
        </row>
        <row r="414">
          <cell r="A414">
            <v>7222</v>
          </cell>
          <cell r="B414" t="str">
            <v>Limited-Service Eating Places</v>
          </cell>
        </row>
        <row r="415">
          <cell r="A415">
            <v>7223</v>
          </cell>
          <cell r="B415" t="str">
            <v>Special Food Services</v>
          </cell>
        </row>
        <row r="416">
          <cell r="A416">
            <v>7224</v>
          </cell>
          <cell r="B416" t="str">
            <v>Drinking Places (Alcoholic Beverages)</v>
          </cell>
        </row>
        <row r="417">
          <cell r="A417">
            <v>8111</v>
          </cell>
          <cell r="B417" t="str">
            <v>Automotive Repair and Maintenance</v>
          </cell>
        </row>
        <row r="418">
          <cell r="A418">
            <v>8112</v>
          </cell>
          <cell r="B418" t="str">
            <v>Electronic and Precision Equipment Repair and Maintenance</v>
          </cell>
        </row>
        <row r="419">
          <cell r="A419">
            <v>8113</v>
          </cell>
          <cell r="B419" t="str">
            <v>Commercial and Industrial Machinery and Equipment (except Automotive and Electronic) Repair and Maintenance</v>
          </cell>
        </row>
        <row r="420">
          <cell r="A420">
            <v>8114</v>
          </cell>
          <cell r="B420" t="str">
            <v>Personal and Household Goods Repair and Maintenance</v>
          </cell>
        </row>
        <row r="421">
          <cell r="A421">
            <v>8121</v>
          </cell>
          <cell r="B421" t="str">
            <v>Personal Care Services</v>
          </cell>
        </row>
        <row r="422">
          <cell r="A422">
            <v>8122</v>
          </cell>
          <cell r="B422" t="str">
            <v>Death Care Services</v>
          </cell>
        </row>
        <row r="423">
          <cell r="A423">
            <v>8123</v>
          </cell>
          <cell r="B423" t="str">
            <v>Drycleaning and Laundry Services</v>
          </cell>
        </row>
        <row r="424">
          <cell r="A424">
            <v>8129</v>
          </cell>
          <cell r="B424" t="str">
            <v>Other Personal Services</v>
          </cell>
        </row>
        <row r="425">
          <cell r="A425">
            <v>8131</v>
          </cell>
          <cell r="B425" t="str">
            <v>Religious Organizations</v>
          </cell>
        </row>
        <row r="426">
          <cell r="A426">
            <v>8132</v>
          </cell>
          <cell r="B426" t="str">
            <v>Grantmaking and Giving Services</v>
          </cell>
        </row>
        <row r="427">
          <cell r="A427">
            <v>8133</v>
          </cell>
          <cell r="B427" t="str">
            <v>Social Advocacy Organizations</v>
          </cell>
        </row>
        <row r="428">
          <cell r="A428">
            <v>8134</v>
          </cell>
          <cell r="B428" t="str">
            <v>Civic and Social Organizations</v>
          </cell>
        </row>
        <row r="429">
          <cell r="A429">
            <v>8139</v>
          </cell>
          <cell r="B429" t="str">
            <v>Business, Professional, Labor, Political, and Similar Organizations</v>
          </cell>
        </row>
        <row r="430">
          <cell r="A430">
            <v>8141</v>
          </cell>
          <cell r="B430" t="str">
            <v>Private Households</v>
          </cell>
        </row>
        <row r="431">
          <cell r="A431">
            <v>9211</v>
          </cell>
          <cell r="B431" t="str">
            <v>Executive, Legislative, and Other General Government Support</v>
          </cell>
        </row>
        <row r="432">
          <cell r="A432">
            <v>9221</v>
          </cell>
          <cell r="B432" t="str">
            <v>Justice, Public Order, and Safety Activities</v>
          </cell>
        </row>
        <row r="433">
          <cell r="A433">
            <v>9231</v>
          </cell>
          <cell r="B433" t="str">
            <v>Administration of Human Resource Programs</v>
          </cell>
        </row>
        <row r="434">
          <cell r="A434">
            <v>9241</v>
          </cell>
          <cell r="B434" t="str">
            <v>Administration of Environmental Quality Programs</v>
          </cell>
        </row>
        <row r="435">
          <cell r="A435">
            <v>9251</v>
          </cell>
          <cell r="B435" t="str">
            <v>Administration of Housing Programs, Urban Planning, and Community Development</v>
          </cell>
        </row>
        <row r="436">
          <cell r="A436">
            <v>9261</v>
          </cell>
          <cell r="B436" t="str">
            <v>Administration of Economic Programs</v>
          </cell>
        </row>
        <row r="437">
          <cell r="A437">
            <v>9271</v>
          </cell>
          <cell r="B437" t="str">
            <v>Space Research and Technology</v>
          </cell>
        </row>
        <row r="438">
          <cell r="A438">
            <v>9281</v>
          </cell>
          <cell r="B438" t="str">
            <v>National Security and International Affairs</v>
          </cell>
        </row>
        <row r="439">
          <cell r="A439">
            <v>11111</v>
          </cell>
          <cell r="B439" t="str">
            <v>Soybean Farming</v>
          </cell>
        </row>
        <row r="440">
          <cell r="A440">
            <v>11112</v>
          </cell>
          <cell r="B440" t="str">
            <v>Oilseed (except Soybean) Farming</v>
          </cell>
        </row>
        <row r="441">
          <cell r="A441">
            <v>11113</v>
          </cell>
          <cell r="B441" t="str">
            <v>Dry Pea and Bean Farming</v>
          </cell>
        </row>
        <row r="442">
          <cell r="A442">
            <v>11114</v>
          </cell>
          <cell r="B442" t="str">
            <v>Wheat Farming</v>
          </cell>
        </row>
        <row r="443">
          <cell r="A443">
            <v>11115</v>
          </cell>
          <cell r="B443" t="str">
            <v>Corn Farming</v>
          </cell>
        </row>
        <row r="444">
          <cell r="A444">
            <v>11116</v>
          </cell>
          <cell r="B444" t="str">
            <v>Rice Farming</v>
          </cell>
        </row>
        <row r="445">
          <cell r="A445">
            <v>11119</v>
          </cell>
          <cell r="B445" t="str">
            <v>Other Grain Farming</v>
          </cell>
        </row>
        <row r="446">
          <cell r="A446">
            <v>11121</v>
          </cell>
          <cell r="B446" t="str">
            <v>Vegetable and Melon Farming</v>
          </cell>
        </row>
        <row r="447">
          <cell r="A447">
            <v>11131</v>
          </cell>
          <cell r="B447" t="str">
            <v>Orange Groves</v>
          </cell>
        </row>
        <row r="448">
          <cell r="A448">
            <v>11132</v>
          </cell>
          <cell r="B448" t="str">
            <v>Citrus (except Orange) Groves</v>
          </cell>
        </row>
        <row r="449">
          <cell r="A449">
            <v>11133</v>
          </cell>
          <cell r="B449" t="str">
            <v>Noncitrus Fruit and Tree Nut Farming</v>
          </cell>
        </row>
        <row r="450">
          <cell r="A450">
            <v>11141</v>
          </cell>
          <cell r="B450" t="str">
            <v>Food Crops Grown Under Cover</v>
          </cell>
        </row>
        <row r="451">
          <cell r="A451">
            <v>11142</v>
          </cell>
          <cell r="B451" t="str">
            <v>Nursery and Floriculture Production</v>
          </cell>
        </row>
        <row r="452">
          <cell r="A452">
            <v>11191</v>
          </cell>
          <cell r="B452" t="str">
            <v>Tobacco Farming</v>
          </cell>
        </row>
        <row r="453">
          <cell r="A453">
            <v>11192</v>
          </cell>
          <cell r="B453" t="str">
            <v>Cotton Farming</v>
          </cell>
        </row>
        <row r="454">
          <cell r="A454">
            <v>11193</v>
          </cell>
          <cell r="B454" t="str">
            <v>Sugarcane Farming</v>
          </cell>
        </row>
        <row r="455">
          <cell r="A455">
            <v>11194</v>
          </cell>
          <cell r="B455" t="str">
            <v>Hay Farming</v>
          </cell>
        </row>
        <row r="456">
          <cell r="A456">
            <v>11199</v>
          </cell>
          <cell r="B456" t="str">
            <v>All Other Crop Farming</v>
          </cell>
        </row>
        <row r="457">
          <cell r="A457">
            <v>11211</v>
          </cell>
          <cell r="B457" t="str">
            <v>Beef Cattle Ranching and Farming, including Feedlots</v>
          </cell>
        </row>
        <row r="458">
          <cell r="A458">
            <v>11212</v>
          </cell>
          <cell r="B458" t="str">
            <v>Dairy Cattle and Milk Production</v>
          </cell>
        </row>
        <row r="459">
          <cell r="A459">
            <v>11213</v>
          </cell>
          <cell r="B459" t="str">
            <v>Dual-Purpose Cattle Ranching and Farming</v>
          </cell>
        </row>
        <row r="460">
          <cell r="A460">
            <v>11221</v>
          </cell>
          <cell r="B460" t="str">
            <v>Hog and Pig Farming</v>
          </cell>
        </row>
        <row r="461">
          <cell r="A461">
            <v>11231</v>
          </cell>
          <cell r="B461" t="str">
            <v>Chicken Egg Production</v>
          </cell>
        </row>
        <row r="462">
          <cell r="A462">
            <v>11232</v>
          </cell>
          <cell r="B462" t="str">
            <v>Broilers and Other Meat Type Chicken Production</v>
          </cell>
        </row>
        <row r="463">
          <cell r="A463">
            <v>11233</v>
          </cell>
          <cell r="B463" t="str">
            <v>Turkey Production</v>
          </cell>
        </row>
        <row r="464">
          <cell r="A464">
            <v>11234</v>
          </cell>
          <cell r="B464" t="str">
            <v>Poultry Hatcheries</v>
          </cell>
        </row>
        <row r="465">
          <cell r="A465">
            <v>11239</v>
          </cell>
          <cell r="B465" t="str">
            <v>Other Poultry Production</v>
          </cell>
        </row>
        <row r="466">
          <cell r="A466">
            <v>11241</v>
          </cell>
          <cell r="B466" t="str">
            <v>Sheep Farming</v>
          </cell>
        </row>
        <row r="467">
          <cell r="A467">
            <v>11242</v>
          </cell>
          <cell r="B467" t="str">
            <v>Goat Farming</v>
          </cell>
        </row>
        <row r="468">
          <cell r="A468">
            <v>11251</v>
          </cell>
          <cell r="B468" t="str">
            <v>Animal Aquaculture</v>
          </cell>
        </row>
        <row r="469">
          <cell r="A469">
            <v>11291</v>
          </cell>
          <cell r="B469" t="str">
            <v>Apiculture</v>
          </cell>
        </row>
        <row r="470">
          <cell r="A470">
            <v>11292</v>
          </cell>
          <cell r="B470" t="str">
            <v>Horses and Other Equine Production</v>
          </cell>
        </row>
        <row r="471">
          <cell r="A471">
            <v>11293</v>
          </cell>
          <cell r="B471" t="str">
            <v>Fur-Bearing Animal and Rabbit Production</v>
          </cell>
        </row>
        <row r="472">
          <cell r="A472">
            <v>11299</v>
          </cell>
          <cell r="B472" t="str">
            <v>All Other Animal Production</v>
          </cell>
        </row>
        <row r="473">
          <cell r="A473">
            <v>11311</v>
          </cell>
          <cell r="B473" t="str">
            <v>Timber Tract Operations</v>
          </cell>
        </row>
        <row r="474">
          <cell r="A474">
            <v>11321</v>
          </cell>
          <cell r="B474" t="str">
            <v>Forest Nurseries and Gathering of Forest Products</v>
          </cell>
        </row>
        <row r="475">
          <cell r="A475">
            <v>11331</v>
          </cell>
          <cell r="B475" t="str">
            <v>Logging</v>
          </cell>
        </row>
        <row r="476">
          <cell r="A476">
            <v>11411</v>
          </cell>
          <cell r="B476" t="str">
            <v>Fishing</v>
          </cell>
        </row>
        <row r="477">
          <cell r="A477">
            <v>11421</v>
          </cell>
          <cell r="B477" t="str">
            <v>Hunting and Trapping</v>
          </cell>
        </row>
        <row r="478">
          <cell r="A478">
            <v>11511</v>
          </cell>
          <cell r="B478" t="str">
            <v>Support Activities for Crop Production</v>
          </cell>
        </row>
        <row r="479">
          <cell r="A479">
            <v>11521</v>
          </cell>
          <cell r="B479" t="str">
            <v>Support Activities for Animal Production</v>
          </cell>
        </row>
        <row r="480">
          <cell r="A480">
            <v>11531</v>
          </cell>
          <cell r="B480" t="str">
            <v>Support Activities for Forestry</v>
          </cell>
        </row>
        <row r="481">
          <cell r="A481">
            <v>21111</v>
          </cell>
          <cell r="B481" t="str">
            <v>Oil and Gas Extraction</v>
          </cell>
        </row>
        <row r="482">
          <cell r="A482">
            <v>21211</v>
          </cell>
          <cell r="B482" t="str">
            <v>Coal Mining</v>
          </cell>
        </row>
        <row r="483">
          <cell r="A483">
            <v>21221</v>
          </cell>
          <cell r="B483" t="str">
            <v>Iron Ore Mining</v>
          </cell>
        </row>
        <row r="484">
          <cell r="A484">
            <v>21222</v>
          </cell>
          <cell r="B484" t="str">
            <v>Gold Ore and Silver Ore Mining</v>
          </cell>
        </row>
        <row r="485">
          <cell r="A485">
            <v>21223</v>
          </cell>
          <cell r="B485" t="str">
            <v>Copper, Nickel, Lead, and Zinc Mining</v>
          </cell>
        </row>
        <row r="486">
          <cell r="A486">
            <v>21229</v>
          </cell>
          <cell r="B486" t="str">
            <v>Other Metal Ore Mining</v>
          </cell>
        </row>
        <row r="487">
          <cell r="A487">
            <v>21231</v>
          </cell>
          <cell r="B487" t="str">
            <v>Stone Mining and Quarrying</v>
          </cell>
        </row>
        <row r="488">
          <cell r="A488">
            <v>21232</v>
          </cell>
          <cell r="B488" t="str">
            <v>Sand, Gravel, Clay, and Ceramic and Refractory Minerals Mining and Quarrying</v>
          </cell>
        </row>
        <row r="489">
          <cell r="A489">
            <v>21239</v>
          </cell>
          <cell r="B489" t="str">
            <v>Other Nonmetallic Mineral Mining and Quarrying</v>
          </cell>
        </row>
        <row r="490">
          <cell r="A490">
            <v>21311</v>
          </cell>
          <cell r="B490" t="str">
            <v>Support Activities for Mining</v>
          </cell>
        </row>
        <row r="491">
          <cell r="A491">
            <v>22111</v>
          </cell>
          <cell r="B491" t="str">
            <v>Electric Power Generation</v>
          </cell>
        </row>
        <row r="492">
          <cell r="A492">
            <v>22112</v>
          </cell>
          <cell r="B492" t="str">
            <v>Electric Power Transmission, Control, and Distribution</v>
          </cell>
        </row>
        <row r="493">
          <cell r="A493">
            <v>22121</v>
          </cell>
          <cell r="B493" t="str">
            <v>Natural Gas Distribution</v>
          </cell>
        </row>
        <row r="494">
          <cell r="A494">
            <v>22131</v>
          </cell>
          <cell r="B494" t="str">
            <v>Water Supply and Irrigation Systems</v>
          </cell>
        </row>
        <row r="495">
          <cell r="A495">
            <v>22132</v>
          </cell>
          <cell r="B495" t="str">
            <v>Sewage Treatment Facilities</v>
          </cell>
        </row>
        <row r="496">
          <cell r="A496">
            <v>22133</v>
          </cell>
          <cell r="B496" t="str">
            <v>Steam and Air-Conditioning Supply</v>
          </cell>
        </row>
        <row r="497">
          <cell r="A497">
            <v>23611</v>
          </cell>
          <cell r="B497" t="str">
            <v>Residential Building Construction</v>
          </cell>
        </row>
        <row r="498">
          <cell r="A498">
            <v>23621</v>
          </cell>
          <cell r="B498" t="str">
            <v>Industrial Building Construction</v>
          </cell>
        </row>
        <row r="499">
          <cell r="A499">
            <v>23622</v>
          </cell>
          <cell r="B499" t="str">
            <v>Commercial and Institutional Building Construction</v>
          </cell>
        </row>
        <row r="500">
          <cell r="A500">
            <v>23711</v>
          </cell>
          <cell r="B500" t="str">
            <v>Water and Sewer Line and Related Structures Construction</v>
          </cell>
        </row>
        <row r="501">
          <cell r="A501">
            <v>23712</v>
          </cell>
          <cell r="B501" t="str">
            <v>Oil and Gas Pipeline and Related Structures Construction</v>
          </cell>
        </row>
        <row r="502">
          <cell r="A502">
            <v>23713</v>
          </cell>
          <cell r="B502" t="str">
            <v>Power and Communication Line and Related Structures Construction</v>
          </cell>
        </row>
        <row r="503">
          <cell r="A503">
            <v>23721</v>
          </cell>
          <cell r="B503" t="str">
            <v>Land Subdivision</v>
          </cell>
        </row>
        <row r="504">
          <cell r="A504">
            <v>23731</v>
          </cell>
          <cell r="B504" t="str">
            <v>Highway, Street, and Bridge Construction</v>
          </cell>
        </row>
        <row r="505">
          <cell r="A505">
            <v>23799</v>
          </cell>
          <cell r="B505" t="str">
            <v>Other Heavy and Civil Engineering Construction</v>
          </cell>
        </row>
        <row r="506">
          <cell r="A506">
            <v>23811</v>
          </cell>
          <cell r="B506" t="str">
            <v>Poured Concrete Foundation and Structure Contractors</v>
          </cell>
        </row>
        <row r="507">
          <cell r="A507">
            <v>23812</v>
          </cell>
          <cell r="B507" t="str">
            <v>Structural Steel and Precast Concrete Contractors</v>
          </cell>
        </row>
        <row r="508">
          <cell r="A508">
            <v>23813</v>
          </cell>
          <cell r="B508" t="str">
            <v>Framing Contractors</v>
          </cell>
        </row>
        <row r="509">
          <cell r="A509">
            <v>23814</v>
          </cell>
          <cell r="B509" t="str">
            <v>Masonry Contractors</v>
          </cell>
        </row>
        <row r="510">
          <cell r="A510">
            <v>23815</v>
          </cell>
          <cell r="B510" t="str">
            <v>Glass and Glazing Contractors</v>
          </cell>
        </row>
        <row r="511">
          <cell r="A511">
            <v>23816</v>
          </cell>
          <cell r="B511" t="str">
            <v>Roofing Contractors</v>
          </cell>
        </row>
        <row r="512">
          <cell r="A512">
            <v>23817</v>
          </cell>
          <cell r="B512" t="str">
            <v>Siding Contractors</v>
          </cell>
        </row>
        <row r="513">
          <cell r="A513">
            <v>23819</v>
          </cell>
          <cell r="B513" t="str">
            <v>Other Foundation, Structure, and Building Exterior Contractors</v>
          </cell>
        </row>
        <row r="514">
          <cell r="A514">
            <v>23821</v>
          </cell>
          <cell r="B514" t="str">
            <v>Electrical Contractors</v>
          </cell>
        </row>
        <row r="515">
          <cell r="A515">
            <v>23822</v>
          </cell>
          <cell r="B515" t="str">
            <v>Plumbing, Heating, and Air-Conditioning Contractors</v>
          </cell>
        </row>
        <row r="516">
          <cell r="A516">
            <v>23829</v>
          </cell>
          <cell r="B516" t="str">
            <v>Other Building Equipment Contractors</v>
          </cell>
        </row>
        <row r="517">
          <cell r="A517">
            <v>23831</v>
          </cell>
          <cell r="B517" t="str">
            <v>Drywall and Insulation Contractors</v>
          </cell>
        </row>
        <row r="518">
          <cell r="A518">
            <v>23832</v>
          </cell>
          <cell r="B518" t="str">
            <v>Painting and Wall Covering Contractors</v>
          </cell>
        </row>
        <row r="519">
          <cell r="A519">
            <v>23833</v>
          </cell>
          <cell r="B519" t="str">
            <v>Flooring Contractors</v>
          </cell>
        </row>
        <row r="520">
          <cell r="A520">
            <v>23834</v>
          </cell>
          <cell r="B520" t="str">
            <v>Tile and Terrazzo Contractors</v>
          </cell>
        </row>
        <row r="521">
          <cell r="A521">
            <v>23835</v>
          </cell>
          <cell r="B521" t="str">
            <v>Finish Carpentry Contractors</v>
          </cell>
        </row>
        <row r="522">
          <cell r="A522">
            <v>23839</v>
          </cell>
          <cell r="B522" t="str">
            <v>Other Building Finishing Contractors</v>
          </cell>
        </row>
        <row r="523">
          <cell r="A523">
            <v>23891</v>
          </cell>
          <cell r="B523" t="str">
            <v>Site Preparation Contractors</v>
          </cell>
        </row>
        <row r="524">
          <cell r="A524">
            <v>23899</v>
          </cell>
          <cell r="B524" t="str">
            <v>All Other Specialty Trade Contractors</v>
          </cell>
        </row>
        <row r="525">
          <cell r="A525">
            <v>31111</v>
          </cell>
          <cell r="B525" t="str">
            <v>Animal Food Manufacturing</v>
          </cell>
        </row>
        <row r="526">
          <cell r="A526">
            <v>31121</v>
          </cell>
          <cell r="B526" t="str">
            <v>Flour Milling and Malt Manufacturing</v>
          </cell>
        </row>
        <row r="527">
          <cell r="A527">
            <v>31122</v>
          </cell>
          <cell r="B527" t="str">
            <v>Starch and Vegetable Fats and Oils Manufacturing</v>
          </cell>
        </row>
        <row r="528">
          <cell r="A528">
            <v>31123</v>
          </cell>
          <cell r="B528" t="str">
            <v>Breakfast Cereal Manufacturing</v>
          </cell>
        </row>
        <row r="529">
          <cell r="A529">
            <v>31131</v>
          </cell>
          <cell r="B529" t="str">
            <v>Sugar Manufacturing</v>
          </cell>
        </row>
        <row r="530">
          <cell r="A530">
            <v>31132</v>
          </cell>
          <cell r="B530" t="str">
            <v>Chocolate and Confectionery Manufacturing from Cacao Beans</v>
          </cell>
        </row>
        <row r="531">
          <cell r="A531">
            <v>31133</v>
          </cell>
          <cell r="B531" t="str">
            <v>Confectionery Manufacturing from Purchased Chocolate</v>
          </cell>
        </row>
        <row r="532">
          <cell r="A532">
            <v>31134</v>
          </cell>
          <cell r="B532" t="str">
            <v>Nonchocolate Confectionery Manufacturing</v>
          </cell>
        </row>
        <row r="533">
          <cell r="A533">
            <v>31141</v>
          </cell>
          <cell r="B533" t="str">
            <v>Frozen Food Manufacturing</v>
          </cell>
        </row>
        <row r="534">
          <cell r="A534">
            <v>31142</v>
          </cell>
          <cell r="B534" t="str">
            <v>Fruit and Vegetable Canning, Pickling, and Drying</v>
          </cell>
        </row>
        <row r="535">
          <cell r="A535">
            <v>31151</v>
          </cell>
          <cell r="B535" t="str">
            <v>Dairy Product (except Frozen) Manufacturing</v>
          </cell>
        </row>
        <row r="536">
          <cell r="A536">
            <v>31152</v>
          </cell>
          <cell r="B536" t="str">
            <v>Ice Cream and Frozen Dessert Manufacturing</v>
          </cell>
        </row>
        <row r="537">
          <cell r="A537">
            <v>31161</v>
          </cell>
          <cell r="B537" t="str">
            <v>Animal Slaughtering and Processing</v>
          </cell>
        </row>
        <row r="538">
          <cell r="A538">
            <v>31171</v>
          </cell>
          <cell r="B538" t="str">
            <v>Seafood Product Preparation and Packaging</v>
          </cell>
        </row>
        <row r="539">
          <cell r="A539">
            <v>31181</v>
          </cell>
          <cell r="B539" t="str">
            <v>Bread and Bakery Product Manufacturing</v>
          </cell>
        </row>
        <row r="540">
          <cell r="A540">
            <v>31182</v>
          </cell>
          <cell r="B540" t="str">
            <v>Cookie, Cracker, and Pasta Manufacturing</v>
          </cell>
        </row>
        <row r="541">
          <cell r="A541">
            <v>31183</v>
          </cell>
          <cell r="B541" t="str">
            <v>Tortilla Manufacturing</v>
          </cell>
        </row>
        <row r="542">
          <cell r="A542">
            <v>31191</v>
          </cell>
          <cell r="B542" t="str">
            <v>Snack Food Manufacturing</v>
          </cell>
        </row>
        <row r="543">
          <cell r="A543">
            <v>31192</v>
          </cell>
          <cell r="B543" t="str">
            <v>Coffee and Tea Manufacturing</v>
          </cell>
        </row>
        <row r="544">
          <cell r="A544">
            <v>31193</v>
          </cell>
          <cell r="B544" t="str">
            <v>Flavoring Syrup and Concentrate Manufacturing</v>
          </cell>
        </row>
        <row r="545">
          <cell r="A545">
            <v>31194</v>
          </cell>
          <cell r="B545" t="str">
            <v>Seasoning and Dressing Manufacturing</v>
          </cell>
        </row>
        <row r="546">
          <cell r="A546">
            <v>31199</v>
          </cell>
          <cell r="B546" t="str">
            <v>All Other Food Manufacturing</v>
          </cell>
        </row>
        <row r="547">
          <cell r="A547">
            <v>31211</v>
          </cell>
          <cell r="B547" t="str">
            <v>Soft Drink and Ice Manufacturing</v>
          </cell>
        </row>
        <row r="548">
          <cell r="A548">
            <v>31212</v>
          </cell>
          <cell r="B548" t="str">
            <v>Breweries</v>
          </cell>
        </row>
        <row r="549">
          <cell r="A549">
            <v>31213</v>
          </cell>
          <cell r="B549" t="str">
            <v>Wineries</v>
          </cell>
        </row>
        <row r="550">
          <cell r="A550">
            <v>31214</v>
          </cell>
          <cell r="B550" t="str">
            <v>Distilleries</v>
          </cell>
        </row>
        <row r="551">
          <cell r="A551">
            <v>31221</v>
          </cell>
          <cell r="B551" t="str">
            <v>Tobacco Stemming and Redrying</v>
          </cell>
        </row>
        <row r="552">
          <cell r="A552">
            <v>31222</v>
          </cell>
          <cell r="B552" t="str">
            <v>Tobacco Product Manufacturing</v>
          </cell>
        </row>
        <row r="553">
          <cell r="A553">
            <v>31311</v>
          </cell>
          <cell r="B553" t="str">
            <v>Fiber, Yarn, and Thread Mills</v>
          </cell>
        </row>
        <row r="554">
          <cell r="A554">
            <v>31321</v>
          </cell>
          <cell r="B554" t="str">
            <v>Broadwoven Fabric Mills</v>
          </cell>
        </row>
        <row r="555">
          <cell r="A555">
            <v>31322</v>
          </cell>
          <cell r="B555" t="str">
            <v>Narrow Fabric Mills and Schiffli Machine Embroidery</v>
          </cell>
        </row>
        <row r="556">
          <cell r="A556">
            <v>31323</v>
          </cell>
          <cell r="B556" t="str">
            <v>Nonwoven Fabric Mills</v>
          </cell>
        </row>
        <row r="557">
          <cell r="A557">
            <v>31324</v>
          </cell>
          <cell r="B557" t="str">
            <v>Knit Fabric Mills</v>
          </cell>
        </row>
        <row r="558">
          <cell r="A558">
            <v>31331</v>
          </cell>
          <cell r="B558" t="str">
            <v>Textile and Fabric Finishing Mills</v>
          </cell>
        </row>
        <row r="559">
          <cell r="A559">
            <v>31332</v>
          </cell>
          <cell r="B559" t="str">
            <v>Fabric Coating Mills</v>
          </cell>
        </row>
        <row r="560">
          <cell r="A560">
            <v>31411</v>
          </cell>
          <cell r="B560" t="str">
            <v>Carpet and Rug Mills</v>
          </cell>
        </row>
        <row r="561">
          <cell r="A561">
            <v>31412</v>
          </cell>
          <cell r="B561" t="str">
            <v>Curtain and Linen Mills</v>
          </cell>
        </row>
        <row r="562">
          <cell r="A562">
            <v>31491</v>
          </cell>
          <cell r="B562" t="str">
            <v>Textile Bag and Canvas Mills</v>
          </cell>
        </row>
        <row r="563">
          <cell r="A563">
            <v>31499</v>
          </cell>
          <cell r="B563" t="str">
            <v>All Other Textile Product Mills</v>
          </cell>
        </row>
        <row r="564">
          <cell r="A564">
            <v>31511</v>
          </cell>
          <cell r="B564" t="str">
            <v>Hosiery and Sock Mills</v>
          </cell>
        </row>
        <row r="565">
          <cell r="A565">
            <v>31519</v>
          </cell>
          <cell r="B565" t="str">
            <v>Other Apparel Knitting Mills</v>
          </cell>
        </row>
        <row r="566">
          <cell r="A566">
            <v>31521</v>
          </cell>
          <cell r="B566" t="str">
            <v>Cut and Sew Apparel Contractors</v>
          </cell>
        </row>
        <row r="567">
          <cell r="A567">
            <v>31522</v>
          </cell>
          <cell r="B567" t="str">
            <v>Men's and Boys' Cut and Sew Apparel Manufacturing</v>
          </cell>
        </row>
        <row r="568">
          <cell r="A568">
            <v>31523</v>
          </cell>
          <cell r="B568" t="str">
            <v>Women's and Girls' Cut and Sew Apparel Manufacturing</v>
          </cell>
        </row>
        <row r="569">
          <cell r="A569">
            <v>31529</v>
          </cell>
          <cell r="B569" t="str">
            <v>Other Cut and Sew Apparel Manufacturing</v>
          </cell>
        </row>
        <row r="570">
          <cell r="A570">
            <v>31599</v>
          </cell>
          <cell r="B570" t="str">
            <v>Apparel Accessories and Other Apparel Manufacturing</v>
          </cell>
        </row>
        <row r="571">
          <cell r="A571">
            <v>31611</v>
          </cell>
          <cell r="B571" t="str">
            <v>Leather and Hide Tanning and Finishing</v>
          </cell>
        </row>
        <row r="572">
          <cell r="A572">
            <v>31621</v>
          </cell>
          <cell r="B572" t="str">
            <v>Footwear Manufacturing</v>
          </cell>
        </row>
        <row r="573">
          <cell r="A573">
            <v>31699</v>
          </cell>
          <cell r="B573" t="str">
            <v>Other Leather and Allied Product Manufacturing</v>
          </cell>
        </row>
        <row r="574">
          <cell r="A574">
            <v>32111</v>
          </cell>
          <cell r="B574" t="str">
            <v>Sawmills and Wood Preservation</v>
          </cell>
        </row>
        <row r="575">
          <cell r="A575">
            <v>32121</v>
          </cell>
          <cell r="B575" t="str">
            <v>Veneer, Plywood, and Engineered Wood Product Manufacturing</v>
          </cell>
        </row>
        <row r="576">
          <cell r="A576">
            <v>32191</v>
          </cell>
          <cell r="B576" t="str">
            <v>Millwork</v>
          </cell>
        </row>
        <row r="577">
          <cell r="A577">
            <v>32192</v>
          </cell>
          <cell r="B577" t="str">
            <v>Wood Container and Pallet Manufacturing</v>
          </cell>
        </row>
        <row r="578">
          <cell r="A578">
            <v>32199</v>
          </cell>
          <cell r="B578" t="str">
            <v>All Other Wood Product Manufacturing</v>
          </cell>
        </row>
        <row r="579">
          <cell r="A579">
            <v>32211</v>
          </cell>
          <cell r="B579" t="str">
            <v>Pulp Mills</v>
          </cell>
        </row>
        <row r="580">
          <cell r="A580">
            <v>32212</v>
          </cell>
          <cell r="B580" t="str">
            <v>Paper Mills</v>
          </cell>
        </row>
        <row r="581">
          <cell r="A581">
            <v>32213</v>
          </cell>
          <cell r="B581" t="str">
            <v>Paperboard Mills</v>
          </cell>
        </row>
        <row r="582">
          <cell r="A582">
            <v>32221</v>
          </cell>
          <cell r="B582" t="str">
            <v>Paperboard Container Manufacturing</v>
          </cell>
        </row>
        <row r="583">
          <cell r="A583">
            <v>32222</v>
          </cell>
          <cell r="B583" t="str">
            <v>Paper Bag and Coated and Treated Paper Manufacturing</v>
          </cell>
        </row>
        <row r="584">
          <cell r="A584">
            <v>32223</v>
          </cell>
          <cell r="B584" t="str">
            <v>Stationery Product Manufacturing</v>
          </cell>
        </row>
        <row r="585">
          <cell r="A585">
            <v>32229</v>
          </cell>
          <cell r="B585" t="str">
            <v>Other Converted Paper Product Manufacturing</v>
          </cell>
        </row>
        <row r="586">
          <cell r="A586">
            <v>32311</v>
          </cell>
          <cell r="B586" t="str">
            <v>Printing</v>
          </cell>
        </row>
        <row r="587">
          <cell r="A587">
            <v>32312</v>
          </cell>
          <cell r="B587" t="str">
            <v>Support Activities for Printing</v>
          </cell>
        </row>
        <row r="588">
          <cell r="A588">
            <v>32411</v>
          </cell>
          <cell r="B588" t="str">
            <v>Petroleum Refineries</v>
          </cell>
        </row>
        <row r="589">
          <cell r="A589">
            <v>32412</v>
          </cell>
          <cell r="B589" t="str">
            <v>Asphalt Paving, Roofing, and Saturated Materials Manufacturing</v>
          </cell>
        </row>
        <row r="590">
          <cell r="A590">
            <v>32419</v>
          </cell>
          <cell r="B590" t="str">
            <v>Other Petroleum and Coal Products Manufacturing</v>
          </cell>
        </row>
        <row r="591">
          <cell r="A591">
            <v>32511</v>
          </cell>
          <cell r="B591" t="str">
            <v>Petrochemical Manufacturing</v>
          </cell>
        </row>
        <row r="592">
          <cell r="A592">
            <v>32512</v>
          </cell>
          <cell r="B592" t="str">
            <v>Industrial Gas Manufacturing</v>
          </cell>
        </row>
        <row r="593">
          <cell r="A593">
            <v>32513</v>
          </cell>
          <cell r="B593" t="str">
            <v>Synthetic Dye and Pigment Manufacturing</v>
          </cell>
        </row>
        <row r="594">
          <cell r="A594">
            <v>32518</v>
          </cell>
          <cell r="B594" t="str">
            <v>Other Basic Inorganic Chemical Manufacturing</v>
          </cell>
        </row>
        <row r="595">
          <cell r="A595">
            <v>32519</v>
          </cell>
          <cell r="B595" t="str">
            <v>Other Basic Organic Chemical Manufacturing</v>
          </cell>
        </row>
        <row r="596">
          <cell r="A596">
            <v>32521</v>
          </cell>
          <cell r="B596" t="str">
            <v>Resin and Synthetic Rubber Manufacturing</v>
          </cell>
        </row>
        <row r="597">
          <cell r="A597">
            <v>32522</v>
          </cell>
          <cell r="B597" t="str">
            <v>Artificial and Synthetic Fibers and Filaments Manufacturing</v>
          </cell>
        </row>
        <row r="598">
          <cell r="A598">
            <v>32531</v>
          </cell>
          <cell r="B598" t="str">
            <v>Fertilizer Manufacturing</v>
          </cell>
        </row>
        <row r="599">
          <cell r="A599">
            <v>32532</v>
          </cell>
          <cell r="B599" t="str">
            <v>Pesticide and Other Agricultural Chemical Manufacturing</v>
          </cell>
        </row>
        <row r="600">
          <cell r="A600">
            <v>32541</v>
          </cell>
          <cell r="B600" t="str">
            <v>Pharmaceutical and Medicine Manufacturing</v>
          </cell>
        </row>
        <row r="601">
          <cell r="A601">
            <v>32551</v>
          </cell>
          <cell r="B601" t="str">
            <v>Paint and Coating Manufacturing</v>
          </cell>
        </row>
        <row r="602">
          <cell r="A602">
            <v>32552</v>
          </cell>
          <cell r="B602" t="str">
            <v>Adhesive Manufacturing</v>
          </cell>
        </row>
        <row r="603">
          <cell r="A603">
            <v>32561</v>
          </cell>
          <cell r="B603" t="str">
            <v>Soap and Cleaning Compound Manufacturing</v>
          </cell>
        </row>
        <row r="604">
          <cell r="A604">
            <v>32562</v>
          </cell>
          <cell r="B604" t="str">
            <v>Toilet Preparation Manufacturing</v>
          </cell>
        </row>
        <row r="605">
          <cell r="A605">
            <v>32591</v>
          </cell>
          <cell r="B605" t="str">
            <v>Printing Ink Manufacturing</v>
          </cell>
        </row>
        <row r="606">
          <cell r="A606">
            <v>32592</v>
          </cell>
          <cell r="B606" t="str">
            <v>Explosives Manufacturing</v>
          </cell>
        </row>
        <row r="607">
          <cell r="A607">
            <v>32599</v>
          </cell>
          <cell r="B607" t="str">
            <v>All Other Chemical Product and Preparation Manufacturing</v>
          </cell>
        </row>
        <row r="608">
          <cell r="A608">
            <v>32611</v>
          </cell>
          <cell r="B608" t="str">
            <v>Plastics Packaging Materials and Unlaminated Film and Sheet Manufacturing</v>
          </cell>
        </row>
        <row r="609">
          <cell r="A609">
            <v>32612</v>
          </cell>
          <cell r="B609" t="str">
            <v>Plastics Pipe, Pipe Fitting, and Unlaminated Profile Shape Manufacturing</v>
          </cell>
        </row>
        <row r="610">
          <cell r="A610">
            <v>32613</v>
          </cell>
          <cell r="B610" t="str">
            <v>Laminated Plastics Plate, Sheet (except Packaging), and Shape Manufacturing</v>
          </cell>
        </row>
        <row r="611">
          <cell r="A611">
            <v>32614</v>
          </cell>
          <cell r="B611" t="str">
            <v>Polystyrene Foam Product Manufacturing</v>
          </cell>
        </row>
        <row r="612">
          <cell r="A612">
            <v>32615</v>
          </cell>
          <cell r="B612" t="str">
            <v>Urethane and Other Foam Product (except Polystyrene) Manufacturing</v>
          </cell>
        </row>
        <row r="613">
          <cell r="A613">
            <v>32616</v>
          </cell>
          <cell r="B613" t="str">
            <v>Plastics Bottle Manufacturing</v>
          </cell>
        </row>
        <row r="614">
          <cell r="A614">
            <v>32619</v>
          </cell>
          <cell r="B614" t="str">
            <v>Other Plastics Product Manufacturing</v>
          </cell>
        </row>
        <row r="615">
          <cell r="A615">
            <v>32621</v>
          </cell>
          <cell r="B615" t="str">
            <v>Tire Manufacturing</v>
          </cell>
        </row>
        <row r="616">
          <cell r="A616">
            <v>32622</v>
          </cell>
          <cell r="B616" t="str">
            <v>Rubber and Plastics Hoses and Belting Manufacturing</v>
          </cell>
        </row>
        <row r="617">
          <cell r="A617">
            <v>32629</v>
          </cell>
          <cell r="B617" t="str">
            <v>Other Rubber Product Manufacturing</v>
          </cell>
        </row>
        <row r="618">
          <cell r="A618">
            <v>32711</v>
          </cell>
          <cell r="B618" t="str">
            <v>Pottery, Ceramics, and Plumbing Fixture Manufacturing</v>
          </cell>
        </row>
        <row r="619">
          <cell r="A619">
            <v>32712</v>
          </cell>
          <cell r="B619" t="str">
            <v>Clay Building Material and Refractories Manufacturing</v>
          </cell>
        </row>
        <row r="620">
          <cell r="A620">
            <v>32721</v>
          </cell>
          <cell r="B620" t="str">
            <v>Glass and Glass Product Manufacturing</v>
          </cell>
        </row>
        <row r="621">
          <cell r="A621">
            <v>32731</v>
          </cell>
          <cell r="B621" t="str">
            <v>Cement Manufacturing</v>
          </cell>
        </row>
        <row r="622">
          <cell r="A622">
            <v>32732</v>
          </cell>
          <cell r="B622" t="str">
            <v>Ready-Mix Concrete Manufacturing</v>
          </cell>
        </row>
        <row r="623">
          <cell r="A623">
            <v>32733</v>
          </cell>
          <cell r="B623" t="str">
            <v>Concrete Pipe, Brick, and Block Manufacturing</v>
          </cell>
        </row>
        <row r="624">
          <cell r="A624">
            <v>32739</v>
          </cell>
          <cell r="B624" t="str">
            <v>Other Concrete Product Manufacturing</v>
          </cell>
        </row>
        <row r="625">
          <cell r="A625">
            <v>32741</v>
          </cell>
          <cell r="B625" t="str">
            <v>Lime Manufacturing</v>
          </cell>
        </row>
        <row r="626">
          <cell r="A626">
            <v>32742</v>
          </cell>
          <cell r="B626" t="str">
            <v>Gypsum Product Manufacturing</v>
          </cell>
        </row>
        <row r="627">
          <cell r="A627">
            <v>32791</v>
          </cell>
          <cell r="B627" t="str">
            <v>Abrasive Product Manufacturing</v>
          </cell>
        </row>
        <row r="628">
          <cell r="A628">
            <v>32799</v>
          </cell>
          <cell r="B628" t="str">
            <v>All Other Nonmetallic Mineral Product Manufacturing</v>
          </cell>
        </row>
        <row r="629">
          <cell r="A629">
            <v>33111</v>
          </cell>
          <cell r="B629" t="str">
            <v>Iron and Steel Mills and Ferroalloy Manufacturing</v>
          </cell>
        </row>
        <row r="630">
          <cell r="A630">
            <v>33121</v>
          </cell>
          <cell r="B630" t="str">
            <v>Iron and Steel Pipe and Tube Manufacturing from Purchased Steel</v>
          </cell>
        </row>
        <row r="631">
          <cell r="A631">
            <v>33122</v>
          </cell>
          <cell r="B631" t="str">
            <v>Rolling and Drawing of Purchased Steel</v>
          </cell>
        </row>
        <row r="632">
          <cell r="A632">
            <v>33131</v>
          </cell>
          <cell r="B632" t="str">
            <v>Alumina and Aluminum Production and Processing</v>
          </cell>
        </row>
        <row r="633">
          <cell r="A633">
            <v>33141</v>
          </cell>
          <cell r="B633" t="str">
            <v>Nonferrous Metal (except Aluminum) Smelting and Refining</v>
          </cell>
        </row>
        <row r="634">
          <cell r="A634">
            <v>33142</v>
          </cell>
          <cell r="B634" t="str">
            <v>Copper Rolling, Drawing, Extruding, and Alloying</v>
          </cell>
        </row>
        <row r="635">
          <cell r="A635">
            <v>33149</v>
          </cell>
          <cell r="B635" t="str">
            <v>Nonferrous Metal (except Copper and Aluminum) Rolling, Drawing, Extruding, and Alloying</v>
          </cell>
        </row>
        <row r="636">
          <cell r="A636">
            <v>33151</v>
          </cell>
          <cell r="B636" t="str">
            <v>Ferrous Metal Foundries</v>
          </cell>
        </row>
        <row r="637">
          <cell r="A637">
            <v>33152</v>
          </cell>
          <cell r="B637" t="str">
            <v>Nonferrous Metal Foundries</v>
          </cell>
        </row>
        <row r="638">
          <cell r="A638">
            <v>33211</v>
          </cell>
          <cell r="B638" t="str">
            <v>Forging and Stamping</v>
          </cell>
        </row>
        <row r="639">
          <cell r="A639">
            <v>33221</v>
          </cell>
          <cell r="B639" t="str">
            <v>Cutlery and Handtool Manufacturing</v>
          </cell>
        </row>
        <row r="640">
          <cell r="A640">
            <v>33231</v>
          </cell>
          <cell r="B640" t="str">
            <v>Plate Work and Fabricated Structural Product Manufacturing</v>
          </cell>
        </row>
        <row r="641">
          <cell r="A641">
            <v>33232</v>
          </cell>
          <cell r="B641" t="str">
            <v>Ornamental and Architectural Metal Products Manufacturing</v>
          </cell>
        </row>
        <row r="642">
          <cell r="A642">
            <v>33241</v>
          </cell>
          <cell r="B642" t="str">
            <v>Power Boiler and Heat Exchanger Manufacturing</v>
          </cell>
        </row>
        <row r="643">
          <cell r="A643">
            <v>33242</v>
          </cell>
          <cell r="B643" t="str">
            <v>Metal Tank (Heavy Gauge) Manufacturing</v>
          </cell>
        </row>
        <row r="644">
          <cell r="A644">
            <v>33243</v>
          </cell>
          <cell r="B644" t="str">
            <v>Metal Can, Box, and Other Metal Container (Light Gauge) Manufacturing</v>
          </cell>
        </row>
        <row r="645">
          <cell r="A645">
            <v>33251</v>
          </cell>
          <cell r="B645" t="str">
            <v>Hardware Manufacturing</v>
          </cell>
        </row>
        <row r="646">
          <cell r="A646">
            <v>33261</v>
          </cell>
          <cell r="B646" t="str">
            <v>Spring and Wire Product Manufacturing</v>
          </cell>
        </row>
        <row r="647">
          <cell r="A647">
            <v>33271</v>
          </cell>
          <cell r="B647" t="str">
            <v>Machine Shops</v>
          </cell>
        </row>
        <row r="648">
          <cell r="A648">
            <v>33272</v>
          </cell>
          <cell r="B648" t="str">
            <v>Turned Product and Screw, Nut, and Bolt Manufacturing</v>
          </cell>
        </row>
        <row r="649">
          <cell r="A649">
            <v>33281</v>
          </cell>
          <cell r="B649" t="str">
            <v>Coating, Engraving, Heat Treating, and Allied Activities</v>
          </cell>
        </row>
        <row r="650">
          <cell r="A650">
            <v>33291</v>
          </cell>
          <cell r="B650" t="str">
            <v>Metal Valve Manufacturing</v>
          </cell>
        </row>
        <row r="651">
          <cell r="A651">
            <v>33299</v>
          </cell>
          <cell r="B651" t="str">
            <v>All Other Fabricated Metal Product Manufacturing</v>
          </cell>
        </row>
        <row r="652">
          <cell r="A652">
            <v>33311</v>
          </cell>
          <cell r="B652" t="str">
            <v>Agricultural Implement Manufacturing</v>
          </cell>
        </row>
        <row r="653">
          <cell r="A653">
            <v>33312</v>
          </cell>
          <cell r="B653" t="str">
            <v>Construction Machinery Manufacturing</v>
          </cell>
        </row>
        <row r="654">
          <cell r="A654">
            <v>33313</v>
          </cell>
          <cell r="B654" t="str">
            <v>Mining and Oil and Gas Field Machinery Manufacturing</v>
          </cell>
        </row>
        <row r="655">
          <cell r="A655">
            <v>33321</v>
          </cell>
          <cell r="B655" t="str">
            <v>Sawmill and Woodworking Machinery Manufacturing</v>
          </cell>
        </row>
        <row r="656">
          <cell r="A656">
            <v>33322</v>
          </cell>
          <cell r="B656" t="str">
            <v>Plastics and Rubber Industry Machinery Manufacturing</v>
          </cell>
        </row>
        <row r="657">
          <cell r="A657">
            <v>33329</v>
          </cell>
          <cell r="B657" t="str">
            <v>Other Industrial Machinery Manufacturing</v>
          </cell>
        </row>
        <row r="658">
          <cell r="A658">
            <v>33331</v>
          </cell>
          <cell r="B658" t="str">
            <v>Commercial and Service Industry Machinery Manufacturing</v>
          </cell>
        </row>
        <row r="659">
          <cell r="A659">
            <v>33341</v>
          </cell>
          <cell r="B659" t="str">
            <v>Ventilation, Heating, Air-Conditioning, and Commercial Refrigeration Equipment Manufacturing</v>
          </cell>
        </row>
        <row r="660">
          <cell r="A660">
            <v>33351</v>
          </cell>
          <cell r="B660" t="str">
            <v>Metalworking Machinery Manufacturing</v>
          </cell>
        </row>
        <row r="661">
          <cell r="A661">
            <v>33361</v>
          </cell>
          <cell r="B661" t="str">
            <v>Engine, Turbine, and Power Transmission Equipment Manufacturing</v>
          </cell>
        </row>
        <row r="662">
          <cell r="A662">
            <v>33391</v>
          </cell>
          <cell r="B662" t="str">
            <v>Pump and Compressor Manufacturing</v>
          </cell>
        </row>
        <row r="663">
          <cell r="A663">
            <v>33392</v>
          </cell>
          <cell r="B663" t="str">
            <v>Material Handling Equipment Manufacturing</v>
          </cell>
        </row>
        <row r="664">
          <cell r="A664">
            <v>33399</v>
          </cell>
          <cell r="B664" t="str">
            <v>All Other General Purpose Machinery Manufacturing</v>
          </cell>
        </row>
        <row r="665">
          <cell r="A665">
            <v>33411</v>
          </cell>
          <cell r="B665" t="str">
            <v>Computer and Peripheral Equipment Manufacturing</v>
          </cell>
        </row>
        <row r="666">
          <cell r="A666">
            <v>33421</v>
          </cell>
          <cell r="B666" t="str">
            <v>Telephone Apparatus Manufacturing</v>
          </cell>
        </row>
        <row r="667">
          <cell r="A667">
            <v>33422</v>
          </cell>
          <cell r="B667" t="str">
            <v>Radio and Television Broadcasting and Wireless Communications Equipment Manufacturing</v>
          </cell>
        </row>
        <row r="668">
          <cell r="A668">
            <v>33429</v>
          </cell>
          <cell r="B668" t="str">
            <v>Other Communications Equipment Manufacturing</v>
          </cell>
        </row>
        <row r="669">
          <cell r="A669">
            <v>33431</v>
          </cell>
          <cell r="B669" t="str">
            <v>Audio and Video Equipment Manufacturing</v>
          </cell>
        </row>
        <row r="670">
          <cell r="A670">
            <v>33441</v>
          </cell>
          <cell r="B670" t="str">
            <v>Semiconductor and Other Electronic Component Manufacturing</v>
          </cell>
        </row>
        <row r="671">
          <cell r="A671">
            <v>33451</v>
          </cell>
          <cell r="B671" t="str">
            <v>Navigational, Measuring, Electromedical, and Control Instruments Manufacturing</v>
          </cell>
        </row>
        <row r="672">
          <cell r="A672">
            <v>33461</v>
          </cell>
          <cell r="B672" t="str">
            <v>Manufacturing and Reproducing Magnetic and Optical Media</v>
          </cell>
        </row>
        <row r="673">
          <cell r="A673">
            <v>33511</v>
          </cell>
          <cell r="B673" t="str">
            <v>Electric Lamp Bulb and Part Manufacturing</v>
          </cell>
        </row>
        <row r="674">
          <cell r="A674">
            <v>33512</v>
          </cell>
          <cell r="B674" t="str">
            <v>Lighting Fixture Manufacturing</v>
          </cell>
        </row>
        <row r="675">
          <cell r="A675">
            <v>33521</v>
          </cell>
          <cell r="B675" t="str">
            <v>Small Electrical Appliance Manufacturing</v>
          </cell>
        </row>
        <row r="676">
          <cell r="A676">
            <v>33522</v>
          </cell>
          <cell r="B676" t="str">
            <v>Major Appliance Manufacturing</v>
          </cell>
        </row>
        <row r="677">
          <cell r="A677">
            <v>33531</v>
          </cell>
          <cell r="B677" t="str">
            <v>Electrical Equipment Manufacturing</v>
          </cell>
        </row>
        <row r="678">
          <cell r="A678">
            <v>33591</v>
          </cell>
          <cell r="B678" t="str">
            <v>Battery Manufacturing</v>
          </cell>
        </row>
        <row r="679">
          <cell r="A679">
            <v>33592</v>
          </cell>
          <cell r="B679" t="str">
            <v>Communication and Energy Wire and Cable Manufacturing</v>
          </cell>
        </row>
        <row r="680">
          <cell r="A680">
            <v>33593</v>
          </cell>
          <cell r="B680" t="str">
            <v>Wiring Device Manufacturing</v>
          </cell>
        </row>
        <row r="681">
          <cell r="A681">
            <v>33599</v>
          </cell>
          <cell r="B681" t="str">
            <v>All Other Electrical Equipment and Component Manufacturing</v>
          </cell>
        </row>
        <row r="682">
          <cell r="A682">
            <v>33611</v>
          </cell>
          <cell r="B682" t="str">
            <v>Automobile and Light Duty Motor Vehicle Manufacturing</v>
          </cell>
        </row>
        <row r="683">
          <cell r="A683">
            <v>33612</v>
          </cell>
          <cell r="B683" t="str">
            <v>Heavy Duty Truck Manufacturing</v>
          </cell>
        </row>
        <row r="684">
          <cell r="A684">
            <v>33621</v>
          </cell>
          <cell r="B684" t="str">
            <v>Motor Vehicle Body and Trailer Manufacturing</v>
          </cell>
        </row>
        <row r="685">
          <cell r="A685">
            <v>33631</v>
          </cell>
          <cell r="B685" t="str">
            <v>Motor Vehicle Gasoline Engine and Engine Parts Manufacturing</v>
          </cell>
        </row>
        <row r="686">
          <cell r="A686">
            <v>33632</v>
          </cell>
          <cell r="B686" t="str">
            <v>Motor Vehicle Electrical and Electronic Equipment Manufacturing</v>
          </cell>
        </row>
        <row r="687">
          <cell r="A687">
            <v>33633</v>
          </cell>
          <cell r="B687" t="str">
            <v>Motor Vehicle Steering and Suspension Components (except Spring) Manufacturing</v>
          </cell>
        </row>
        <row r="688">
          <cell r="A688">
            <v>33634</v>
          </cell>
          <cell r="B688" t="str">
            <v>Motor Vehicle Brake System Manufacturing</v>
          </cell>
        </row>
        <row r="689">
          <cell r="A689">
            <v>33635</v>
          </cell>
          <cell r="B689" t="str">
            <v>Motor Vehicle Transmission and Power Train Parts Manufacturing</v>
          </cell>
        </row>
        <row r="690">
          <cell r="A690">
            <v>33636</v>
          </cell>
          <cell r="B690" t="str">
            <v>Motor Vehicle Seating and Interior Trim Manufacturing</v>
          </cell>
        </row>
        <row r="691">
          <cell r="A691">
            <v>33637</v>
          </cell>
          <cell r="B691" t="str">
            <v>Motor Vehicle Metal Stamping</v>
          </cell>
        </row>
        <row r="692">
          <cell r="A692">
            <v>33639</v>
          </cell>
          <cell r="B692" t="str">
            <v>Other Motor Vehicle Parts Manufacturing</v>
          </cell>
        </row>
        <row r="693">
          <cell r="A693">
            <v>33641</v>
          </cell>
          <cell r="B693" t="str">
            <v>Aerospace Product and Parts Manufacturing</v>
          </cell>
        </row>
        <row r="694">
          <cell r="A694">
            <v>33651</v>
          </cell>
          <cell r="B694" t="str">
            <v>Railroad Rolling Stock Manufacturing</v>
          </cell>
        </row>
        <row r="695">
          <cell r="A695">
            <v>33661</v>
          </cell>
          <cell r="B695" t="str">
            <v>Ship and Boat Building</v>
          </cell>
        </row>
        <row r="696">
          <cell r="A696">
            <v>33699</v>
          </cell>
          <cell r="B696" t="str">
            <v>Other Transportation Equipment Manufacturing</v>
          </cell>
        </row>
        <row r="697">
          <cell r="A697">
            <v>33711</v>
          </cell>
          <cell r="B697" t="str">
            <v>Wood Kitchen Cabinet and Countertop Manufacturing</v>
          </cell>
        </row>
        <row r="698">
          <cell r="A698">
            <v>33712</v>
          </cell>
          <cell r="B698" t="str">
            <v>Household and Institutional Furniture Manufacturing</v>
          </cell>
        </row>
        <row r="699">
          <cell r="A699">
            <v>33721</v>
          </cell>
          <cell r="B699" t="str">
            <v>Office Furniture (including Fixtures) Manufacturing</v>
          </cell>
        </row>
        <row r="700">
          <cell r="A700">
            <v>33791</v>
          </cell>
          <cell r="B700" t="str">
            <v>Mattress Manufacturing</v>
          </cell>
        </row>
        <row r="701">
          <cell r="A701">
            <v>33792</v>
          </cell>
          <cell r="B701" t="str">
            <v>Blind and Shade Manufacturing</v>
          </cell>
        </row>
        <row r="702">
          <cell r="A702">
            <v>33911</v>
          </cell>
          <cell r="B702" t="str">
            <v>Medical Equipment and Supplies Manufacturing</v>
          </cell>
        </row>
        <row r="703">
          <cell r="A703">
            <v>33991</v>
          </cell>
          <cell r="B703" t="str">
            <v>Jewelry and Silverware Manufacturing</v>
          </cell>
        </row>
        <row r="704">
          <cell r="A704">
            <v>33992</v>
          </cell>
          <cell r="B704" t="str">
            <v>Sporting and Athletic Goods Manufacturing</v>
          </cell>
        </row>
        <row r="705">
          <cell r="A705">
            <v>33993</v>
          </cell>
          <cell r="B705" t="str">
            <v>Doll, Toy, and Game Manufacturing</v>
          </cell>
        </row>
        <row r="706">
          <cell r="A706">
            <v>33994</v>
          </cell>
          <cell r="B706" t="str">
            <v>Office Supplies (except Paper) Manufacturing</v>
          </cell>
        </row>
        <row r="707">
          <cell r="A707">
            <v>33995</v>
          </cell>
          <cell r="B707" t="str">
            <v>Sign Manufacturing</v>
          </cell>
        </row>
        <row r="708">
          <cell r="A708">
            <v>33999</v>
          </cell>
          <cell r="B708" t="str">
            <v>All Other Miscellaneous Manufacturing</v>
          </cell>
        </row>
        <row r="709">
          <cell r="A709">
            <v>42311</v>
          </cell>
          <cell r="B709" t="str">
            <v>Automobile and Other Motor Vehicle Merchant Wholesalers</v>
          </cell>
        </row>
        <row r="710">
          <cell r="A710">
            <v>42312</v>
          </cell>
          <cell r="B710" t="str">
            <v>Motor Vehicle Supplies and New Parts Merchant Wholesalers</v>
          </cell>
        </row>
        <row r="711">
          <cell r="A711">
            <v>42313</v>
          </cell>
          <cell r="B711" t="str">
            <v>Tire and Tube Merchant Wholesalers</v>
          </cell>
        </row>
        <row r="712">
          <cell r="A712">
            <v>42314</v>
          </cell>
          <cell r="B712" t="str">
            <v>Motor Vehicle Parts (Used) Merchant Wholesalers</v>
          </cell>
        </row>
        <row r="713">
          <cell r="A713">
            <v>42321</v>
          </cell>
          <cell r="B713" t="str">
            <v>Furniture Merchant Wholesalers</v>
          </cell>
        </row>
        <row r="714">
          <cell r="A714">
            <v>42322</v>
          </cell>
          <cell r="B714" t="str">
            <v>Home Furnishing Merchant Wholesalers</v>
          </cell>
        </row>
        <row r="715">
          <cell r="A715">
            <v>42331</v>
          </cell>
          <cell r="B715" t="str">
            <v>Lumber, Plywood, Millwork, and Wood Panel Merchant Wholesalers</v>
          </cell>
        </row>
        <row r="716">
          <cell r="A716">
            <v>42332</v>
          </cell>
          <cell r="B716" t="str">
            <v>Brick, Stone, and Related Construction Material Merchant Wholesalers</v>
          </cell>
        </row>
        <row r="717">
          <cell r="A717">
            <v>42333</v>
          </cell>
          <cell r="B717" t="str">
            <v>Roofing, Siding, and Insulation Material Merchant Wholesalers</v>
          </cell>
        </row>
        <row r="718">
          <cell r="A718">
            <v>42339</v>
          </cell>
          <cell r="B718" t="str">
            <v>Other Construction Material Merchant Wholesalers</v>
          </cell>
        </row>
        <row r="719">
          <cell r="A719">
            <v>42341</v>
          </cell>
          <cell r="B719" t="str">
            <v>Photographic Equipment and Supplies Merchant Wholesalers</v>
          </cell>
        </row>
        <row r="720">
          <cell r="A720">
            <v>42342</v>
          </cell>
          <cell r="B720" t="str">
            <v>Office Equipment Merchant Wholesalers</v>
          </cell>
        </row>
        <row r="721">
          <cell r="A721">
            <v>42343</v>
          </cell>
          <cell r="B721" t="str">
            <v>Computer and Computer Peripheral Equipment and Software Merchant Wholesalers</v>
          </cell>
        </row>
        <row r="722">
          <cell r="A722">
            <v>42344</v>
          </cell>
          <cell r="B722" t="str">
            <v>Other Commercial Equipment Merchant Wholesalers</v>
          </cell>
        </row>
        <row r="723">
          <cell r="A723">
            <v>42345</v>
          </cell>
          <cell r="B723" t="str">
            <v>Medical, Dental, and Hospital Equipment and Supplies Merchant Wholesalers</v>
          </cell>
        </row>
        <row r="724">
          <cell r="A724">
            <v>42346</v>
          </cell>
          <cell r="B724" t="str">
            <v>Ophthalmic Goods Merchant Wholesalers</v>
          </cell>
        </row>
        <row r="725">
          <cell r="A725">
            <v>42349</v>
          </cell>
          <cell r="B725" t="str">
            <v>Other Professional Equipment and Supplies Merchant Wholesalers</v>
          </cell>
        </row>
        <row r="726">
          <cell r="A726">
            <v>42351</v>
          </cell>
          <cell r="B726" t="str">
            <v>Metal Service Centers and Other Metal Merchant Wholesalers</v>
          </cell>
        </row>
        <row r="727">
          <cell r="A727">
            <v>42352</v>
          </cell>
          <cell r="B727" t="str">
            <v>Coal and Other Mineral and Ore Merchant Wholesalers</v>
          </cell>
        </row>
        <row r="728">
          <cell r="A728">
            <v>42361</v>
          </cell>
          <cell r="B728" t="str">
            <v>Electrical Apparatus and Equipment, Wiring Supplies, and Related Equipment Merchant  Wholesalers</v>
          </cell>
        </row>
        <row r="729">
          <cell r="A729">
            <v>42362</v>
          </cell>
          <cell r="B729" t="str">
            <v>Electrical and Electronic Appliance, Television, and Radio Set Merchant Wholesalers</v>
          </cell>
        </row>
        <row r="730">
          <cell r="A730">
            <v>42369</v>
          </cell>
          <cell r="B730" t="str">
            <v>Other Electronic Parts and Equipment Merchant Wholesalers</v>
          </cell>
        </row>
        <row r="731">
          <cell r="A731">
            <v>42371</v>
          </cell>
          <cell r="B731" t="str">
            <v>Hardware Merchant Wholesalers</v>
          </cell>
        </row>
        <row r="732">
          <cell r="A732">
            <v>42372</v>
          </cell>
          <cell r="B732" t="str">
            <v>Plumbing and Heating Equipment and Supplies (Hydronics) Merchant Wholesalers</v>
          </cell>
        </row>
        <row r="733">
          <cell r="A733">
            <v>42373</v>
          </cell>
          <cell r="B733" t="str">
            <v>Warm Air Heating and Air-Conditioning Equipment and Supplies Merchant Wholesalers</v>
          </cell>
        </row>
        <row r="734">
          <cell r="A734">
            <v>42374</v>
          </cell>
          <cell r="B734" t="str">
            <v>Refrigeration Equipment and Supplies Merchant Wholesalers</v>
          </cell>
        </row>
        <row r="735">
          <cell r="A735">
            <v>42381</v>
          </cell>
          <cell r="B735" t="str">
            <v>Construction and Mining (except Oil Well) Machinery and Equipment Merchant Wholesalers</v>
          </cell>
        </row>
        <row r="736">
          <cell r="A736">
            <v>42382</v>
          </cell>
          <cell r="B736" t="str">
            <v>Farm and Garden Machinery and Equipment Merchant Wholesalers</v>
          </cell>
        </row>
        <row r="737">
          <cell r="A737">
            <v>42383</v>
          </cell>
          <cell r="B737" t="str">
            <v>Industrial Machinery and Equipment Merchant Wholesalers</v>
          </cell>
        </row>
        <row r="738">
          <cell r="A738">
            <v>42384</v>
          </cell>
          <cell r="B738" t="str">
            <v>Industrial Supplies Merchant Wholesalers</v>
          </cell>
        </row>
        <row r="739">
          <cell r="A739">
            <v>42385</v>
          </cell>
          <cell r="B739" t="str">
            <v>Service Establishment Equipment and Supplies Merchant Wholesalers</v>
          </cell>
        </row>
        <row r="740">
          <cell r="A740">
            <v>42386</v>
          </cell>
          <cell r="B740" t="str">
            <v>Transportation Equipment and Supplies (except Motor Vehicle) Merchant Wholesalers</v>
          </cell>
        </row>
        <row r="741">
          <cell r="A741">
            <v>42391</v>
          </cell>
          <cell r="B741" t="str">
            <v>Sporting and Recreational Goods and Supplies Merchant Wholesalers</v>
          </cell>
        </row>
        <row r="742">
          <cell r="A742">
            <v>42392</v>
          </cell>
          <cell r="B742" t="str">
            <v>Toy and Hobby Goods and Supplies Merchant Wholesalers</v>
          </cell>
        </row>
        <row r="743">
          <cell r="A743">
            <v>42393</v>
          </cell>
          <cell r="B743" t="str">
            <v>Recyclable Material Merchant Wholesalers</v>
          </cell>
        </row>
        <row r="744">
          <cell r="A744">
            <v>42394</v>
          </cell>
          <cell r="B744" t="str">
            <v>Jewelry, Watch, Precious Stone, and Precious Metal Merchant Wholesalers</v>
          </cell>
        </row>
        <row r="745">
          <cell r="A745">
            <v>42399</v>
          </cell>
          <cell r="B745" t="str">
            <v>Other Miscellaneous Durable Goods Merchant Wholesalers</v>
          </cell>
        </row>
        <row r="746">
          <cell r="A746">
            <v>42411</v>
          </cell>
          <cell r="B746" t="str">
            <v>Printing and Writing Paper Merchant Wholesalers</v>
          </cell>
        </row>
        <row r="747">
          <cell r="A747">
            <v>42412</v>
          </cell>
          <cell r="B747" t="str">
            <v>Stationery and Office Supplies Merchant Wholesalers</v>
          </cell>
        </row>
        <row r="748">
          <cell r="A748">
            <v>42413</v>
          </cell>
          <cell r="B748" t="str">
            <v>Industrial and Personal Service Paper Merchant Wholesalers</v>
          </cell>
        </row>
        <row r="749">
          <cell r="A749">
            <v>42421</v>
          </cell>
          <cell r="B749" t="str">
            <v>Drugs and Druggists' Sundries Merchant Wholesalers</v>
          </cell>
        </row>
        <row r="750">
          <cell r="A750">
            <v>42431</v>
          </cell>
          <cell r="B750" t="str">
            <v>Piece Goods, Notions, and Other Dry Goods Merchant Wholesalers</v>
          </cell>
        </row>
        <row r="751">
          <cell r="A751">
            <v>42432</v>
          </cell>
          <cell r="B751" t="str">
            <v>Men's and Boys' Clothing and Furnishings Merchant Wholesalers</v>
          </cell>
        </row>
        <row r="752">
          <cell r="A752">
            <v>42433</v>
          </cell>
          <cell r="B752" t="str">
            <v>Women's, Children's, and Infants' Clothing and Accessories Merchant Wholesalers</v>
          </cell>
        </row>
        <row r="753">
          <cell r="A753">
            <v>42434</v>
          </cell>
          <cell r="B753" t="str">
            <v>Footwear Merchant Wholesalers</v>
          </cell>
        </row>
        <row r="754">
          <cell r="A754">
            <v>42441</v>
          </cell>
          <cell r="B754" t="str">
            <v>General Line Grocery Merchant Wholesalers</v>
          </cell>
        </row>
        <row r="755">
          <cell r="A755">
            <v>42442</v>
          </cell>
          <cell r="B755" t="str">
            <v>Packaged Frozen Food Merchant Wholesalers</v>
          </cell>
        </row>
        <row r="756">
          <cell r="A756">
            <v>42443</v>
          </cell>
          <cell r="B756" t="str">
            <v>Dairy Product (except Dried or Canned) Merchant Wholesalers</v>
          </cell>
        </row>
        <row r="757">
          <cell r="A757">
            <v>42444</v>
          </cell>
          <cell r="B757" t="str">
            <v>Poultry and Poultry Product Merchant Wholesalers</v>
          </cell>
        </row>
        <row r="758">
          <cell r="A758">
            <v>42445</v>
          </cell>
          <cell r="B758" t="str">
            <v>Confectionery Merchant Wholesalers</v>
          </cell>
        </row>
        <row r="759">
          <cell r="A759">
            <v>42446</v>
          </cell>
          <cell r="B759" t="str">
            <v>Fish and Seafood Merchant Wholesalers</v>
          </cell>
        </row>
        <row r="760">
          <cell r="A760">
            <v>42447</v>
          </cell>
          <cell r="B760" t="str">
            <v>Meat and Meat Product Merchant Wholesalers</v>
          </cell>
        </row>
        <row r="761">
          <cell r="A761">
            <v>42448</v>
          </cell>
          <cell r="B761" t="str">
            <v>Fresh Fruit and Vegetable Merchant Wholesalers</v>
          </cell>
        </row>
        <row r="762">
          <cell r="A762">
            <v>42449</v>
          </cell>
          <cell r="B762" t="str">
            <v>Other Grocery and Related Products Merchant Wholesalers</v>
          </cell>
        </row>
        <row r="763">
          <cell r="A763">
            <v>42451</v>
          </cell>
          <cell r="B763" t="str">
            <v>Grain and Field Bean Merchant Wholesalers</v>
          </cell>
        </row>
        <row r="764">
          <cell r="A764">
            <v>42452</v>
          </cell>
          <cell r="B764" t="str">
            <v>Livestock Merchant Wholesalers</v>
          </cell>
        </row>
        <row r="765">
          <cell r="A765">
            <v>42459</v>
          </cell>
          <cell r="B765" t="str">
            <v>Other Farm Product Raw Material Merchant Wholesalers</v>
          </cell>
        </row>
        <row r="766">
          <cell r="A766">
            <v>42461</v>
          </cell>
          <cell r="B766" t="str">
            <v>Plastics Materials and Basic Forms and Shapes Merchant Wholesalers</v>
          </cell>
        </row>
        <row r="767">
          <cell r="A767">
            <v>42469</v>
          </cell>
          <cell r="B767" t="str">
            <v>Other Chemical and Allied Products Merchant Wholesalers</v>
          </cell>
        </row>
        <row r="768">
          <cell r="A768">
            <v>42471</v>
          </cell>
          <cell r="B768" t="str">
            <v>Petroleum Bulk Stations and Terminals</v>
          </cell>
        </row>
        <row r="769">
          <cell r="A769">
            <v>42472</v>
          </cell>
          <cell r="B769" t="str">
            <v>Petroleum and Petroleum Products Merchant Wholesalers (except Bulk Stations and Terminals)</v>
          </cell>
        </row>
        <row r="770">
          <cell r="A770">
            <v>42481</v>
          </cell>
          <cell r="B770" t="str">
            <v>Beer and Ale Merchant Wholesalers</v>
          </cell>
        </row>
        <row r="771">
          <cell r="A771">
            <v>42482</v>
          </cell>
          <cell r="B771" t="str">
            <v>Wine and Distilled Alcoholic Beverage Merchant Wholesalers</v>
          </cell>
        </row>
        <row r="772">
          <cell r="A772">
            <v>42491</v>
          </cell>
          <cell r="B772" t="str">
            <v>Farm Supplies Merchant Wholesalers</v>
          </cell>
        </row>
        <row r="773">
          <cell r="A773">
            <v>42492</v>
          </cell>
          <cell r="B773" t="str">
            <v>Book, Periodical, and Newspaper Merchant Wholesalers</v>
          </cell>
        </row>
        <row r="774">
          <cell r="A774">
            <v>42493</v>
          </cell>
          <cell r="B774" t="str">
            <v>Flower, Nursery Stock, and Florists' Supplies Merchant Wholesalers</v>
          </cell>
        </row>
        <row r="775">
          <cell r="A775">
            <v>42494</v>
          </cell>
          <cell r="B775" t="str">
            <v>Tobacco and Tobacco Product Merchant Wholesalers</v>
          </cell>
        </row>
        <row r="776">
          <cell r="A776">
            <v>42495</v>
          </cell>
          <cell r="B776" t="str">
            <v>Paint, Varnish, and Supplies Merchant Wholesalers</v>
          </cell>
        </row>
        <row r="777">
          <cell r="A777">
            <v>42499</v>
          </cell>
          <cell r="B777" t="str">
            <v>Other Miscellaneous Nondurable Goods Merchant Wholesalers</v>
          </cell>
        </row>
        <row r="778">
          <cell r="A778">
            <v>42511</v>
          </cell>
          <cell r="B778" t="str">
            <v>Business to Business Electronic Markets</v>
          </cell>
        </row>
        <row r="779">
          <cell r="A779">
            <v>42512</v>
          </cell>
          <cell r="B779" t="str">
            <v>Wholesale Trade Agents and Brokers</v>
          </cell>
        </row>
        <row r="780">
          <cell r="A780">
            <v>44111</v>
          </cell>
          <cell r="B780" t="str">
            <v>New Car Dealers</v>
          </cell>
        </row>
        <row r="781">
          <cell r="A781">
            <v>44112</v>
          </cell>
          <cell r="B781" t="str">
            <v>Used Car Dealers</v>
          </cell>
        </row>
        <row r="782">
          <cell r="A782">
            <v>44121</v>
          </cell>
          <cell r="B782" t="str">
            <v>Recreational Vehicle Dealers</v>
          </cell>
        </row>
        <row r="783">
          <cell r="A783">
            <v>44122</v>
          </cell>
          <cell r="B783" t="str">
            <v>Motorcycle, Boat, and Other Motor Vehicle Dealers</v>
          </cell>
        </row>
        <row r="784">
          <cell r="A784">
            <v>44131</v>
          </cell>
          <cell r="B784" t="str">
            <v>Automotive Parts and Accessories Stores</v>
          </cell>
        </row>
        <row r="785">
          <cell r="A785">
            <v>44132</v>
          </cell>
          <cell r="B785" t="str">
            <v>Tire Dealers</v>
          </cell>
        </row>
        <row r="786">
          <cell r="A786">
            <v>44211</v>
          </cell>
          <cell r="B786" t="str">
            <v>Furniture Stores</v>
          </cell>
        </row>
        <row r="787">
          <cell r="A787">
            <v>44221</v>
          </cell>
          <cell r="B787" t="str">
            <v>Floor Covering Stores</v>
          </cell>
        </row>
        <row r="788">
          <cell r="A788">
            <v>44229</v>
          </cell>
          <cell r="B788" t="str">
            <v>Other Home Furnishings Stores</v>
          </cell>
        </row>
        <row r="789">
          <cell r="A789">
            <v>44311</v>
          </cell>
          <cell r="B789" t="str">
            <v>Appliance, Television, and Other Electronics Stores</v>
          </cell>
        </row>
        <row r="790">
          <cell r="A790">
            <v>44312</v>
          </cell>
          <cell r="B790" t="str">
            <v>Computer and Software Stores</v>
          </cell>
        </row>
        <row r="791">
          <cell r="A791">
            <v>44313</v>
          </cell>
          <cell r="B791" t="str">
            <v>Camera and Photographic Supplies Stores</v>
          </cell>
        </row>
        <row r="792">
          <cell r="A792">
            <v>44411</v>
          </cell>
          <cell r="B792" t="str">
            <v>Home Centers</v>
          </cell>
        </row>
        <row r="793">
          <cell r="A793">
            <v>44412</v>
          </cell>
          <cell r="B793" t="str">
            <v>Paint and Wallpaper Stores</v>
          </cell>
        </row>
        <row r="794">
          <cell r="A794">
            <v>44413</v>
          </cell>
          <cell r="B794" t="str">
            <v>Hardware Stores</v>
          </cell>
        </row>
        <row r="795">
          <cell r="A795">
            <v>44419</v>
          </cell>
          <cell r="B795" t="str">
            <v>Other Building Material Dealers</v>
          </cell>
        </row>
        <row r="796">
          <cell r="A796">
            <v>44421</v>
          </cell>
          <cell r="B796" t="str">
            <v>Outdoor Power Equipment Stores</v>
          </cell>
        </row>
        <row r="797">
          <cell r="A797">
            <v>44422</v>
          </cell>
          <cell r="B797" t="str">
            <v>Nursery, Garden Center, and Farm Supply Stores</v>
          </cell>
        </row>
        <row r="798">
          <cell r="A798">
            <v>44511</v>
          </cell>
          <cell r="B798" t="str">
            <v>Supermarkets and Other Grocery (except Convenience) Stores</v>
          </cell>
        </row>
        <row r="799">
          <cell r="A799">
            <v>44512</v>
          </cell>
          <cell r="B799" t="str">
            <v>Convenience Stores</v>
          </cell>
        </row>
        <row r="800">
          <cell r="A800">
            <v>44521</v>
          </cell>
          <cell r="B800" t="str">
            <v>Meat Markets</v>
          </cell>
        </row>
        <row r="801">
          <cell r="A801">
            <v>44522</v>
          </cell>
          <cell r="B801" t="str">
            <v>Fish and Seafood Markets</v>
          </cell>
        </row>
        <row r="802">
          <cell r="A802">
            <v>44523</v>
          </cell>
          <cell r="B802" t="str">
            <v>Fruit and Vegetable Markets</v>
          </cell>
        </row>
        <row r="803">
          <cell r="A803">
            <v>44529</v>
          </cell>
          <cell r="B803" t="str">
            <v>Other Specialty Food Stores</v>
          </cell>
        </row>
        <row r="804">
          <cell r="A804">
            <v>44531</v>
          </cell>
          <cell r="B804" t="str">
            <v>Beer, Wine, and Liquor Stores</v>
          </cell>
        </row>
        <row r="805">
          <cell r="A805">
            <v>44611</v>
          </cell>
          <cell r="B805" t="str">
            <v>Pharmacies and Drug Stores</v>
          </cell>
        </row>
        <row r="806">
          <cell r="A806">
            <v>44612</v>
          </cell>
          <cell r="B806" t="str">
            <v>Cosmetics, Beauty Supplies, and Perfume Stores</v>
          </cell>
        </row>
        <row r="807">
          <cell r="A807">
            <v>44613</v>
          </cell>
          <cell r="B807" t="str">
            <v>Optical Goods Stores</v>
          </cell>
        </row>
        <row r="808">
          <cell r="A808">
            <v>44619</v>
          </cell>
          <cell r="B808" t="str">
            <v>Other Health and Personal Care Stores</v>
          </cell>
        </row>
        <row r="809">
          <cell r="A809">
            <v>44711</v>
          </cell>
          <cell r="B809" t="str">
            <v>Gasoline Stations with Convenience Stores</v>
          </cell>
        </row>
        <row r="810">
          <cell r="A810">
            <v>44719</v>
          </cell>
          <cell r="B810" t="str">
            <v>Other Gasoline Stations</v>
          </cell>
        </row>
        <row r="811">
          <cell r="A811">
            <v>44811</v>
          </cell>
          <cell r="B811" t="str">
            <v>Men's Clothing Stores</v>
          </cell>
        </row>
        <row r="812">
          <cell r="A812">
            <v>44812</v>
          </cell>
          <cell r="B812" t="str">
            <v>Women's Clothing Stores</v>
          </cell>
        </row>
        <row r="813">
          <cell r="A813">
            <v>44813</v>
          </cell>
          <cell r="B813" t="str">
            <v>Children's and Infants' Clothing Stores</v>
          </cell>
        </row>
        <row r="814">
          <cell r="A814">
            <v>44814</v>
          </cell>
          <cell r="B814" t="str">
            <v>Family Clothing Stores</v>
          </cell>
        </row>
        <row r="815">
          <cell r="A815">
            <v>44815</v>
          </cell>
          <cell r="B815" t="str">
            <v>Clothing Accessories Stores</v>
          </cell>
        </row>
        <row r="816">
          <cell r="A816">
            <v>44819</v>
          </cell>
          <cell r="B816" t="str">
            <v>Other Clothing Stores</v>
          </cell>
        </row>
        <row r="817">
          <cell r="A817">
            <v>44821</v>
          </cell>
          <cell r="B817" t="str">
            <v>Shoe Stores</v>
          </cell>
        </row>
        <row r="818">
          <cell r="A818">
            <v>44831</v>
          </cell>
          <cell r="B818" t="str">
            <v>Jewelry Stores</v>
          </cell>
        </row>
        <row r="819">
          <cell r="A819">
            <v>44832</v>
          </cell>
          <cell r="B819" t="str">
            <v>Luggage and Leather Goods Stores</v>
          </cell>
        </row>
        <row r="820">
          <cell r="A820">
            <v>45111</v>
          </cell>
          <cell r="B820" t="str">
            <v>Sporting Goods Stores</v>
          </cell>
        </row>
        <row r="821">
          <cell r="A821">
            <v>45112</v>
          </cell>
          <cell r="B821" t="str">
            <v>Hobby, Toy, and Game Stores</v>
          </cell>
        </row>
        <row r="822">
          <cell r="A822">
            <v>45113</v>
          </cell>
          <cell r="B822" t="str">
            <v>Sewing, Needlework, and Piece Goods Stores</v>
          </cell>
        </row>
        <row r="823">
          <cell r="A823">
            <v>45114</v>
          </cell>
          <cell r="B823" t="str">
            <v>Musical Instrument and Supplies Stores</v>
          </cell>
        </row>
        <row r="824">
          <cell r="A824">
            <v>45121</v>
          </cell>
          <cell r="B824" t="str">
            <v>Book Stores and News Dealers</v>
          </cell>
        </row>
        <row r="825">
          <cell r="A825">
            <v>45122</v>
          </cell>
          <cell r="B825" t="str">
            <v>Prerecorded Tape, Compact Disc, and Record Stores</v>
          </cell>
        </row>
        <row r="826">
          <cell r="A826">
            <v>45211</v>
          </cell>
          <cell r="B826" t="str">
            <v>Department Stores</v>
          </cell>
        </row>
        <row r="827">
          <cell r="A827">
            <v>45291</v>
          </cell>
          <cell r="B827" t="str">
            <v>Warehouse Clubs and Supercenters</v>
          </cell>
        </row>
        <row r="828">
          <cell r="A828">
            <v>45299</v>
          </cell>
          <cell r="B828" t="str">
            <v>All Other General Merchandise Stores</v>
          </cell>
        </row>
        <row r="829">
          <cell r="A829">
            <v>45311</v>
          </cell>
          <cell r="B829" t="str">
            <v>Florists</v>
          </cell>
        </row>
        <row r="830">
          <cell r="A830">
            <v>45321</v>
          </cell>
          <cell r="B830" t="str">
            <v>Office Supplies and Stationery Stores</v>
          </cell>
        </row>
        <row r="831">
          <cell r="A831">
            <v>45322</v>
          </cell>
          <cell r="B831" t="str">
            <v>Gift, Novelty, and Souvenir Stores</v>
          </cell>
        </row>
        <row r="832">
          <cell r="A832">
            <v>45331</v>
          </cell>
          <cell r="B832" t="str">
            <v>Used Merchandise Stores</v>
          </cell>
        </row>
        <row r="833">
          <cell r="A833">
            <v>45391</v>
          </cell>
          <cell r="B833" t="str">
            <v>Pet and Pet Supplies Stores</v>
          </cell>
        </row>
        <row r="834">
          <cell r="A834">
            <v>45392</v>
          </cell>
          <cell r="B834" t="str">
            <v>Art Dealers</v>
          </cell>
        </row>
        <row r="835">
          <cell r="A835">
            <v>45393</v>
          </cell>
          <cell r="B835" t="str">
            <v>Manufactured (Mobile) Home Dealers</v>
          </cell>
        </row>
        <row r="836">
          <cell r="A836">
            <v>45399</v>
          </cell>
          <cell r="B836" t="str">
            <v>All Other Miscellaneous Store Retailers</v>
          </cell>
        </row>
        <row r="837">
          <cell r="A837">
            <v>45411</v>
          </cell>
          <cell r="B837" t="str">
            <v>Electronic Shopping and Mail-Order Houses</v>
          </cell>
        </row>
        <row r="838">
          <cell r="A838">
            <v>45421</v>
          </cell>
          <cell r="B838" t="str">
            <v>Vending Machine Operators</v>
          </cell>
        </row>
        <row r="839">
          <cell r="A839">
            <v>45431</v>
          </cell>
          <cell r="B839" t="str">
            <v>Fuel Dealers</v>
          </cell>
        </row>
        <row r="840">
          <cell r="A840">
            <v>45439</v>
          </cell>
          <cell r="B840" t="str">
            <v>Other Direct Selling Establishments</v>
          </cell>
        </row>
        <row r="841">
          <cell r="A841">
            <v>48111</v>
          </cell>
          <cell r="B841" t="str">
            <v>Scheduled Air Transportation</v>
          </cell>
        </row>
        <row r="842">
          <cell r="A842">
            <v>48121</v>
          </cell>
          <cell r="B842" t="str">
            <v>Nonscheduled Air Transportation</v>
          </cell>
        </row>
        <row r="843">
          <cell r="A843">
            <v>48211</v>
          </cell>
          <cell r="B843" t="str">
            <v>Rail Transportation</v>
          </cell>
        </row>
        <row r="844">
          <cell r="A844">
            <v>48311</v>
          </cell>
          <cell r="B844" t="str">
            <v>Deep Sea, Coastal, and Great Lakes Water Transportation</v>
          </cell>
        </row>
        <row r="845">
          <cell r="A845">
            <v>48321</v>
          </cell>
          <cell r="B845" t="str">
            <v>Inland Water Transportation</v>
          </cell>
        </row>
        <row r="846">
          <cell r="A846">
            <v>48411</v>
          </cell>
          <cell r="B846" t="str">
            <v>General Freight Trucking, Local</v>
          </cell>
        </row>
        <row r="847">
          <cell r="A847">
            <v>48412</v>
          </cell>
          <cell r="B847" t="str">
            <v>General Freight Trucking, Long-Distance</v>
          </cell>
        </row>
        <row r="848">
          <cell r="A848">
            <v>48421</v>
          </cell>
          <cell r="B848" t="str">
            <v>Used Household and Office Goods Moving</v>
          </cell>
        </row>
        <row r="849">
          <cell r="A849">
            <v>48422</v>
          </cell>
          <cell r="B849" t="str">
            <v>Specialized Freight (except Used Goods) Trucking, Local</v>
          </cell>
        </row>
        <row r="850">
          <cell r="A850">
            <v>48423</v>
          </cell>
          <cell r="B850" t="str">
            <v>Specialized Freight (except Used Goods) Trucking, Long-Distance</v>
          </cell>
        </row>
        <row r="851">
          <cell r="A851">
            <v>48511</v>
          </cell>
          <cell r="B851" t="str">
            <v>Urban Transit Systems</v>
          </cell>
        </row>
        <row r="852">
          <cell r="A852">
            <v>48521</v>
          </cell>
          <cell r="B852" t="str">
            <v>Interurban and Rural Bus Transportation</v>
          </cell>
        </row>
        <row r="853">
          <cell r="A853">
            <v>48531</v>
          </cell>
          <cell r="B853" t="str">
            <v>Taxi Service</v>
          </cell>
        </row>
        <row r="854">
          <cell r="A854">
            <v>48532</v>
          </cell>
          <cell r="B854" t="str">
            <v>Limousine Service</v>
          </cell>
        </row>
        <row r="855">
          <cell r="A855">
            <v>48541</v>
          </cell>
          <cell r="B855" t="str">
            <v>School and Employee Bus Transportation</v>
          </cell>
        </row>
        <row r="856">
          <cell r="A856">
            <v>48551</v>
          </cell>
          <cell r="B856" t="str">
            <v>Charter Bus Industry</v>
          </cell>
        </row>
        <row r="857">
          <cell r="A857">
            <v>48599</v>
          </cell>
          <cell r="B857" t="str">
            <v>Other Transit and Ground Passenger Transportation</v>
          </cell>
        </row>
        <row r="858">
          <cell r="A858">
            <v>48611</v>
          </cell>
          <cell r="B858" t="str">
            <v>Pipeline Transportation of Crude Oil</v>
          </cell>
        </row>
        <row r="859">
          <cell r="A859">
            <v>48621</v>
          </cell>
          <cell r="B859" t="str">
            <v>Pipeline Transportation of Natural Gas</v>
          </cell>
        </row>
        <row r="860">
          <cell r="A860">
            <v>48691</v>
          </cell>
          <cell r="B860" t="str">
            <v>Pipeline Transportation of Refined Petroleum Products</v>
          </cell>
        </row>
        <row r="861">
          <cell r="A861">
            <v>48699</v>
          </cell>
          <cell r="B861" t="str">
            <v>All Other Pipeline Transportation</v>
          </cell>
        </row>
        <row r="862">
          <cell r="A862">
            <v>48711</v>
          </cell>
          <cell r="B862" t="str">
            <v>Scenic and Sightseeing Transportation, Land</v>
          </cell>
        </row>
        <row r="863">
          <cell r="A863">
            <v>48721</v>
          </cell>
          <cell r="B863" t="str">
            <v>Scenic and Sightseeing Transportation, Water</v>
          </cell>
        </row>
        <row r="864">
          <cell r="A864">
            <v>48799</v>
          </cell>
          <cell r="B864" t="str">
            <v>Scenic and Sightseeing Transportation, Other</v>
          </cell>
        </row>
        <row r="865">
          <cell r="A865">
            <v>48811</v>
          </cell>
          <cell r="B865" t="str">
            <v>Airport Operations</v>
          </cell>
        </row>
        <row r="866">
          <cell r="A866">
            <v>48819</v>
          </cell>
          <cell r="B866" t="str">
            <v>Other Support Activities for Air Transportation</v>
          </cell>
        </row>
        <row r="867">
          <cell r="A867">
            <v>48821</v>
          </cell>
          <cell r="B867" t="str">
            <v>Support Activities for Rail Transportation</v>
          </cell>
        </row>
        <row r="868">
          <cell r="A868">
            <v>48831</v>
          </cell>
          <cell r="B868" t="str">
            <v>Port and Harbor Operations</v>
          </cell>
        </row>
        <row r="869">
          <cell r="A869">
            <v>48832</v>
          </cell>
          <cell r="B869" t="str">
            <v>Marine Cargo Handling</v>
          </cell>
        </row>
        <row r="870">
          <cell r="A870">
            <v>48833</v>
          </cell>
          <cell r="B870" t="str">
            <v>Navigational Services to Shipping</v>
          </cell>
        </row>
        <row r="871">
          <cell r="A871">
            <v>48839</v>
          </cell>
          <cell r="B871" t="str">
            <v>Other Support Activities for Water Transportation</v>
          </cell>
        </row>
        <row r="872">
          <cell r="A872">
            <v>48841</v>
          </cell>
          <cell r="B872" t="str">
            <v>Motor Vehicle Towing</v>
          </cell>
        </row>
        <row r="873">
          <cell r="A873">
            <v>48849</v>
          </cell>
          <cell r="B873" t="str">
            <v>Other Support Activities for Road Transportation</v>
          </cell>
        </row>
        <row r="874">
          <cell r="A874">
            <v>48851</v>
          </cell>
          <cell r="B874" t="str">
            <v>Freight Transportation Arrangement</v>
          </cell>
        </row>
        <row r="875">
          <cell r="A875">
            <v>48899</v>
          </cell>
          <cell r="B875" t="str">
            <v>Other Support Activities for Transportation</v>
          </cell>
        </row>
        <row r="876">
          <cell r="A876">
            <v>49111</v>
          </cell>
          <cell r="B876" t="str">
            <v>Postal Service</v>
          </cell>
        </row>
        <row r="877">
          <cell r="A877">
            <v>49211</v>
          </cell>
          <cell r="B877" t="str">
            <v>Couriers</v>
          </cell>
        </row>
        <row r="878">
          <cell r="A878">
            <v>49221</v>
          </cell>
          <cell r="B878" t="str">
            <v>Local Messengers and Local Delivery</v>
          </cell>
        </row>
        <row r="879">
          <cell r="A879">
            <v>49311</v>
          </cell>
          <cell r="B879" t="str">
            <v>General Warehousing and Storage</v>
          </cell>
        </row>
        <row r="880">
          <cell r="A880">
            <v>49312</v>
          </cell>
          <cell r="B880" t="str">
            <v>Refrigerated Warehousing and Storage</v>
          </cell>
        </row>
        <row r="881">
          <cell r="A881">
            <v>49313</v>
          </cell>
          <cell r="B881" t="str">
            <v>Farm Product Warehousing and Storage</v>
          </cell>
        </row>
        <row r="882">
          <cell r="A882">
            <v>49319</v>
          </cell>
          <cell r="B882" t="str">
            <v>Other Warehousing and Storage</v>
          </cell>
        </row>
        <row r="883">
          <cell r="A883">
            <v>51111</v>
          </cell>
          <cell r="B883" t="str">
            <v>Newspaper Publishers</v>
          </cell>
        </row>
        <row r="884">
          <cell r="A884">
            <v>51112</v>
          </cell>
          <cell r="B884" t="str">
            <v>Periodical Publishers</v>
          </cell>
        </row>
        <row r="885">
          <cell r="A885">
            <v>51113</v>
          </cell>
          <cell r="B885" t="str">
            <v>Book Publishers</v>
          </cell>
        </row>
        <row r="886">
          <cell r="A886">
            <v>51114</v>
          </cell>
          <cell r="B886" t="str">
            <v>Directory and Mailing List Publishers</v>
          </cell>
        </row>
        <row r="887">
          <cell r="A887">
            <v>51119</v>
          </cell>
          <cell r="B887" t="str">
            <v>Other Publishers</v>
          </cell>
        </row>
        <row r="888">
          <cell r="A888">
            <v>51121</v>
          </cell>
          <cell r="B888" t="str">
            <v>Software Publishers</v>
          </cell>
        </row>
        <row r="889">
          <cell r="A889">
            <v>51211</v>
          </cell>
          <cell r="B889" t="str">
            <v>Motion Picture and Video Production</v>
          </cell>
        </row>
        <row r="890">
          <cell r="A890">
            <v>51212</v>
          </cell>
          <cell r="B890" t="str">
            <v>Motion Picture and Video Distribution</v>
          </cell>
        </row>
        <row r="891">
          <cell r="A891">
            <v>51213</v>
          </cell>
          <cell r="B891" t="str">
            <v>Motion Picture and Video Exhibition</v>
          </cell>
        </row>
        <row r="892">
          <cell r="A892">
            <v>51219</v>
          </cell>
          <cell r="B892" t="str">
            <v>Postproduction Services and Other Motion Picture and Video Industries</v>
          </cell>
        </row>
        <row r="893">
          <cell r="A893">
            <v>51221</v>
          </cell>
          <cell r="B893" t="str">
            <v>Record Production</v>
          </cell>
        </row>
        <row r="894">
          <cell r="A894">
            <v>51222</v>
          </cell>
          <cell r="B894" t="str">
            <v>Integrated Record Production/Distribution</v>
          </cell>
        </row>
        <row r="895">
          <cell r="A895">
            <v>51223</v>
          </cell>
          <cell r="B895" t="str">
            <v>Music Publishers</v>
          </cell>
        </row>
        <row r="896">
          <cell r="A896">
            <v>51224</v>
          </cell>
          <cell r="B896" t="str">
            <v>Sound Recording Studios</v>
          </cell>
        </row>
        <row r="897">
          <cell r="A897">
            <v>51229</v>
          </cell>
          <cell r="B897" t="str">
            <v>Other Sound Recording Industries</v>
          </cell>
        </row>
        <row r="898">
          <cell r="A898">
            <v>51511</v>
          </cell>
          <cell r="B898" t="str">
            <v>Radio Broadcasting</v>
          </cell>
        </row>
        <row r="899">
          <cell r="A899">
            <v>51512</v>
          </cell>
          <cell r="B899" t="str">
            <v>Television Broadcasting</v>
          </cell>
        </row>
        <row r="900">
          <cell r="A900">
            <v>51521</v>
          </cell>
          <cell r="B900" t="str">
            <v>Cable and Other Subscription Programming</v>
          </cell>
        </row>
        <row r="901">
          <cell r="A901">
            <v>51611</v>
          </cell>
          <cell r="B901" t="str">
            <v>Internet Publishing and Broadcasting</v>
          </cell>
        </row>
        <row r="902">
          <cell r="A902">
            <v>51711</v>
          </cell>
          <cell r="B902" t="str">
            <v>Wired Telecommunications Carriers</v>
          </cell>
        </row>
        <row r="903">
          <cell r="A903">
            <v>51721</v>
          </cell>
          <cell r="B903" t="str">
            <v>Wireless Telecommunications Carriers (except Satellite)</v>
          </cell>
        </row>
        <row r="904">
          <cell r="A904">
            <v>51731</v>
          </cell>
          <cell r="B904" t="str">
            <v>Telecommunications Resellers</v>
          </cell>
        </row>
        <row r="905">
          <cell r="A905">
            <v>51741</v>
          </cell>
          <cell r="B905" t="str">
            <v>Satellite Telecommunications</v>
          </cell>
        </row>
        <row r="906">
          <cell r="A906">
            <v>51751</v>
          </cell>
          <cell r="B906" t="str">
            <v>Cable and Other Program Distribution</v>
          </cell>
        </row>
        <row r="907">
          <cell r="A907">
            <v>51791</v>
          </cell>
          <cell r="B907" t="str">
            <v>Other Telecommunications</v>
          </cell>
        </row>
        <row r="908">
          <cell r="A908">
            <v>51811</v>
          </cell>
          <cell r="B908" t="str">
            <v>Internet Service Providers and Web Search Portals</v>
          </cell>
        </row>
        <row r="909">
          <cell r="A909">
            <v>51821</v>
          </cell>
          <cell r="B909" t="str">
            <v>Data Processing, Hosting, and Related Services</v>
          </cell>
        </row>
        <row r="910">
          <cell r="A910">
            <v>51911</v>
          </cell>
          <cell r="B910" t="str">
            <v>News Syndicates</v>
          </cell>
        </row>
        <row r="911">
          <cell r="A911">
            <v>51912</v>
          </cell>
          <cell r="B911" t="str">
            <v>Libraries and Archives</v>
          </cell>
        </row>
        <row r="912">
          <cell r="A912">
            <v>51919</v>
          </cell>
          <cell r="B912" t="str">
            <v>All Other Information Services</v>
          </cell>
        </row>
        <row r="913">
          <cell r="A913">
            <v>52111</v>
          </cell>
          <cell r="B913" t="str">
            <v>Monetary Authorities - Central Bank</v>
          </cell>
        </row>
        <row r="914">
          <cell r="A914">
            <v>52211</v>
          </cell>
          <cell r="B914" t="str">
            <v>Commercial Banking</v>
          </cell>
        </row>
        <row r="915">
          <cell r="A915">
            <v>52212</v>
          </cell>
          <cell r="B915" t="str">
            <v>Savings Institutions</v>
          </cell>
        </row>
        <row r="916">
          <cell r="A916">
            <v>52213</v>
          </cell>
          <cell r="B916" t="str">
            <v>Credit Unions</v>
          </cell>
        </row>
        <row r="917">
          <cell r="A917">
            <v>52219</v>
          </cell>
          <cell r="B917" t="str">
            <v>Other Depository Credit Intermediation</v>
          </cell>
        </row>
        <row r="918">
          <cell r="A918">
            <v>52221</v>
          </cell>
          <cell r="B918" t="str">
            <v>Credit Card Issuing</v>
          </cell>
        </row>
        <row r="919">
          <cell r="A919">
            <v>52222</v>
          </cell>
          <cell r="B919" t="str">
            <v>Sales Financing</v>
          </cell>
        </row>
        <row r="920">
          <cell r="A920">
            <v>52229</v>
          </cell>
          <cell r="B920" t="str">
            <v>Other Nondepository Credit Intermediation</v>
          </cell>
        </row>
        <row r="921">
          <cell r="A921">
            <v>52231</v>
          </cell>
          <cell r="B921" t="str">
            <v>Mortgage and Nonmortgage Loan Brokers</v>
          </cell>
        </row>
        <row r="922">
          <cell r="A922">
            <v>52232</v>
          </cell>
          <cell r="B922" t="str">
            <v>Financial Transactions Processing, Reserve, and Clearinghouse Activities</v>
          </cell>
        </row>
        <row r="923">
          <cell r="A923">
            <v>52239</v>
          </cell>
          <cell r="B923" t="str">
            <v>Other Activities Related to Credit Intermediation</v>
          </cell>
        </row>
        <row r="924">
          <cell r="A924">
            <v>52311</v>
          </cell>
          <cell r="B924" t="str">
            <v>Investment Banking and Securities Dealing</v>
          </cell>
        </row>
        <row r="925">
          <cell r="A925">
            <v>52312</v>
          </cell>
          <cell r="B925" t="str">
            <v>Securities Brokerage</v>
          </cell>
        </row>
        <row r="926">
          <cell r="A926">
            <v>52313</v>
          </cell>
          <cell r="B926" t="str">
            <v>Commodity Contracts Dealing</v>
          </cell>
        </row>
        <row r="927">
          <cell r="A927">
            <v>52314</v>
          </cell>
          <cell r="B927" t="str">
            <v>Commodity Contracts Brokerage</v>
          </cell>
        </row>
        <row r="928">
          <cell r="A928">
            <v>52321</v>
          </cell>
          <cell r="B928" t="str">
            <v>Securities and Commodity Exchanges</v>
          </cell>
        </row>
        <row r="929">
          <cell r="A929">
            <v>52391</v>
          </cell>
          <cell r="B929" t="str">
            <v>Miscellaneous Intermediation</v>
          </cell>
        </row>
        <row r="930">
          <cell r="A930">
            <v>52392</v>
          </cell>
          <cell r="B930" t="str">
            <v>Portfolio Management</v>
          </cell>
        </row>
        <row r="931">
          <cell r="A931">
            <v>52393</v>
          </cell>
          <cell r="B931" t="str">
            <v>Investment Advice</v>
          </cell>
        </row>
        <row r="932">
          <cell r="A932">
            <v>52399</v>
          </cell>
          <cell r="B932" t="str">
            <v>All Other Financial Investment Activities</v>
          </cell>
        </row>
        <row r="933">
          <cell r="A933">
            <v>52411</v>
          </cell>
          <cell r="B933" t="str">
            <v>Direct Life, Health, and Medical Insurance Carriers</v>
          </cell>
        </row>
        <row r="934">
          <cell r="A934">
            <v>52412</v>
          </cell>
          <cell r="B934" t="str">
            <v>Direct Insurance (except Life, Health, and Medical) Carriers</v>
          </cell>
        </row>
        <row r="935">
          <cell r="A935">
            <v>52413</v>
          </cell>
          <cell r="B935" t="str">
            <v>Reinsurance Carriers</v>
          </cell>
        </row>
        <row r="936">
          <cell r="A936">
            <v>52421</v>
          </cell>
          <cell r="B936" t="str">
            <v>Insurance Agencies and Brokerages</v>
          </cell>
        </row>
        <row r="937">
          <cell r="A937">
            <v>52429</v>
          </cell>
          <cell r="B937" t="str">
            <v>Other Insurance Related Activities</v>
          </cell>
        </row>
        <row r="938">
          <cell r="A938">
            <v>52511</v>
          </cell>
          <cell r="B938" t="str">
            <v>Pension Funds</v>
          </cell>
        </row>
        <row r="939">
          <cell r="A939">
            <v>52512</v>
          </cell>
          <cell r="B939" t="str">
            <v>Health and Welfare Funds</v>
          </cell>
        </row>
        <row r="940">
          <cell r="A940">
            <v>52519</v>
          </cell>
          <cell r="B940" t="str">
            <v>Other Insurance Funds</v>
          </cell>
        </row>
        <row r="941">
          <cell r="A941">
            <v>52591</v>
          </cell>
          <cell r="B941" t="str">
            <v>Open-End Investment Funds</v>
          </cell>
        </row>
        <row r="942">
          <cell r="A942">
            <v>52592</v>
          </cell>
          <cell r="B942" t="str">
            <v>Trusts, Estates, and Agency Accounts</v>
          </cell>
        </row>
        <row r="943">
          <cell r="A943">
            <v>52593</v>
          </cell>
          <cell r="B943" t="str">
            <v>Real Estate Investment Trusts</v>
          </cell>
        </row>
        <row r="944">
          <cell r="A944">
            <v>52599</v>
          </cell>
          <cell r="B944" t="str">
            <v>Other Financial Vehicles</v>
          </cell>
        </row>
        <row r="945">
          <cell r="A945">
            <v>53111</v>
          </cell>
          <cell r="B945" t="str">
            <v>Lessors of Residential Buildings and Dwellings</v>
          </cell>
        </row>
        <row r="946">
          <cell r="A946">
            <v>53112</v>
          </cell>
          <cell r="B946" t="str">
            <v>Lessors of Nonresidential Buildings (except Miniwarehouses)</v>
          </cell>
        </row>
        <row r="947">
          <cell r="A947">
            <v>53113</v>
          </cell>
          <cell r="B947" t="str">
            <v>Lessors of Miniwarehouses and Self-Storage Units</v>
          </cell>
        </row>
        <row r="948">
          <cell r="A948">
            <v>53119</v>
          </cell>
          <cell r="B948" t="str">
            <v>Lessors of Other Real Estate Property</v>
          </cell>
        </row>
        <row r="949">
          <cell r="A949">
            <v>53121</v>
          </cell>
          <cell r="B949" t="str">
            <v>Offices of Real Estate Agents and Brokers</v>
          </cell>
        </row>
        <row r="950">
          <cell r="A950">
            <v>53131</v>
          </cell>
          <cell r="B950" t="str">
            <v>Real Estate Property Managers</v>
          </cell>
        </row>
        <row r="951">
          <cell r="A951">
            <v>53132</v>
          </cell>
          <cell r="B951" t="str">
            <v>Offices of Real Estate Appraisers</v>
          </cell>
        </row>
        <row r="952">
          <cell r="A952">
            <v>53139</v>
          </cell>
          <cell r="B952" t="str">
            <v>Other Activities Related to Real Estate</v>
          </cell>
        </row>
        <row r="953">
          <cell r="A953">
            <v>53211</v>
          </cell>
          <cell r="B953" t="str">
            <v>Passenger Car Rental and Leasing</v>
          </cell>
        </row>
        <row r="954">
          <cell r="A954">
            <v>53212</v>
          </cell>
          <cell r="B954" t="str">
            <v>Truck, Utility Trailer, and RV (Recreational Vehicle) Rental and Leasing</v>
          </cell>
        </row>
        <row r="955">
          <cell r="A955">
            <v>53221</v>
          </cell>
          <cell r="B955" t="str">
            <v>Consumer Electronics and Appliances Rental</v>
          </cell>
        </row>
        <row r="956">
          <cell r="A956">
            <v>53222</v>
          </cell>
          <cell r="B956" t="str">
            <v>Formal Wear and Costume Rental</v>
          </cell>
        </row>
        <row r="957">
          <cell r="A957">
            <v>53223</v>
          </cell>
          <cell r="B957" t="str">
            <v>Video Tape and Disc Rental</v>
          </cell>
        </row>
        <row r="958">
          <cell r="A958">
            <v>53229</v>
          </cell>
          <cell r="B958" t="str">
            <v>Other Consumer Goods Rental</v>
          </cell>
        </row>
        <row r="959">
          <cell r="A959">
            <v>53231</v>
          </cell>
          <cell r="B959" t="str">
            <v>General Rental Centers</v>
          </cell>
        </row>
        <row r="960">
          <cell r="A960">
            <v>53241</v>
          </cell>
          <cell r="B960" t="str">
            <v>Construction, Transportation, Mining, and Forestry Machinery and Equipment Rental and Leasing</v>
          </cell>
        </row>
        <row r="961">
          <cell r="A961">
            <v>53242</v>
          </cell>
          <cell r="B961" t="str">
            <v>Office Machinery and Equipment Rental and Leasing</v>
          </cell>
        </row>
        <row r="962">
          <cell r="A962">
            <v>53249</v>
          </cell>
          <cell r="B962" t="str">
            <v>Other Commercial and Industrial Machinery and Equipment Rental and Leasing</v>
          </cell>
        </row>
        <row r="963">
          <cell r="A963">
            <v>53311</v>
          </cell>
          <cell r="B963" t="str">
            <v>Lessors of Nonfinancial Intangible Assets (except Copyrighted Works)</v>
          </cell>
        </row>
        <row r="964">
          <cell r="A964">
            <v>54111</v>
          </cell>
          <cell r="B964" t="str">
            <v>Offices of Lawyers</v>
          </cell>
        </row>
        <row r="965">
          <cell r="A965">
            <v>54112</v>
          </cell>
          <cell r="B965" t="str">
            <v>Offices of Notaries</v>
          </cell>
        </row>
        <row r="966">
          <cell r="A966">
            <v>54119</v>
          </cell>
          <cell r="B966" t="str">
            <v>Other Legal Services</v>
          </cell>
        </row>
        <row r="967">
          <cell r="A967">
            <v>54121</v>
          </cell>
          <cell r="B967" t="str">
            <v>Accounting, Tax Preparation, Bookkeeping, and Payroll Services</v>
          </cell>
        </row>
        <row r="968">
          <cell r="A968">
            <v>54131</v>
          </cell>
          <cell r="B968" t="str">
            <v>Architectural Services</v>
          </cell>
        </row>
        <row r="969">
          <cell r="A969">
            <v>54132</v>
          </cell>
          <cell r="B969" t="str">
            <v>Landscape Architectural Services</v>
          </cell>
        </row>
        <row r="970">
          <cell r="A970">
            <v>54133</v>
          </cell>
          <cell r="B970" t="str">
            <v>Engineering Services</v>
          </cell>
        </row>
        <row r="971">
          <cell r="A971">
            <v>54134</v>
          </cell>
          <cell r="B971" t="str">
            <v>Drafting Services</v>
          </cell>
        </row>
        <row r="972">
          <cell r="A972">
            <v>54135</v>
          </cell>
          <cell r="B972" t="str">
            <v>Building Inspection Services</v>
          </cell>
        </row>
        <row r="973">
          <cell r="A973">
            <v>54136</v>
          </cell>
          <cell r="B973" t="str">
            <v>Geophysical Surveying and Mapping Services</v>
          </cell>
        </row>
        <row r="974">
          <cell r="A974">
            <v>54137</v>
          </cell>
          <cell r="B974" t="str">
            <v>Surveying and Mapping (except Geophysical) Services</v>
          </cell>
        </row>
        <row r="975">
          <cell r="A975">
            <v>54138</v>
          </cell>
          <cell r="B975" t="str">
            <v>Testing Laboratories</v>
          </cell>
        </row>
        <row r="976">
          <cell r="A976">
            <v>54141</v>
          </cell>
          <cell r="B976" t="str">
            <v>Interior Design Services</v>
          </cell>
        </row>
        <row r="977">
          <cell r="A977">
            <v>54142</v>
          </cell>
          <cell r="B977" t="str">
            <v>Industrial Design Services</v>
          </cell>
        </row>
        <row r="978">
          <cell r="A978">
            <v>54143</v>
          </cell>
          <cell r="B978" t="str">
            <v>Graphic Design Services</v>
          </cell>
        </row>
        <row r="979">
          <cell r="A979">
            <v>54149</v>
          </cell>
          <cell r="B979" t="str">
            <v>Other Specialized Design Services</v>
          </cell>
        </row>
        <row r="980">
          <cell r="A980">
            <v>54151</v>
          </cell>
          <cell r="B980" t="str">
            <v>Computer Systems Design and Related Services</v>
          </cell>
        </row>
        <row r="981">
          <cell r="A981">
            <v>54161</v>
          </cell>
          <cell r="B981" t="str">
            <v>Management Consulting Services</v>
          </cell>
        </row>
        <row r="982">
          <cell r="A982">
            <v>54162</v>
          </cell>
          <cell r="B982" t="str">
            <v>Environmental Consulting Services</v>
          </cell>
        </row>
        <row r="983">
          <cell r="A983">
            <v>54169</v>
          </cell>
          <cell r="B983" t="str">
            <v>Other Scientific and Technical Consulting Services</v>
          </cell>
        </row>
        <row r="984">
          <cell r="A984">
            <v>54171</v>
          </cell>
          <cell r="B984" t="str">
            <v>Research and Development in the Physical, Engineering, and Life Sciences</v>
          </cell>
        </row>
        <row r="985">
          <cell r="A985">
            <v>54172</v>
          </cell>
          <cell r="B985" t="str">
            <v>Research and Development in the Social Sciences and Humanities</v>
          </cell>
        </row>
        <row r="986">
          <cell r="A986">
            <v>54181</v>
          </cell>
          <cell r="B986" t="str">
            <v>Advertising Agencies</v>
          </cell>
        </row>
        <row r="987">
          <cell r="A987">
            <v>54182</v>
          </cell>
          <cell r="B987" t="str">
            <v>Public Relations Agencies</v>
          </cell>
        </row>
        <row r="988">
          <cell r="A988">
            <v>54183</v>
          </cell>
          <cell r="B988" t="str">
            <v>Media Buying Agencies</v>
          </cell>
        </row>
        <row r="989">
          <cell r="A989">
            <v>54184</v>
          </cell>
          <cell r="B989" t="str">
            <v>Media Representatives</v>
          </cell>
        </row>
        <row r="990">
          <cell r="A990">
            <v>54185</v>
          </cell>
          <cell r="B990" t="str">
            <v>Display Advertising</v>
          </cell>
        </row>
        <row r="991">
          <cell r="A991">
            <v>54186</v>
          </cell>
          <cell r="B991" t="str">
            <v>Direct Mail Advertising</v>
          </cell>
        </row>
        <row r="992">
          <cell r="A992">
            <v>54187</v>
          </cell>
          <cell r="B992" t="str">
            <v>Advertising Material Distribution Services</v>
          </cell>
        </row>
        <row r="993">
          <cell r="A993">
            <v>54189</v>
          </cell>
          <cell r="B993" t="str">
            <v>Other Services Related to Advertising</v>
          </cell>
        </row>
        <row r="994">
          <cell r="A994">
            <v>54191</v>
          </cell>
          <cell r="B994" t="str">
            <v>Marketing Research and Public Opinion Polling</v>
          </cell>
        </row>
        <row r="995">
          <cell r="A995">
            <v>54192</v>
          </cell>
          <cell r="B995" t="str">
            <v>Photographic Services</v>
          </cell>
        </row>
        <row r="996">
          <cell r="A996">
            <v>54193</v>
          </cell>
          <cell r="B996" t="str">
            <v>Translation and Interpretation Services</v>
          </cell>
        </row>
        <row r="997">
          <cell r="A997">
            <v>54194</v>
          </cell>
          <cell r="B997" t="str">
            <v>Veterinary Services</v>
          </cell>
        </row>
        <row r="998">
          <cell r="A998">
            <v>54199</v>
          </cell>
          <cell r="B998" t="str">
            <v>All Other Professional, Scientific, and Technical Services</v>
          </cell>
        </row>
        <row r="999">
          <cell r="A999">
            <v>55111</v>
          </cell>
          <cell r="B999" t="str">
            <v>Management of Companies and Enterprises</v>
          </cell>
        </row>
        <row r="1000">
          <cell r="A1000">
            <v>56111</v>
          </cell>
          <cell r="B1000" t="str">
            <v>Office Administrative Services</v>
          </cell>
        </row>
        <row r="1001">
          <cell r="A1001">
            <v>56121</v>
          </cell>
          <cell r="B1001" t="str">
            <v>Facilities Support Services</v>
          </cell>
        </row>
        <row r="1002">
          <cell r="A1002">
            <v>56131</v>
          </cell>
          <cell r="B1002" t="str">
            <v>Employment Placement Agencies</v>
          </cell>
        </row>
        <row r="1003">
          <cell r="A1003">
            <v>56132</v>
          </cell>
          <cell r="B1003" t="str">
            <v>Temporary Help Services</v>
          </cell>
        </row>
        <row r="1004">
          <cell r="A1004">
            <v>56133</v>
          </cell>
          <cell r="B1004" t="str">
            <v>Professional Employer Organizations</v>
          </cell>
        </row>
        <row r="1005">
          <cell r="A1005">
            <v>56141</v>
          </cell>
          <cell r="B1005" t="str">
            <v>Document Preparation Services</v>
          </cell>
        </row>
        <row r="1006">
          <cell r="A1006">
            <v>56142</v>
          </cell>
          <cell r="B1006" t="str">
            <v>Telephone Call Centers</v>
          </cell>
        </row>
        <row r="1007">
          <cell r="A1007">
            <v>56143</v>
          </cell>
          <cell r="B1007" t="str">
            <v>Business Service Centers</v>
          </cell>
        </row>
        <row r="1008">
          <cell r="A1008">
            <v>56144</v>
          </cell>
          <cell r="B1008" t="str">
            <v>Collection Agencies</v>
          </cell>
        </row>
        <row r="1009">
          <cell r="A1009">
            <v>56145</v>
          </cell>
          <cell r="B1009" t="str">
            <v>Credit Bureaus</v>
          </cell>
        </row>
        <row r="1010">
          <cell r="A1010">
            <v>56149</v>
          </cell>
          <cell r="B1010" t="str">
            <v>Other Business Support Services</v>
          </cell>
        </row>
        <row r="1011">
          <cell r="A1011">
            <v>56151</v>
          </cell>
          <cell r="B1011" t="str">
            <v>Travel Agencies</v>
          </cell>
        </row>
        <row r="1012">
          <cell r="A1012">
            <v>56152</v>
          </cell>
          <cell r="B1012" t="str">
            <v>Tour Operators</v>
          </cell>
        </row>
        <row r="1013">
          <cell r="A1013">
            <v>56159</v>
          </cell>
          <cell r="B1013" t="str">
            <v>Other Travel Arrangement and Reservation Services</v>
          </cell>
        </row>
        <row r="1014">
          <cell r="A1014">
            <v>56161</v>
          </cell>
          <cell r="B1014" t="str">
            <v>Investigation, Guard, and Armored Car Services</v>
          </cell>
        </row>
        <row r="1015">
          <cell r="A1015">
            <v>56162</v>
          </cell>
          <cell r="B1015" t="str">
            <v>Security Systems Services</v>
          </cell>
        </row>
        <row r="1016">
          <cell r="A1016">
            <v>56171</v>
          </cell>
          <cell r="B1016" t="str">
            <v>Exterminating and Pest Control Services</v>
          </cell>
        </row>
        <row r="1017">
          <cell r="A1017">
            <v>56172</v>
          </cell>
          <cell r="B1017" t="str">
            <v>Janitorial Services</v>
          </cell>
        </row>
        <row r="1018">
          <cell r="A1018">
            <v>56173</v>
          </cell>
          <cell r="B1018" t="str">
            <v>Landscaping Services</v>
          </cell>
        </row>
        <row r="1019">
          <cell r="A1019">
            <v>56174</v>
          </cell>
          <cell r="B1019" t="str">
            <v>Carpet and Upholstery Cleaning Services</v>
          </cell>
        </row>
        <row r="1020">
          <cell r="A1020">
            <v>56179</v>
          </cell>
          <cell r="B1020" t="str">
            <v>Other Services to Buildings and Dwellings</v>
          </cell>
        </row>
        <row r="1021">
          <cell r="A1021">
            <v>56191</v>
          </cell>
          <cell r="B1021" t="str">
            <v>Packaging and Labeling Services</v>
          </cell>
        </row>
        <row r="1022">
          <cell r="A1022">
            <v>56192</v>
          </cell>
          <cell r="B1022" t="str">
            <v>Convention and Trade Show Organizers</v>
          </cell>
        </row>
        <row r="1023">
          <cell r="A1023">
            <v>56199</v>
          </cell>
          <cell r="B1023" t="str">
            <v>All Other Support Services</v>
          </cell>
        </row>
        <row r="1024">
          <cell r="A1024">
            <v>56211</v>
          </cell>
          <cell r="B1024" t="str">
            <v>Waste Collection</v>
          </cell>
        </row>
        <row r="1025">
          <cell r="A1025">
            <v>56221</v>
          </cell>
          <cell r="B1025" t="str">
            <v>Waste Treatment and Disposal</v>
          </cell>
        </row>
        <row r="1026">
          <cell r="A1026">
            <v>56291</v>
          </cell>
          <cell r="B1026" t="str">
            <v>Remediation Services</v>
          </cell>
        </row>
        <row r="1027">
          <cell r="A1027">
            <v>56292</v>
          </cell>
          <cell r="B1027" t="str">
            <v>Materials Recovery Facilities</v>
          </cell>
        </row>
        <row r="1028">
          <cell r="A1028">
            <v>56299</v>
          </cell>
          <cell r="B1028" t="str">
            <v>All Other Waste Management Services</v>
          </cell>
        </row>
        <row r="1029">
          <cell r="A1029">
            <v>61111</v>
          </cell>
          <cell r="B1029" t="str">
            <v>Elementary and Secondary Schools</v>
          </cell>
        </row>
        <row r="1030">
          <cell r="A1030">
            <v>61121</v>
          </cell>
          <cell r="B1030" t="str">
            <v>Junior Colleges</v>
          </cell>
        </row>
        <row r="1031">
          <cell r="A1031">
            <v>61131</v>
          </cell>
          <cell r="B1031" t="str">
            <v>Colleges, Universities, and Professional Schools</v>
          </cell>
        </row>
        <row r="1032">
          <cell r="A1032">
            <v>61141</v>
          </cell>
          <cell r="B1032" t="str">
            <v>Business and Secretarial Schools</v>
          </cell>
        </row>
        <row r="1033">
          <cell r="A1033">
            <v>61142</v>
          </cell>
          <cell r="B1033" t="str">
            <v>Computer Training</v>
          </cell>
        </row>
        <row r="1034">
          <cell r="A1034">
            <v>61143</v>
          </cell>
          <cell r="B1034" t="str">
            <v>Professional and Management Development Training</v>
          </cell>
        </row>
        <row r="1035">
          <cell r="A1035">
            <v>61151</v>
          </cell>
          <cell r="B1035" t="str">
            <v>Technical and Trade Schools</v>
          </cell>
        </row>
        <row r="1036">
          <cell r="A1036">
            <v>61161</v>
          </cell>
          <cell r="B1036" t="str">
            <v>Fine Arts Schools</v>
          </cell>
        </row>
        <row r="1037">
          <cell r="A1037">
            <v>61162</v>
          </cell>
          <cell r="B1037" t="str">
            <v>Sports and Recreation Instruction</v>
          </cell>
        </row>
        <row r="1038">
          <cell r="A1038">
            <v>61163</v>
          </cell>
          <cell r="B1038" t="str">
            <v>Language Schools</v>
          </cell>
        </row>
        <row r="1039">
          <cell r="A1039">
            <v>61169</v>
          </cell>
          <cell r="B1039" t="str">
            <v>All Other Schools and Instruction</v>
          </cell>
        </row>
        <row r="1040">
          <cell r="A1040">
            <v>61171</v>
          </cell>
          <cell r="B1040" t="str">
            <v>Educational Support Services</v>
          </cell>
        </row>
        <row r="1041">
          <cell r="A1041">
            <v>62111</v>
          </cell>
          <cell r="B1041" t="str">
            <v>Offices of Physicians</v>
          </cell>
        </row>
        <row r="1042">
          <cell r="A1042">
            <v>62121</v>
          </cell>
          <cell r="B1042" t="str">
            <v>Offices of Dentists</v>
          </cell>
        </row>
        <row r="1043">
          <cell r="A1043">
            <v>62131</v>
          </cell>
          <cell r="B1043" t="str">
            <v>Offices of Chiropractors</v>
          </cell>
        </row>
        <row r="1044">
          <cell r="A1044">
            <v>62132</v>
          </cell>
          <cell r="B1044" t="str">
            <v>Offices of Optometrists</v>
          </cell>
        </row>
        <row r="1045">
          <cell r="A1045">
            <v>62133</v>
          </cell>
          <cell r="B1045" t="str">
            <v>Offices of Mental Health Practitioners (except Physicians)</v>
          </cell>
        </row>
        <row r="1046">
          <cell r="A1046">
            <v>62134</v>
          </cell>
          <cell r="B1046" t="str">
            <v>Offices of Physical, Occupational and Speech Therapists, and Audiologists</v>
          </cell>
        </row>
        <row r="1047">
          <cell r="A1047">
            <v>62139</v>
          </cell>
          <cell r="B1047" t="str">
            <v>Offices of All Other Health Practitioners</v>
          </cell>
        </row>
        <row r="1048">
          <cell r="A1048">
            <v>62141</v>
          </cell>
          <cell r="B1048" t="str">
            <v>Family Planning Centers</v>
          </cell>
        </row>
        <row r="1049">
          <cell r="A1049">
            <v>62142</v>
          </cell>
          <cell r="B1049" t="str">
            <v>Outpatient Mental Health and Substance Abuse Centers</v>
          </cell>
        </row>
        <row r="1050">
          <cell r="A1050">
            <v>62149</v>
          </cell>
          <cell r="B1050" t="str">
            <v>Other Outpatient Care Centers</v>
          </cell>
        </row>
        <row r="1051">
          <cell r="A1051">
            <v>62151</v>
          </cell>
          <cell r="B1051" t="str">
            <v>Medical and Diagnostic Laboratories</v>
          </cell>
        </row>
        <row r="1052">
          <cell r="A1052">
            <v>62161</v>
          </cell>
          <cell r="B1052" t="str">
            <v>Home Health Care Services</v>
          </cell>
        </row>
        <row r="1053">
          <cell r="A1053">
            <v>62191</v>
          </cell>
          <cell r="B1053" t="str">
            <v>Ambulance Services</v>
          </cell>
        </row>
        <row r="1054">
          <cell r="A1054">
            <v>62199</v>
          </cell>
          <cell r="B1054" t="str">
            <v>All Other Ambulatory Health Care Services</v>
          </cell>
        </row>
        <row r="1055">
          <cell r="A1055">
            <v>62211</v>
          </cell>
          <cell r="B1055" t="str">
            <v>General Medical and Surgical Hospitals</v>
          </cell>
        </row>
        <row r="1056">
          <cell r="A1056">
            <v>62221</v>
          </cell>
          <cell r="B1056" t="str">
            <v>Psychiatric and Substance Abuse Hospitals</v>
          </cell>
        </row>
        <row r="1057">
          <cell r="A1057">
            <v>62231</v>
          </cell>
          <cell r="B1057" t="str">
            <v>Specialty (except Psychiatric and Substance Abuse) Hospitals</v>
          </cell>
        </row>
        <row r="1058">
          <cell r="A1058">
            <v>62311</v>
          </cell>
          <cell r="B1058" t="str">
            <v>Nursing Care Facilities</v>
          </cell>
        </row>
        <row r="1059">
          <cell r="A1059">
            <v>62321</v>
          </cell>
          <cell r="B1059" t="str">
            <v>Residential Mental Retardation Facilities</v>
          </cell>
        </row>
        <row r="1060">
          <cell r="A1060">
            <v>62322</v>
          </cell>
          <cell r="B1060" t="str">
            <v>Residential Mental Health and Substance Abuse Facilities</v>
          </cell>
        </row>
        <row r="1061">
          <cell r="A1061">
            <v>62331</v>
          </cell>
          <cell r="B1061" t="str">
            <v>Community Care Facilities for the Elderly</v>
          </cell>
        </row>
        <row r="1062">
          <cell r="A1062">
            <v>62399</v>
          </cell>
          <cell r="B1062" t="str">
            <v>Other Residential Care Facilities</v>
          </cell>
        </row>
        <row r="1063">
          <cell r="A1063">
            <v>62411</v>
          </cell>
          <cell r="B1063" t="str">
            <v>Child and Youth Services</v>
          </cell>
        </row>
        <row r="1064">
          <cell r="A1064">
            <v>62412</v>
          </cell>
          <cell r="B1064" t="str">
            <v>Services for the Elderly and Persons with Disabilities</v>
          </cell>
        </row>
        <row r="1065">
          <cell r="A1065">
            <v>62419</v>
          </cell>
          <cell r="B1065" t="str">
            <v>Other Individual and Family Services</v>
          </cell>
        </row>
        <row r="1066">
          <cell r="A1066">
            <v>62421</v>
          </cell>
          <cell r="B1066" t="str">
            <v>Community Food Services</v>
          </cell>
        </row>
        <row r="1067">
          <cell r="A1067">
            <v>62422</v>
          </cell>
          <cell r="B1067" t="str">
            <v>Community Housing Services</v>
          </cell>
        </row>
        <row r="1068">
          <cell r="A1068">
            <v>62423</v>
          </cell>
          <cell r="B1068" t="str">
            <v>Emergency and Other Relief Services</v>
          </cell>
        </row>
        <row r="1069">
          <cell r="A1069">
            <v>62431</v>
          </cell>
          <cell r="B1069" t="str">
            <v>Vocational Rehabilitation Services</v>
          </cell>
        </row>
        <row r="1070">
          <cell r="A1070">
            <v>62441</v>
          </cell>
          <cell r="B1070" t="str">
            <v>Child Day Care Services</v>
          </cell>
        </row>
        <row r="1071">
          <cell r="A1071">
            <v>71111</v>
          </cell>
          <cell r="B1071" t="str">
            <v>Theater Companies and Dinner Theaters</v>
          </cell>
        </row>
        <row r="1072">
          <cell r="A1072">
            <v>71112</v>
          </cell>
          <cell r="B1072" t="str">
            <v>Dance Companies</v>
          </cell>
        </row>
        <row r="1073">
          <cell r="A1073">
            <v>71113</v>
          </cell>
          <cell r="B1073" t="str">
            <v>Musical Groups and Artists</v>
          </cell>
        </row>
        <row r="1074">
          <cell r="A1074">
            <v>71119</v>
          </cell>
          <cell r="B1074" t="str">
            <v>Other Performing Arts Companies</v>
          </cell>
        </row>
        <row r="1075">
          <cell r="A1075">
            <v>71121</v>
          </cell>
          <cell r="B1075" t="str">
            <v>Spectator Sports</v>
          </cell>
        </row>
        <row r="1076">
          <cell r="A1076">
            <v>71131</v>
          </cell>
          <cell r="B1076" t="str">
            <v>Promoters of Performing Arts, Sports, and Similar Events with Facilities</v>
          </cell>
        </row>
        <row r="1077">
          <cell r="A1077">
            <v>71132</v>
          </cell>
          <cell r="B1077" t="str">
            <v>Promoters of Performing Arts, Sports, and Similar Events without Facilities</v>
          </cell>
        </row>
        <row r="1078">
          <cell r="A1078">
            <v>71141</v>
          </cell>
          <cell r="B1078" t="str">
            <v>Agents and Managers for Artists, Athletes, Entertainers, and Other Public Figures</v>
          </cell>
        </row>
        <row r="1079">
          <cell r="A1079">
            <v>71151</v>
          </cell>
          <cell r="B1079" t="str">
            <v>Independent Artists, Writers, and Performers</v>
          </cell>
        </row>
        <row r="1080">
          <cell r="A1080">
            <v>71211</v>
          </cell>
          <cell r="B1080" t="str">
            <v>Museums</v>
          </cell>
        </row>
        <row r="1081">
          <cell r="A1081">
            <v>71212</v>
          </cell>
          <cell r="B1081" t="str">
            <v>Historical Sites</v>
          </cell>
        </row>
        <row r="1082">
          <cell r="A1082">
            <v>71213</v>
          </cell>
          <cell r="B1082" t="str">
            <v>Zoos and Botanical Gardens</v>
          </cell>
        </row>
        <row r="1083">
          <cell r="A1083">
            <v>71219</v>
          </cell>
          <cell r="B1083" t="str">
            <v>Nature Parks and Other Similar Institutions</v>
          </cell>
        </row>
        <row r="1084">
          <cell r="A1084">
            <v>71311</v>
          </cell>
          <cell r="B1084" t="str">
            <v>Amusement and Theme Parks</v>
          </cell>
        </row>
        <row r="1085">
          <cell r="A1085">
            <v>71312</v>
          </cell>
          <cell r="B1085" t="str">
            <v>Amusement Arcades</v>
          </cell>
        </row>
        <row r="1086">
          <cell r="A1086">
            <v>71321</v>
          </cell>
          <cell r="B1086" t="str">
            <v>Casinos (except Casino Hotels)</v>
          </cell>
        </row>
        <row r="1087">
          <cell r="A1087">
            <v>71329</v>
          </cell>
          <cell r="B1087" t="str">
            <v>Other Gambling Industries</v>
          </cell>
        </row>
        <row r="1088">
          <cell r="A1088">
            <v>71391</v>
          </cell>
          <cell r="B1088" t="str">
            <v>Golf Courses and Country Clubs</v>
          </cell>
        </row>
        <row r="1089">
          <cell r="A1089">
            <v>71392</v>
          </cell>
          <cell r="B1089" t="str">
            <v>Skiing Facilities</v>
          </cell>
        </row>
        <row r="1090">
          <cell r="A1090">
            <v>71393</v>
          </cell>
          <cell r="B1090" t="str">
            <v>Marinas</v>
          </cell>
        </row>
        <row r="1091">
          <cell r="A1091">
            <v>71394</v>
          </cell>
          <cell r="B1091" t="str">
            <v>Fitness and Recreational Sports Centers</v>
          </cell>
        </row>
        <row r="1092">
          <cell r="A1092">
            <v>71395</v>
          </cell>
          <cell r="B1092" t="str">
            <v>Bowling Centers</v>
          </cell>
        </row>
        <row r="1093">
          <cell r="A1093">
            <v>71399</v>
          </cell>
          <cell r="B1093" t="str">
            <v>All Other Amusement and Recreation Industries</v>
          </cell>
        </row>
        <row r="1094">
          <cell r="A1094">
            <v>72111</v>
          </cell>
          <cell r="B1094" t="str">
            <v>Hotels (except Casino Hotels) and Motels</v>
          </cell>
        </row>
        <row r="1095">
          <cell r="A1095">
            <v>72112</v>
          </cell>
          <cell r="B1095" t="str">
            <v>Casino Hotels</v>
          </cell>
        </row>
        <row r="1096">
          <cell r="A1096">
            <v>72119</v>
          </cell>
          <cell r="B1096" t="str">
            <v>Other Traveler Accommodation</v>
          </cell>
        </row>
        <row r="1097">
          <cell r="A1097">
            <v>72121</v>
          </cell>
          <cell r="B1097" t="str">
            <v>RV (Recreational Vehicle) Parks and Recreational Camps</v>
          </cell>
        </row>
        <row r="1098">
          <cell r="A1098">
            <v>72131</v>
          </cell>
          <cell r="B1098" t="str">
            <v>Rooming and Boarding Houses</v>
          </cell>
        </row>
        <row r="1099">
          <cell r="A1099">
            <v>72211</v>
          </cell>
          <cell r="B1099" t="str">
            <v>Full-Service Restaurants</v>
          </cell>
        </row>
        <row r="1100">
          <cell r="A1100">
            <v>72221</v>
          </cell>
          <cell r="B1100" t="str">
            <v>Limited-Service Eating Places</v>
          </cell>
        </row>
        <row r="1101">
          <cell r="A1101">
            <v>72231</v>
          </cell>
          <cell r="B1101" t="str">
            <v>Food Service Contractors</v>
          </cell>
        </row>
        <row r="1102">
          <cell r="A1102">
            <v>72232</v>
          </cell>
          <cell r="B1102" t="str">
            <v>Caterers</v>
          </cell>
        </row>
        <row r="1103">
          <cell r="A1103">
            <v>72233</v>
          </cell>
          <cell r="B1103" t="str">
            <v>Mobile Food Services</v>
          </cell>
        </row>
        <row r="1104">
          <cell r="A1104">
            <v>72241</v>
          </cell>
          <cell r="B1104" t="str">
            <v>Drinking Places (Alcoholic Beverages)</v>
          </cell>
        </row>
        <row r="1105">
          <cell r="A1105">
            <v>81111</v>
          </cell>
          <cell r="B1105" t="str">
            <v>Automotive Mechanical and Electrical Repair and Maintenance</v>
          </cell>
        </row>
        <row r="1106">
          <cell r="A1106">
            <v>81112</v>
          </cell>
          <cell r="B1106" t="str">
            <v>Automotive Body, Paint, Interior, and Glass Repair</v>
          </cell>
        </row>
        <row r="1107">
          <cell r="A1107">
            <v>81119</v>
          </cell>
          <cell r="B1107" t="str">
            <v>Other Automotive Repair and Maintenance</v>
          </cell>
        </row>
        <row r="1108">
          <cell r="A1108">
            <v>81121</v>
          </cell>
          <cell r="B1108" t="str">
            <v>Electronic and Precision Equipment Repair and Maintenance</v>
          </cell>
        </row>
        <row r="1109">
          <cell r="A1109">
            <v>81131</v>
          </cell>
          <cell r="B1109" t="str">
            <v>Commercial and Industrial Machinery and Equipment (except Automotive and Electronic) Repair and Maintenance</v>
          </cell>
        </row>
        <row r="1110">
          <cell r="A1110">
            <v>81141</v>
          </cell>
          <cell r="B1110" t="str">
            <v>Home and Garden Equipment and Appliance Repair and Maintenance</v>
          </cell>
        </row>
        <row r="1111">
          <cell r="A1111">
            <v>81142</v>
          </cell>
          <cell r="B1111" t="str">
            <v>Reupholstery and Furniture Repair</v>
          </cell>
        </row>
        <row r="1112">
          <cell r="A1112">
            <v>81143</v>
          </cell>
          <cell r="B1112" t="str">
            <v>Footwear and Leather Goods Repair</v>
          </cell>
        </row>
        <row r="1113">
          <cell r="A1113">
            <v>81149</v>
          </cell>
          <cell r="B1113" t="str">
            <v>Other Personal and Household Goods Repair and Maintenance</v>
          </cell>
        </row>
        <row r="1114">
          <cell r="A1114">
            <v>81211</v>
          </cell>
          <cell r="B1114" t="str">
            <v>Hair, Nail, and Skin Care Services</v>
          </cell>
        </row>
        <row r="1115">
          <cell r="A1115">
            <v>81219</v>
          </cell>
          <cell r="B1115" t="str">
            <v>Other Personal Care Services</v>
          </cell>
        </row>
        <row r="1116">
          <cell r="A1116">
            <v>81221</v>
          </cell>
          <cell r="B1116" t="str">
            <v>Funeral Homes and Funeral Services</v>
          </cell>
        </row>
        <row r="1117">
          <cell r="A1117">
            <v>81222</v>
          </cell>
          <cell r="B1117" t="str">
            <v>Cemeteries and Crematories</v>
          </cell>
        </row>
        <row r="1118">
          <cell r="A1118">
            <v>81231</v>
          </cell>
          <cell r="B1118" t="str">
            <v>Coin-Operated Laundries and Drycleaners</v>
          </cell>
        </row>
        <row r="1119">
          <cell r="A1119">
            <v>81232</v>
          </cell>
          <cell r="B1119" t="str">
            <v>Drycleaning and Laundry Services (except Coin-Operated)</v>
          </cell>
        </row>
        <row r="1120">
          <cell r="A1120">
            <v>81233</v>
          </cell>
          <cell r="B1120" t="str">
            <v>Linen and Uniform Supply</v>
          </cell>
        </row>
        <row r="1121">
          <cell r="A1121">
            <v>81291</v>
          </cell>
          <cell r="B1121" t="str">
            <v>Pet Care (except Veterinary) Services</v>
          </cell>
        </row>
        <row r="1122">
          <cell r="A1122">
            <v>81292</v>
          </cell>
          <cell r="B1122" t="str">
            <v>Photofinishing</v>
          </cell>
        </row>
        <row r="1123">
          <cell r="A1123">
            <v>81293</v>
          </cell>
          <cell r="B1123" t="str">
            <v>Parking Lots and Garages</v>
          </cell>
        </row>
        <row r="1124">
          <cell r="A1124">
            <v>81299</v>
          </cell>
          <cell r="B1124" t="str">
            <v>All Other Personal Services</v>
          </cell>
        </row>
        <row r="1125">
          <cell r="A1125">
            <v>81311</v>
          </cell>
          <cell r="B1125" t="str">
            <v>Religious Organizations</v>
          </cell>
        </row>
        <row r="1126">
          <cell r="A1126">
            <v>81321</v>
          </cell>
          <cell r="B1126" t="str">
            <v>Grantmaking and Giving Services</v>
          </cell>
        </row>
        <row r="1127">
          <cell r="A1127">
            <v>81331</v>
          </cell>
          <cell r="B1127" t="str">
            <v>Social Advocacy Organizations</v>
          </cell>
        </row>
        <row r="1128">
          <cell r="A1128">
            <v>81341</v>
          </cell>
          <cell r="B1128" t="str">
            <v>Civic and Social Organizations</v>
          </cell>
        </row>
        <row r="1129">
          <cell r="A1129">
            <v>81391</v>
          </cell>
          <cell r="B1129" t="str">
            <v>Business Associations</v>
          </cell>
        </row>
        <row r="1130">
          <cell r="A1130">
            <v>81392</v>
          </cell>
          <cell r="B1130" t="str">
            <v>Professional Organizations</v>
          </cell>
        </row>
        <row r="1131">
          <cell r="A1131">
            <v>81393</v>
          </cell>
          <cell r="B1131" t="str">
            <v>Labor Unions and Similar Labor Organizations</v>
          </cell>
        </row>
        <row r="1132">
          <cell r="A1132">
            <v>81394</v>
          </cell>
          <cell r="B1132" t="str">
            <v>Political Organizations</v>
          </cell>
        </row>
        <row r="1133">
          <cell r="A1133">
            <v>81399</v>
          </cell>
          <cell r="B1133" t="str">
            <v>Other Similar Organizations (except Business, Professional, Labor, and Political Organizations)</v>
          </cell>
        </row>
        <row r="1134">
          <cell r="A1134">
            <v>81411</v>
          </cell>
          <cell r="B1134" t="str">
            <v>Private Households</v>
          </cell>
        </row>
        <row r="1135">
          <cell r="A1135">
            <v>92111</v>
          </cell>
          <cell r="B1135" t="str">
            <v>Executive Offices</v>
          </cell>
        </row>
        <row r="1136">
          <cell r="A1136">
            <v>92112</v>
          </cell>
          <cell r="B1136" t="str">
            <v>Legislative Bodies</v>
          </cell>
        </row>
        <row r="1137">
          <cell r="A1137">
            <v>92113</v>
          </cell>
          <cell r="B1137" t="str">
            <v>Public Finance Activities</v>
          </cell>
        </row>
        <row r="1138">
          <cell r="A1138">
            <v>92114</v>
          </cell>
          <cell r="B1138" t="str">
            <v>Executive and Legislative Offices, Combined</v>
          </cell>
        </row>
        <row r="1139">
          <cell r="A1139">
            <v>92115</v>
          </cell>
          <cell r="B1139" t="str">
            <v>American Indian and Alaska Native Tribal Governments</v>
          </cell>
        </row>
        <row r="1140">
          <cell r="A1140">
            <v>92119</v>
          </cell>
          <cell r="B1140" t="str">
            <v>Other General Government Support</v>
          </cell>
        </row>
        <row r="1141">
          <cell r="A1141">
            <v>92211</v>
          </cell>
          <cell r="B1141" t="str">
            <v>Courts</v>
          </cell>
        </row>
        <row r="1142">
          <cell r="A1142">
            <v>92212</v>
          </cell>
          <cell r="B1142" t="str">
            <v>Police Protection</v>
          </cell>
        </row>
        <row r="1143">
          <cell r="A1143">
            <v>92213</v>
          </cell>
          <cell r="B1143" t="str">
            <v>Legal Counsel and Prosecution</v>
          </cell>
        </row>
        <row r="1144">
          <cell r="A1144">
            <v>92214</v>
          </cell>
          <cell r="B1144" t="str">
            <v>Correctional Institutions</v>
          </cell>
        </row>
        <row r="1145">
          <cell r="A1145">
            <v>92215</v>
          </cell>
          <cell r="B1145" t="str">
            <v>Parole Offices and Probation Offices</v>
          </cell>
        </row>
        <row r="1146">
          <cell r="A1146">
            <v>92216</v>
          </cell>
          <cell r="B1146" t="str">
            <v>Fire Protection</v>
          </cell>
        </row>
        <row r="1147">
          <cell r="A1147">
            <v>92219</v>
          </cell>
          <cell r="B1147" t="str">
            <v>Other Justice, Public Order, and Safety Activities</v>
          </cell>
        </row>
        <row r="1148">
          <cell r="A1148">
            <v>92311</v>
          </cell>
          <cell r="B1148" t="str">
            <v>Administration of Education Programs</v>
          </cell>
        </row>
        <row r="1149">
          <cell r="A1149">
            <v>92312</v>
          </cell>
          <cell r="B1149" t="str">
            <v>Administration of Public Health Programs</v>
          </cell>
        </row>
        <row r="1150">
          <cell r="A1150">
            <v>92313</v>
          </cell>
          <cell r="B1150" t="str">
            <v>Administration of Human Resource Programs (except Education, Public Health, and Veterans' Affairs Programs)</v>
          </cell>
        </row>
        <row r="1151">
          <cell r="A1151">
            <v>92314</v>
          </cell>
          <cell r="B1151" t="str">
            <v>Administration of Veterans' Affairs</v>
          </cell>
        </row>
        <row r="1152">
          <cell r="A1152">
            <v>92411</v>
          </cell>
          <cell r="B1152" t="str">
            <v>Administration of Air and Water Resource and Solid Waste Management Programs</v>
          </cell>
        </row>
        <row r="1153">
          <cell r="A1153">
            <v>92412</v>
          </cell>
          <cell r="B1153" t="str">
            <v>Administration of Conservation Programs</v>
          </cell>
        </row>
        <row r="1154">
          <cell r="A1154">
            <v>92511</v>
          </cell>
          <cell r="B1154" t="str">
            <v>Administration of Housing Programs</v>
          </cell>
        </row>
        <row r="1155">
          <cell r="A1155">
            <v>92512</v>
          </cell>
          <cell r="B1155" t="str">
            <v>Administration of Urban Planning and Community and Rural Development</v>
          </cell>
        </row>
        <row r="1156">
          <cell r="A1156">
            <v>92611</v>
          </cell>
          <cell r="B1156" t="str">
            <v>Administration of General Economic Programs</v>
          </cell>
        </row>
        <row r="1157">
          <cell r="A1157">
            <v>92612</v>
          </cell>
          <cell r="B1157" t="str">
            <v>Regulation and Administration of Transportation Programs</v>
          </cell>
        </row>
        <row r="1158">
          <cell r="A1158">
            <v>92613</v>
          </cell>
          <cell r="B1158" t="str">
            <v>Regulation and Administration of Communications, Electric, Gas, and Other Utilities</v>
          </cell>
        </row>
        <row r="1159">
          <cell r="A1159">
            <v>92614</v>
          </cell>
          <cell r="B1159" t="str">
            <v>Regulation of Agricultural Marketing and Commodities</v>
          </cell>
        </row>
        <row r="1160">
          <cell r="A1160">
            <v>92615</v>
          </cell>
          <cell r="B1160" t="str">
            <v>Regulation, Licensing, and Inspection of Miscellaneous Commercial Sectors</v>
          </cell>
        </row>
        <row r="1161">
          <cell r="A1161">
            <v>92711</v>
          </cell>
          <cell r="B1161" t="str">
            <v>Space Research and Technology</v>
          </cell>
        </row>
        <row r="1162">
          <cell r="A1162">
            <v>92811</v>
          </cell>
          <cell r="B1162" t="str">
            <v>National Security</v>
          </cell>
        </row>
        <row r="1163">
          <cell r="A1163">
            <v>92812</v>
          </cell>
          <cell r="B1163" t="str">
            <v>International Affairs</v>
          </cell>
        </row>
        <row r="1164">
          <cell r="A1164">
            <v>111110</v>
          </cell>
          <cell r="B1164" t="str">
            <v>Soybean Farming</v>
          </cell>
        </row>
        <row r="1165">
          <cell r="A1165">
            <v>111120</v>
          </cell>
          <cell r="B1165" t="str">
            <v>Oilseed (except Soybean) Farming</v>
          </cell>
        </row>
        <row r="1166">
          <cell r="A1166">
            <v>111130</v>
          </cell>
          <cell r="B1166" t="str">
            <v>Dry Pea and Bean Farming</v>
          </cell>
        </row>
        <row r="1167">
          <cell r="A1167">
            <v>111140</v>
          </cell>
          <cell r="B1167" t="str">
            <v>Wheat Farming</v>
          </cell>
        </row>
        <row r="1168">
          <cell r="A1168">
            <v>111150</v>
          </cell>
          <cell r="B1168" t="str">
            <v>Corn Farming</v>
          </cell>
        </row>
        <row r="1169">
          <cell r="A1169">
            <v>111160</v>
          </cell>
          <cell r="B1169" t="str">
            <v>Rice Farming</v>
          </cell>
        </row>
        <row r="1170">
          <cell r="A1170">
            <v>111191</v>
          </cell>
          <cell r="B1170" t="str">
            <v>Oilseed and Grain Combination Farming</v>
          </cell>
        </row>
        <row r="1171">
          <cell r="A1171">
            <v>111199</v>
          </cell>
          <cell r="B1171" t="str">
            <v>All Other Grain Farming</v>
          </cell>
        </row>
        <row r="1172">
          <cell r="A1172">
            <v>111211</v>
          </cell>
          <cell r="B1172" t="str">
            <v>Potato Farming</v>
          </cell>
        </row>
        <row r="1173">
          <cell r="A1173">
            <v>111219</v>
          </cell>
          <cell r="B1173" t="str">
            <v>Other Vegetable (except Potato) and Melon Farming</v>
          </cell>
        </row>
        <row r="1174">
          <cell r="A1174">
            <v>111310</v>
          </cell>
          <cell r="B1174" t="str">
            <v>Orange Groves</v>
          </cell>
        </row>
        <row r="1175">
          <cell r="A1175">
            <v>111320</v>
          </cell>
          <cell r="B1175" t="str">
            <v>Citrus (except Orange) Groves</v>
          </cell>
        </row>
        <row r="1176">
          <cell r="A1176">
            <v>111331</v>
          </cell>
          <cell r="B1176" t="str">
            <v>Apple Orchards</v>
          </cell>
        </row>
        <row r="1177">
          <cell r="A1177">
            <v>111332</v>
          </cell>
          <cell r="B1177" t="str">
            <v>Grape Vineyards</v>
          </cell>
        </row>
        <row r="1178">
          <cell r="A1178">
            <v>111333</v>
          </cell>
          <cell r="B1178" t="str">
            <v>Strawberry Farming</v>
          </cell>
        </row>
        <row r="1179">
          <cell r="A1179">
            <v>111334</v>
          </cell>
          <cell r="B1179" t="str">
            <v>Berry (except Strawberry) Farming</v>
          </cell>
        </row>
        <row r="1180">
          <cell r="A1180">
            <v>111335</v>
          </cell>
          <cell r="B1180" t="str">
            <v>Tree Nut Farming</v>
          </cell>
        </row>
        <row r="1181">
          <cell r="A1181">
            <v>111336</v>
          </cell>
          <cell r="B1181" t="str">
            <v>Fruit and Tree Nut Combination Farming</v>
          </cell>
        </row>
        <row r="1182">
          <cell r="A1182">
            <v>111339</v>
          </cell>
          <cell r="B1182" t="str">
            <v>Other Noncitrus Fruit Farming</v>
          </cell>
        </row>
        <row r="1183">
          <cell r="A1183">
            <v>111411</v>
          </cell>
          <cell r="B1183" t="str">
            <v>Mushroom Production</v>
          </cell>
        </row>
        <row r="1184">
          <cell r="A1184">
            <v>111419</v>
          </cell>
          <cell r="B1184" t="str">
            <v>Other Food Crops Grown Under Cover</v>
          </cell>
        </row>
        <row r="1185">
          <cell r="A1185">
            <v>111421</v>
          </cell>
          <cell r="B1185" t="str">
            <v>Nursery and Tree Production</v>
          </cell>
        </row>
        <row r="1186">
          <cell r="A1186">
            <v>111422</v>
          </cell>
          <cell r="B1186" t="str">
            <v>Floriculture Production</v>
          </cell>
        </row>
        <row r="1187">
          <cell r="A1187">
            <v>111910</v>
          </cell>
          <cell r="B1187" t="str">
            <v>Tobacco Farming</v>
          </cell>
        </row>
        <row r="1188">
          <cell r="A1188">
            <v>111920</v>
          </cell>
          <cell r="B1188" t="str">
            <v>Cotton Farming</v>
          </cell>
        </row>
        <row r="1189">
          <cell r="A1189">
            <v>111930</v>
          </cell>
          <cell r="B1189" t="str">
            <v>Sugarcane Farming</v>
          </cell>
        </row>
        <row r="1190">
          <cell r="A1190">
            <v>111940</v>
          </cell>
          <cell r="B1190" t="str">
            <v>Hay Farming</v>
          </cell>
        </row>
        <row r="1191">
          <cell r="A1191">
            <v>111991</v>
          </cell>
          <cell r="B1191" t="str">
            <v>Sugar Beet Farming</v>
          </cell>
        </row>
        <row r="1192">
          <cell r="A1192">
            <v>111992</v>
          </cell>
          <cell r="B1192" t="str">
            <v>Peanut Farming</v>
          </cell>
        </row>
        <row r="1193">
          <cell r="A1193">
            <v>111998</v>
          </cell>
          <cell r="B1193" t="str">
            <v>All Other Miscellaneous Crop Farming</v>
          </cell>
        </row>
        <row r="1194">
          <cell r="A1194">
            <v>112111</v>
          </cell>
          <cell r="B1194" t="str">
            <v>Beef Cattle Ranching and Farming</v>
          </cell>
        </row>
        <row r="1195">
          <cell r="A1195">
            <v>112112</v>
          </cell>
          <cell r="B1195" t="str">
            <v>Cattle Feedlots</v>
          </cell>
        </row>
        <row r="1196">
          <cell r="A1196">
            <v>112120</v>
          </cell>
          <cell r="B1196" t="str">
            <v>Dairy Cattle and Milk Production</v>
          </cell>
        </row>
        <row r="1197">
          <cell r="A1197">
            <v>112130</v>
          </cell>
          <cell r="B1197" t="str">
            <v>Dual-Purpose Cattle Ranching and Farming</v>
          </cell>
        </row>
        <row r="1198">
          <cell r="A1198">
            <v>112210</v>
          </cell>
          <cell r="B1198" t="str">
            <v>Hog and Pig Farming</v>
          </cell>
        </row>
        <row r="1199">
          <cell r="A1199">
            <v>112310</v>
          </cell>
          <cell r="B1199" t="str">
            <v>Chicken Egg Production</v>
          </cell>
        </row>
        <row r="1200">
          <cell r="A1200">
            <v>112320</v>
          </cell>
          <cell r="B1200" t="str">
            <v>Broilers and Other Meat Type Chicken Production</v>
          </cell>
        </row>
        <row r="1201">
          <cell r="A1201">
            <v>112330</v>
          </cell>
          <cell r="B1201" t="str">
            <v>Turkey Production</v>
          </cell>
        </row>
        <row r="1202">
          <cell r="A1202">
            <v>112340</v>
          </cell>
          <cell r="B1202" t="str">
            <v>Poultry Hatcheries</v>
          </cell>
        </row>
        <row r="1203">
          <cell r="A1203">
            <v>112390</v>
          </cell>
          <cell r="B1203" t="str">
            <v>Other Poultry Production</v>
          </cell>
        </row>
        <row r="1204">
          <cell r="A1204">
            <v>112410</v>
          </cell>
          <cell r="B1204" t="str">
            <v>Sheep Farming</v>
          </cell>
        </row>
        <row r="1205">
          <cell r="A1205">
            <v>112420</v>
          </cell>
          <cell r="B1205" t="str">
            <v>Goat Farming</v>
          </cell>
        </row>
        <row r="1206">
          <cell r="A1206">
            <v>112511</v>
          </cell>
          <cell r="B1206" t="str">
            <v>Finfish Farming and Fish Hatcheries</v>
          </cell>
        </row>
        <row r="1207">
          <cell r="A1207">
            <v>112512</v>
          </cell>
          <cell r="B1207" t="str">
            <v>Shellfish Farming</v>
          </cell>
        </row>
        <row r="1208">
          <cell r="A1208">
            <v>112519</v>
          </cell>
          <cell r="B1208" t="str">
            <v>Other Animal Aquaculture</v>
          </cell>
        </row>
        <row r="1209">
          <cell r="A1209">
            <v>112910</v>
          </cell>
          <cell r="B1209" t="str">
            <v>Apiculture</v>
          </cell>
        </row>
        <row r="1210">
          <cell r="A1210">
            <v>112920</v>
          </cell>
          <cell r="B1210" t="str">
            <v>Horses and Other Equine Production</v>
          </cell>
        </row>
        <row r="1211">
          <cell r="A1211">
            <v>112930</v>
          </cell>
          <cell r="B1211" t="str">
            <v>Fur-Bearing Animal and Rabbit Production</v>
          </cell>
        </row>
        <row r="1212">
          <cell r="A1212">
            <v>112990</v>
          </cell>
          <cell r="B1212" t="str">
            <v>All Other Animal Production</v>
          </cell>
        </row>
        <row r="1213">
          <cell r="A1213">
            <v>113110</v>
          </cell>
          <cell r="B1213" t="str">
            <v>Timber Tract Operations</v>
          </cell>
        </row>
        <row r="1214">
          <cell r="A1214">
            <v>113210</v>
          </cell>
          <cell r="B1214" t="str">
            <v>Forest Nurseries and Gathering of Forest Products</v>
          </cell>
        </row>
        <row r="1215">
          <cell r="A1215">
            <v>113310</v>
          </cell>
          <cell r="B1215" t="str">
            <v>Logging</v>
          </cell>
        </row>
        <row r="1216">
          <cell r="A1216">
            <v>114111</v>
          </cell>
          <cell r="B1216" t="str">
            <v>Finfish Fishing</v>
          </cell>
        </row>
        <row r="1217">
          <cell r="A1217">
            <v>114112</v>
          </cell>
          <cell r="B1217" t="str">
            <v>Shellfish Fishing</v>
          </cell>
        </row>
        <row r="1218">
          <cell r="A1218">
            <v>114119</v>
          </cell>
          <cell r="B1218" t="str">
            <v>Other Marine Fishing</v>
          </cell>
        </row>
        <row r="1219">
          <cell r="A1219">
            <v>114210</v>
          </cell>
          <cell r="B1219" t="str">
            <v>Hunting and Trapping</v>
          </cell>
        </row>
        <row r="1220">
          <cell r="A1220">
            <v>115111</v>
          </cell>
          <cell r="B1220" t="str">
            <v>Cotton Ginning</v>
          </cell>
        </row>
        <row r="1221">
          <cell r="A1221">
            <v>115112</v>
          </cell>
          <cell r="B1221" t="str">
            <v>Soil Preparation, Planting, and Cultivating</v>
          </cell>
        </row>
        <row r="1222">
          <cell r="A1222">
            <v>115113</v>
          </cell>
          <cell r="B1222" t="str">
            <v>Crop Harvesting, Primarily by Machine</v>
          </cell>
        </row>
        <row r="1223">
          <cell r="A1223">
            <v>115114</v>
          </cell>
          <cell r="B1223" t="str">
            <v>Postharvest Crop Activities (except Cotton Ginning)</v>
          </cell>
        </row>
        <row r="1224">
          <cell r="A1224">
            <v>115115</v>
          </cell>
          <cell r="B1224" t="str">
            <v>Farm Labor Contractors and Crew Leaders</v>
          </cell>
        </row>
        <row r="1225">
          <cell r="A1225">
            <v>115116</v>
          </cell>
          <cell r="B1225" t="str">
            <v>Farm Management Services</v>
          </cell>
        </row>
        <row r="1226">
          <cell r="A1226">
            <v>115210</v>
          </cell>
          <cell r="B1226" t="str">
            <v>Support Activities for Animal Production</v>
          </cell>
        </row>
        <row r="1227">
          <cell r="A1227">
            <v>115310</v>
          </cell>
          <cell r="B1227" t="str">
            <v>Support Activities for Forestry</v>
          </cell>
        </row>
        <row r="1228">
          <cell r="A1228">
            <v>211111</v>
          </cell>
          <cell r="B1228" t="str">
            <v>Crude Petroleum and Natural Gas Extraction</v>
          </cell>
        </row>
        <row r="1229">
          <cell r="A1229">
            <v>211112</v>
          </cell>
          <cell r="B1229" t="str">
            <v>Natural Gas Liquid Extraction</v>
          </cell>
        </row>
        <row r="1230">
          <cell r="A1230">
            <v>212111</v>
          </cell>
          <cell r="B1230" t="str">
            <v>Bituminous Coal and Lignite Surface Mining</v>
          </cell>
        </row>
        <row r="1231">
          <cell r="A1231">
            <v>212112</v>
          </cell>
          <cell r="B1231" t="str">
            <v>Bituminous Coal Underground Mining</v>
          </cell>
        </row>
        <row r="1232">
          <cell r="A1232">
            <v>212113</v>
          </cell>
          <cell r="B1232" t="str">
            <v>Anthracite Mining</v>
          </cell>
        </row>
        <row r="1233">
          <cell r="A1233">
            <v>212210</v>
          </cell>
          <cell r="B1233" t="str">
            <v>Iron Ore Mining</v>
          </cell>
        </row>
        <row r="1234">
          <cell r="A1234">
            <v>212221</v>
          </cell>
          <cell r="B1234" t="str">
            <v>Gold Ore Mining</v>
          </cell>
        </row>
        <row r="1235">
          <cell r="A1235">
            <v>212222</v>
          </cell>
          <cell r="B1235" t="str">
            <v>Silver Ore Mining</v>
          </cell>
        </row>
        <row r="1236">
          <cell r="A1236">
            <v>212231</v>
          </cell>
          <cell r="B1236" t="str">
            <v>Lead Ore and Zinc Ore Mining</v>
          </cell>
        </row>
        <row r="1237">
          <cell r="A1237">
            <v>212234</v>
          </cell>
          <cell r="B1237" t="str">
            <v>Copper Ore and Nickel Ore Mining</v>
          </cell>
        </row>
        <row r="1238">
          <cell r="A1238">
            <v>212291</v>
          </cell>
          <cell r="B1238" t="str">
            <v>Uranium-Radium-Vanadium Ore Mining</v>
          </cell>
        </row>
        <row r="1239">
          <cell r="A1239">
            <v>212299</v>
          </cell>
          <cell r="B1239" t="str">
            <v>All Other Metal Ore Mining</v>
          </cell>
        </row>
        <row r="1240">
          <cell r="A1240">
            <v>212311</v>
          </cell>
          <cell r="B1240" t="str">
            <v>Dimension Stone Mining and Quarrying</v>
          </cell>
        </row>
        <row r="1241">
          <cell r="A1241">
            <v>212312</v>
          </cell>
          <cell r="B1241" t="str">
            <v>Crushed and Broken Limestone Mining and Quarrying</v>
          </cell>
        </row>
        <row r="1242">
          <cell r="A1242">
            <v>212313</v>
          </cell>
          <cell r="B1242" t="str">
            <v>Crushed and Broken Granite Mining and Quarrying</v>
          </cell>
        </row>
        <row r="1243">
          <cell r="A1243">
            <v>212319</v>
          </cell>
          <cell r="B1243" t="str">
            <v>Other Crushed and Broken Stone Mining and Quarrying</v>
          </cell>
        </row>
        <row r="1244">
          <cell r="A1244">
            <v>212321</v>
          </cell>
          <cell r="B1244" t="str">
            <v>Construction Sand and Gravel Mining</v>
          </cell>
        </row>
        <row r="1245">
          <cell r="A1245">
            <v>212322</v>
          </cell>
          <cell r="B1245" t="str">
            <v>Industrial Sand Mining</v>
          </cell>
        </row>
        <row r="1246">
          <cell r="A1246">
            <v>212324</v>
          </cell>
          <cell r="B1246" t="str">
            <v>Kaolin and Ball Clay Mining</v>
          </cell>
        </row>
        <row r="1247">
          <cell r="A1247">
            <v>212325</v>
          </cell>
          <cell r="B1247" t="str">
            <v>Clay and Ceramic and Refractory Minerals Mining</v>
          </cell>
        </row>
        <row r="1248">
          <cell r="A1248">
            <v>212391</v>
          </cell>
          <cell r="B1248" t="str">
            <v>Potash, Soda, and Borate Mineral Mining</v>
          </cell>
        </row>
        <row r="1249">
          <cell r="A1249">
            <v>212392</v>
          </cell>
          <cell r="B1249" t="str">
            <v>Phosphate Rock Mining</v>
          </cell>
        </row>
        <row r="1250">
          <cell r="A1250">
            <v>212393</v>
          </cell>
          <cell r="B1250" t="str">
            <v>Other Chemical and Fertilizer Mineral Mining</v>
          </cell>
        </row>
        <row r="1251">
          <cell r="A1251">
            <v>212399</v>
          </cell>
          <cell r="B1251" t="str">
            <v>All Other Nonmetallic Mineral Mining</v>
          </cell>
        </row>
        <row r="1252">
          <cell r="A1252">
            <v>213111</v>
          </cell>
          <cell r="B1252" t="str">
            <v>Drilling Oil and Gas Wells</v>
          </cell>
        </row>
        <row r="1253">
          <cell r="A1253">
            <v>213112</v>
          </cell>
          <cell r="B1253" t="str">
            <v>Support Activities for Oil and Gas Operations</v>
          </cell>
        </row>
        <row r="1254">
          <cell r="A1254">
            <v>213113</v>
          </cell>
          <cell r="B1254" t="str">
            <v>Support Activities for Coal Mining</v>
          </cell>
        </row>
        <row r="1255">
          <cell r="A1255">
            <v>213114</v>
          </cell>
          <cell r="B1255" t="str">
            <v>Support Activities for Metal Mining</v>
          </cell>
        </row>
        <row r="1256">
          <cell r="A1256">
            <v>213115</v>
          </cell>
          <cell r="B1256" t="str">
            <v>Support Activities for Nonmetallic Minerals (except Fuels)</v>
          </cell>
        </row>
        <row r="1257">
          <cell r="A1257">
            <v>221111</v>
          </cell>
          <cell r="B1257" t="str">
            <v>Hydroelectric Power Generation</v>
          </cell>
        </row>
        <row r="1258">
          <cell r="A1258">
            <v>221112</v>
          </cell>
          <cell r="B1258" t="str">
            <v>Fossil Fuel Electric Power Generation</v>
          </cell>
        </row>
        <row r="1259">
          <cell r="A1259">
            <v>221113</v>
          </cell>
          <cell r="B1259" t="str">
            <v>Nuclear Electric Power Generation</v>
          </cell>
        </row>
        <row r="1260">
          <cell r="A1260">
            <v>221119</v>
          </cell>
          <cell r="B1260" t="str">
            <v>Other Electric Power Generation</v>
          </cell>
        </row>
        <row r="1261">
          <cell r="A1261">
            <v>221121</v>
          </cell>
          <cell r="B1261" t="str">
            <v>Electric Bulk Power Transmission and Control</v>
          </cell>
        </row>
        <row r="1262">
          <cell r="A1262">
            <v>221122</v>
          </cell>
          <cell r="B1262" t="str">
            <v>Electric Power Distribution</v>
          </cell>
        </row>
        <row r="1263">
          <cell r="A1263">
            <v>221210</v>
          </cell>
          <cell r="B1263" t="str">
            <v>Natural Gas Distribution</v>
          </cell>
        </row>
        <row r="1264">
          <cell r="A1264">
            <v>221310</v>
          </cell>
          <cell r="B1264" t="str">
            <v>Water Supply and Irrigation Systems</v>
          </cell>
        </row>
        <row r="1265">
          <cell r="A1265">
            <v>221320</v>
          </cell>
          <cell r="B1265" t="str">
            <v>Sewage Treatment Facilities</v>
          </cell>
        </row>
        <row r="1266">
          <cell r="A1266">
            <v>221330</v>
          </cell>
          <cell r="B1266" t="str">
            <v>Steam and Air-Conditioning Supply</v>
          </cell>
        </row>
        <row r="1267">
          <cell r="A1267">
            <v>236115</v>
          </cell>
          <cell r="B1267" t="str">
            <v>New Single-Family Housing Construction (except Operative Builders)</v>
          </cell>
        </row>
        <row r="1268">
          <cell r="A1268">
            <v>236116</v>
          </cell>
          <cell r="B1268" t="str">
            <v>New Multifamily Housing Construction (except Operative Builders)</v>
          </cell>
        </row>
        <row r="1269">
          <cell r="A1269">
            <v>236117</v>
          </cell>
          <cell r="B1269" t="str">
            <v>New Housing Operative Builders</v>
          </cell>
        </row>
        <row r="1270">
          <cell r="A1270">
            <v>236118</v>
          </cell>
          <cell r="B1270" t="str">
            <v>Residential Remodelers</v>
          </cell>
        </row>
        <row r="1271">
          <cell r="A1271">
            <v>236210</v>
          </cell>
          <cell r="B1271" t="str">
            <v>Industrial Building Construction</v>
          </cell>
        </row>
        <row r="1272">
          <cell r="A1272">
            <v>236220</v>
          </cell>
          <cell r="B1272" t="str">
            <v>Commercial and Institutional Building Construction</v>
          </cell>
        </row>
        <row r="1273">
          <cell r="A1273">
            <v>237110</v>
          </cell>
          <cell r="B1273" t="str">
            <v>Water and Sewer Line and Related Structures Construction</v>
          </cell>
        </row>
        <row r="1274">
          <cell r="A1274">
            <v>237120</v>
          </cell>
          <cell r="B1274" t="str">
            <v>Oil and Gas Pipeline and Related Structures Construction</v>
          </cell>
        </row>
        <row r="1275">
          <cell r="A1275">
            <v>237130</v>
          </cell>
          <cell r="B1275" t="str">
            <v>Power and Communication Line and Related Structures Construction</v>
          </cell>
        </row>
        <row r="1276">
          <cell r="A1276">
            <v>237210</v>
          </cell>
          <cell r="B1276" t="str">
            <v>Land Subdivision</v>
          </cell>
        </row>
        <row r="1277">
          <cell r="A1277">
            <v>237310</v>
          </cell>
          <cell r="B1277" t="str">
            <v>Highway, Street, and Bridge Construction</v>
          </cell>
        </row>
        <row r="1278">
          <cell r="A1278">
            <v>237990</v>
          </cell>
          <cell r="B1278" t="str">
            <v>Other Heavy and Civil Engineering Construction</v>
          </cell>
        </row>
        <row r="1279">
          <cell r="A1279">
            <v>238110</v>
          </cell>
          <cell r="B1279" t="str">
            <v>Poured Concrete Foundation and Structure Contractors</v>
          </cell>
        </row>
        <row r="1280">
          <cell r="A1280">
            <v>238120</v>
          </cell>
          <cell r="B1280" t="str">
            <v>Structural Steel and Precast Concrete Contractors</v>
          </cell>
        </row>
        <row r="1281">
          <cell r="A1281">
            <v>238130</v>
          </cell>
          <cell r="B1281" t="str">
            <v>Framing Contractors</v>
          </cell>
        </row>
        <row r="1282">
          <cell r="A1282">
            <v>238140</v>
          </cell>
          <cell r="B1282" t="str">
            <v>Masonry Contractors</v>
          </cell>
        </row>
        <row r="1283">
          <cell r="A1283">
            <v>238150</v>
          </cell>
          <cell r="B1283" t="str">
            <v>Glass and Glazing Contractors</v>
          </cell>
        </row>
        <row r="1284">
          <cell r="A1284">
            <v>238160</v>
          </cell>
          <cell r="B1284" t="str">
            <v>Roofing Contractors</v>
          </cell>
        </row>
        <row r="1285">
          <cell r="A1285">
            <v>238170</v>
          </cell>
          <cell r="B1285" t="str">
            <v>Siding Contractors</v>
          </cell>
        </row>
        <row r="1286">
          <cell r="A1286">
            <v>238190</v>
          </cell>
          <cell r="B1286" t="str">
            <v>Other Foundation, Structure, and Building Exterior Contractors</v>
          </cell>
        </row>
        <row r="1287">
          <cell r="A1287">
            <v>238210</v>
          </cell>
          <cell r="B1287" t="str">
            <v>Electrical Contractors</v>
          </cell>
        </row>
        <row r="1288">
          <cell r="A1288">
            <v>238220</v>
          </cell>
          <cell r="B1288" t="str">
            <v>Plumbing, Heating, and Air-Conditioning Contractors</v>
          </cell>
        </row>
        <row r="1289">
          <cell r="A1289">
            <v>238290</v>
          </cell>
          <cell r="B1289" t="str">
            <v>Other Building Equipment Contractors</v>
          </cell>
        </row>
        <row r="1290">
          <cell r="A1290">
            <v>238310</v>
          </cell>
          <cell r="B1290" t="str">
            <v>Drywall and Insulation Contractors</v>
          </cell>
        </row>
        <row r="1291">
          <cell r="A1291">
            <v>238320</v>
          </cell>
          <cell r="B1291" t="str">
            <v>Painting and Wall Covering Contractors</v>
          </cell>
        </row>
        <row r="1292">
          <cell r="A1292">
            <v>238330</v>
          </cell>
          <cell r="B1292" t="str">
            <v>Flooring Contractors</v>
          </cell>
        </row>
        <row r="1293">
          <cell r="A1293">
            <v>238340</v>
          </cell>
          <cell r="B1293" t="str">
            <v>Tile and Terrazzo Contractors</v>
          </cell>
        </row>
        <row r="1294">
          <cell r="A1294">
            <v>238350</v>
          </cell>
          <cell r="B1294" t="str">
            <v>Finish Carpentry Contractors</v>
          </cell>
        </row>
        <row r="1295">
          <cell r="A1295">
            <v>238390</v>
          </cell>
          <cell r="B1295" t="str">
            <v>Other Building Finishing Contractors</v>
          </cell>
        </row>
        <row r="1296">
          <cell r="A1296">
            <v>238910</v>
          </cell>
          <cell r="B1296" t="str">
            <v>Site Preparation Contractors</v>
          </cell>
        </row>
        <row r="1297">
          <cell r="A1297">
            <v>238990</v>
          </cell>
          <cell r="B1297" t="str">
            <v>All Other Specialty Trade Contractors</v>
          </cell>
        </row>
        <row r="1298">
          <cell r="A1298">
            <v>311111</v>
          </cell>
          <cell r="B1298" t="str">
            <v>Dog and Cat Food Manufacturing</v>
          </cell>
        </row>
        <row r="1299">
          <cell r="A1299">
            <v>311119</v>
          </cell>
          <cell r="B1299" t="str">
            <v>Other Animal Food Manufacturing</v>
          </cell>
        </row>
        <row r="1300">
          <cell r="A1300">
            <v>311211</v>
          </cell>
          <cell r="B1300" t="str">
            <v>Flour Milling</v>
          </cell>
        </row>
        <row r="1301">
          <cell r="A1301">
            <v>311212</v>
          </cell>
          <cell r="B1301" t="str">
            <v>Rice Milling</v>
          </cell>
        </row>
        <row r="1302">
          <cell r="A1302">
            <v>311213</v>
          </cell>
          <cell r="B1302" t="str">
            <v>Malt Manufacturing</v>
          </cell>
        </row>
        <row r="1303">
          <cell r="A1303">
            <v>311221</v>
          </cell>
          <cell r="B1303" t="str">
            <v>Wet Corn Milling</v>
          </cell>
        </row>
        <row r="1304">
          <cell r="A1304">
            <v>311222</v>
          </cell>
          <cell r="B1304" t="str">
            <v>Soybean Processing</v>
          </cell>
        </row>
        <row r="1305">
          <cell r="A1305">
            <v>311223</v>
          </cell>
          <cell r="B1305" t="str">
            <v>Other Oilseed Processing</v>
          </cell>
        </row>
        <row r="1306">
          <cell r="A1306">
            <v>311225</v>
          </cell>
          <cell r="B1306" t="str">
            <v>Fats and Oils Refining and Blending</v>
          </cell>
        </row>
        <row r="1307">
          <cell r="A1307">
            <v>311230</v>
          </cell>
          <cell r="B1307" t="str">
            <v>Breakfast Cereal Manufacturing</v>
          </cell>
        </row>
        <row r="1308">
          <cell r="A1308">
            <v>311311</v>
          </cell>
          <cell r="B1308" t="str">
            <v>Sugarcane Mills</v>
          </cell>
        </row>
        <row r="1309">
          <cell r="A1309">
            <v>311312</v>
          </cell>
          <cell r="B1309" t="str">
            <v>Cane Sugar Refining</v>
          </cell>
        </row>
        <row r="1310">
          <cell r="A1310">
            <v>311313</v>
          </cell>
          <cell r="B1310" t="str">
            <v>Beet Sugar Manufacturing</v>
          </cell>
        </row>
        <row r="1311">
          <cell r="A1311">
            <v>311320</v>
          </cell>
          <cell r="B1311" t="str">
            <v>Chocolate and Confectionery Manufacturing from Cacao Beans</v>
          </cell>
        </row>
        <row r="1312">
          <cell r="A1312">
            <v>311330</v>
          </cell>
          <cell r="B1312" t="str">
            <v>Confectionery Manufacturing from Purchased Chocolate</v>
          </cell>
        </row>
        <row r="1313">
          <cell r="A1313">
            <v>311340</v>
          </cell>
          <cell r="B1313" t="str">
            <v>Nonchocolate Confectionery Manufacturing</v>
          </cell>
        </row>
        <row r="1314">
          <cell r="A1314">
            <v>311411</v>
          </cell>
          <cell r="B1314" t="str">
            <v>Frozen Fruit, Juice, and Vegetable Manufacturing</v>
          </cell>
        </row>
        <row r="1315">
          <cell r="A1315">
            <v>311412</v>
          </cell>
          <cell r="B1315" t="str">
            <v>Frozen Specialty Food Manufacturing</v>
          </cell>
        </row>
        <row r="1316">
          <cell r="A1316">
            <v>311421</v>
          </cell>
          <cell r="B1316" t="str">
            <v>Fruit and Vegetable Canning</v>
          </cell>
        </row>
        <row r="1317">
          <cell r="A1317">
            <v>311422</v>
          </cell>
          <cell r="B1317" t="str">
            <v>Specialty Canning</v>
          </cell>
        </row>
        <row r="1318">
          <cell r="A1318">
            <v>311423</v>
          </cell>
          <cell r="B1318" t="str">
            <v>Dried and Dehydrated Food Manufacturing</v>
          </cell>
        </row>
        <row r="1319">
          <cell r="A1319">
            <v>311511</v>
          </cell>
          <cell r="B1319" t="str">
            <v>Fluid Milk Manufacturing</v>
          </cell>
        </row>
        <row r="1320">
          <cell r="A1320">
            <v>311512</v>
          </cell>
          <cell r="B1320" t="str">
            <v>Creamery Butter Manufacturing</v>
          </cell>
        </row>
        <row r="1321">
          <cell r="A1321">
            <v>311513</v>
          </cell>
          <cell r="B1321" t="str">
            <v>Cheese Manufacturing</v>
          </cell>
        </row>
        <row r="1322">
          <cell r="A1322">
            <v>311514</v>
          </cell>
          <cell r="B1322" t="str">
            <v>Dry, Condensed, and Evaporated Dairy Product Manufacturing</v>
          </cell>
        </row>
        <row r="1323">
          <cell r="A1323">
            <v>311520</v>
          </cell>
          <cell r="B1323" t="str">
            <v>Ice Cream and Frozen Dessert Manufacturing</v>
          </cell>
        </row>
        <row r="1324">
          <cell r="A1324">
            <v>311611</v>
          </cell>
          <cell r="B1324" t="str">
            <v>Animal (except Poultry) Slaughtering</v>
          </cell>
        </row>
        <row r="1325">
          <cell r="A1325">
            <v>311612</v>
          </cell>
          <cell r="B1325" t="str">
            <v>Meat Processed from Carcasses</v>
          </cell>
        </row>
        <row r="1326">
          <cell r="A1326">
            <v>311613</v>
          </cell>
          <cell r="B1326" t="str">
            <v>Rendering and Meat Byproduct Processing</v>
          </cell>
        </row>
        <row r="1327">
          <cell r="A1327">
            <v>311615</v>
          </cell>
          <cell r="B1327" t="str">
            <v>Poultry Processing</v>
          </cell>
        </row>
        <row r="1328">
          <cell r="A1328">
            <v>311711</v>
          </cell>
          <cell r="B1328" t="str">
            <v>Seafood Canning</v>
          </cell>
        </row>
        <row r="1329">
          <cell r="A1329">
            <v>311712</v>
          </cell>
          <cell r="B1329" t="str">
            <v>Fresh and Frozen Seafood Processing</v>
          </cell>
        </row>
        <row r="1330">
          <cell r="A1330">
            <v>311811</v>
          </cell>
          <cell r="B1330" t="str">
            <v>Retail Bakeries</v>
          </cell>
        </row>
        <row r="1331">
          <cell r="A1331">
            <v>311812</v>
          </cell>
          <cell r="B1331" t="str">
            <v>Commercial Bakeries</v>
          </cell>
        </row>
        <row r="1332">
          <cell r="A1332">
            <v>311813</v>
          </cell>
          <cell r="B1332" t="str">
            <v>Frozen Cakes, Pies, and Other Pastries Manufacturing</v>
          </cell>
        </row>
        <row r="1333">
          <cell r="A1333">
            <v>311821</v>
          </cell>
          <cell r="B1333" t="str">
            <v>Cookie and Cracker Manufacturing</v>
          </cell>
        </row>
        <row r="1334">
          <cell r="A1334">
            <v>311822</v>
          </cell>
          <cell r="B1334" t="str">
            <v>Flour Mixes and Dough Manufacturing from Purchased Flour</v>
          </cell>
        </row>
        <row r="1335">
          <cell r="A1335">
            <v>311823</v>
          </cell>
          <cell r="B1335" t="str">
            <v>Dry Pasta Manufacturing</v>
          </cell>
        </row>
        <row r="1336">
          <cell r="A1336">
            <v>311830</v>
          </cell>
          <cell r="B1336" t="str">
            <v>Tortilla Manufacturing</v>
          </cell>
        </row>
        <row r="1337">
          <cell r="A1337">
            <v>311911</v>
          </cell>
          <cell r="B1337" t="str">
            <v>Roasted Nuts and Peanut Butter Manufacturing</v>
          </cell>
        </row>
        <row r="1338">
          <cell r="A1338">
            <v>311919</v>
          </cell>
          <cell r="B1338" t="str">
            <v>Other Snack Food Manufacturing</v>
          </cell>
        </row>
        <row r="1339">
          <cell r="A1339">
            <v>311920</v>
          </cell>
          <cell r="B1339" t="str">
            <v>Coffee and Tea Manufacturing</v>
          </cell>
        </row>
        <row r="1340">
          <cell r="A1340">
            <v>311930</v>
          </cell>
          <cell r="B1340" t="str">
            <v>Flavoring Syrup and Concentrate Manufacturing</v>
          </cell>
        </row>
        <row r="1341">
          <cell r="A1341">
            <v>311941</v>
          </cell>
          <cell r="B1341" t="str">
            <v>Mayonnaise, Dressing, and Other Prepared Sauce Manufacturing</v>
          </cell>
        </row>
        <row r="1342">
          <cell r="A1342">
            <v>311942</v>
          </cell>
          <cell r="B1342" t="str">
            <v>Spice and Extract Manufacturing</v>
          </cell>
        </row>
        <row r="1343">
          <cell r="A1343">
            <v>311991</v>
          </cell>
          <cell r="B1343" t="str">
            <v>Perishable Prepared Food Manufacturing</v>
          </cell>
        </row>
        <row r="1344">
          <cell r="A1344">
            <v>311999</v>
          </cell>
          <cell r="B1344" t="str">
            <v>All Other Miscellaneous Food Manufacturing</v>
          </cell>
        </row>
        <row r="1345">
          <cell r="A1345">
            <v>312111</v>
          </cell>
          <cell r="B1345" t="str">
            <v>Soft Drink Manufacturing</v>
          </cell>
        </row>
        <row r="1346">
          <cell r="A1346">
            <v>312112</v>
          </cell>
          <cell r="B1346" t="str">
            <v>Bottled Water Manufacturing</v>
          </cell>
        </row>
        <row r="1347">
          <cell r="A1347">
            <v>312113</v>
          </cell>
          <cell r="B1347" t="str">
            <v>Ice Manufacturing</v>
          </cell>
        </row>
        <row r="1348">
          <cell r="A1348">
            <v>312120</v>
          </cell>
          <cell r="B1348" t="str">
            <v>Breweries</v>
          </cell>
        </row>
        <row r="1349">
          <cell r="A1349">
            <v>312130</v>
          </cell>
          <cell r="B1349" t="str">
            <v>Wineries</v>
          </cell>
        </row>
        <row r="1350">
          <cell r="A1350">
            <v>312140</v>
          </cell>
          <cell r="B1350" t="str">
            <v>Distilleries</v>
          </cell>
        </row>
        <row r="1351">
          <cell r="A1351">
            <v>312210</v>
          </cell>
          <cell r="B1351" t="str">
            <v>Tobacco Stemming and Redrying</v>
          </cell>
        </row>
        <row r="1352">
          <cell r="A1352">
            <v>312221</v>
          </cell>
          <cell r="B1352" t="str">
            <v>Cigarette Manufacturing</v>
          </cell>
        </row>
        <row r="1353">
          <cell r="A1353">
            <v>312229</v>
          </cell>
          <cell r="B1353" t="str">
            <v>Other Tobacco Product Manufacturing</v>
          </cell>
        </row>
        <row r="1354">
          <cell r="A1354">
            <v>313111</v>
          </cell>
          <cell r="B1354" t="str">
            <v>Yarn Spinning Mills</v>
          </cell>
        </row>
        <row r="1355">
          <cell r="A1355">
            <v>313112</v>
          </cell>
          <cell r="B1355" t="str">
            <v>Yarn Texturizing, Throwing, and Twisting Mills</v>
          </cell>
        </row>
        <row r="1356">
          <cell r="A1356">
            <v>313113</v>
          </cell>
          <cell r="B1356" t="str">
            <v>Thread Mills</v>
          </cell>
        </row>
        <row r="1357">
          <cell r="A1357">
            <v>313210</v>
          </cell>
          <cell r="B1357" t="str">
            <v>Broadwoven Fabric Mills</v>
          </cell>
        </row>
        <row r="1358">
          <cell r="A1358">
            <v>313221</v>
          </cell>
          <cell r="B1358" t="str">
            <v>Narrow Fabric Mills</v>
          </cell>
        </row>
        <row r="1359">
          <cell r="A1359">
            <v>313222</v>
          </cell>
          <cell r="B1359" t="str">
            <v>Schiffli Machine Embroidery</v>
          </cell>
        </row>
        <row r="1360">
          <cell r="A1360">
            <v>313230</v>
          </cell>
          <cell r="B1360" t="str">
            <v>Nonwoven Fabric Mills</v>
          </cell>
        </row>
        <row r="1361">
          <cell r="A1361">
            <v>313241</v>
          </cell>
          <cell r="B1361" t="str">
            <v>Weft Knit Fabric Mills</v>
          </cell>
        </row>
        <row r="1362">
          <cell r="A1362">
            <v>313249</v>
          </cell>
          <cell r="B1362" t="str">
            <v>Other Knit Fabric and Lace Mills</v>
          </cell>
        </row>
        <row r="1363">
          <cell r="A1363">
            <v>313311</v>
          </cell>
          <cell r="B1363" t="str">
            <v>Broadwoven Fabric Finishing Mills</v>
          </cell>
        </row>
        <row r="1364">
          <cell r="A1364">
            <v>313312</v>
          </cell>
          <cell r="B1364" t="str">
            <v>Textile and Fabric Finishing (except Broadwoven Fabric) Mills</v>
          </cell>
        </row>
        <row r="1365">
          <cell r="A1365">
            <v>313320</v>
          </cell>
          <cell r="B1365" t="str">
            <v>Fabric Coating Mills</v>
          </cell>
        </row>
        <row r="1366">
          <cell r="A1366">
            <v>314110</v>
          </cell>
          <cell r="B1366" t="str">
            <v>Carpet and Rug Mills</v>
          </cell>
        </row>
        <row r="1367">
          <cell r="A1367">
            <v>314121</v>
          </cell>
          <cell r="B1367" t="str">
            <v>Curtain and Drapery Mills</v>
          </cell>
        </row>
        <row r="1368">
          <cell r="A1368">
            <v>314129</v>
          </cell>
          <cell r="B1368" t="str">
            <v>Other Household Textile Product Mills</v>
          </cell>
        </row>
        <row r="1369">
          <cell r="A1369">
            <v>314911</v>
          </cell>
          <cell r="B1369" t="str">
            <v>Textile Bag Mills</v>
          </cell>
        </row>
        <row r="1370">
          <cell r="A1370">
            <v>314912</v>
          </cell>
          <cell r="B1370" t="str">
            <v>Canvas and Related Product Mills</v>
          </cell>
        </row>
        <row r="1371">
          <cell r="A1371">
            <v>314991</v>
          </cell>
          <cell r="B1371" t="str">
            <v>Rope, Cordage, and Twine Mills</v>
          </cell>
        </row>
        <row r="1372">
          <cell r="A1372">
            <v>314992</v>
          </cell>
          <cell r="B1372" t="str">
            <v>Tire Cord and Tire Fabric Mills</v>
          </cell>
        </row>
        <row r="1373">
          <cell r="A1373">
            <v>314999</v>
          </cell>
          <cell r="B1373" t="str">
            <v>All Other Miscellaneous Textile Product Mills</v>
          </cell>
        </row>
        <row r="1374">
          <cell r="A1374">
            <v>315111</v>
          </cell>
          <cell r="B1374" t="str">
            <v>Sheer Hosiery Mills</v>
          </cell>
        </row>
        <row r="1375">
          <cell r="A1375">
            <v>315119</v>
          </cell>
          <cell r="B1375" t="str">
            <v>Other Hosiery and Sock Mills</v>
          </cell>
        </row>
        <row r="1376">
          <cell r="A1376">
            <v>315191</v>
          </cell>
          <cell r="B1376" t="str">
            <v>Outerwear Knitting Mills</v>
          </cell>
        </row>
        <row r="1377">
          <cell r="A1377">
            <v>315192</v>
          </cell>
          <cell r="B1377" t="str">
            <v>Underwear and Nightwear Knitting Mills</v>
          </cell>
        </row>
        <row r="1378">
          <cell r="A1378">
            <v>315211</v>
          </cell>
          <cell r="B1378" t="str">
            <v>Men's and Boys' Cut and Sew Apparel Contractors</v>
          </cell>
        </row>
        <row r="1379">
          <cell r="A1379">
            <v>315212</v>
          </cell>
          <cell r="B1379" t="str">
            <v>Women's, Girls', and Infants' Cut and Sew Apparel Contractors</v>
          </cell>
        </row>
        <row r="1380">
          <cell r="A1380">
            <v>315221</v>
          </cell>
          <cell r="B1380" t="str">
            <v>Men's and Boys' Cut and Sew Underwear and Nightwear Manufacturing</v>
          </cell>
        </row>
        <row r="1381">
          <cell r="A1381">
            <v>315222</v>
          </cell>
          <cell r="B1381" t="str">
            <v>Men's and Boys' Cut and Sew Suit, Coat, and Overcoat Manufacturing</v>
          </cell>
        </row>
        <row r="1382">
          <cell r="A1382">
            <v>315223</v>
          </cell>
          <cell r="B1382" t="str">
            <v>Men's and Boys' Cut and Sew Shirt (except Work Shirt) Manufacturing</v>
          </cell>
        </row>
        <row r="1383">
          <cell r="A1383">
            <v>315224</v>
          </cell>
          <cell r="B1383" t="str">
            <v>Men's and Boys' Cut and Sew Trouser, Slack, and Jean Manufacturing</v>
          </cell>
        </row>
        <row r="1384">
          <cell r="A1384">
            <v>315225</v>
          </cell>
          <cell r="B1384" t="str">
            <v>Men's and Boys' Cut and Sew Work Clothing Manufacturing</v>
          </cell>
        </row>
        <row r="1385">
          <cell r="A1385">
            <v>315228</v>
          </cell>
          <cell r="B1385" t="str">
            <v>Men's and Boys' Cut and Sew Other Outerwear Manufacturing</v>
          </cell>
        </row>
        <row r="1386">
          <cell r="A1386">
            <v>315231</v>
          </cell>
          <cell r="B1386" t="str">
            <v>Women's and Girls' Cut and Sew Lingerie, Loungewear, and Nightwear Manufacturing</v>
          </cell>
        </row>
        <row r="1387">
          <cell r="A1387">
            <v>315232</v>
          </cell>
          <cell r="B1387" t="str">
            <v>Women's and Girls' Cut and Sew Blouse and Shirt Manufacturing</v>
          </cell>
        </row>
        <row r="1388">
          <cell r="A1388">
            <v>315233</v>
          </cell>
          <cell r="B1388" t="str">
            <v>Women's and Girls' Cut and Sew Dress Manufacturing</v>
          </cell>
        </row>
        <row r="1389">
          <cell r="A1389">
            <v>315234</v>
          </cell>
          <cell r="B1389" t="str">
            <v>Women's and Girls' Cut and Sew Suit, Coat, Tailored Jacket, and Skirt Manufacturing</v>
          </cell>
        </row>
        <row r="1390">
          <cell r="A1390">
            <v>315239</v>
          </cell>
          <cell r="B1390" t="str">
            <v>Women's and Girls' Cut and Sew Other Outerwear Manufacturing</v>
          </cell>
        </row>
        <row r="1391">
          <cell r="A1391">
            <v>315291</v>
          </cell>
          <cell r="B1391" t="str">
            <v>Infants' Cut and Sew Apparel Manufacturing</v>
          </cell>
        </row>
        <row r="1392">
          <cell r="A1392">
            <v>315292</v>
          </cell>
          <cell r="B1392" t="str">
            <v>Fur and Leather Apparel Manufacturing</v>
          </cell>
        </row>
        <row r="1393">
          <cell r="A1393">
            <v>315299</v>
          </cell>
          <cell r="B1393" t="str">
            <v>All Other Cut and Sew Apparel Manufacturing</v>
          </cell>
        </row>
        <row r="1394">
          <cell r="A1394">
            <v>315991</v>
          </cell>
          <cell r="B1394" t="str">
            <v>Hat, Cap, and Millinery Manufacturing</v>
          </cell>
        </row>
        <row r="1395">
          <cell r="A1395">
            <v>315992</v>
          </cell>
          <cell r="B1395" t="str">
            <v>Glove and Mitten Manufacturing</v>
          </cell>
        </row>
        <row r="1396">
          <cell r="A1396">
            <v>315993</v>
          </cell>
          <cell r="B1396" t="str">
            <v>Men's and Boys' Neckwear Manufacturing</v>
          </cell>
        </row>
        <row r="1397">
          <cell r="A1397">
            <v>315999</v>
          </cell>
          <cell r="B1397" t="str">
            <v>Other Apparel Accessories and Other Apparel Manufacturing</v>
          </cell>
        </row>
        <row r="1398">
          <cell r="A1398">
            <v>316110</v>
          </cell>
          <cell r="B1398" t="str">
            <v>Leather and Hide Tanning and Finishing</v>
          </cell>
        </row>
        <row r="1399">
          <cell r="A1399">
            <v>316211</v>
          </cell>
          <cell r="B1399" t="str">
            <v>Rubber and Plastics Footwear Manufacturing</v>
          </cell>
        </row>
        <row r="1400">
          <cell r="A1400">
            <v>316212</v>
          </cell>
          <cell r="B1400" t="str">
            <v>House Slipper Manufacturing</v>
          </cell>
        </row>
        <row r="1401">
          <cell r="A1401">
            <v>316213</v>
          </cell>
          <cell r="B1401" t="str">
            <v>Men's Footwear (except Athletic) Manufacturing</v>
          </cell>
        </row>
        <row r="1402">
          <cell r="A1402">
            <v>316214</v>
          </cell>
          <cell r="B1402" t="str">
            <v>Women's Footwear (except Athletic) Manufacturing</v>
          </cell>
        </row>
        <row r="1403">
          <cell r="A1403">
            <v>316219</v>
          </cell>
          <cell r="B1403" t="str">
            <v>Other Footwear Manufacturing</v>
          </cell>
        </row>
        <row r="1404">
          <cell r="A1404">
            <v>316991</v>
          </cell>
          <cell r="B1404" t="str">
            <v>Luggage Manufacturing</v>
          </cell>
        </row>
        <row r="1405">
          <cell r="A1405">
            <v>316992</v>
          </cell>
          <cell r="B1405" t="str">
            <v>Women's Handbag and Purse Manufacturing</v>
          </cell>
        </row>
        <row r="1406">
          <cell r="A1406">
            <v>316993</v>
          </cell>
          <cell r="B1406" t="str">
            <v>Personal Leather Good (except Women's Handbag and Purse) Manufacturing</v>
          </cell>
        </row>
        <row r="1407">
          <cell r="A1407">
            <v>316999</v>
          </cell>
          <cell r="B1407" t="str">
            <v>All Other Leather Good Manufacturing</v>
          </cell>
        </row>
        <row r="1408">
          <cell r="A1408">
            <v>321113</v>
          </cell>
          <cell r="B1408" t="str">
            <v>Sawmills</v>
          </cell>
        </row>
        <row r="1409">
          <cell r="A1409">
            <v>321114</v>
          </cell>
          <cell r="B1409" t="str">
            <v>Wood Preservation</v>
          </cell>
        </row>
        <row r="1410">
          <cell r="A1410">
            <v>321211</v>
          </cell>
          <cell r="B1410" t="str">
            <v>Hardwood Veneer and Plywood Manufacturing</v>
          </cell>
        </row>
        <row r="1411">
          <cell r="A1411">
            <v>321212</v>
          </cell>
          <cell r="B1411" t="str">
            <v>Softwood Veneer and Plywood Manufacturing</v>
          </cell>
        </row>
        <row r="1412">
          <cell r="A1412">
            <v>321213</v>
          </cell>
          <cell r="B1412" t="str">
            <v>Engineered Wood Member (except Truss) Manufacturing</v>
          </cell>
        </row>
        <row r="1413">
          <cell r="A1413">
            <v>321214</v>
          </cell>
          <cell r="B1413" t="str">
            <v>Truss Manufacturing</v>
          </cell>
        </row>
        <row r="1414">
          <cell r="A1414">
            <v>321219</v>
          </cell>
          <cell r="B1414" t="str">
            <v>Reconstituted Wood Product Manufacturing</v>
          </cell>
        </row>
        <row r="1415">
          <cell r="A1415">
            <v>321911</v>
          </cell>
          <cell r="B1415" t="str">
            <v>Wood Window and Door Manufacturing</v>
          </cell>
        </row>
        <row r="1416">
          <cell r="A1416">
            <v>321912</v>
          </cell>
          <cell r="B1416" t="str">
            <v>Cut Stock, Resawing Lumber, and Planing</v>
          </cell>
        </row>
        <row r="1417">
          <cell r="A1417">
            <v>321918</v>
          </cell>
          <cell r="B1417" t="str">
            <v>Other Millwork (including Flooring)</v>
          </cell>
        </row>
        <row r="1418">
          <cell r="A1418">
            <v>321920</v>
          </cell>
          <cell r="B1418" t="str">
            <v>Wood Container and Pallet Manufacturing</v>
          </cell>
        </row>
        <row r="1419">
          <cell r="A1419">
            <v>321991</v>
          </cell>
          <cell r="B1419" t="str">
            <v>Manufactured Home (Mobile Home) Manufacturing</v>
          </cell>
        </row>
        <row r="1420">
          <cell r="A1420">
            <v>321992</v>
          </cell>
          <cell r="B1420" t="str">
            <v>Prefabricated Wood Building Manufacturing</v>
          </cell>
        </row>
        <row r="1421">
          <cell r="A1421">
            <v>321999</v>
          </cell>
          <cell r="B1421" t="str">
            <v>All Other Miscellaneous Wood Product Manufacturing</v>
          </cell>
        </row>
        <row r="1422">
          <cell r="A1422">
            <v>322110</v>
          </cell>
          <cell r="B1422" t="str">
            <v>Pulp Mills</v>
          </cell>
        </row>
        <row r="1423">
          <cell r="A1423">
            <v>322121</v>
          </cell>
          <cell r="B1423" t="str">
            <v>Paper (except Newsprint) Mills</v>
          </cell>
        </row>
        <row r="1424">
          <cell r="A1424">
            <v>322122</v>
          </cell>
          <cell r="B1424" t="str">
            <v>Newsprint Mills</v>
          </cell>
        </row>
        <row r="1425">
          <cell r="A1425">
            <v>322130</v>
          </cell>
          <cell r="B1425" t="str">
            <v>Paperboard Mills</v>
          </cell>
        </row>
        <row r="1426">
          <cell r="A1426">
            <v>322211</v>
          </cell>
          <cell r="B1426" t="str">
            <v>Corrugated and Solid Fiber Box Manufacturing</v>
          </cell>
        </row>
        <row r="1427">
          <cell r="A1427">
            <v>322212</v>
          </cell>
          <cell r="B1427" t="str">
            <v>Folding Paperboard Box Manufacturing</v>
          </cell>
        </row>
        <row r="1428">
          <cell r="A1428">
            <v>322213</v>
          </cell>
          <cell r="B1428" t="str">
            <v>Setup Paperboard Box Manufacturing</v>
          </cell>
        </row>
        <row r="1429">
          <cell r="A1429">
            <v>322214</v>
          </cell>
          <cell r="B1429" t="str">
            <v>Fiber Can, Tube, Drum, and Similar Products Manufacturing</v>
          </cell>
        </row>
        <row r="1430">
          <cell r="A1430">
            <v>322215</v>
          </cell>
          <cell r="B1430" t="str">
            <v>Nonfolding Sanitary Food Container Manufacturing</v>
          </cell>
        </row>
        <row r="1431">
          <cell r="A1431">
            <v>322221</v>
          </cell>
          <cell r="B1431" t="str">
            <v>Coated and Laminated Packaging Paper and Plastics Film Manufacturing</v>
          </cell>
        </row>
        <row r="1432">
          <cell r="A1432">
            <v>322222</v>
          </cell>
          <cell r="B1432" t="str">
            <v>Coated and Laminated Paper Manufacturing</v>
          </cell>
        </row>
        <row r="1433">
          <cell r="A1433">
            <v>322223</v>
          </cell>
          <cell r="B1433" t="str">
            <v>Plastics, Foil, and Coated Paper Bag Manufacturing</v>
          </cell>
        </row>
        <row r="1434">
          <cell r="A1434">
            <v>322224</v>
          </cell>
          <cell r="B1434" t="str">
            <v>Uncoated Paper and Multiwall Bag Manufacturing</v>
          </cell>
        </row>
        <row r="1435">
          <cell r="A1435">
            <v>322225</v>
          </cell>
          <cell r="B1435" t="str">
            <v>Laminated Aluminum Foil Manufacturing for Flexible Packaging Uses</v>
          </cell>
        </row>
        <row r="1436">
          <cell r="A1436">
            <v>322226</v>
          </cell>
          <cell r="B1436" t="str">
            <v>Surface-Coated Paperboard Manufacturing</v>
          </cell>
        </row>
        <row r="1437">
          <cell r="A1437">
            <v>322231</v>
          </cell>
          <cell r="B1437" t="str">
            <v>Die-Cut Paper and Paperboard Office Supplies Manufacturing</v>
          </cell>
        </row>
        <row r="1438">
          <cell r="A1438">
            <v>322232</v>
          </cell>
          <cell r="B1438" t="str">
            <v>Envelope Manufacturing</v>
          </cell>
        </row>
        <row r="1439">
          <cell r="A1439">
            <v>322233</v>
          </cell>
          <cell r="B1439" t="str">
            <v>Stationery, Tablet, and Related Product Manufacturing</v>
          </cell>
        </row>
        <row r="1440">
          <cell r="A1440">
            <v>322291</v>
          </cell>
          <cell r="B1440" t="str">
            <v>Sanitary Paper Product Manufacturing</v>
          </cell>
        </row>
        <row r="1441">
          <cell r="A1441">
            <v>322299</v>
          </cell>
          <cell r="B1441" t="str">
            <v>All Other Converted Paper Product Manufacturing</v>
          </cell>
        </row>
        <row r="1442">
          <cell r="A1442">
            <v>323110</v>
          </cell>
          <cell r="B1442" t="str">
            <v>Commercial Lithographic Printing</v>
          </cell>
        </row>
        <row r="1443">
          <cell r="A1443">
            <v>323111</v>
          </cell>
          <cell r="B1443" t="str">
            <v>Commercial Gravure Printing</v>
          </cell>
        </row>
        <row r="1444">
          <cell r="A1444">
            <v>323112</v>
          </cell>
          <cell r="B1444" t="str">
            <v>Commercial Flexographic Printing</v>
          </cell>
        </row>
        <row r="1445">
          <cell r="A1445">
            <v>323113</v>
          </cell>
          <cell r="B1445" t="str">
            <v>Commercial Screen Printing</v>
          </cell>
        </row>
        <row r="1446">
          <cell r="A1446">
            <v>323114</v>
          </cell>
          <cell r="B1446" t="str">
            <v>Quick Printing</v>
          </cell>
        </row>
        <row r="1447">
          <cell r="A1447">
            <v>323115</v>
          </cell>
          <cell r="B1447" t="str">
            <v>Digital Printing</v>
          </cell>
        </row>
        <row r="1448">
          <cell r="A1448">
            <v>323116</v>
          </cell>
          <cell r="B1448" t="str">
            <v>Manifold Business Forms Printing</v>
          </cell>
        </row>
        <row r="1449">
          <cell r="A1449">
            <v>323117</v>
          </cell>
          <cell r="B1449" t="str">
            <v>Books Printing</v>
          </cell>
        </row>
        <row r="1450">
          <cell r="A1450">
            <v>323118</v>
          </cell>
          <cell r="B1450" t="str">
            <v>Blankbook, Looseleaf Binders, and Devices Manufacturing</v>
          </cell>
        </row>
        <row r="1451">
          <cell r="A1451">
            <v>323119</v>
          </cell>
          <cell r="B1451" t="str">
            <v>Other Commercial Printing</v>
          </cell>
        </row>
        <row r="1452">
          <cell r="A1452">
            <v>323121</v>
          </cell>
          <cell r="B1452" t="str">
            <v>Tradebinding and Related Work</v>
          </cell>
        </row>
        <row r="1453">
          <cell r="A1453">
            <v>323122</v>
          </cell>
          <cell r="B1453" t="str">
            <v>Prepress Services</v>
          </cell>
        </row>
        <row r="1454">
          <cell r="A1454">
            <v>324110</v>
          </cell>
          <cell r="B1454" t="str">
            <v>Petroleum Refineries</v>
          </cell>
        </row>
        <row r="1455">
          <cell r="A1455">
            <v>324121</v>
          </cell>
          <cell r="B1455" t="str">
            <v>Asphalt Paving Mixture and Block Manufacturing</v>
          </cell>
        </row>
        <row r="1456">
          <cell r="A1456">
            <v>324122</v>
          </cell>
          <cell r="B1456" t="str">
            <v>Asphalt Shingle and Coating Materials Manufacturing</v>
          </cell>
        </row>
        <row r="1457">
          <cell r="A1457">
            <v>324191</v>
          </cell>
          <cell r="B1457" t="str">
            <v>Petroleum Lubricating Oil and Grease Manufacturing</v>
          </cell>
        </row>
        <row r="1458">
          <cell r="A1458">
            <v>324199</v>
          </cell>
          <cell r="B1458" t="str">
            <v>All Other Petroleum and Coal Products Manufacturing</v>
          </cell>
        </row>
        <row r="1459">
          <cell r="A1459">
            <v>325110</v>
          </cell>
          <cell r="B1459" t="str">
            <v>Petrochemical Manufacturing</v>
          </cell>
        </row>
        <row r="1460">
          <cell r="A1460">
            <v>325120</v>
          </cell>
          <cell r="B1460" t="str">
            <v>Industrial Gas Manufacturing</v>
          </cell>
        </row>
        <row r="1461">
          <cell r="A1461">
            <v>325131</v>
          </cell>
          <cell r="B1461" t="str">
            <v>Inorganic Dye and Pigment Manufacturing</v>
          </cell>
        </row>
        <row r="1462">
          <cell r="A1462">
            <v>325132</v>
          </cell>
          <cell r="B1462" t="str">
            <v>Synthetic Organic Dye and Pigment Manufacturing</v>
          </cell>
        </row>
        <row r="1463">
          <cell r="A1463">
            <v>325181</v>
          </cell>
          <cell r="B1463" t="str">
            <v>Alkalies and Chlorine Manufacturing</v>
          </cell>
        </row>
        <row r="1464">
          <cell r="A1464">
            <v>325182</v>
          </cell>
          <cell r="B1464" t="str">
            <v>Carbon Black Manufacturing</v>
          </cell>
        </row>
        <row r="1465">
          <cell r="A1465">
            <v>325188</v>
          </cell>
          <cell r="B1465" t="str">
            <v>All Other Basic Inorganic Chemical Manufacturing</v>
          </cell>
        </row>
        <row r="1466">
          <cell r="A1466">
            <v>325191</v>
          </cell>
          <cell r="B1466" t="str">
            <v>Gum and Wood Chemical Manufacturing</v>
          </cell>
        </row>
        <row r="1467">
          <cell r="A1467">
            <v>325192</v>
          </cell>
          <cell r="B1467" t="str">
            <v>Cyclic Crude and Intermediate Manufacturing</v>
          </cell>
        </row>
        <row r="1468">
          <cell r="A1468">
            <v>325193</v>
          </cell>
          <cell r="B1468" t="str">
            <v>Ethyl Alcohol Manufacturing</v>
          </cell>
        </row>
        <row r="1469">
          <cell r="A1469">
            <v>325199</v>
          </cell>
          <cell r="B1469" t="str">
            <v>All Other Basic Organic Chemical Manufacturing</v>
          </cell>
        </row>
        <row r="1470">
          <cell r="A1470">
            <v>325211</v>
          </cell>
          <cell r="B1470" t="str">
            <v>Plastics Material and Resin Manufacturing</v>
          </cell>
        </row>
        <row r="1471">
          <cell r="A1471">
            <v>325212</v>
          </cell>
          <cell r="B1471" t="str">
            <v>Synthetic Rubber Manufacturing</v>
          </cell>
        </row>
        <row r="1472">
          <cell r="A1472">
            <v>325221</v>
          </cell>
          <cell r="B1472" t="str">
            <v>Cellulosic Organic Fiber Manufacturing</v>
          </cell>
        </row>
        <row r="1473">
          <cell r="A1473">
            <v>325222</v>
          </cell>
          <cell r="B1473" t="str">
            <v>Noncellulosic Organic Fiber Manufacturing</v>
          </cell>
        </row>
        <row r="1474">
          <cell r="A1474">
            <v>325311</v>
          </cell>
          <cell r="B1474" t="str">
            <v>Nitrogenous Fertilizer Manufacturing</v>
          </cell>
        </row>
        <row r="1475">
          <cell r="A1475">
            <v>325312</v>
          </cell>
          <cell r="B1475" t="str">
            <v>Phosphatic Fertilizer Manufacturing</v>
          </cell>
        </row>
        <row r="1476">
          <cell r="A1476">
            <v>325314</v>
          </cell>
          <cell r="B1476" t="str">
            <v>Fertilizer (Mixing Only) Manufacturing</v>
          </cell>
        </row>
        <row r="1477">
          <cell r="A1477">
            <v>325320</v>
          </cell>
          <cell r="B1477" t="str">
            <v>Pesticide and Other Agricultural Chemical Manufacturing</v>
          </cell>
        </row>
        <row r="1478">
          <cell r="A1478">
            <v>325411</v>
          </cell>
          <cell r="B1478" t="str">
            <v>Medicinal and Botanical Manufacturing</v>
          </cell>
        </row>
        <row r="1479">
          <cell r="A1479">
            <v>325412</v>
          </cell>
          <cell r="B1479" t="str">
            <v>Pharmaceutical Preparation Manufacturing</v>
          </cell>
        </row>
        <row r="1480">
          <cell r="A1480">
            <v>325413</v>
          </cell>
          <cell r="B1480" t="str">
            <v>In-Vitro Diagnostic Substance Manufacturing</v>
          </cell>
        </row>
        <row r="1481">
          <cell r="A1481">
            <v>325414</v>
          </cell>
          <cell r="B1481" t="str">
            <v>Biological Product (except Diagnostic) Manufacturing</v>
          </cell>
        </row>
        <row r="1482">
          <cell r="A1482">
            <v>325510</v>
          </cell>
          <cell r="B1482" t="str">
            <v>Paint and Coating Manufacturing</v>
          </cell>
        </row>
        <row r="1483">
          <cell r="A1483">
            <v>325520</v>
          </cell>
          <cell r="B1483" t="str">
            <v>Adhesive Manufacturing</v>
          </cell>
        </row>
        <row r="1484">
          <cell r="A1484">
            <v>325611</v>
          </cell>
          <cell r="B1484" t="str">
            <v>Soap and Other Detergent Manufacturing</v>
          </cell>
        </row>
        <row r="1485">
          <cell r="A1485">
            <v>325612</v>
          </cell>
          <cell r="B1485" t="str">
            <v>Polish and Other Sanitation Good Manufacturing</v>
          </cell>
        </row>
        <row r="1486">
          <cell r="A1486">
            <v>325613</v>
          </cell>
          <cell r="B1486" t="str">
            <v>Surface Active Agent Manufacturing</v>
          </cell>
        </row>
        <row r="1487">
          <cell r="A1487">
            <v>325620</v>
          </cell>
          <cell r="B1487" t="str">
            <v>Toilet Preparation Manufacturing</v>
          </cell>
        </row>
        <row r="1488">
          <cell r="A1488">
            <v>325910</v>
          </cell>
          <cell r="B1488" t="str">
            <v>Printing Ink Manufacturing</v>
          </cell>
        </row>
        <row r="1489">
          <cell r="A1489">
            <v>325920</v>
          </cell>
          <cell r="B1489" t="str">
            <v>Explosives Manufacturing</v>
          </cell>
        </row>
        <row r="1490">
          <cell r="A1490">
            <v>325991</v>
          </cell>
          <cell r="B1490" t="str">
            <v>Custom Compounding of Purchased Resins</v>
          </cell>
        </row>
        <row r="1491">
          <cell r="A1491">
            <v>325992</v>
          </cell>
          <cell r="B1491" t="str">
            <v>Photographic Film, Paper, Plate, and Chemical Manufacturing</v>
          </cell>
        </row>
        <row r="1492">
          <cell r="A1492">
            <v>325998</v>
          </cell>
          <cell r="B1492" t="str">
            <v>All Other Miscellaneous Chemical Product and Preparation Manufacturing</v>
          </cell>
        </row>
        <row r="1493">
          <cell r="A1493">
            <v>326111</v>
          </cell>
          <cell r="B1493" t="str">
            <v>Plastics Bag Manufacturing</v>
          </cell>
        </row>
        <row r="1494">
          <cell r="A1494">
            <v>326112</v>
          </cell>
          <cell r="B1494" t="str">
            <v>Plastics Packaging Film and Sheet (including Laminated) Manufacturing</v>
          </cell>
        </row>
        <row r="1495">
          <cell r="A1495">
            <v>326113</v>
          </cell>
          <cell r="B1495" t="str">
            <v>Unlaminated Plastics Film and Sheet (except Packaging) Manufacturing</v>
          </cell>
        </row>
        <row r="1496">
          <cell r="A1496">
            <v>326121</v>
          </cell>
          <cell r="B1496" t="str">
            <v>Unlaminated Plastics Profile Shape Manufacturing</v>
          </cell>
        </row>
        <row r="1497">
          <cell r="A1497">
            <v>326122</v>
          </cell>
          <cell r="B1497" t="str">
            <v>Plastics Pipe and Pipe Fitting Manufacturing</v>
          </cell>
        </row>
        <row r="1498">
          <cell r="A1498">
            <v>326130</v>
          </cell>
          <cell r="B1498" t="str">
            <v>Laminated Plastics Plate, Sheet (except Packaging), and Shape Manufacturing</v>
          </cell>
        </row>
        <row r="1499">
          <cell r="A1499">
            <v>326140</v>
          </cell>
          <cell r="B1499" t="str">
            <v>Polystyrene Foam Product Manufacturing</v>
          </cell>
        </row>
        <row r="1500">
          <cell r="A1500">
            <v>326150</v>
          </cell>
          <cell r="B1500" t="str">
            <v>Urethane and Other Foam Product (except Polystyrene) Manufacturing</v>
          </cell>
        </row>
        <row r="1501">
          <cell r="A1501">
            <v>326160</v>
          </cell>
          <cell r="B1501" t="str">
            <v>Plastics Bottle Manufacturing</v>
          </cell>
        </row>
        <row r="1502">
          <cell r="A1502">
            <v>326191</v>
          </cell>
          <cell r="B1502" t="str">
            <v>Plastics Plumbing Fixture Manufacturing</v>
          </cell>
        </row>
        <row r="1503">
          <cell r="A1503">
            <v>326192</v>
          </cell>
          <cell r="B1503" t="str">
            <v>Resilient Floor Covering Manufacturing</v>
          </cell>
        </row>
        <row r="1504">
          <cell r="A1504">
            <v>326199</v>
          </cell>
          <cell r="B1504" t="str">
            <v>All Other Plastics Product Manufacturing</v>
          </cell>
        </row>
        <row r="1505">
          <cell r="A1505">
            <v>326211</v>
          </cell>
          <cell r="B1505" t="str">
            <v>Tire Manufacturing (except Retreading)</v>
          </cell>
        </row>
        <row r="1506">
          <cell r="A1506">
            <v>326212</v>
          </cell>
          <cell r="B1506" t="str">
            <v>Tire Retreading</v>
          </cell>
        </row>
        <row r="1507">
          <cell r="A1507">
            <v>326220</v>
          </cell>
          <cell r="B1507" t="str">
            <v>Rubber and Plastics Hoses and Belting Manufacturing</v>
          </cell>
        </row>
        <row r="1508">
          <cell r="A1508">
            <v>326291</v>
          </cell>
          <cell r="B1508" t="str">
            <v>Rubber Product Manufacturing for Mechanical Use</v>
          </cell>
        </row>
        <row r="1509">
          <cell r="A1509">
            <v>326299</v>
          </cell>
          <cell r="B1509" t="str">
            <v>All Other Rubber Product Manufacturing</v>
          </cell>
        </row>
        <row r="1510">
          <cell r="A1510">
            <v>327111</v>
          </cell>
          <cell r="B1510" t="str">
            <v>Vitreous China Plumbing Fixture and China and Earthenware Bathroom Accessories Manufacturing</v>
          </cell>
        </row>
        <row r="1511">
          <cell r="A1511">
            <v>327112</v>
          </cell>
          <cell r="B1511" t="str">
            <v>Vitreous China, Fine Earthenware, and Other Pottery Product Manufacturing</v>
          </cell>
        </row>
        <row r="1512">
          <cell r="A1512">
            <v>327113</v>
          </cell>
          <cell r="B1512" t="str">
            <v>Porcelain Electrical Supply Manufacturing</v>
          </cell>
        </row>
        <row r="1513">
          <cell r="A1513">
            <v>327121</v>
          </cell>
          <cell r="B1513" t="str">
            <v>Brick and Structural Clay Tile Manufacturing</v>
          </cell>
        </row>
        <row r="1514">
          <cell r="A1514">
            <v>327122</v>
          </cell>
          <cell r="B1514" t="str">
            <v>Ceramic Wall and Floor Tile Manufacturing</v>
          </cell>
        </row>
        <row r="1515">
          <cell r="A1515">
            <v>327123</v>
          </cell>
          <cell r="B1515" t="str">
            <v>Other Structural Clay Product Manufacturing</v>
          </cell>
        </row>
        <row r="1516">
          <cell r="A1516">
            <v>327124</v>
          </cell>
          <cell r="B1516" t="str">
            <v>Clay Refractory Manufacturing</v>
          </cell>
        </row>
        <row r="1517">
          <cell r="A1517">
            <v>327125</v>
          </cell>
          <cell r="B1517" t="str">
            <v>Nonclay Refractory Manufacturing</v>
          </cell>
        </row>
        <row r="1518">
          <cell r="A1518">
            <v>327211</v>
          </cell>
          <cell r="B1518" t="str">
            <v>Flat Glass Manufacturing</v>
          </cell>
        </row>
        <row r="1519">
          <cell r="A1519">
            <v>327212</v>
          </cell>
          <cell r="B1519" t="str">
            <v>Other Pressed and Blown Glass and Glassware Manufacturing</v>
          </cell>
        </row>
        <row r="1520">
          <cell r="A1520">
            <v>327213</v>
          </cell>
          <cell r="B1520" t="str">
            <v>Glass Container Manufacturing</v>
          </cell>
        </row>
        <row r="1521">
          <cell r="A1521">
            <v>327215</v>
          </cell>
          <cell r="B1521" t="str">
            <v>Glass Product Manufacturing Made of Purchased Glass</v>
          </cell>
        </row>
        <row r="1522">
          <cell r="A1522">
            <v>327310</v>
          </cell>
          <cell r="B1522" t="str">
            <v>Cement Manufacturing</v>
          </cell>
        </row>
        <row r="1523">
          <cell r="A1523">
            <v>327320</v>
          </cell>
          <cell r="B1523" t="str">
            <v>Ready-Mix Concrete Manufacturing</v>
          </cell>
        </row>
        <row r="1524">
          <cell r="A1524">
            <v>327331</v>
          </cell>
          <cell r="B1524" t="str">
            <v>Concrete Block and Brick Manufacturing</v>
          </cell>
        </row>
        <row r="1525">
          <cell r="A1525">
            <v>327332</v>
          </cell>
          <cell r="B1525" t="str">
            <v>Concrete Pipe Manufacturing</v>
          </cell>
        </row>
        <row r="1526">
          <cell r="A1526">
            <v>327390</v>
          </cell>
          <cell r="B1526" t="str">
            <v>Other Concrete Product Manufacturing</v>
          </cell>
        </row>
        <row r="1527">
          <cell r="A1527">
            <v>327410</v>
          </cell>
          <cell r="B1527" t="str">
            <v>Lime Manufacturing</v>
          </cell>
        </row>
        <row r="1528">
          <cell r="A1528">
            <v>327420</v>
          </cell>
          <cell r="B1528" t="str">
            <v>Gypsum Product Manufacturing</v>
          </cell>
        </row>
        <row r="1529">
          <cell r="A1529">
            <v>327910</v>
          </cell>
          <cell r="B1529" t="str">
            <v>Abrasive Product Manufacturing</v>
          </cell>
        </row>
        <row r="1530">
          <cell r="A1530">
            <v>327991</v>
          </cell>
          <cell r="B1530" t="str">
            <v>Cut Stone and Stone Product Manufacturing</v>
          </cell>
        </row>
        <row r="1531">
          <cell r="A1531">
            <v>327992</v>
          </cell>
          <cell r="B1531" t="str">
            <v>Ground or Treated Mineral and Earth Manufacturing</v>
          </cell>
        </row>
        <row r="1532">
          <cell r="A1532">
            <v>327993</v>
          </cell>
          <cell r="B1532" t="str">
            <v>Mineral Wool Manufacturing</v>
          </cell>
        </row>
        <row r="1533">
          <cell r="A1533">
            <v>327999</v>
          </cell>
          <cell r="B1533" t="str">
            <v>All Other Miscellaneous Nonmetallic Mineral Product Manufacturing</v>
          </cell>
        </row>
        <row r="1534">
          <cell r="A1534">
            <v>331111</v>
          </cell>
          <cell r="B1534" t="str">
            <v>Iron and Steel Mills</v>
          </cell>
        </row>
        <row r="1535">
          <cell r="A1535">
            <v>331112</v>
          </cell>
          <cell r="B1535" t="str">
            <v>Electrometallurgical Ferroalloy Product Manufacturing</v>
          </cell>
        </row>
        <row r="1536">
          <cell r="A1536">
            <v>331210</v>
          </cell>
          <cell r="B1536" t="str">
            <v>Iron and Steel Pipe and Tube Manufacturing from Purchased Steel</v>
          </cell>
        </row>
        <row r="1537">
          <cell r="A1537">
            <v>331221</v>
          </cell>
          <cell r="B1537" t="str">
            <v>Rolled Steel Shape Manufacturing</v>
          </cell>
        </row>
        <row r="1538">
          <cell r="A1538">
            <v>331222</v>
          </cell>
          <cell r="B1538" t="str">
            <v>Steel Wire Drawing</v>
          </cell>
        </row>
        <row r="1539">
          <cell r="A1539">
            <v>331311</v>
          </cell>
          <cell r="B1539" t="str">
            <v>Alumina Refining</v>
          </cell>
        </row>
        <row r="1540">
          <cell r="A1540">
            <v>331312</v>
          </cell>
          <cell r="B1540" t="str">
            <v>Primary Aluminum Production</v>
          </cell>
        </row>
        <row r="1541">
          <cell r="A1541">
            <v>331314</v>
          </cell>
          <cell r="B1541" t="str">
            <v>Secondary Smelting and Alloying of Aluminum</v>
          </cell>
        </row>
        <row r="1542">
          <cell r="A1542">
            <v>331315</v>
          </cell>
          <cell r="B1542" t="str">
            <v>Aluminum Sheet, Plate, and Foil Manufacturing</v>
          </cell>
        </row>
        <row r="1543">
          <cell r="A1543">
            <v>331316</v>
          </cell>
          <cell r="B1543" t="str">
            <v>Aluminum Extruded Product Manufacturing</v>
          </cell>
        </row>
        <row r="1544">
          <cell r="A1544">
            <v>331319</v>
          </cell>
          <cell r="B1544" t="str">
            <v>Other Aluminum Rolling and Drawing</v>
          </cell>
        </row>
        <row r="1545">
          <cell r="A1545">
            <v>331411</v>
          </cell>
          <cell r="B1545" t="str">
            <v>Primary Smelting and Refining of Copper</v>
          </cell>
        </row>
        <row r="1546">
          <cell r="A1546">
            <v>331419</v>
          </cell>
          <cell r="B1546" t="str">
            <v>Primary Smelting and Refining of Nonferrous Metal (except Copper and Aluminum)</v>
          </cell>
        </row>
        <row r="1547">
          <cell r="A1547">
            <v>331421</v>
          </cell>
          <cell r="B1547" t="str">
            <v>Copper Rolling, Drawing, and Extruding</v>
          </cell>
        </row>
        <row r="1548">
          <cell r="A1548">
            <v>331422</v>
          </cell>
          <cell r="B1548" t="str">
            <v>Copper Wire (except Mechanical) Drawing</v>
          </cell>
        </row>
        <row r="1549">
          <cell r="A1549">
            <v>331423</v>
          </cell>
          <cell r="B1549" t="str">
            <v>Secondary Smelting, Refining, and Alloying of Copper</v>
          </cell>
        </row>
        <row r="1550">
          <cell r="A1550">
            <v>331491</v>
          </cell>
          <cell r="B1550" t="str">
            <v>Nonferrous Metal (except Copper and Aluminum) Rolling, Drawing, and Extruding</v>
          </cell>
        </row>
        <row r="1551">
          <cell r="A1551">
            <v>331492</v>
          </cell>
          <cell r="B1551" t="str">
            <v>Secondary Smelting, Refining, and Alloying of Nonferrous Metal (except Copper and Aluminum)</v>
          </cell>
        </row>
        <row r="1552">
          <cell r="A1552">
            <v>331511</v>
          </cell>
          <cell r="B1552" t="str">
            <v>Iron Foundries</v>
          </cell>
        </row>
        <row r="1553">
          <cell r="A1553">
            <v>331512</v>
          </cell>
          <cell r="B1553" t="str">
            <v>Steel Investment Foundries</v>
          </cell>
        </row>
        <row r="1554">
          <cell r="A1554">
            <v>331513</v>
          </cell>
          <cell r="B1554" t="str">
            <v>Steel Foundries (except Investment)</v>
          </cell>
        </row>
        <row r="1555">
          <cell r="A1555">
            <v>331521</v>
          </cell>
          <cell r="B1555" t="str">
            <v>Aluminum Die-Casting Foundries</v>
          </cell>
        </row>
        <row r="1556">
          <cell r="A1556">
            <v>331522</v>
          </cell>
          <cell r="B1556" t="str">
            <v>Nonferrous (except Aluminum) Die-Casting Foundries</v>
          </cell>
        </row>
        <row r="1557">
          <cell r="A1557">
            <v>331524</v>
          </cell>
          <cell r="B1557" t="str">
            <v>Aluminum Foundries (except Die-Casting)</v>
          </cell>
        </row>
        <row r="1558">
          <cell r="A1558">
            <v>331525</v>
          </cell>
          <cell r="B1558" t="str">
            <v>Copper Foundries (except Die-Casting)</v>
          </cell>
        </row>
        <row r="1559">
          <cell r="A1559">
            <v>331528</v>
          </cell>
          <cell r="B1559" t="str">
            <v>Other Nonferrous Foundries (except Die-Casting)</v>
          </cell>
        </row>
        <row r="1560">
          <cell r="A1560">
            <v>332111</v>
          </cell>
          <cell r="B1560" t="str">
            <v>Iron and Steel Forging</v>
          </cell>
        </row>
        <row r="1561">
          <cell r="A1561">
            <v>332112</v>
          </cell>
          <cell r="B1561" t="str">
            <v>Nonferrous Forging</v>
          </cell>
        </row>
        <row r="1562">
          <cell r="A1562">
            <v>332114</v>
          </cell>
          <cell r="B1562" t="str">
            <v>Custom Roll Forming</v>
          </cell>
        </row>
        <row r="1563">
          <cell r="A1563">
            <v>332115</v>
          </cell>
          <cell r="B1563" t="str">
            <v>Crown and Closure Manufacturing</v>
          </cell>
        </row>
        <row r="1564">
          <cell r="A1564">
            <v>332116</v>
          </cell>
          <cell r="B1564" t="str">
            <v>Metal Stamping</v>
          </cell>
        </row>
        <row r="1565">
          <cell r="A1565">
            <v>332117</v>
          </cell>
          <cell r="B1565" t="str">
            <v>Powder Metallurgy Part Manufacturing</v>
          </cell>
        </row>
        <row r="1566">
          <cell r="A1566">
            <v>332211</v>
          </cell>
          <cell r="B1566" t="str">
            <v>Cutlery and Flatware (except Precious) Manufacturing</v>
          </cell>
        </row>
        <row r="1567">
          <cell r="A1567">
            <v>332212</v>
          </cell>
          <cell r="B1567" t="str">
            <v>Hand and Edge Tool Manufacturing</v>
          </cell>
        </row>
        <row r="1568">
          <cell r="A1568">
            <v>332213</v>
          </cell>
          <cell r="B1568" t="str">
            <v>Saw Blade and Handsaw Manufacturing</v>
          </cell>
        </row>
        <row r="1569">
          <cell r="A1569">
            <v>332214</v>
          </cell>
          <cell r="B1569" t="str">
            <v>Kitchen Utensil, Pot, and Pan Manufacturing</v>
          </cell>
        </row>
        <row r="1570">
          <cell r="A1570">
            <v>332311</v>
          </cell>
          <cell r="B1570" t="str">
            <v>Prefabricated Metal Building and Component Manufacturing</v>
          </cell>
        </row>
        <row r="1571">
          <cell r="A1571">
            <v>332312</v>
          </cell>
          <cell r="B1571" t="str">
            <v>Fabricated Structural Metal Manufacturing</v>
          </cell>
        </row>
        <row r="1572">
          <cell r="A1572">
            <v>332313</v>
          </cell>
          <cell r="B1572" t="str">
            <v>Plate Work Manufacturing</v>
          </cell>
        </row>
        <row r="1573">
          <cell r="A1573">
            <v>332321</v>
          </cell>
          <cell r="B1573" t="str">
            <v>Metal Window and Door Manufacturing</v>
          </cell>
        </row>
        <row r="1574">
          <cell r="A1574">
            <v>332322</v>
          </cell>
          <cell r="B1574" t="str">
            <v>Sheet Metal Work Manufacturing</v>
          </cell>
        </row>
        <row r="1575">
          <cell r="A1575">
            <v>332323</v>
          </cell>
          <cell r="B1575" t="str">
            <v>Ornamental and Architectural Metal Work Manufacturing</v>
          </cell>
        </row>
        <row r="1576">
          <cell r="A1576">
            <v>332410</v>
          </cell>
          <cell r="B1576" t="str">
            <v>Power Boiler and Heat Exchanger Manufacturing</v>
          </cell>
        </row>
        <row r="1577">
          <cell r="A1577">
            <v>332420</v>
          </cell>
          <cell r="B1577" t="str">
            <v>Metal Tank (Heavy Gauge) Manufacturing</v>
          </cell>
        </row>
        <row r="1578">
          <cell r="A1578">
            <v>332431</v>
          </cell>
          <cell r="B1578" t="str">
            <v>Metal Can Manufacturing</v>
          </cell>
        </row>
        <row r="1579">
          <cell r="A1579">
            <v>332439</v>
          </cell>
          <cell r="B1579" t="str">
            <v>Other Metal Container Manufacturing</v>
          </cell>
        </row>
        <row r="1580">
          <cell r="A1580">
            <v>332510</v>
          </cell>
          <cell r="B1580" t="str">
            <v>Hardware Manufacturing</v>
          </cell>
        </row>
        <row r="1581">
          <cell r="A1581">
            <v>332611</v>
          </cell>
          <cell r="B1581" t="str">
            <v>Spring (Heavy Gauge) Manufacturing</v>
          </cell>
        </row>
        <row r="1582">
          <cell r="A1582">
            <v>332612</v>
          </cell>
          <cell r="B1582" t="str">
            <v>Spring (Light Gauge) Manufacturing</v>
          </cell>
        </row>
        <row r="1583">
          <cell r="A1583">
            <v>332618</v>
          </cell>
          <cell r="B1583" t="str">
            <v>Other Fabricated Wire Product Manufacturing</v>
          </cell>
        </row>
        <row r="1584">
          <cell r="A1584">
            <v>332710</v>
          </cell>
          <cell r="B1584" t="str">
            <v>Machine Shops</v>
          </cell>
        </row>
        <row r="1585">
          <cell r="A1585">
            <v>332721</v>
          </cell>
          <cell r="B1585" t="str">
            <v>Precision Turned Product Manufacturing</v>
          </cell>
        </row>
        <row r="1586">
          <cell r="A1586">
            <v>332722</v>
          </cell>
          <cell r="B1586" t="str">
            <v>Bolt, Nut, Screw, Rivet, and Washer Manufacturing</v>
          </cell>
        </row>
        <row r="1587">
          <cell r="A1587">
            <v>332811</v>
          </cell>
          <cell r="B1587" t="str">
            <v>Metal Heat Treating</v>
          </cell>
        </row>
        <row r="1588">
          <cell r="A1588">
            <v>332812</v>
          </cell>
          <cell r="B1588" t="str">
            <v>Metal Coating, Engraving (except Jewelry and Silverware), and Allied Services to Manufacturers</v>
          </cell>
        </row>
        <row r="1589">
          <cell r="A1589">
            <v>332813</v>
          </cell>
          <cell r="B1589" t="str">
            <v>Electroplating, Plating, Polishing, Anodizing, and Coloring</v>
          </cell>
        </row>
        <row r="1590">
          <cell r="A1590">
            <v>332911</v>
          </cell>
          <cell r="B1590" t="str">
            <v>Industrial Valve Manufacturing</v>
          </cell>
        </row>
        <row r="1591">
          <cell r="A1591">
            <v>332912</v>
          </cell>
          <cell r="B1591" t="str">
            <v>Fluid Power Valve and Hose Fitting Manufacturing</v>
          </cell>
        </row>
        <row r="1592">
          <cell r="A1592">
            <v>332913</v>
          </cell>
          <cell r="B1592" t="str">
            <v>Plumbing Fixture Fitting and Trim Manufacturing</v>
          </cell>
        </row>
        <row r="1593">
          <cell r="A1593">
            <v>332919</v>
          </cell>
          <cell r="B1593" t="str">
            <v>Other Metal Valve and Pipe Fitting Manufacturing</v>
          </cell>
        </row>
        <row r="1594">
          <cell r="A1594">
            <v>332991</v>
          </cell>
          <cell r="B1594" t="str">
            <v>Ball and Roller Bearing Manufacturing</v>
          </cell>
        </row>
        <row r="1595">
          <cell r="A1595">
            <v>332992</v>
          </cell>
          <cell r="B1595" t="str">
            <v>Small Arms Ammunition Manufacturing</v>
          </cell>
        </row>
        <row r="1596">
          <cell r="A1596">
            <v>332993</v>
          </cell>
          <cell r="B1596" t="str">
            <v>Ammunition (except Small Arms) Manufacturing</v>
          </cell>
        </row>
        <row r="1597">
          <cell r="A1597">
            <v>332994</v>
          </cell>
          <cell r="B1597" t="str">
            <v>Small Arms Manufacturing</v>
          </cell>
        </row>
        <row r="1598">
          <cell r="A1598">
            <v>332995</v>
          </cell>
          <cell r="B1598" t="str">
            <v>Other Ordnance and Accessories Manufacturing</v>
          </cell>
        </row>
        <row r="1599">
          <cell r="A1599">
            <v>332996</v>
          </cell>
          <cell r="B1599" t="str">
            <v>Fabricated Pipe and Pipe Fitting Manufacturing</v>
          </cell>
        </row>
        <row r="1600">
          <cell r="A1600">
            <v>332997</v>
          </cell>
          <cell r="B1600" t="str">
            <v>Industrial Pattern Manufacturing</v>
          </cell>
        </row>
        <row r="1601">
          <cell r="A1601">
            <v>332998</v>
          </cell>
          <cell r="B1601" t="str">
            <v>Enameled Iron and Metal Sanitary Ware Manufacturing</v>
          </cell>
        </row>
        <row r="1602">
          <cell r="A1602">
            <v>332999</v>
          </cell>
          <cell r="B1602" t="str">
            <v>All Other Miscellaneous Fabricated Metal Product Manufacturing</v>
          </cell>
        </row>
        <row r="1603">
          <cell r="A1603">
            <v>333111</v>
          </cell>
          <cell r="B1603" t="str">
            <v>Farm Machinery and Equipment Manufacturing</v>
          </cell>
        </row>
        <row r="1604">
          <cell r="A1604">
            <v>333112</v>
          </cell>
          <cell r="B1604" t="str">
            <v>Lawn and Garden Tractor and Home Lawn and Garden Equipment Manufacturing</v>
          </cell>
        </row>
        <row r="1605">
          <cell r="A1605">
            <v>333120</v>
          </cell>
          <cell r="B1605" t="str">
            <v>Construction Machinery Manufacturing</v>
          </cell>
        </row>
        <row r="1606">
          <cell r="A1606">
            <v>333131</v>
          </cell>
          <cell r="B1606" t="str">
            <v>Mining Machinery and Equipment Manufacturing</v>
          </cell>
        </row>
        <row r="1607">
          <cell r="A1607">
            <v>333132</v>
          </cell>
          <cell r="B1607" t="str">
            <v>Oil and Gas Field Machinery and Equipment Manufacturing</v>
          </cell>
        </row>
        <row r="1608">
          <cell r="A1608">
            <v>333210</v>
          </cell>
          <cell r="B1608" t="str">
            <v>Sawmill and Woodworking Machinery Manufacturing</v>
          </cell>
        </row>
        <row r="1609">
          <cell r="A1609">
            <v>333220</v>
          </cell>
          <cell r="B1609" t="str">
            <v>Plastics and Rubber Industry Machinery Manufacturing</v>
          </cell>
        </row>
        <row r="1610">
          <cell r="A1610">
            <v>333291</v>
          </cell>
          <cell r="B1610" t="str">
            <v>Paper Industry Machinery Manufacturing</v>
          </cell>
        </row>
        <row r="1611">
          <cell r="A1611">
            <v>333292</v>
          </cell>
          <cell r="B1611" t="str">
            <v>Textile Machinery Manufacturing</v>
          </cell>
        </row>
        <row r="1612">
          <cell r="A1612">
            <v>333293</v>
          </cell>
          <cell r="B1612" t="str">
            <v>Printing Machinery and Equipment Manufacturing</v>
          </cell>
        </row>
        <row r="1613">
          <cell r="A1613">
            <v>333294</v>
          </cell>
          <cell r="B1613" t="str">
            <v>Food Product Machinery Manufacturing</v>
          </cell>
        </row>
        <row r="1614">
          <cell r="A1614">
            <v>333295</v>
          </cell>
          <cell r="B1614" t="str">
            <v>Semiconductor Machinery Manufacturing</v>
          </cell>
        </row>
        <row r="1615">
          <cell r="A1615">
            <v>333298</v>
          </cell>
          <cell r="B1615" t="str">
            <v>All Other Industrial Machinery Manufacturing</v>
          </cell>
        </row>
        <row r="1616">
          <cell r="A1616">
            <v>333311</v>
          </cell>
          <cell r="B1616" t="str">
            <v>Automatic Vending Machine Manufacturing</v>
          </cell>
        </row>
        <row r="1617">
          <cell r="A1617">
            <v>333312</v>
          </cell>
          <cell r="B1617" t="str">
            <v>Commercial Laundry, Drycleaning, and Pressing Machine Manufacturing</v>
          </cell>
        </row>
        <row r="1618">
          <cell r="A1618">
            <v>333313</v>
          </cell>
          <cell r="B1618" t="str">
            <v>Office Machinery Manufacturing</v>
          </cell>
        </row>
        <row r="1619">
          <cell r="A1619">
            <v>333314</v>
          </cell>
          <cell r="B1619" t="str">
            <v>Optical Instrument and Lens Manufacturing</v>
          </cell>
        </row>
        <row r="1620">
          <cell r="A1620">
            <v>333315</v>
          </cell>
          <cell r="B1620" t="str">
            <v>Photographic and Photocopying Equipment Manufacturing</v>
          </cell>
        </row>
        <row r="1621">
          <cell r="A1621">
            <v>333319</v>
          </cell>
          <cell r="B1621" t="str">
            <v>Other Commercial and Service Industry Machinery Manufacturing</v>
          </cell>
        </row>
        <row r="1622">
          <cell r="A1622">
            <v>333411</v>
          </cell>
          <cell r="B1622" t="str">
            <v>Air Purification Equipment Manufacturing</v>
          </cell>
        </row>
        <row r="1623">
          <cell r="A1623">
            <v>333412</v>
          </cell>
          <cell r="B1623" t="str">
            <v>Industrial and Commercial Fan and Blower Manufacturing</v>
          </cell>
        </row>
        <row r="1624">
          <cell r="A1624">
            <v>333414</v>
          </cell>
          <cell r="B1624" t="str">
            <v>Heating Equipment (except Warm Air Furnaces) Manufacturing</v>
          </cell>
        </row>
        <row r="1625">
          <cell r="A1625">
            <v>333415</v>
          </cell>
          <cell r="B1625" t="str">
            <v>Air-Conditioning and Warm Air Heating Equipment and Commercial and Industrial Refrigeration Equipment Manufacturing</v>
          </cell>
        </row>
        <row r="1626">
          <cell r="A1626">
            <v>333511</v>
          </cell>
          <cell r="B1626" t="str">
            <v>Industrial Mold Manufacturing</v>
          </cell>
        </row>
        <row r="1627">
          <cell r="A1627">
            <v>333512</v>
          </cell>
          <cell r="B1627" t="str">
            <v>Machine Tool (Metal Cutting Types) Manufacturing</v>
          </cell>
        </row>
        <row r="1628">
          <cell r="A1628">
            <v>333513</v>
          </cell>
          <cell r="B1628" t="str">
            <v>Machine Tool (Metal Forming Types) Manufacturing</v>
          </cell>
        </row>
        <row r="1629">
          <cell r="A1629">
            <v>333514</v>
          </cell>
          <cell r="B1629" t="str">
            <v>Special Die and Tool, Die Set, Jig, and Fixture Manufacturing</v>
          </cell>
        </row>
        <row r="1630">
          <cell r="A1630">
            <v>333515</v>
          </cell>
          <cell r="B1630" t="str">
            <v>Cutting Tool and Machine Tool Accessory Manufacturing</v>
          </cell>
        </row>
        <row r="1631">
          <cell r="A1631">
            <v>333516</v>
          </cell>
          <cell r="B1631" t="str">
            <v>Rolling Mill Machinery and Equipment Manufacturing</v>
          </cell>
        </row>
        <row r="1632">
          <cell r="A1632">
            <v>333518</v>
          </cell>
          <cell r="B1632" t="str">
            <v>Other Metalworking Machinery Manufacturing</v>
          </cell>
        </row>
        <row r="1633">
          <cell r="A1633">
            <v>333611</v>
          </cell>
          <cell r="B1633" t="str">
            <v>Turbine and Turbine Generator Set Units Manufacturing</v>
          </cell>
        </row>
        <row r="1634">
          <cell r="A1634">
            <v>333612</v>
          </cell>
          <cell r="B1634" t="str">
            <v>Speed Changer, Industrial High-Speed Drive, and Gear Manufacturing</v>
          </cell>
        </row>
        <row r="1635">
          <cell r="A1635">
            <v>333613</v>
          </cell>
          <cell r="B1635" t="str">
            <v>Mechanical Power Transmission Equipment Manufacturing</v>
          </cell>
        </row>
        <row r="1636">
          <cell r="A1636">
            <v>333618</v>
          </cell>
          <cell r="B1636" t="str">
            <v>Other Engine Equipment Manufacturing</v>
          </cell>
        </row>
        <row r="1637">
          <cell r="A1637">
            <v>333911</v>
          </cell>
          <cell r="B1637" t="str">
            <v>Pump and Pumping Equipment Manufacturing</v>
          </cell>
        </row>
        <row r="1638">
          <cell r="A1638">
            <v>333912</v>
          </cell>
          <cell r="B1638" t="str">
            <v>Air and Gas Compressor Manufacturing</v>
          </cell>
        </row>
        <row r="1639">
          <cell r="A1639">
            <v>333913</v>
          </cell>
          <cell r="B1639" t="str">
            <v>Measuring and Dispensing Pump Manufacturing</v>
          </cell>
        </row>
        <row r="1640">
          <cell r="A1640">
            <v>333921</v>
          </cell>
          <cell r="B1640" t="str">
            <v>Elevator and Moving Stairway Manufacturing</v>
          </cell>
        </row>
        <row r="1641">
          <cell r="A1641">
            <v>333922</v>
          </cell>
          <cell r="B1641" t="str">
            <v>Conveyor and Conveying Equipment Manufacturing</v>
          </cell>
        </row>
        <row r="1642">
          <cell r="A1642">
            <v>333923</v>
          </cell>
          <cell r="B1642" t="str">
            <v>Overhead Traveling Crane, Hoist, and Monorail System Manufacturing</v>
          </cell>
        </row>
        <row r="1643">
          <cell r="A1643">
            <v>333924</v>
          </cell>
          <cell r="B1643" t="str">
            <v>Industrial Truck, Tractor, Trailer, and Stacker Machinery Manufacturing</v>
          </cell>
        </row>
        <row r="1644">
          <cell r="A1644">
            <v>333991</v>
          </cell>
          <cell r="B1644" t="str">
            <v>Power-Driven Handtool Manufacturing</v>
          </cell>
        </row>
        <row r="1645">
          <cell r="A1645">
            <v>333992</v>
          </cell>
          <cell r="B1645" t="str">
            <v>Welding and Soldering Equipment Manufacturing</v>
          </cell>
        </row>
        <row r="1646">
          <cell r="A1646">
            <v>333993</v>
          </cell>
          <cell r="B1646" t="str">
            <v>Packaging Machinery Manufacturing</v>
          </cell>
        </row>
        <row r="1647">
          <cell r="A1647">
            <v>333994</v>
          </cell>
          <cell r="B1647" t="str">
            <v>Industrial Process Furnace and Oven Manufacturing</v>
          </cell>
        </row>
        <row r="1648">
          <cell r="A1648">
            <v>333995</v>
          </cell>
          <cell r="B1648" t="str">
            <v>Fluid Power Cylinder and Actuator Manufacturing</v>
          </cell>
        </row>
        <row r="1649">
          <cell r="A1649">
            <v>333996</v>
          </cell>
          <cell r="B1649" t="str">
            <v>Fluid Power Pump and Motor Manufacturing</v>
          </cell>
        </row>
        <row r="1650">
          <cell r="A1650">
            <v>333997</v>
          </cell>
          <cell r="B1650" t="str">
            <v>Scale and Balance (except Laboratory) Manufacturing</v>
          </cell>
        </row>
        <row r="1651">
          <cell r="A1651">
            <v>333999</v>
          </cell>
          <cell r="B1651" t="str">
            <v>All Other Miscellaneous General Purpose Machinery Manufacturing</v>
          </cell>
        </row>
        <row r="1652">
          <cell r="A1652">
            <v>334111</v>
          </cell>
          <cell r="B1652" t="str">
            <v>Electronic Computer Manufacturing</v>
          </cell>
        </row>
        <row r="1653">
          <cell r="A1653">
            <v>334112</v>
          </cell>
          <cell r="B1653" t="str">
            <v>Computer Storage Device Manufacturing</v>
          </cell>
        </row>
        <row r="1654">
          <cell r="A1654">
            <v>334113</v>
          </cell>
          <cell r="B1654" t="str">
            <v>Computer Terminal Manufacturing</v>
          </cell>
        </row>
        <row r="1655">
          <cell r="A1655">
            <v>334119</v>
          </cell>
          <cell r="B1655" t="str">
            <v>Other Computer Peripheral Equipment Manufacturing</v>
          </cell>
        </row>
        <row r="1656">
          <cell r="A1656">
            <v>334210</v>
          </cell>
          <cell r="B1656" t="str">
            <v>Telephone Apparatus Manufacturing</v>
          </cell>
        </row>
        <row r="1657">
          <cell r="A1657">
            <v>334220</v>
          </cell>
          <cell r="B1657" t="str">
            <v>Radio and Television Broadcasting and Wireless Communications Equipment Manufacturing</v>
          </cell>
        </row>
        <row r="1658">
          <cell r="A1658">
            <v>334290</v>
          </cell>
          <cell r="B1658" t="str">
            <v>Other Communications Equipment Manufacturing</v>
          </cell>
        </row>
        <row r="1659">
          <cell r="A1659">
            <v>334310</v>
          </cell>
          <cell r="B1659" t="str">
            <v>Audio and Video Equipment Manufacturing</v>
          </cell>
        </row>
        <row r="1660">
          <cell r="A1660">
            <v>334411</v>
          </cell>
          <cell r="B1660" t="str">
            <v>Electron Tube Manufacturing</v>
          </cell>
        </row>
        <row r="1661">
          <cell r="A1661">
            <v>334412</v>
          </cell>
          <cell r="B1661" t="str">
            <v>Bare Printed Circuit Board Manufacturing</v>
          </cell>
        </row>
        <row r="1662">
          <cell r="A1662">
            <v>334413</v>
          </cell>
          <cell r="B1662" t="str">
            <v>Semiconductor and Related Device Manufacturing</v>
          </cell>
        </row>
        <row r="1663">
          <cell r="A1663">
            <v>334414</v>
          </cell>
          <cell r="B1663" t="str">
            <v>Electronic Capacitor Manufacturing</v>
          </cell>
        </row>
        <row r="1664">
          <cell r="A1664">
            <v>334415</v>
          </cell>
          <cell r="B1664" t="str">
            <v>Electronic Resistor Manufacturing</v>
          </cell>
        </row>
        <row r="1665">
          <cell r="A1665">
            <v>334416</v>
          </cell>
          <cell r="B1665" t="str">
            <v>Electronic Coil, Transformer, and Other Inductor Manufacturing</v>
          </cell>
        </row>
        <row r="1666">
          <cell r="A1666">
            <v>334417</v>
          </cell>
          <cell r="B1666" t="str">
            <v>Electronic Connector Manufacturing</v>
          </cell>
        </row>
        <row r="1667">
          <cell r="A1667">
            <v>334418</v>
          </cell>
          <cell r="B1667" t="str">
            <v>Printed Circuit Assembly (Electronic Assembly) Manufacturing</v>
          </cell>
        </row>
        <row r="1668">
          <cell r="A1668">
            <v>334419</v>
          </cell>
          <cell r="B1668" t="str">
            <v>Other Electronic Component Manufacturing</v>
          </cell>
        </row>
        <row r="1669">
          <cell r="A1669">
            <v>334510</v>
          </cell>
          <cell r="B1669" t="str">
            <v>Electromedical and Electrotherapeutic Apparatus Manufacturing</v>
          </cell>
        </row>
        <row r="1670">
          <cell r="A1670">
            <v>334511</v>
          </cell>
          <cell r="B1670" t="str">
            <v>Search, Detection, Navigation, Guidance, Aeronautical, and Nautical System and Instrument Manufacturing</v>
          </cell>
        </row>
        <row r="1671">
          <cell r="A1671">
            <v>334512</v>
          </cell>
          <cell r="B1671" t="str">
            <v>Automatic Environmental Control Manufacturing for Residential, Commercial, and Appliance Use</v>
          </cell>
        </row>
        <row r="1672">
          <cell r="A1672">
            <v>334513</v>
          </cell>
          <cell r="B1672" t="str">
            <v>Instruments and Related Products Manufacturing for Measuring, Displaying, and Controlling Industrial Process Variables</v>
          </cell>
        </row>
        <row r="1673">
          <cell r="A1673">
            <v>334514</v>
          </cell>
          <cell r="B1673" t="str">
            <v>Totalizing Fluid Meter and Counting Device Manufacturing</v>
          </cell>
        </row>
        <row r="1674">
          <cell r="A1674">
            <v>334515</v>
          </cell>
          <cell r="B1674" t="str">
            <v>Instrument Manufacturing for Measuring and Testing Electricity and Electrical Signals</v>
          </cell>
        </row>
        <row r="1675">
          <cell r="A1675">
            <v>334516</v>
          </cell>
          <cell r="B1675" t="str">
            <v>Analytical Laboratory Instrument Manufacturing</v>
          </cell>
        </row>
        <row r="1676">
          <cell r="A1676">
            <v>334517</v>
          </cell>
          <cell r="B1676" t="str">
            <v>Irradiation Apparatus Manufacturing</v>
          </cell>
        </row>
        <row r="1677">
          <cell r="A1677">
            <v>334518</v>
          </cell>
          <cell r="B1677" t="str">
            <v>Watch, Clock, and Part Manufacturing</v>
          </cell>
        </row>
        <row r="1678">
          <cell r="A1678">
            <v>334519</v>
          </cell>
          <cell r="B1678" t="str">
            <v>Other Measuring and Controlling Device Manufacturing</v>
          </cell>
        </row>
        <row r="1679">
          <cell r="A1679">
            <v>334611</v>
          </cell>
          <cell r="B1679" t="str">
            <v>Software Reproducing</v>
          </cell>
        </row>
        <row r="1680">
          <cell r="A1680">
            <v>334612</v>
          </cell>
          <cell r="B1680" t="str">
            <v>Prerecorded Compact Disc (except Software), Tape, and Record Reproducing</v>
          </cell>
        </row>
        <row r="1681">
          <cell r="A1681">
            <v>334613</v>
          </cell>
          <cell r="B1681" t="str">
            <v>Magnetic and Optical Recording Media Manufacturing</v>
          </cell>
        </row>
        <row r="1682">
          <cell r="A1682">
            <v>335110</v>
          </cell>
          <cell r="B1682" t="str">
            <v>Electric Lamp Bulb and Part Manufacturing</v>
          </cell>
        </row>
        <row r="1683">
          <cell r="A1683">
            <v>335121</v>
          </cell>
          <cell r="B1683" t="str">
            <v>Residential Electric Lighting Fixture Manufacturing</v>
          </cell>
        </row>
        <row r="1684">
          <cell r="A1684">
            <v>335122</v>
          </cell>
          <cell r="B1684" t="str">
            <v>Commercial, Industrial, and Institutional Electric Lighting Fixture Manufacturing</v>
          </cell>
        </row>
        <row r="1685">
          <cell r="A1685">
            <v>335129</v>
          </cell>
          <cell r="B1685" t="str">
            <v>Other Lighting Equipment Manufacturing</v>
          </cell>
        </row>
        <row r="1686">
          <cell r="A1686">
            <v>335211</v>
          </cell>
          <cell r="B1686" t="str">
            <v>Electric Housewares and Household Fan Manufacturing</v>
          </cell>
        </row>
        <row r="1687">
          <cell r="A1687">
            <v>335212</v>
          </cell>
          <cell r="B1687" t="str">
            <v>Household Vacuum Cleaner Manufacturing</v>
          </cell>
        </row>
        <row r="1688">
          <cell r="A1688">
            <v>335221</v>
          </cell>
          <cell r="B1688" t="str">
            <v>Household Cooking Appliance Manufacturing</v>
          </cell>
        </row>
        <row r="1689">
          <cell r="A1689">
            <v>335222</v>
          </cell>
          <cell r="B1689" t="str">
            <v>Household Refrigerator and Home Freezer Manufacturing</v>
          </cell>
        </row>
        <row r="1690">
          <cell r="A1690">
            <v>335224</v>
          </cell>
          <cell r="B1690" t="str">
            <v>Household Laundry Equipment Manufacturing</v>
          </cell>
        </row>
        <row r="1691">
          <cell r="A1691">
            <v>335228</v>
          </cell>
          <cell r="B1691" t="str">
            <v>Other Major Household Appliance Manufacturing</v>
          </cell>
        </row>
        <row r="1692">
          <cell r="A1692">
            <v>335311</v>
          </cell>
          <cell r="B1692" t="str">
            <v>Power, Distribution, and Specialty Transformer Manufacturing</v>
          </cell>
        </row>
        <row r="1693">
          <cell r="A1693">
            <v>335312</v>
          </cell>
          <cell r="B1693" t="str">
            <v>Motor and Generator Manufacturing</v>
          </cell>
        </row>
        <row r="1694">
          <cell r="A1694">
            <v>335313</v>
          </cell>
          <cell r="B1694" t="str">
            <v>Switchgear and Switchboard Apparatus Manufacturing</v>
          </cell>
        </row>
        <row r="1695">
          <cell r="A1695">
            <v>335314</v>
          </cell>
          <cell r="B1695" t="str">
            <v>Relay and Industrial Control Manufacturing</v>
          </cell>
        </row>
        <row r="1696">
          <cell r="A1696">
            <v>335911</v>
          </cell>
          <cell r="B1696" t="str">
            <v>Storage Battery Manufacturing</v>
          </cell>
        </row>
        <row r="1697">
          <cell r="A1697">
            <v>335912</v>
          </cell>
          <cell r="B1697" t="str">
            <v>Primary Battery Manufacturing</v>
          </cell>
        </row>
        <row r="1698">
          <cell r="A1698">
            <v>335921</v>
          </cell>
          <cell r="B1698" t="str">
            <v>Fiber Optic Cable Manufacturing</v>
          </cell>
        </row>
        <row r="1699">
          <cell r="A1699">
            <v>335929</v>
          </cell>
          <cell r="B1699" t="str">
            <v>Other Communication and Energy Wire Manufacturing</v>
          </cell>
        </row>
        <row r="1700">
          <cell r="A1700">
            <v>335931</v>
          </cell>
          <cell r="B1700" t="str">
            <v>Current-Carrying Wiring Device Manufacturing</v>
          </cell>
        </row>
        <row r="1701">
          <cell r="A1701">
            <v>335932</v>
          </cell>
          <cell r="B1701" t="str">
            <v>Noncurrent-Carrying Wiring Device Manufacturing</v>
          </cell>
        </row>
        <row r="1702">
          <cell r="A1702">
            <v>335991</v>
          </cell>
          <cell r="B1702" t="str">
            <v>Carbon and Graphite Product Manufacturing</v>
          </cell>
        </row>
        <row r="1703">
          <cell r="A1703">
            <v>335999</v>
          </cell>
          <cell r="B1703" t="str">
            <v>All Other Miscellaneous Electrical Equipment and Component Manufacturing</v>
          </cell>
        </row>
        <row r="1704">
          <cell r="A1704">
            <v>336111</v>
          </cell>
          <cell r="B1704" t="str">
            <v>Automobile Manufacturing</v>
          </cell>
        </row>
        <row r="1705">
          <cell r="A1705">
            <v>336112</v>
          </cell>
          <cell r="B1705" t="str">
            <v>Light Truck and Utility Vehicle Manufacturing</v>
          </cell>
        </row>
        <row r="1706">
          <cell r="A1706">
            <v>336120</v>
          </cell>
          <cell r="B1706" t="str">
            <v>Heavy Duty Truck Manufacturing</v>
          </cell>
        </row>
        <row r="1707">
          <cell r="A1707">
            <v>336211</v>
          </cell>
          <cell r="B1707" t="str">
            <v>Motor Vehicle Body Manufacturing</v>
          </cell>
        </row>
        <row r="1708">
          <cell r="A1708">
            <v>336212</v>
          </cell>
          <cell r="B1708" t="str">
            <v>Truck Trailer Manufacturing</v>
          </cell>
        </row>
        <row r="1709">
          <cell r="A1709">
            <v>336213</v>
          </cell>
          <cell r="B1709" t="str">
            <v>Motor Home Manufacturing</v>
          </cell>
        </row>
        <row r="1710">
          <cell r="A1710">
            <v>336214</v>
          </cell>
          <cell r="B1710" t="str">
            <v>Travel Trailer and Camper Manufacturing</v>
          </cell>
        </row>
        <row r="1711">
          <cell r="A1711">
            <v>336311</v>
          </cell>
          <cell r="B1711" t="str">
            <v>Carburetor, Piston, Piston Ring, and Valve Manufacturing</v>
          </cell>
        </row>
        <row r="1712">
          <cell r="A1712">
            <v>336312</v>
          </cell>
          <cell r="B1712" t="str">
            <v>Gasoline Engine and Engine Parts Manufacturing</v>
          </cell>
        </row>
        <row r="1713">
          <cell r="A1713">
            <v>336321</v>
          </cell>
          <cell r="B1713" t="str">
            <v>Vehicular Lighting Equipment Manufacturing</v>
          </cell>
        </row>
        <row r="1714">
          <cell r="A1714">
            <v>336322</v>
          </cell>
          <cell r="B1714" t="str">
            <v>Other Motor Vehicle Electrical and Electronic Equipment Manufacturing</v>
          </cell>
        </row>
        <row r="1715">
          <cell r="A1715">
            <v>336330</v>
          </cell>
          <cell r="B1715" t="str">
            <v>Motor Vehicle Steering and Suspension Components (except Spring) Manufacturing</v>
          </cell>
        </row>
        <row r="1716">
          <cell r="A1716">
            <v>336340</v>
          </cell>
          <cell r="B1716" t="str">
            <v>Motor Vehicle Brake System Manufacturing</v>
          </cell>
        </row>
        <row r="1717">
          <cell r="A1717">
            <v>336350</v>
          </cell>
          <cell r="B1717" t="str">
            <v>Motor Vehicle Transmission and Power Train Parts Manufacturing</v>
          </cell>
        </row>
        <row r="1718">
          <cell r="A1718">
            <v>336360</v>
          </cell>
          <cell r="B1718" t="str">
            <v>Motor Vehicle Seating and Interior Trim Manufacturing</v>
          </cell>
        </row>
        <row r="1719">
          <cell r="A1719">
            <v>336370</v>
          </cell>
          <cell r="B1719" t="str">
            <v>Motor Vehicle Metal Stamping</v>
          </cell>
        </row>
        <row r="1720">
          <cell r="A1720">
            <v>336391</v>
          </cell>
          <cell r="B1720" t="str">
            <v>Motor Vehicle Air-Conditioning Manufacturing</v>
          </cell>
        </row>
        <row r="1721">
          <cell r="A1721">
            <v>336399</v>
          </cell>
          <cell r="B1721" t="str">
            <v>All Other Motor Vehicle Parts Manufacturing</v>
          </cell>
        </row>
        <row r="1722">
          <cell r="A1722">
            <v>336411</v>
          </cell>
          <cell r="B1722" t="str">
            <v>Aircraft Manufacturing</v>
          </cell>
        </row>
        <row r="1723">
          <cell r="A1723">
            <v>336412</v>
          </cell>
          <cell r="B1723" t="str">
            <v>Aircraft Engine and Engine Parts Manufacturing</v>
          </cell>
        </row>
        <row r="1724">
          <cell r="A1724">
            <v>336413</v>
          </cell>
          <cell r="B1724" t="str">
            <v>Other Aircraft Parts and Auxiliary Equipment Manufacturing</v>
          </cell>
        </row>
        <row r="1725">
          <cell r="A1725">
            <v>336414</v>
          </cell>
          <cell r="B1725" t="str">
            <v>Guided Missile and Space Vehicle Manufacturing</v>
          </cell>
        </row>
        <row r="1726">
          <cell r="A1726">
            <v>336415</v>
          </cell>
          <cell r="B1726" t="str">
            <v>Guided Missile and Space Vehicle Propulsion Unit and Propulsion Unit Parts Manufacturing</v>
          </cell>
        </row>
        <row r="1727">
          <cell r="A1727">
            <v>336419</v>
          </cell>
          <cell r="B1727" t="str">
            <v>Other Guided Missile and Space Vehicle Parts and Auxiliary Equipment Manufacturing</v>
          </cell>
        </row>
        <row r="1728">
          <cell r="A1728">
            <v>336510</v>
          </cell>
          <cell r="B1728" t="str">
            <v>Railroad Rolling Stock Manufacturing</v>
          </cell>
        </row>
        <row r="1729">
          <cell r="A1729">
            <v>336611</v>
          </cell>
          <cell r="B1729" t="str">
            <v>Ship Building and Repairing</v>
          </cell>
        </row>
        <row r="1730">
          <cell r="A1730">
            <v>336612</v>
          </cell>
          <cell r="B1730" t="str">
            <v>Boat Building</v>
          </cell>
        </row>
        <row r="1731">
          <cell r="A1731">
            <v>336991</v>
          </cell>
          <cell r="B1731" t="str">
            <v>Motorcycle, Bicycle, and Parts Manufacturing</v>
          </cell>
        </row>
        <row r="1732">
          <cell r="A1732">
            <v>336992</v>
          </cell>
          <cell r="B1732" t="str">
            <v>Military Armored Vehicle, Tank, and Tank Component Manufacturing</v>
          </cell>
        </row>
        <row r="1733">
          <cell r="A1733">
            <v>336999</v>
          </cell>
          <cell r="B1733" t="str">
            <v>All Other Transportation Equipment Manufacturing</v>
          </cell>
        </row>
        <row r="1734">
          <cell r="A1734">
            <v>337110</v>
          </cell>
          <cell r="B1734" t="str">
            <v>Wood Kitchen Cabinet and Countertop Manufacturing</v>
          </cell>
        </row>
        <row r="1735">
          <cell r="A1735">
            <v>337121</v>
          </cell>
          <cell r="B1735" t="str">
            <v>Upholstered Household Furniture Manufacturing</v>
          </cell>
        </row>
        <row r="1736">
          <cell r="A1736">
            <v>337122</v>
          </cell>
          <cell r="B1736" t="str">
            <v>Nonupholstered Wood Household Furniture Manufacturing</v>
          </cell>
        </row>
        <row r="1737">
          <cell r="A1737">
            <v>337124</v>
          </cell>
          <cell r="B1737" t="str">
            <v>Metal Household Furniture Manufacturing</v>
          </cell>
        </row>
        <row r="1738">
          <cell r="A1738">
            <v>337125</v>
          </cell>
          <cell r="B1738" t="str">
            <v>Household Furniture (except Wood and Metal) Manufacturing</v>
          </cell>
        </row>
        <row r="1739">
          <cell r="A1739">
            <v>337127</v>
          </cell>
          <cell r="B1739" t="str">
            <v>Institutional Furniture Manufacturing</v>
          </cell>
        </row>
        <row r="1740">
          <cell r="A1740">
            <v>337129</v>
          </cell>
          <cell r="B1740" t="str">
            <v>Wood Television, Radio, and Sewing Machine Cabinet Manufacturing</v>
          </cell>
        </row>
        <row r="1741">
          <cell r="A1741">
            <v>337211</v>
          </cell>
          <cell r="B1741" t="str">
            <v>Wood Office Furniture Manufacturing</v>
          </cell>
        </row>
        <row r="1742">
          <cell r="A1742">
            <v>337212</v>
          </cell>
          <cell r="B1742" t="str">
            <v>Custom Architectural Woodwork and Millwork Manufacturing</v>
          </cell>
        </row>
        <row r="1743">
          <cell r="A1743">
            <v>337214</v>
          </cell>
          <cell r="B1743" t="str">
            <v>Office Furniture (except Wood) Manufacturing</v>
          </cell>
        </row>
        <row r="1744">
          <cell r="A1744">
            <v>337215</v>
          </cell>
          <cell r="B1744" t="str">
            <v>Showcase, Partition, Shelving, and Locker Manufacturing</v>
          </cell>
        </row>
        <row r="1745">
          <cell r="A1745">
            <v>337910</v>
          </cell>
          <cell r="B1745" t="str">
            <v>Mattress Manufacturing</v>
          </cell>
        </row>
        <row r="1746">
          <cell r="A1746">
            <v>337920</v>
          </cell>
          <cell r="B1746" t="str">
            <v>Blind and Shade Manufacturing</v>
          </cell>
        </row>
        <row r="1747">
          <cell r="A1747">
            <v>339111</v>
          </cell>
          <cell r="B1747" t="str">
            <v>Laboratory Apparatus and Furniture Manufacturing</v>
          </cell>
        </row>
        <row r="1748">
          <cell r="A1748">
            <v>339112</v>
          </cell>
          <cell r="B1748" t="str">
            <v>Surgical and Medical Instrument Manufacturing</v>
          </cell>
        </row>
        <row r="1749">
          <cell r="A1749">
            <v>339113</v>
          </cell>
          <cell r="B1749" t="str">
            <v>Surgical Appliance and Supplies Manufacturing</v>
          </cell>
        </row>
        <row r="1750">
          <cell r="A1750">
            <v>339114</v>
          </cell>
          <cell r="B1750" t="str">
            <v>Dental Equipment and Supplies Manufacturing</v>
          </cell>
        </row>
        <row r="1751">
          <cell r="A1751">
            <v>339115</v>
          </cell>
          <cell r="B1751" t="str">
            <v>Ophthalmic Goods Manufacturing</v>
          </cell>
        </row>
        <row r="1752">
          <cell r="A1752">
            <v>339116</v>
          </cell>
          <cell r="B1752" t="str">
            <v>Dental Laboratories</v>
          </cell>
        </row>
        <row r="1753">
          <cell r="A1753">
            <v>339911</v>
          </cell>
          <cell r="B1753" t="str">
            <v>Jewelry (except Costume) Manufacturing</v>
          </cell>
        </row>
        <row r="1754">
          <cell r="A1754">
            <v>339912</v>
          </cell>
          <cell r="B1754" t="str">
            <v>Silverware and Hollowware Manufacturing</v>
          </cell>
        </row>
        <row r="1755">
          <cell r="A1755">
            <v>339913</v>
          </cell>
          <cell r="B1755" t="str">
            <v>Jewelers' Material and Lapidary Work Manufacturing</v>
          </cell>
        </row>
        <row r="1756">
          <cell r="A1756">
            <v>339914</v>
          </cell>
          <cell r="B1756" t="str">
            <v>Costume Jewelry and Novelty Manufacturing</v>
          </cell>
        </row>
        <row r="1757">
          <cell r="A1757">
            <v>339920</v>
          </cell>
          <cell r="B1757" t="str">
            <v>Sporting and Athletic Goods Manufacturing</v>
          </cell>
        </row>
        <row r="1758">
          <cell r="A1758">
            <v>339931</v>
          </cell>
          <cell r="B1758" t="str">
            <v>Doll and Stuffed Toy Manufacturing</v>
          </cell>
        </row>
        <row r="1759">
          <cell r="A1759">
            <v>339932</v>
          </cell>
          <cell r="B1759" t="str">
            <v>Game, Toy, and Children's Vehicle Manufacturing</v>
          </cell>
        </row>
        <row r="1760">
          <cell r="A1760">
            <v>339941</v>
          </cell>
          <cell r="B1760" t="str">
            <v>Pen and Mechanical Pencil Manufacturing</v>
          </cell>
        </row>
        <row r="1761">
          <cell r="A1761">
            <v>339942</v>
          </cell>
          <cell r="B1761" t="str">
            <v>Lead Pencil and Art Good Manufacturing</v>
          </cell>
        </row>
        <row r="1762">
          <cell r="A1762">
            <v>339943</v>
          </cell>
          <cell r="B1762" t="str">
            <v>Marking Device Manufacturing</v>
          </cell>
        </row>
        <row r="1763">
          <cell r="A1763">
            <v>339944</v>
          </cell>
          <cell r="B1763" t="str">
            <v>Carbon Paper and Inked Ribbon Manufacturing</v>
          </cell>
        </row>
        <row r="1764">
          <cell r="A1764">
            <v>339950</v>
          </cell>
          <cell r="B1764" t="str">
            <v>Sign Manufacturing</v>
          </cell>
        </row>
        <row r="1765">
          <cell r="A1765">
            <v>339991</v>
          </cell>
          <cell r="B1765" t="str">
            <v>Gasket, Packing, and Sealing Device Manufacturing</v>
          </cell>
        </row>
        <row r="1766">
          <cell r="A1766">
            <v>339992</v>
          </cell>
          <cell r="B1766" t="str">
            <v>Musical Instrument Manufacturing</v>
          </cell>
        </row>
        <row r="1767">
          <cell r="A1767">
            <v>339993</v>
          </cell>
          <cell r="B1767" t="str">
            <v>Fastener, Button, Needle, and Pin Manufacturing</v>
          </cell>
        </row>
        <row r="1768">
          <cell r="A1768">
            <v>339994</v>
          </cell>
          <cell r="B1768" t="str">
            <v>Broom, Brush, and Mop Manufacturing</v>
          </cell>
        </row>
        <row r="1769">
          <cell r="A1769">
            <v>339995</v>
          </cell>
          <cell r="B1769" t="str">
            <v>Burial Casket Manufacturing</v>
          </cell>
        </row>
        <row r="1770">
          <cell r="A1770">
            <v>339999</v>
          </cell>
          <cell r="B1770" t="str">
            <v>All Other Miscellaneous Manufacturing</v>
          </cell>
        </row>
        <row r="1771">
          <cell r="A1771">
            <v>423110</v>
          </cell>
          <cell r="B1771" t="str">
            <v>Automobile and Other Motor Vehicle Merchant Wholesalers</v>
          </cell>
        </row>
        <row r="1772">
          <cell r="A1772">
            <v>423120</v>
          </cell>
          <cell r="B1772" t="str">
            <v>Motor Vehicle Supplies and New Parts Merchant Wholesalers</v>
          </cell>
        </row>
        <row r="1773">
          <cell r="A1773">
            <v>423130</v>
          </cell>
          <cell r="B1773" t="str">
            <v>Tire and Tube Merchant Wholesalers</v>
          </cell>
        </row>
        <row r="1774">
          <cell r="A1774">
            <v>423140</v>
          </cell>
          <cell r="B1774" t="str">
            <v>Motor Vehicle Parts (Used) Merchant Wholesalers</v>
          </cell>
        </row>
        <row r="1775">
          <cell r="A1775">
            <v>423210</v>
          </cell>
          <cell r="B1775" t="str">
            <v>Furniture Merchant Wholesalers</v>
          </cell>
        </row>
        <row r="1776">
          <cell r="A1776">
            <v>423220</v>
          </cell>
          <cell r="B1776" t="str">
            <v>Home Furnishing Merchant Wholesalers</v>
          </cell>
        </row>
        <row r="1777">
          <cell r="A1777">
            <v>423310</v>
          </cell>
          <cell r="B1777" t="str">
            <v>Lumber, Plywood, Millwork, and Wood Panel Merchant Wholesalers</v>
          </cell>
        </row>
        <row r="1778">
          <cell r="A1778">
            <v>423320</v>
          </cell>
          <cell r="B1778" t="str">
            <v>Brick, Stone, and Related Construction Material Merchant Wholesalers</v>
          </cell>
        </row>
        <row r="1779">
          <cell r="A1779">
            <v>423330</v>
          </cell>
          <cell r="B1779" t="str">
            <v>Roofing, Siding, and Insulation Material Merchant Wholesalers</v>
          </cell>
        </row>
        <row r="1780">
          <cell r="A1780">
            <v>423390</v>
          </cell>
          <cell r="B1780" t="str">
            <v>Other Construction Material Merchant Wholesalers</v>
          </cell>
        </row>
        <row r="1781">
          <cell r="A1781">
            <v>423410</v>
          </cell>
          <cell r="B1781" t="str">
            <v>Photographic Equipment and Supplies Merchant Wholesalers</v>
          </cell>
        </row>
        <row r="1782">
          <cell r="A1782">
            <v>423420</v>
          </cell>
          <cell r="B1782" t="str">
            <v>Office Equipment Merchant Wholesalers</v>
          </cell>
        </row>
        <row r="1783">
          <cell r="A1783">
            <v>423430</v>
          </cell>
          <cell r="B1783" t="str">
            <v>Computer and Computer Peripheral Equipment and Software Merchant Wholesalers</v>
          </cell>
        </row>
        <row r="1784">
          <cell r="A1784">
            <v>423440</v>
          </cell>
          <cell r="B1784" t="str">
            <v>Other Commercial Equipment Merchant Wholesalers</v>
          </cell>
        </row>
        <row r="1785">
          <cell r="A1785">
            <v>423450</v>
          </cell>
          <cell r="B1785" t="str">
            <v>Medical, Dental, and Hospital Equipment and Supplies Merchant Wholesalers</v>
          </cell>
        </row>
        <row r="1786">
          <cell r="A1786">
            <v>423460</v>
          </cell>
          <cell r="B1786" t="str">
            <v>Ophthalmic Goods Merchant Wholesalers</v>
          </cell>
        </row>
        <row r="1787">
          <cell r="A1787">
            <v>423490</v>
          </cell>
          <cell r="B1787" t="str">
            <v>Other Professional Equipment and Supplies Merchant Wholesalers</v>
          </cell>
        </row>
        <row r="1788">
          <cell r="A1788">
            <v>423510</v>
          </cell>
          <cell r="B1788" t="str">
            <v>Metal Service Centers and Other Metal Merchant Wholesalers</v>
          </cell>
        </row>
        <row r="1789">
          <cell r="A1789">
            <v>423520</v>
          </cell>
          <cell r="B1789" t="str">
            <v>Coal and Other Mineral and Ore Merchant Wholesalers</v>
          </cell>
        </row>
        <row r="1790">
          <cell r="A1790">
            <v>423610</v>
          </cell>
          <cell r="B1790" t="str">
            <v>Electrical Apparatus and Equipment, Wiring Supplies, and Related Equipment Merchant  Wholesalers</v>
          </cell>
        </row>
        <row r="1791">
          <cell r="A1791">
            <v>423620</v>
          </cell>
          <cell r="B1791" t="str">
            <v>Electrical and Electronic Appliance, Television, and Radio Set Merchant Wholesalers</v>
          </cell>
        </row>
        <row r="1792">
          <cell r="A1792">
            <v>423690</v>
          </cell>
          <cell r="B1792" t="str">
            <v>Other Electronic Parts and Equipment Merchant Wholesalers</v>
          </cell>
        </row>
        <row r="1793">
          <cell r="A1793">
            <v>423710</v>
          </cell>
          <cell r="B1793" t="str">
            <v>Hardware Merchant Wholesalers</v>
          </cell>
        </row>
        <row r="1794">
          <cell r="A1794">
            <v>423720</v>
          </cell>
          <cell r="B1794" t="str">
            <v>Plumbing and Heating Equipment and Supplies (Hydronics) Merchant Wholesalers</v>
          </cell>
        </row>
        <row r="1795">
          <cell r="A1795">
            <v>423730</v>
          </cell>
          <cell r="B1795" t="str">
            <v>Warm Air Heating and Air-Conditioning Equipment and Supplies Merchant Wholesalers</v>
          </cell>
        </row>
        <row r="1796">
          <cell r="A1796">
            <v>423740</v>
          </cell>
          <cell r="B1796" t="str">
            <v>Refrigeration Equipment and Supplies Merchant Wholesalers</v>
          </cell>
        </row>
        <row r="1797">
          <cell r="A1797">
            <v>423810</v>
          </cell>
          <cell r="B1797" t="str">
            <v>Construction and Mining (except Oil Well) Machinery and Equipment Merchant Wholesalers</v>
          </cell>
        </row>
        <row r="1798">
          <cell r="A1798">
            <v>423820</v>
          </cell>
          <cell r="B1798" t="str">
            <v>Farm and Garden Machinery and Equipment Merchant Wholesalers</v>
          </cell>
        </row>
        <row r="1799">
          <cell r="A1799">
            <v>423830</v>
          </cell>
          <cell r="B1799" t="str">
            <v>Industrial Machinery and Equipment Merchant Wholesalers</v>
          </cell>
        </row>
        <row r="1800">
          <cell r="A1800">
            <v>423840</v>
          </cell>
          <cell r="B1800" t="str">
            <v>Industrial Supplies Merchant Wholesalers</v>
          </cell>
        </row>
        <row r="1801">
          <cell r="A1801">
            <v>423850</v>
          </cell>
          <cell r="B1801" t="str">
            <v>Service Establishment Equipment and Supplies Merchant Wholesalers</v>
          </cell>
        </row>
        <row r="1802">
          <cell r="A1802">
            <v>423860</v>
          </cell>
          <cell r="B1802" t="str">
            <v>Transportation Equipment and Supplies (except Motor Vehicle) Merchant Wholesalers</v>
          </cell>
        </row>
        <row r="1803">
          <cell r="A1803">
            <v>423910</v>
          </cell>
          <cell r="B1803" t="str">
            <v>Sporting and Recreational Goods and Supplies Merchant Wholesalers</v>
          </cell>
        </row>
        <row r="1804">
          <cell r="A1804">
            <v>423920</v>
          </cell>
          <cell r="B1804" t="str">
            <v>Toy and Hobby Goods and Supplies Merchant Wholesalers</v>
          </cell>
        </row>
        <row r="1805">
          <cell r="A1805">
            <v>423930</v>
          </cell>
          <cell r="B1805" t="str">
            <v>Recyclable Material Merchant Wholesalers</v>
          </cell>
        </row>
        <row r="1806">
          <cell r="A1806">
            <v>423940</v>
          </cell>
          <cell r="B1806" t="str">
            <v>Jewelry, Watch, Precious Stone, and Precious Metal Merchant Wholesalers</v>
          </cell>
        </row>
        <row r="1807">
          <cell r="A1807">
            <v>423990</v>
          </cell>
          <cell r="B1807" t="str">
            <v>Other Miscellaneous Durable Goods Merchant Wholesalers</v>
          </cell>
        </row>
        <row r="1808">
          <cell r="A1808">
            <v>424110</v>
          </cell>
          <cell r="B1808" t="str">
            <v>Printing and Writing Paper Merchant Wholesalers</v>
          </cell>
        </row>
        <row r="1809">
          <cell r="A1809">
            <v>424120</v>
          </cell>
          <cell r="B1809" t="str">
            <v>Stationery and Office Supplies Merchant Wholesalers</v>
          </cell>
        </row>
        <row r="1810">
          <cell r="A1810">
            <v>424130</v>
          </cell>
          <cell r="B1810" t="str">
            <v>Industrial and Personal Service Paper Merchant Wholesalers</v>
          </cell>
        </row>
        <row r="1811">
          <cell r="A1811">
            <v>424210</v>
          </cell>
          <cell r="B1811" t="str">
            <v>Drugs and Druggists' Sundries Merchant Wholesalers</v>
          </cell>
        </row>
        <row r="1812">
          <cell r="A1812">
            <v>424310</v>
          </cell>
          <cell r="B1812" t="str">
            <v>Piece Goods, Notions, and Other Dry Goods Merchant Wholesalers</v>
          </cell>
        </row>
        <row r="1813">
          <cell r="A1813">
            <v>424320</v>
          </cell>
          <cell r="B1813" t="str">
            <v>Men's and Boys' Clothing and Furnishings Merchant Wholesalers</v>
          </cell>
        </row>
        <row r="1814">
          <cell r="A1814">
            <v>424330</v>
          </cell>
          <cell r="B1814" t="str">
            <v>Women's, Children's, and Infants' Clothing and Accessories Merchant Wholesalers</v>
          </cell>
        </row>
        <row r="1815">
          <cell r="A1815">
            <v>424340</v>
          </cell>
          <cell r="B1815" t="str">
            <v>Footwear Merchant Wholesalers</v>
          </cell>
        </row>
        <row r="1816">
          <cell r="A1816">
            <v>424410</v>
          </cell>
          <cell r="B1816" t="str">
            <v>General Line Grocery Merchant Wholesalers</v>
          </cell>
        </row>
        <row r="1817">
          <cell r="A1817">
            <v>424420</v>
          </cell>
          <cell r="B1817" t="str">
            <v>Packaged Frozen Food Merchant Wholesalers</v>
          </cell>
        </row>
        <row r="1818">
          <cell r="A1818">
            <v>424430</v>
          </cell>
          <cell r="B1818" t="str">
            <v>Dairy Product (except Dried or Canned) Merchant Wholesalers</v>
          </cell>
        </row>
        <row r="1819">
          <cell r="A1819">
            <v>424440</v>
          </cell>
          <cell r="B1819" t="str">
            <v>Poultry and Poultry Product Merchant Wholesalers</v>
          </cell>
        </row>
        <row r="1820">
          <cell r="A1820">
            <v>424450</v>
          </cell>
          <cell r="B1820" t="str">
            <v>Confectionery Merchant Wholesalers</v>
          </cell>
        </row>
        <row r="1821">
          <cell r="A1821">
            <v>424460</v>
          </cell>
          <cell r="B1821" t="str">
            <v>Fish and Seafood Merchant Wholesalers</v>
          </cell>
        </row>
        <row r="1822">
          <cell r="A1822">
            <v>424470</v>
          </cell>
          <cell r="B1822" t="str">
            <v>Meat and Meat Product Merchant Wholesalers</v>
          </cell>
        </row>
        <row r="1823">
          <cell r="A1823">
            <v>424480</v>
          </cell>
          <cell r="B1823" t="str">
            <v>Fresh Fruit and Vegetable Merchant Wholesalers</v>
          </cell>
        </row>
        <row r="1824">
          <cell r="A1824">
            <v>424490</v>
          </cell>
          <cell r="B1824" t="str">
            <v>Other Grocery and Related Products Merchant Wholesalers</v>
          </cell>
        </row>
        <row r="1825">
          <cell r="A1825">
            <v>424510</v>
          </cell>
          <cell r="B1825" t="str">
            <v>Grain and Field Bean Merchant Wholesalers</v>
          </cell>
        </row>
        <row r="1826">
          <cell r="A1826">
            <v>424520</v>
          </cell>
          <cell r="B1826" t="str">
            <v>Livestock Merchant Wholesalers</v>
          </cell>
        </row>
        <row r="1827">
          <cell r="A1827">
            <v>424590</v>
          </cell>
          <cell r="B1827" t="str">
            <v>Other Farm Product Raw Material Merchant Wholesalers</v>
          </cell>
        </row>
        <row r="1828">
          <cell r="A1828">
            <v>424610</v>
          </cell>
          <cell r="B1828" t="str">
            <v>Plastics Materials and Basic Forms and Shapes Merchant Wholesalers</v>
          </cell>
        </row>
        <row r="1829">
          <cell r="A1829">
            <v>424690</v>
          </cell>
          <cell r="B1829" t="str">
            <v>Other Chemical and Allied Products Merchant Wholesalers</v>
          </cell>
        </row>
        <row r="1830">
          <cell r="A1830">
            <v>424710</v>
          </cell>
          <cell r="B1830" t="str">
            <v>Petroleum Bulk Stations and Terminals</v>
          </cell>
        </row>
        <row r="1831">
          <cell r="A1831">
            <v>424720</v>
          </cell>
          <cell r="B1831" t="str">
            <v>Petroleum and Petroleum Products Merchant Wholesalers (except Bulk Stations and Terminals)</v>
          </cell>
        </row>
        <row r="1832">
          <cell r="A1832">
            <v>424810</v>
          </cell>
          <cell r="B1832" t="str">
            <v>Beer and Ale Merchant Wholesalers</v>
          </cell>
        </row>
        <row r="1833">
          <cell r="A1833">
            <v>424820</v>
          </cell>
          <cell r="B1833" t="str">
            <v>Wine and Distilled Alcoholic Beverage Merchant Wholesalers</v>
          </cell>
        </row>
        <row r="1834">
          <cell r="A1834">
            <v>424910</v>
          </cell>
          <cell r="B1834" t="str">
            <v>Farm Supplies Merchant Wholesalers</v>
          </cell>
        </row>
        <row r="1835">
          <cell r="A1835">
            <v>424920</v>
          </cell>
          <cell r="B1835" t="str">
            <v>Book, Periodical, and Newspaper Merchant Wholesalers</v>
          </cell>
        </row>
        <row r="1836">
          <cell r="A1836">
            <v>424930</v>
          </cell>
          <cell r="B1836" t="str">
            <v>Flower, Nursery Stock, and Florists' Supplies Merchant Wholesalers</v>
          </cell>
        </row>
        <row r="1837">
          <cell r="A1837">
            <v>424940</v>
          </cell>
          <cell r="B1837" t="str">
            <v>Tobacco and Tobacco Product Merchant Wholesalers</v>
          </cell>
        </row>
        <row r="1838">
          <cell r="A1838">
            <v>424950</v>
          </cell>
          <cell r="B1838" t="str">
            <v>Paint, Varnish, and Supplies Merchant Wholesalers</v>
          </cell>
        </row>
        <row r="1839">
          <cell r="A1839">
            <v>424990</v>
          </cell>
          <cell r="B1839" t="str">
            <v>Other Miscellaneous Nondurable Goods Merchant Wholesalers</v>
          </cell>
        </row>
        <row r="1840">
          <cell r="A1840">
            <v>425110</v>
          </cell>
          <cell r="B1840" t="str">
            <v>Business to Business Electronic Markets</v>
          </cell>
        </row>
        <row r="1841">
          <cell r="A1841">
            <v>425120</v>
          </cell>
          <cell r="B1841" t="str">
            <v>Wholesale Trade Agents and Brokers</v>
          </cell>
        </row>
        <row r="1842">
          <cell r="A1842">
            <v>441110</v>
          </cell>
          <cell r="B1842" t="str">
            <v>New Car Dealers</v>
          </cell>
        </row>
        <row r="1843">
          <cell r="A1843">
            <v>441120</v>
          </cell>
          <cell r="B1843" t="str">
            <v>Used Car Dealers</v>
          </cell>
        </row>
        <row r="1844">
          <cell r="A1844">
            <v>441210</v>
          </cell>
          <cell r="B1844" t="str">
            <v>Recreational Vehicle Dealers</v>
          </cell>
        </row>
        <row r="1845">
          <cell r="A1845">
            <v>441221</v>
          </cell>
          <cell r="B1845" t="str">
            <v>Motorcycle Dealers</v>
          </cell>
        </row>
        <row r="1846">
          <cell r="A1846">
            <v>441222</v>
          </cell>
          <cell r="B1846" t="str">
            <v>Boat Dealers</v>
          </cell>
        </row>
        <row r="1847">
          <cell r="A1847">
            <v>441229</v>
          </cell>
          <cell r="B1847" t="str">
            <v>All Other Motor Vehicle Dealers</v>
          </cell>
        </row>
        <row r="1848">
          <cell r="A1848">
            <v>441310</v>
          </cell>
          <cell r="B1848" t="str">
            <v>Automotive Parts and Accessories Stores</v>
          </cell>
        </row>
        <row r="1849">
          <cell r="A1849">
            <v>441320</v>
          </cell>
          <cell r="B1849" t="str">
            <v>Tire Dealers</v>
          </cell>
        </row>
        <row r="1850">
          <cell r="A1850">
            <v>442110</v>
          </cell>
          <cell r="B1850" t="str">
            <v>Furniture Stores</v>
          </cell>
        </row>
        <row r="1851">
          <cell r="A1851">
            <v>442210</v>
          </cell>
          <cell r="B1851" t="str">
            <v>Floor Covering Stores</v>
          </cell>
        </row>
        <row r="1852">
          <cell r="A1852">
            <v>442291</v>
          </cell>
          <cell r="B1852" t="str">
            <v>Window Treatment Stores</v>
          </cell>
        </row>
        <row r="1853">
          <cell r="A1853">
            <v>442299</v>
          </cell>
          <cell r="B1853" t="str">
            <v>All Other Home Furnishings Stores</v>
          </cell>
        </row>
        <row r="1854">
          <cell r="A1854">
            <v>443111</v>
          </cell>
          <cell r="B1854" t="str">
            <v>Household Appliance Stores</v>
          </cell>
        </row>
        <row r="1855">
          <cell r="A1855">
            <v>443112</v>
          </cell>
          <cell r="B1855" t="str">
            <v>Radio, Television, and Other Electronics Stores</v>
          </cell>
        </row>
        <row r="1856">
          <cell r="A1856">
            <v>443120</v>
          </cell>
          <cell r="B1856" t="str">
            <v>Computer and Software Stores</v>
          </cell>
        </row>
        <row r="1857">
          <cell r="A1857">
            <v>443130</v>
          </cell>
          <cell r="B1857" t="str">
            <v>Camera and Photographic Supplies Stores</v>
          </cell>
        </row>
        <row r="1858">
          <cell r="A1858">
            <v>444110</v>
          </cell>
          <cell r="B1858" t="str">
            <v>Home Centers</v>
          </cell>
        </row>
        <row r="1859">
          <cell r="A1859">
            <v>444120</v>
          </cell>
          <cell r="B1859" t="str">
            <v>Paint and Wallpaper Stores</v>
          </cell>
        </row>
        <row r="1860">
          <cell r="A1860">
            <v>444130</v>
          </cell>
          <cell r="B1860" t="str">
            <v>Hardware Stores</v>
          </cell>
        </row>
        <row r="1861">
          <cell r="A1861">
            <v>444190</v>
          </cell>
          <cell r="B1861" t="str">
            <v>Other Building Material Dealers</v>
          </cell>
        </row>
        <row r="1862">
          <cell r="A1862">
            <v>444210</v>
          </cell>
          <cell r="B1862" t="str">
            <v>Outdoor Power Equipment Stores</v>
          </cell>
        </row>
        <row r="1863">
          <cell r="A1863">
            <v>444220</v>
          </cell>
          <cell r="B1863" t="str">
            <v>Nursery, Garden Center, and Farm Supply Stores</v>
          </cell>
        </row>
        <row r="1864">
          <cell r="A1864">
            <v>445110</v>
          </cell>
          <cell r="B1864" t="str">
            <v>Supermarkets and Other Grocery (except Convenience) Stores</v>
          </cell>
        </row>
        <row r="1865">
          <cell r="A1865">
            <v>445120</v>
          </cell>
          <cell r="B1865" t="str">
            <v>Convenience Stores</v>
          </cell>
        </row>
        <row r="1866">
          <cell r="A1866">
            <v>445210</v>
          </cell>
          <cell r="B1866" t="str">
            <v>Meat Markets</v>
          </cell>
        </row>
        <row r="1867">
          <cell r="A1867">
            <v>445220</v>
          </cell>
          <cell r="B1867" t="str">
            <v>Fish and Seafood Markets</v>
          </cell>
        </row>
        <row r="1868">
          <cell r="A1868">
            <v>445230</v>
          </cell>
          <cell r="B1868" t="str">
            <v>Fruit and Vegetable Markets</v>
          </cell>
        </row>
        <row r="1869">
          <cell r="A1869">
            <v>445291</v>
          </cell>
          <cell r="B1869" t="str">
            <v>Baked Goods Stores</v>
          </cell>
        </row>
        <row r="1870">
          <cell r="A1870">
            <v>445292</v>
          </cell>
          <cell r="B1870" t="str">
            <v>Confectionery and Nut Stores</v>
          </cell>
        </row>
        <row r="1871">
          <cell r="A1871">
            <v>445299</v>
          </cell>
          <cell r="B1871" t="str">
            <v>All Other Specialty Food Stores</v>
          </cell>
        </row>
        <row r="1872">
          <cell r="A1872">
            <v>445310</v>
          </cell>
          <cell r="B1872" t="str">
            <v>Beer, Wine, and Liquor Stores</v>
          </cell>
        </row>
        <row r="1873">
          <cell r="A1873">
            <v>446110</v>
          </cell>
          <cell r="B1873" t="str">
            <v>Pharmacies and Drug Stores</v>
          </cell>
        </row>
        <row r="1874">
          <cell r="A1874">
            <v>446120</v>
          </cell>
          <cell r="B1874" t="str">
            <v>Cosmetics, Beauty Supplies, and Perfume Stores</v>
          </cell>
        </row>
        <row r="1875">
          <cell r="A1875">
            <v>446130</v>
          </cell>
          <cell r="B1875" t="str">
            <v>Optical Goods Stores</v>
          </cell>
        </row>
        <row r="1876">
          <cell r="A1876">
            <v>446191</v>
          </cell>
          <cell r="B1876" t="str">
            <v>Food (Health) Supplement Stores</v>
          </cell>
        </row>
        <row r="1877">
          <cell r="A1877">
            <v>446199</v>
          </cell>
          <cell r="B1877" t="str">
            <v>All Other Health and Personal Care Stores</v>
          </cell>
        </row>
        <row r="1878">
          <cell r="A1878">
            <v>447110</v>
          </cell>
          <cell r="B1878" t="str">
            <v>Gasoline Stations with Convenience Stores</v>
          </cell>
        </row>
        <row r="1879">
          <cell r="A1879">
            <v>447190</v>
          </cell>
          <cell r="B1879" t="str">
            <v>Other Gasoline Stations</v>
          </cell>
        </row>
        <row r="1880">
          <cell r="A1880">
            <v>448110</v>
          </cell>
          <cell r="B1880" t="str">
            <v>Men's Clothing Stores</v>
          </cell>
        </row>
        <row r="1881">
          <cell r="A1881">
            <v>448120</v>
          </cell>
          <cell r="B1881" t="str">
            <v>Women's Clothing Stores</v>
          </cell>
        </row>
        <row r="1882">
          <cell r="A1882">
            <v>448130</v>
          </cell>
          <cell r="B1882" t="str">
            <v>Children's and Infants' Clothing Stores</v>
          </cell>
        </row>
        <row r="1883">
          <cell r="A1883">
            <v>448140</v>
          </cell>
          <cell r="B1883" t="str">
            <v>Family Clothing Stores</v>
          </cell>
        </row>
        <row r="1884">
          <cell r="A1884">
            <v>448150</v>
          </cell>
          <cell r="B1884" t="str">
            <v>Clothing Accessories Stores</v>
          </cell>
        </row>
        <row r="1885">
          <cell r="A1885">
            <v>448190</v>
          </cell>
          <cell r="B1885" t="str">
            <v>Other Clothing Stores</v>
          </cell>
        </row>
        <row r="1886">
          <cell r="A1886">
            <v>448210</v>
          </cell>
          <cell r="B1886" t="str">
            <v>Shoe Stores</v>
          </cell>
        </row>
        <row r="1887">
          <cell r="A1887">
            <v>448310</v>
          </cell>
          <cell r="B1887" t="str">
            <v>Jewelry Stores</v>
          </cell>
        </row>
        <row r="1888">
          <cell r="A1888">
            <v>448320</v>
          </cell>
          <cell r="B1888" t="str">
            <v>Luggage and Leather Goods Stores</v>
          </cell>
        </row>
        <row r="1889">
          <cell r="A1889">
            <v>451110</v>
          </cell>
          <cell r="B1889" t="str">
            <v>Sporting Goods Stores</v>
          </cell>
        </row>
        <row r="1890">
          <cell r="A1890">
            <v>451120</v>
          </cell>
          <cell r="B1890" t="str">
            <v>Hobby, Toy, and Game Stores</v>
          </cell>
        </row>
        <row r="1891">
          <cell r="A1891">
            <v>451130</v>
          </cell>
          <cell r="B1891" t="str">
            <v>Sewing, Needlework, and Piece Goods Stores</v>
          </cell>
        </row>
        <row r="1892">
          <cell r="A1892">
            <v>451140</v>
          </cell>
          <cell r="B1892" t="str">
            <v>Musical Instrument and Supplies Stores</v>
          </cell>
        </row>
        <row r="1893">
          <cell r="A1893">
            <v>451211</v>
          </cell>
          <cell r="B1893" t="str">
            <v>Book Stores</v>
          </cell>
        </row>
        <row r="1894">
          <cell r="A1894">
            <v>451212</v>
          </cell>
          <cell r="B1894" t="str">
            <v>News Dealers and Newsstands</v>
          </cell>
        </row>
        <row r="1895">
          <cell r="A1895">
            <v>451220</v>
          </cell>
          <cell r="B1895" t="str">
            <v>Prerecorded Tape, Compact Disc, and Record Stores</v>
          </cell>
        </row>
        <row r="1896">
          <cell r="A1896">
            <v>452111</v>
          </cell>
          <cell r="B1896" t="str">
            <v>Department Stores (except Discount Department Stores)</v>
          </cell>
        </row>
        <row r="1897">
          <cell r="A1897">
            <v>452112</v>
          </cell>
          <cell r="B1897" t="str">
            <v>Discount Department Stores</v>
          </cell>
        </row>
        <row r="1898">
          <cell r="A1898">
            <v>452910</v>
          </cell>
          <cell r="B1898" t="str">
            <v>Warehouse Clubs and Supercenters</v>
          </cell>
        </row>
        <row r="1899">
          <cell r="A1899">
            <v>452990</v>
          </cell>
          <cell r="B1899" t="str">
            <v>All Other General Merchandise Stores</v>
          </cell>
        </row>
        <row r="1900">
          <cell r="A1900">
            <v>453110</v>
          </cell>
          <cell r="B1900" t="str">
            <v>Florists</v>
          </cell>
        </row>
        <row r="1901">
          <cell r="A1901">
            <v>453210</v>
          </cell>
          <cell r="B1901" t="str">
            <v>Office Supplies and Stationery Stores</v>
          </cell>
        </row>
        <row r="1902">
          <cell r="A1902">
            <v>453220</v>
          </cell>
          <cell r="B1902" t="str">
            <v>Gift, Novelty, and Souvenir Stores</v>
          </cell>
        </row>
        <row r="1903">
          <cell r="A1903">
            <v>453310</v>
          </cell>
          <cell r="B1903" t="str">
            <v>Used Merchandise Stores</v>
          </cell>
        </row>
        <row r="1904">
          <cell r="A1904">
            <v>453910</v>
          </cell>
          <cell r="B1904" t="str">
            <v>Pet and Pet Supplies Stores</v>
          </cell>
        </row>
        <row r="1905">
          <cell r="A1905">
            <v>453920</v>
          </cell>
          <cell r="B1905" t="str">
            <v>Art Dealers</v>
          </cell>
        </row>
        <row r="1906">
          <cell r="A1906">
            <v>453930</v>
          </cell>
          <cell r="B1906" t="str">
            <v>Manufactured (Mobile) Home Dealers</v>
          </cell>
        </row>
        <row r="1907">
          <cell r="A1907">
            <v>453991</v>
          </cell>
          <cell r="B1907" t="str">
            <v>Tobacco Stores</v>
          </cell>
        </row>
        <row r="1908">
          <cell r="A1908">
            <v>453998</v>
          </cell>
          <cell r="B1908" t="str">
            <v>All Other Miscellaneous Store Retailers (except Tobacco Stores)</v>
          </cell>
        </row>
        <row r="1909">
          <cell r="A1909">
            <v>454111</v>
          </cell>
          <cell r="B1909" t="str">
            <v>Electronic Shopping</v>
          </cell>
        </row>
        <row r="1910">
          <cell r="A1910">
            <v>454112</v>
          </cell>
          <cell r="B1910" t="str">
            <v>Electronic Auctions</v>
          </cell>
        </row>
        <row r="1911">
          <cell r="A1911">
            <v>454113</v>
          </cell>
          <cell r="B1911" t="str">
            <v>Mail-Order Houses</v>
          </cell>
        </row>
        <row r="1912">
          <cell r="A1912">
            <v>454210</v>
          </cell>
          <cell r="B1912" t="str">
            <v>Vending Machine Operators</v>
          </cell>
        </row>
        <row r="1913">
          <cell r="A1913">
            <v>454311</v>
          </cell>
          <cell r="B1913" t="str">
            <v>Heating Oil Dealers</v>
          </cell>
        </row>
        <row r="1914">
          <cell r="A1914">
            <v>454312</v>
          </cell>
          <cell r="B1914" t="str">
            <v>Liquefied Petroleum Gas (Bottled Gas) Dealers</v>
          </cell>
        </row>
        <row r="1915">
          <cell r="A1915">
            <v>454319</v>
          </cell>
          <cell r="B1915" t="str">
            <v>Other Fuel Dealers</v>
          </cell>
        </row>
        <row r="1916">
          <cell r="A1916">
            <v>454390</v>
          </cell>
          <cell r="B1916" t="str">
            <v>Other Direct Selling Establishments</v>
          </cell>
        </row>
        <row r="1917">
          <cell r="A1917">
            <v>481111</v>
          </cell>
          <cell r="B1917" t="str">
            <v>Scheduled Passenger Air Transportation</v>
          </cell>
        </row>
        <row r="1918">
          <cell r="A1918">
            <v>481112</v>
          </cell>
          <cell r="B1918" t="str">
            <v>Scheduled Freight Air Transportation</v>
          </cell>
        </row>
        <row r="1919">
          <cell r="A1919">
            <v>481211</v>
          </cell>
          <cell r="B1919" t="str">
            <v>Nonscheduled Chartered Passenger Air Transportation</v>
          </cell>
        </row>
        <row r="1920">
          <cell r="A1920">
            <v>481212</v>
          </cell>
          <cell r="B1920" t="str">
            <v>Nonscheduled Chartered Freight Air Transportation</v>
          </cell>
        </row>
        <row r="1921">
          <cell r="A1921">
            <v>481219</v>
          </cell>
          <cell r="B1921" t="str">
            <v>Other Nonscheduled Air Transportation</v>
          </cell>
        </row>
        <row r="1922">
          <cell r="A1922">
            <v>482111</v>
          </cell>
          <cell r="B1922" t="str">
            <v>Line-Haul Railroads</v>
          </cell>
        </row>
        <row r="1923">
          <cell r="A1923">
            <v>482112</v>
          </cell>
          <cell r="B1923" t="str">
            <v>Short Line Railroads</v>
          </cell>
        </row>
        <row r="1924">
          <cell r="A1924">
            <v>483111</v>
          </cell>
          <cell r="B1924" t="str">
            <v>Deep Sea Freight Transportation</v>
          </cell>
        </row>
        <row r="1925">
          <cell r="A1925">
            <v>483112</v>
          </cell>
          <cell r="B1925" t="str">
            <v>Deep Sea Passenger Transportation</v>
          </cell>
        </row>
        <row r="1926">
          <cell r="A1926">
            <v>483113</v>
          </cell>
          <cell r="B1926" t="str">
            <v>Coastal and Great Lakes Freight Transportation</v>
          </cell>
        </row>
        <row r="1927">
          <cell r="A1927">
            <v>483114</v>
          </cell>
          <cell r="B1927" t="str">
            <v>Coastal and Great Lakes Passenger Transportation</v>
          </cell>
        </row>
        <row r="1928">
          <cell r="A1928">
            <v>483211</v>
          </cell>
          <cell r="B1928" t="str">
            <v>Inland Water Freight Transportation</v>
          </cell>
        </row>
        <row r="1929">
          <cell r="A1929">
            <v>483212</v>
          </cell>
          <cell r="B1929" t="str">
            <v>Inland Water Passenger Transportation</v>
          </cell>
        </row>
        <row r="1930">
          <cell r="A1930">
            <v>484110</v>
          </cell>
          <cell r="B1930" t="str">
            <v>General Freight Trucking, Local</v>
          </cell>
        </row>
        <row r="1931">
          <cell r="A1931">
            <v>484121</v>
          </cell>
          <cell r="B1931" t="str">
            <v>General Freight Trucking, Long-Distance, Truckload</v>
          </cell>
        </row>
        <row r="1932">
          <cell r="A1932">
            <v>484122</v>
          </cell>
          <cell r="B1932" t="str">
            <v>General Freight Trucking, Long-Distance, Less Than Truckload</v>
          </cell>
        </row>
        <row r="1933">
          <cell r="A1933">
            <v>484210</v>
          </cell>
          <cell r="B1933" t="str">
            <v>Used Household and Office Goods Moving</v>
          </cell>
        </row>
        <row r="1934">
          <cell r="A1934">
            <v>484220</v>
          </cell>
          <cell r="B1934" t="str">
            <v>Specialized Freight (except Used Goods) Trucking, Local</v>
          </cell>
        </row>
        <row r="1935">
          <cell r="A1935">
            <v>484230</v>
          </cell>
          <cell r="B1935" t="str">
            <v>Specialized Freight (except Used Goods) Trucking, Long-Distance</v>
          </cell>
        </row>
        <row r="1936">
          <cell r="A1936">
            <v>485111</v>
          </cell>
          <cell r="B1936" t="str">
            <v>Mixed Mode Transit Systems</v>
          </cell>
        </row>
        <row r="1937">
          <cell r="A1937">
            <v>485112</v>
          </cell>
          <cell r="B1937" t="str">
            <v>Commuter Rail Systems</v>
          </cell>
        </row>
        <row r="1938">
          <cell r="A1938">
            <v>485113</v>
          </cell>
          <cell r="B1938" t="str">
            <v>Bus and Other Motor Vehicle Transit Systems</v>
          </cell>
        </row>
        <row r="1939">
          <cell r="A1939">
            <v>485119</v>
          </cell>
          <cell r="B1939" t="str">
            <v>Other Urban Transit Systems</v>
          </cell>
        </row>
        <row r="1940">
          <cell r="A1940">
            <v>485210</v>
          </cell>
          <cell r="B1940" t="str">
            <v>Interurban and Rural Bus Transportation</v>
          </cell>
        </row>
        <row r="1941">
          <cell r="A1941">
            <v>485310</v>
          </cell>
          <cell r="B1941" t="str">
            <v>Taxi Service</v>
          </cell>
        </row>
        <row r="1942">
          <cell r="A1942">
            <v>485320</v>
          </cell>
          <cell r="B1942" t="str">
            <v>Limousine Service</v>
          </cell>
        </row>
        <row r="1943">
          <cell r="A1943">
            <v>485410</v>
          </cell>
          <cell r="B1943" t="str">
            <v>School and Employee Bus Transportation</v>
          </cell>
        </row>
        <row r="1944">
          <cell r="A1944">
            <v>485510</v>
          </cell>
          <cell r="B1944" t="str">
            <v>Charter Bus Industry</v>
          </cell>
        </row>
        <row r="1945">
          <cell r="A1945">
            <v>485991</v>
          </cell>
          <cell r="B1945" t="str">
            <v>Special Needs Transportation</v>
          </cell>
        </row>
        <row r="1946">
          <cell r="A1946">
            <v>485999</v>
          </cell>
          <cell r="B1946" t="str">
            <v>All Other Transit and Ground Passenger Transportation</v>
          </cell>
        </row>
        <row r="1947">
          <cell r="A1947">
            <v>486110</v>
          </cell>
          <cell r="B1947" t="str">
            <v>Pipeline Transportation of Crude Oil</v>
          </cell>
        </row>
        <row r="1948">
          <cell r="A1948">
            <v>486210</v>
          </cell>
          <cell r="B1948" t="str">
            <v>Pipeline Transportation of Natural Gas</v>
          </cell>
        </row>
        <row r="1949">
          <cell r="A1949">
            <v>486910</v>
          </cell>
          <cell r="B1949" t="str">
            <v>Pipeline Transportation of Refined Petroleum Products</v>
          </cell>
        </row>
        <row r="1950">
          <cell r="A1950">
            <v>486990</v>
          </cell>
          <cell r="B1950" t="str">
            <v>All Other Pipeline Transportation</v>
          </cell>
        </row>
        <row r="1951">
          <cell r="A1951">
            <v>487110</v>
          </cell>
          <cell r="B1951" t="str">
            <v>Scenic and Sightseeing Transportation, Land</v>
          </cell>
        </row>
        <row r="1952">
          <cell r="A1952">
            <v>487210</v>
          </cell>
          <cell r="B1952" t="str">
            <v>Scenic and Sightseeing Transportation, Water</v>
          </cell>
        </row>
        <row r="1953">
          <cell r="A1953">
            <v>487990</v>
          </cell>
          <cell r="B1953" t="str">
            <v>Scenic and Sightseeing Transportation, Other</v>
          </cell>
        </row>
        <row r="1954">
          <cell r="A1954">
            <v>488111</v>
          </cell>
          <cell r="B1954" t="str">
            <v>Air Traffic Control</v>
          </cell>
        </row>
        <row r="1955">
          <cell r="A1955">
            <v>488119</v>
          </cell>
          <cell r="B1955" t="str">
            <v>Other Airport Operations</v>
          </cell>
        </row>
        <row r="1956">
          <cell r="A1956">
            <v>488190</v>
          </cell>
          <cell r="B1956" t="str">
            <v>Other Support Activities for Air Transportation</v>
          </cell>
        </row>
        <row r="1957">
          <cell r="A1957">
            <v>488210</v>
          </cell>
          <cell r="B1957" t="str">
            <v>Support Activities for Rail Transportation</v>
          </cell>
        </row>
        <row r="1958">
          <cell r="A1958">
            <v>488310</v>
          </cell>
          <cell r="B1958" t="str">
            <v>Port and Harbor Operations</v>
          </cell>
        </row>
        <row r="1959">
          <cell r="A1959">
            <v>488320</v>
          </cell>
          <cell r="B1959" t="str">
            <v>Marine Cargo Handling</v>
          </cell>
        </row>
        <row r="1960">
          <cell r="A1960">
            <v>488330</v>
          </cell>
          <cell r="B1960" t="str">
            <v>Navigational Services to Shipping</v>
          </cell>
        </row>
        <row r="1961">
          <cell r="A1961">
            <v>488390</v>
          </cell>
          <cell r="B1961" t="str">
            <v>Other Support Activities for Water Transportation</v>
          </cell>
        </row>
        <row r="1962">
          <cell r="A1962">
            <v>488410</v>
          </cell>
          <cell r="B1962" t="str">
            <v>Motor Vehicle Towing</v>
          </cell>
        </row>
        <row r="1963">
          <cell r="A1963">
            <v>488490</v>
          </cell>
          <cell r="B1963" t="str">
            <v>Other Support Activities for Road Transportation</v>
          </cell>
        </row>
        <row r="1964">
          <cell r="A1964">
            <v>488510</v>
          </cell>
          <cell r="B1964" t="str">
            <v>Freight Transportation Arrangement</v>
          </cell>
        </row>
        <row r="1965">
          <cell r="A1965">
            <v>488991</v>
          </cell>
          <cell r="B1965" t="str">
            <v>Packing and Crating</v>
          </cell>
        </row>
        <row r="1966">
          <cell r="A1966">
            <v>488999</v>
          </cell>
          <cell r="B1966" t="str">
            <v>All Other Support Activities for Transportation</v>
          </cell>
        </row>
        <row r="1967">
          <cell r="A1967">
            <v>491110</v>
          </cell>
          <cell r="B1967" t="str">
            <v>Postal Service</v>
          </cell>
        </row>
        <row r="1968">
          <cell r="A1968">
            <v>492110</v>
          </cell>
          <cell r="B1968" t="str">
            <v>Couriers</v>
          </cell>
        </row>
        <row r="1969">
          <cell r="A1969">
            <v>492210</v>
          </cell>
          <cell r="B1969" t="str">
            <v>Local Messengers and Local Delivery</v>
          </cell>
        </row>
        <row r="1970">
          <cell r="A1970">
            <v>493110</v>
          </cell>
          <cell r="B1970" t="str">
            <v>General Warehousing and Storage</v>
          </cell>
        </row>
        <row r="1971">
          <cell r="A1971">
            <v>493120</v>
          </cell>
          <cell r="B1971" t="str">
            <v>Refrigerated Warehousing and Storage</v>
          </cell>
        </row>
        <row r="1972">
          <cell r="A1972">
            <v>493130</v>
          </cell>
          <cell r="B1972" t="str">
            <v>Farm Product Warehousing and Storage</v>
          </cell>
        </row>
        <row r="1973">
          <cell r="A1973">
            <v>493190</v>
          </cell>
          <cell r="B1973" t="str">
            <v>Other Warehousing and Storage</v>
          </cell>
        </row>
        <row r="1974">
          <cell r="A1974">
            <v>511110</v>
          </cell>
          <cell r="B1974" t="str">
            <v>Newspaper Publishers</v>
          </cell>
        </row>
        <row r="1975">
          <cell r="A1975">
            <v>511120</v>
          </cell>
          <cell r="B1975" t="str">
            <v>Periodical Publishers</v>
          </cell>
        </row>
        <row r="1976">
          <cell r="A1976">
            <v>511130</v>
          </cell>
          <cell r="B1976" t="str">
            <v>Book Publishers</v>
          </cell>
        </row>
        <row r="1977">
          <cell r="A1977">
            <v>511140</v>
          </cell>
          <cell r="B1977" t="str">
            <v>Directory and Mailing List Publishers</v>
          </cell>
        </row>
        <row r="1978">
          <cell r="A1978">
            <v>511191</v>
          </cell>
          <cell r="B1978" t="str">
            <v>Greeting Card Publishers</v>
          </cell>
        </row>
        <row r="1979">
          <cell r="A1979">
            <v>511199</v>
          </cell>
          <cell r="B1979" t="str">
            <v>All Other Publishers</v>
          </cell>
        </row>
        <row r="1980">
          <cell r="A1980">
            <v>511210</v>
          </cell>
          <cell r="B1980" t="str">
            <v>Software Publishers</v>
          </cell>
        </row>
        <row r="1981">
          <cell r="A1981">
            <v>512110</v>
          </cell>
          <cell r="B1981" t="str">
            <v>Motion Picture and Video Production</v>
          </cell>
        </row>
        <row r="1982">
          <cell r="A1982">
            <v>512120</v>
          </cell>
          <cell r="B1982" t="str">
            <v>Motion Picture and Video Distribution</v>
          </cell>
        </row>
        <row r="1983">
          <cell r="A1983">
            <v>512131</v>
          </cell>
          <cell r="B1983" t="str">
            <v>Motion Picture Theaters (except Drive-Ins)</v>
          </cell>
        </row>
        <row r="1984">
          <cell r="A1984">
            <v>512132</v>
          </cell>
          <cell r="B1984" t="str">
            <v>Drive-In Motion Picture Theaters</v>
          </cell>
        </row>
        <row r="1985">
          <cell r="A1985">
            <v>512191</v>
          </cell>
          <cell r="B1985" t="str">
            <v>Teleproduction and Other Postproduction Services</v>
          </cell>
        </row>
        <row r="1986">
          <cell r="A1986">
            <v>512199</v>
          </cell>
          <cell r="B1986" t="str">
            <v>Other Motion Picture and Video Industries</v>
          </cell>
        </row>
        <row r="1987">
          <cell r="A1987">
            <v>512210</v>
          </cell>
          <cell r="B1987" t="str">
            <v>Record Production</v>
          </cell>
        </row>
        <row r="1988">
          <cell r="A1988">
            <v>512220</v>
          </cell>
          <cell r="B1988" t="str">
            <v>Integrated Record Production/Distribution</v>
          </cell>
        </row>
        <row r="1989">
          <cell r="A1989">
            <v>512230</v>
          </cell>
          <cell r="B1989" t="str">
            <v>Music Publishers</v>
          </cell>
        </row>
        <row r="1990">
          <cell r="A1990">
            <v>512240</v>
          </cell>
          <cell r="B1990" t="str">
            <v>Sound Recording Studios</v>
          </cell>
        </row>
        <row r="1991">
          <cell r="A1991">
            <v>512290</v>
          </cell>
          <cell r="B1991" t="str">
            <v>Other Sound Recording Industries</v>
          </cell>
        </row>
        <row r="1992">
          <cell r="A1992">
            <v>515111</v>
          </cell>
          <cell r="B1992" t="str">
            <v>Radio Networks</v>
          </cell>
        </row>
        <row r="1993">
          <cell r="A1993">
            <v>515112</v>
          </cell>
          <cell r="B1993" t="str">
            <v>Radio Stations</v>
          </cell>
        </row>
        <row r="1994">
          <cell r="A1994">
            <v>515120</v>
          </cell>
          <cell r="B1994" t="str">
            <v>Television Broadcasting</v>
          </cell>
        </row>
        <row r="1995">
          <cell r="A1995">
            <v>515210</v>
          </cell>
          <cell r="B1995" t="str">
            <v>Cable and Other Subscription Programming</v>
          </cell>
        </row>
        <row r="1996">
          <cell r="A1996">
            <v>516110</v>
          </cell>
          <cell r="B1996" t="str">
            <v>Internet Publishing and Broadcasting</v>
          </cell>
        </row>
        <row r="1997">
          <cell r="A1997">
            <v>517110</v>
          </cell>
          <cell r="B1997" t="str">
            <v>Wired Telecommunications Carriers</v>
          </cell>
        </row>
        <row r="1998">
          <cell r="A1998">
            <v>517211</v>
          </cell>
          <cell r="B1998" t="str">
            <v>Paging</v>
          </cell>
        </row>
        <row r="1999">
          <cell r="A1999">
            <v>517212</v>
          </cell>
          <cell r="B1999" t="str">
            <v>Cellular and Other Wireless Telecommunications</v>
          </cell>
        </row>
        <row r="2000">
          <cell r="A2000">
            <v>517310</v>
          </cell>
          <cell r="B2000" t="str">
            <v>Telecommunications Resellers</v>
          </cell>
        </row>
        <row r="2001">
          <cell r="A2001">
            <v>517410</v>
          </cell>
          <cell r="B2001" t="str">
            <v>Satellite Telecommunications</v>
          </cell>
        </row>
        <row r="2002">
          <cell r="A2002">
            <v>517510</v>
          </cell>
          <cell r="B2002" t="str">
            <v>Cable and Other Program Distribution</v>
          </cell>
        </row>
        <row r="2003">
          <cell r="A2003">
            <v>517910</v>
          </cell>
          <cell r="B2003" t="str">
            <v>Other Telecommunications</v>
          </cell>
        </row>
        <row r="2004">
          <cell r="A2004">
            <v>518111</v>
          </cell>
          <cell r="B2004" t="str">
            <v>Internet Service Providers</v>
          </cell>
        </row>
        <row r="2005">
          <cell r="A2005">
            <v>518112</v>
          </cell>
          <cell r="B2005" t="str">
            <v>Web Search Portals</v>
          </cell>
        </row>
        <row r="2006">
          <cell r="A2006">
            <v>518210</v>
          </cell>
          <cell r="B2006" t="str">
            <v>Data Processing, Hosting, and Related Services</v>
          </cell>
        </row>
        <row r="2007">
          <cell r="A2007">
            <v>519110</v>
          </cell>
          <cell r="B2007" t="str">
            <v>News Syndicates</v>
          </cell>
        </row>
        <row r="2008">
          <cell r="A2008">
            <v>519120</v>
          </cell>
          <cell r="B2008" t="str">
            <v>Libraries and Archives</v>
          </cell>
        </row>
        <row r="2009">
          <cell r="A2009">
            <v>519190</v>
          </cell>
          <cell r="B2009" t="str">
            <v>All Other Information Services</v>
          </cell>
        </row>
        <row r="2010">
          <cell r="A2010">
            <v>521110</v>
          </cell>
          <cell r="B2010" t="str">
            <v>Monetary Authorities - Central Bank</v>
          </cell>
        </row>
        <row r="2011">
          <cell r="A2011">
            <v>522110</v>
          </cell>
          <cell r="B2011" t="str">
            <v>Commercial Banking</v>
          </cell>
        </row>
        <row r="2012">
          <cell r="A2012">
            <v>522120</v>
          </cell>
          <cell r="B2012" t="str">
            <v>Savings Institutions</v>
          </cell>
        </row>
        <row r="2013">
          <cell r="A2013">
            <v>522130</v>
          </cell>
          <cell r="B2013" t="str">
            <v>Credit Unions</v>
          </cell>
        </row>
        <row r="2014">
          <cell r="A2014">
            <v>522190</v>
          </cell>
          <cell r="B2014" t="str">
            <v>Other Depository Credit Intermediation</v>
          </cell>
        </row>
        <row r="2015">
          <cell r="A2015">
            <v>522210</v>
          </cell>
          <cell r="B2015" t="str">
            <v>Credit Card Issuing</v>
          </cell>
        </row>
        <row r="2016">
          <cell r="A2016">
            <v>522220</v>
          </cell>
          <cell r="B2016" t="str">
            <v>Sales Financing</v>
          </cell>
        </row>
        <row r="2017">
          <cell r="A2017">
            <v>522291</v>
          </cell>
          <cell r="B2017" t="str">
            <v>Consumer Lending</v>
          </cell>
        </row>
        <row r="2018">
          <cell r="A2018">
            <v>522292</v>
          </cell>
          <cell r="B2018" t="str">
            <v>Real Estate Credit</v>
          </cell>
        </row>
        <row r="2019">
          <cell r="A2019">
            <v>522293</v>
          </cell>
          <cell r="B2019" t="str">
            <v>International Trade Financing</v>
          </cell>
        </row>
        <row r="2020">
          <cell r="A2020">
            <v>522294</v>
          </cell>
          <cell r="B2020" t="str">
            <v>Secondary Market Financing</v>
          </cell>
        </row>
        <row r="2021">
          <cell r="A2021">
            <v>522298</v>
          </cell>
          <cell r="B2021" t="str">
            <v>All Other Nondepository Credit Intermediation</v>
          </cell>
        </row>
        <row r="2022">
          <cell r="A2022">
            <v>522310</v>
          </cell>
          <cell r="B2022" t="str">
            <v>Mortgage and Nonmortgage Loan Brokers</v>
          </cell>
        </row>
        <row r="2023">
          <cell r="A2023">
            <v>522320</v>
          </cell>
          <cell r="B2023" t="str">
            <v>Financial Transactions Processing, Reserve, and Clearinghouse Activities</v>
          </cell>
        </row>
        <row r="2024">
          <cell r="A2024">
            <v>522390</v>
          </cell>
          <cell r="B2024" t="str">
            <v>Other Activities Related to Credit Intermediation</v>
          </cell>
        </row>
        <row r="2025">
          <cell r="A2025">
            <v>523110</v>
          </cell>
          <cell r="B2025" t="str">
            <v>Investment Banking and Securities Dealing</v>
          </cell>
        </row>
        <row r="2026">
          <cell r="A2026">
            <v>523120</v>
          </cell>
          <cell r="B2026" t="str">
            <v>Securities Brokerage</v>
          </cell>
        </row>
        <row r="2027">
          <cell r="A2027">
            <v>523130</v>
          </cell>
          <cell r="B2027" t="str">
            <v>Commodity Contracts Dealing</v>
          </cell>
        </row>
        <row r="2028">
          <cell r="A2028">
            <v>523140</v>
          </cell>
          <cell r="B2028" t="str">
            <v>Commodity Contracts Brokerage</v>
          </cell>
        </row>
        <row r="2029">
          <cell r="A2029">
            <v>523210</v>
          </cell>
          <cell r="B2029" t="str">
            <v>Securities and Commodity Exchanges</v>
          </cell>
        </row>
        <row r="2030">
          <cell r="A2030">
            <v>523910</v>
          </cell>
          <cell r="B2030" t="str">
            <v>Miscellaneous Intermediation</v>
          </cell>
        </row>
        <row r="2031">
          <cell r="A2031">
            <v>523920</v>
          </cell>
          <cell r="B2031" t="str">
            <v>Portfolio Management</v>
          </cell>
        </row>
        <row r="2032">
          <cell r="A2032">
            <v>523930</v>
          </cell>
          <cell r="B2032" t="str">
            <v>Investment Advice</v>
          </cell>
        </row>
        <row r="2033">
          <cell r="A2033">
            <v>523991</v>
          </cell>
          <cell r="B2033" t="str">
            <v>Trust, Fiduciary, and Custody Activities</v>
          </cell>
        </row>
        <row r="2034">
          <cell r="A2034">
            <v>523999</v>
          </cell>
          <cell r="B2034" t="str">
            <v>Miscellaneous Financial Investment Activities</v>
          </cell>
        </row>
        <row r="2035">
          <cell r="A2035">
            <v>524113</v>
          </cell>
          <cell r="B2035" t="str">
            <v>Direct Life Insurance Carriers</v>
          </cell>
        </row>
        <row r="2036">
          <cell r="A2036">
            <v>524114</v>
          </cell>
          <cell r="B2036" t="str">
            <v>Direct Health and Medical Insurance Carriers</v>
          </cell>
        </row>
        <row r="2037">
          <cell r="A2037">
            <v>524126</v>
          </cell>
          <cell r="B2037" t="str">
            <v>Direct Property and Casualty Insurance Carriers</v>
          </cell>
        </row>
        <row r="2038">
          <cell r="A2038">
            <v>524127</v>
          </cell>
          <cell r="B2038" t="str">
            <v>Direct Title Insurance Carriers</v>
          </cell>
        </row>
        <row r="2039">
          <cell r="A2039">
            <v>524128</v>
          </cell>
          <cell r="B2039" t="str">
            <v>Other Direct Insurance (except Life, Health, and Medical) Carriers</v>
          </cell>
        </row>
        <row r="2040">
          <cell r="A2040">
            <v>524130</v>
          </cell>
          <cell r="B2040" t="str">
            <v>Reinsurance Carriers</v>
          </cell>
        </row>
        <row r="2041">
          <cell r="A2041">
            <v>524210</v>
          </cell>
          <cell r="B2041" t="str">
            <v>Insurance Agencies and Brokerages</v>
          </cell>
        </row>
        <row r="2042">
          <cell r="A2042">
            <v>524291</v>
          </cell>
          <cell r="B2042" t="str">
            <v>Claims Adjusting</v>
          </cell>
        </row>
        <row r="2043">
          <cell r="A2043">
            <v>524292</v>
          </cell>
          <cell r="B2043" t="str">
            <v>Third Party Administration of Insurance and Pension Funds</v>
          </cell>
        </row>
        <row r="2044">
          <cell r="A2044">
            <v>524298</v>
          </cell>
          <cell r="B2044" t="str">
            <v>All Other Insurance Related Activities</v>
          </cell>
        </row>
        <row r="2045">
          <cell r="A2045">
            <v>525110</v>
          </cell>
          <cell r="B2045" t="str">
            <v>Pension Funds</v>
          </cell>
        </row>
        <row r="2046">
          <cell r="A2046">
            <v>525120</v>
          </cell>
          <cell r="B2046" t="str">
            <v>Health and Welfare Funds</v>
          </cell>
        </row>
        <row r="2047">
          <cell r="A2047">
            <v>525190</v>
          </cell>
          <cell r="B2047" t="str">
            <v>Other Insurance Funds</v>
          </cell>
        </row>
        <row r="2048">
          <cell r="A2048">
            <v>525910</v>
          </cell>
          <cell r="B2048" t="str">
            <v>Open-End Investment Funds</v>
          </cell>
        </row>
        <row r="2049">
          <cell r="A2049">
            <v>525920</v>
          </cell>
          <cell r="B2049" t="str">
            <v>Trusts, Estates, and Agency Accounts</v>
          </cell>
        </row>
        <row r="2050">
          <cell r="A2050">
            <v>525930</v>
          </cell>
          <cell r="B2050" t="str">
            <v>Real Estate Investment Trusts</v>
          </cell>
        </row>
        <row r="2051">
          <cell r="A2051">
            <v>525990</v>
          </cell>
          <cell r="B2051" t="str">
            <v>Other Financial Vehicles</v>
          </cell>
        </row>
        <row r="2052">
          <cell r="A2052">
            <v>531110</v>
          </cell>
          <cell r="B2052" t="str">
            <v>Lessors of Residential Buildings and Dwellings</v>
          </cell>
        </row>
        <row r="2053">
          <cell r="A2053">
            <v>531120</v>
          </cell>
          <cell r="B2053" t="str">
            <v>Lessors of Nonresidential Buildings (except Miniwarehouses)</v>
          </cell>
        </row>
        <row r="2054">
          <cell r="A2054">
            <v>531130</v>
          </cell>
          <cell r="B2054" t="str">
            <v>Lessors of Miniwarehouses and Self-Storage Units</v>
          </cell>
        </row>
        <row r="2055">
          <cell r="A2055">
            <v>531190</v>
          </cell>
          <cell r="B2055" t="str">
            <v>Lessors of Other Real Estate Property</v>
          </cell>
        </row>
        <row r="2056">
          <cell r="A2056">
            <v>531210</v>
          </cell>
          <cell r="B2056" t="str">
            <v>Offices of Real Estate Agents and Brokers</v>
          </cell>
        </row>
        <row r="2057">
          <cell r="A2057">
            <v>531311</v>
          </cell>
          <cell r="B2057" t="str">
            <v>Residential Property Managers</v>
          </cell>
        </row>
        <row r="2058">
          <cell r="A2058">
            <v>531312</v>
          </cell>
          <cell r="B2058" t="str">
            <v>Nonresidential Property Managers</v>
          </cell>
        </row>
        <row r="2059">
          <cell r="A2059">
            <v>531320</v>
          </cell>
          <cell r="B2059" t="str">
            <v>Offices of Real Estate Appraisers</v>
          </cell>
        </row>
        <row r="2060">
          <cell r="A2060">
            <v>531390</v>
          </cell>
          <cell r="B2060" t="str">
            <v>Other Activities Related to Real Estate</v>
          </cell>
        </row>
        <row r="2061">
          <cell r="A2061">
            <v>532111</v>
          </cell>
          <cell r="B2061" t="str">
            <v>Passenger Car Rental</v>
          </cell>
        </row>
        <row r="2062">
          <cell r="A2062">
            <v>532112</v>
          </cell>
          <cell r="B2062" t="str">
            <v>Passenger Car Leasing</v>
          </cell>
        </row>
        <row r="2063">
          <cell r="A2063">
            <v>532120</v>
          </cell>
          <cell r="B2063" t="str">
            <v>Truck, Utility Trailer, and RV (Recreational Vehicle) Rental and Leasing</v>
          </cell>
        </row>
        <row r="2064">
          <cell r="A2064">
            <v>532210</v>
          </cell>
          <cell r="B2064" t="str">
            <v>Consumer Electronics and Appliances Rental</v>
          </cell>
        </row>
        <row r="2065">
          <cell r="A2065">
            <v>532220</v>
          </cell>
          <cell r="B2065" t="str">
            <v>Formal Wear and Costume Rental</v>
          </cell>
        </row>
        <row r="2066">
          <cell r="A2066">
            <v>532230</v>
          </cell>
          <cell r="B2066" t="str">
            <v>Video Tape and Disc Rental</v>
          </cell>
        </row>
        <row r="2067">
          <cell r="A2067">
            <v>532291</v>
          </cell>
          <cell r="B2067" t="str">
            <v>Home Health Equipment Rental</v>
          </cell>
        </row>
        <row r="2068">
          <cell r="A2068">
            <v>532292</v>
          </cell>
          <cell r="B2068" t="str">
            <v>Recreational Goods Rental</v>
          </cell>
        </row>
        <row r="2069">
          <cell r="A2069">
            <v>532299</v>
          </cell>
          <cell r="B2069" t="str">
            <v>All Other Consumer Goods Rental</v>
          </cell>
        </row>
        <row r="2070">
          <cell r="A2070">
            <v>532310</v>
          </cell>
          <cell r="B2070" t="str">
            <v>General Rental Centers</v>
          </cell>
        </row>
        <row r="2071">
          <cell r="A2071">
            <v>532411</v>
          </cell>
          <cell r="B2071" t="str">
            <v>Commercial Air, Rail, and Water Transportation Equipment Rental and Leasing</v>
          </cell>
        </row>
        <row r="2072">
          <cell r="A2072">
            <v>532412</v>
          </cell>
          <cell r="B2072" t="str">
            <v>Construction, Mining, and Forestry Machinery and Equipment Rental and Leasing</v>
          </cell>
        </row>
        <row r="2073">
          <cell r="A2073">
            <v>532420</v>
          </cell>
          <cell r="B2073" t="str">
            <v>Office Machinery and Equipment Rental and Leasing</v>
          </cell>
        </row>
        <row r="2074">
          <cell r="A2074">
            <v>532490</v>
          </cell>
          <cell r="B2074" t="str">
            <v>Other Commercial and Industrial Machinery and Equipment Rental and Leasing</v>
          </cell>
        </row>
        <row r="2075">
          <cell r="A2075">
            <v>533110</v>
          </cell>
          <cell r="B2075" t="str">
            <v>Lessors of Nonfinancial Intangible Assets (except Copyrighted Works)</v>
          </cell>
        </row>
        <row r="2076">
          <cell r="A2076">
            <v>541110</v>
          </cell>
          <cell r="B2076" t="str">
            <v>Offices of Lawyers</v>
          </cell>
        </row>
        <row r="2077">
          <cell r="A2077">
            <v>541120</v>
          </cell>
          <cell r="B2077" t="str">
            <v>Offices of Notaries</v>
          </cell>
        </row>
        <row r="2078">
          <cell r="A2078">
            <v>541191</v>
          </cell>
          <cell r="B2078" t="str">
            <v>Title Abstract and Settlement Offices</v>
          </cell>
        </row>
        <row r="2079">
          <cell r="A2079">
            <v>541199</v>
          </cell>
          <cell r="B2079" t="str">
            <v>All Other Legal Services</v>
          </cell>
        </row>
        <row r="2080">
          <cell r="A2080">
            <v>541211</v>
          </cell>
          <cell r="B2080" t="str">
            <v>Offices of Certified Public Accountants</v>
          </cell>
        </row>
        <row r="2081">
          <cell r="A2081">
            <v>541213</v>
          </cell>
          <cell r="B2081" t="str">
            <v>Tax Preparation Services</v>
          </cell>
        </row>
        <row r="2082">
          <cell r="A2082">
            <v>541214</v>
          </cell>
          <cell r="B2082" t="str">
            <v>Payroll Services</v>
          </cell>
        </row>
        <row r="2083">
          <cell r="A2083">
            <v>541219</v>
          </cell>
          <cell r="B2083" t="str">
            <v>Other Accounting Services</v>
          </cell>
        </row>
        <row r="2084">
          <cell r="A2084">
            <v>541310</v>
          </cell>
          <cell r="B2084" t="str">
            <v>Architectural Services</v>
          </cell>
        </row>
        <row r="2085">
          <cell r="A2085">
            <v>541320</v>
          </cell>
          <cell r="B2085" t="str">
            <v>Landscape Architectural Services</v>
          </cell>
        </row>
        <row r="2086">
          <cell r="A2086">
            <v>541330</v>
          </cell>
          <cell r="B2086" t="str">
            <v>Engineering Services</v>
          </cell>
        </row>
        <row r="2087">
          <cell r="A2087">
            <v>541340</v>
          </cell>
          <cell r="B2087" t="str">
            <v>Drafting Services</v>
          </cell>
        </row>
        <row r="2088">
          <cell r="A2088">
            <v>541350</v>
          </cell>
          <cell r="B2088" t="str">
            <v>Building Inspection Services</v>
          </cell>
        </row>
        <row r="2089">
          <cell r="A2089">
            <v>541360</v>
          </cell>
          <cell r="B2089" t="str">
            <v>Geophysical Surveying and Mapping Services</v>
          </cell>
        </row>
        <row r="2090">
          <cell r="A2090">
            <v>541370</v>
          </cell>
          <cell r="B2090" t="str">
            <v>Surveying and Mapping (except Geophysical) Services</v>
          </cell>
        </row>
        <row r="2091">
          <cell r="A2091">
            <v>541380</v>
          </cell>
          <cell r="B2091" t="str">
            <v>Testing Laboratories</v>
          </cell>
        </row>
        <row r="2092">
          <cell r="A2092">
            <v>541410</v>
          </cell>
          <cell r="B2092" t="str">
            <v>Interior Design Services</v>
          </cell>
        </row>
        <row r="2093">
          <cell r="A2093">
            <v>541420</v>
          </cell>
          <cell r="B2093" t="str">
            <v>Industrial Design Services</v>
          </cell>
        </row>
        <row r="2094">
          <cell r="A2094">
            <v>541430</v>
          </cell>
          <cell r="B2094" t="str">
            <v>Graphic Design Services</v>
          </cell>
        </row>
        <row r="2095">
          <cell r="A2095">
            <v>541490</v>
          </cell>
          <cell r="B2095" t="str">
            <v>Other Specialized Design Services</v>
          </cell>
        </row>
        <row r="2096">
          <cell r="A2096">
            <v>541511</v>
          </cell>
          <cell r="B2096" t="str">
            <v>Custom Computer Programming Services</v>
          </cell>
        </row>
        <row r="2097">
          <cell r="A2097">
            <v>541512</v>
          </cell>
          <cell r="B2097" t="str">
            <v>Computer Systems Design Services</v>
          </cell>
        </row>
        <row r="2098">
          <cell r="A2098">
            <v>541513</v>
          </cell>
          <cell r="B2098" t="str">
            <v>Computer Facilities Management Services</v>
          </cell>
        </row>
        <row r="2099">
          <cell r="A2099">
            <v>541519</v>
          </cell>
          <cell r="B2099" t="str">
            <v>Other Computer Related Services</v>
          </cell>
        </row>
        <row r="2100">
          <cell r="A2100">
            <v>541611</v>
          </cell>
          <cell r="B2100" t="str">
            <v>Administrative Management and General Management Consulting Services</v>
          </cell>
        </row>
        <row r="2101">
          <cell r="A2101">
            <v>541612</v>
          </cell>
          <cell r="B2101" t="str">
            <v>Human Resources and Executive Search Consulting Services</v>
          </cell>
        </row>
        <row r="2102">
          <cell r="A2102">
            <v>541613</v>
          </cell>
          <cell r="B2102" t="str">
            <v>Marketing Consulting Services</v>
          </cell>
        </row>
        <row r="2103">
          <cell r="A2103">
            <v>541614</v>
          </cell>
          <cell r="B2103" t="str">
            <v>Process, Physical Distribution, and Logistics Consulting Services</v>
          </cell>
        </row>
        <row r="2104">
          <cell r="A2104">
            <v>541618</v>
          </cell>
          <cell r="B2104" t="str">
            <v>Other Management Consulting Services</v>
          </cell>
        </row>
        <row r="2105">
          <cell r="A2105">
            <v>541620</v>
          </cell>
          <cell r="B2105" t="str">
            <v>Environmental Consulting Services</v>
          </cell>
        </row>
        <row r="2106">
          <cell r="A2106">
            <v>541690</v>
          </cell>
          <cell r="B2106" t="str">
            <v>Other Scientific and Technical Consulting Services</v>
          </cell>
        </row>
        <row r="2107">
          <cell r="A2107">
            <v>541710</v>
          </cell>
          <cell r="B2107" t="str">
            <v>Research and Development in the Physical, Engineering, and Life Sciences</v>
          </cell>
        </row>
        <row r="2108">
          <cell r="A2108">
            <v>541720</v>
          </cell>
          <cell r="B2108" t="str">
            <v>Research and Development in the Social Sciences and Humanities</v>
          </cell>
        </row>
        <row r="2109">
          <cell r="A2109">
            <v>541810</v>
          </cell>
          <cell r="B2109" t="str">
            <v>Advertising Agencies</v>
          </cell>
        </row>
        <row r="2110">
          <cell r="A2110">
            <v>541820</v>
          </cell>
          <cell r="B2110" t="str">
            <v>Public Relations Agencies</v>
          </cell>
        </row>
        <row r="2111">
          <cell r="A2111">
            <v>541830</v>
          </cell>
          <cell r="B2111" t="str">
            <v>Media Buying Agencies</v>
          </cell>
        </row>
        <row r="2112">
          <cell r="A2112">
            <v>541840</v>
          </cell>
          <cell r="B2112" t="str">
            <v>Media Representatives</v>
          </cell>
        </row>
        <row r="2113">
          <cell r="A2113">
            <v>541850</v>
          </cell>
          <cell r="B2113" t="str">
            <v>Display Advertising</v>
          </cell>
        </row>
        <row r="2114">
          <cell r="A2114">
            <v>541860</v>
          </cell>
          <cell r="B2114" t="str">
            <v>Direct Mail Advertising</v>
          </cell>
        </row>
        <row r="2115">
          <cell r="A2115">
            <v>541870</v>
          </cell>
          <cell r="B2115" t="str">
            <v>Advertising Material Distribution Services</v>
          </cell>
        </row>
        <row r="2116">
          <cell r="A2116">
            <v>541890</v>
          </cell>
          <cell r="B2116" t="str">
            <v>Other Services Related to Advertising</v>
          </cell>
        </row>
        <row r="2117">
          <cell r="A2117">
            <v>541910</v>
          </cell>
          <cell r="B2117" t="str">
            <v>Marketing Research and Public Opinion Polling</v>
          </cell>
        </row>
        <row r="2118">
          <cell r="A2118">
            <v>541921</v>
          </cell>
          <cell r="B2118" t="str">
            <v>Photography Studios, Portrait</v>
          </cell>
        </row>
        <row r="2119">
          <cell r="A2119">
            <v>541922</v>
          </cell>
          <cell r="B2119" t="str">
            <v>Commercial Photography</v>
          </cell>
        </row>
        <row r="2120">
          <cell r="A2120">
            <v>541930</v>
          </cell>
          <cell r="B2120" t="str">
            <v>Translation and Interpretation Services</v>
          </cell>
        </row>
        <row r="2121">
          <cell r="A2121">
            <v>541940</v>
          </cell>
          <cell r="B2121" t="str">
            <v>Veterinary Services</v>
          </cell>
        </row>
        <row r="2122">
          <cell r="A2122">
            <v>541990</v>
          </cell>
          <cell r="B2122" t="str">
            <v>All Other Professional, Scientific, and Technical Services</v>
          </cell>
        </row>
        <row r="2123">
          <cell r="A2123">
            <v>551111</v>
          </cell>
          <cell r="B2123" t="str">
            <v>Offices of Bank Holding Companies</v>
          </cell>
        </row>
        <row r="2124">
          <cell r="A2124">
            <v>551112</v>
          </cell>
          <cell r="B2124" t="str">
            <v>Offices of Other Holding Companies</v>
          </cell>
        </row>
        <row r="2125">
          <cell r="A2125">
            <v>551114</v>
          </cell>
          <cell r="B2125" t="str">
            <v>Corporate, Subsidiary, and Regional Managing Offices</v>
          </cell>
        </row>
        <row r="2126">
          <cell r="A2126">
            <v>561110</v>
          </cell>
          <cell r="B2126" t="str">
            <v>Office Administrative Services</v>
          </cell>
        </row>
        <row r="2127">
          <cell r="A2127">
            <v>561210</v>
          </cell>
          <cell r="B2127" t="str">
            <v>Facilities Support Services</v>
          </cell>
        </row>
        <row r="2128">
          <cell r="A2128">
            <v>561310</v>
          </cell>
          <cell r="B2128" t="str">
            <v>Employment Placement Agencies</v>
          </cell>
        </row>
        <row r="2129">
          <cell r="A2129">
            <v>561320</v>
          </cell>
          <cell r="B2129" t="str">
            <v>Temporary Help Services</v>
          </cell>
        </row>
        <row r="2130">
          <cell r="A2130">
            <v>561330</v>
          </cell>
          <cell r="B2130" t="str">
            <v>Professional Employer Organizations</v>
          </cell>
        </row>
        <row r="2131">
          <cell r="A2131">
            <v>561410</v>
          </cell>
          <cell r="B2131" t="str">
            <v>Document Preparation Services</v>
          </cell>
        </row>
        <row r="2132">
          <cell r="A2132">
            <v>561421</v>
          </cell>
          <cell r="B2132" t="str">
            <v>Telephone Answering Services</v>
          </cell>
        </row>
        <row r="2133">
          <cell r="A2133">
            <v>561422</v>
          </cell>
          <cell r="B2133" t="str">
            <v>Telemarketing Bureaus</v>
          </cell>
        </row>
        <row r="2134">
          <cell r="A2134">
            <v>561431</v>
          </cell>
          <cell r="B2134" t="str">
            <v>Private Mail Centers</v>
          </cell>
        </row>
        <row r="2135">
          <cell r="A2135">
            <v>561439</v>
          </cell>
          <cell r="B2135" t="str">
            <v>Other Business Service Centers (including Copy Shops)</v>
          </cell>
        </row>
        <row r="2136">
          <cell r="A2136">
            <v>561440</v>
          </cell>
          <cell r="B2136" t="str">
            <v>Collection Agencies</v>
          </cell>
        </row>
        <row r="2137">
          <cell r="A2137">
            <v>561450</v>
          </cell>
          <cell r="B2137" t="str">
            <v>Credit Bureaus</v>
          </cell>
        </row>
        <row r="2138">
          <cell r="A2138">
            <v>561491</v>
          </cell>
          <cell r="B2138" t="str">
            <v>Repossession Services</v>
          </cell>
        </row>
        <row r="2139">
          <cell r="A2139">
            <v>561492</v>
          </cell>
          <cell r="B2139" t="str">
            <v>Court Reporting and Stenotype Services</v>
          </cell>
        </row>
        <row r="2140">
          <cell r="A2140">
            <v>561499</v>
          </cell>
          <cell r="B2140" t="str">
            <v>All Other Business Support Services</v>
          </cell>
        </row>
        <row r="2141">
          <cell r="A2141">
            <v>561510</v>
          </cell>
          <cell r="B2141" t="str">
            <v>Travel Agencies</v>
          </cell>
        </row>
        <row r="2142">
          <cell r="A2142">
            <v>561520</v>
          </cell>
          <cell r="B2142" t="str">
            <v>Tour Operators</v>
          </cell>
        </row>
        <row r="2143">
          <cell r="A2143">
            <v>561591</v>
          </cell>
          <cell r="B2143" t="str">
            <v>Convention and Visitors Bureaus</v>
          </cell>
        </row>
        <row r="2144">
          <cell r="A2144">
            <v>561599</v>
          </cell>
          <cell r="B2144" t="str">
            <v>All Other Travel Arrangement and Reservation Services</v>
          </cell>
        </row>
        <row r="2145">
          <cell r="A2145">
            <v>561611</v>
          </cell>
          <cell r="B2145" t="str">
            <v>Investigation Services</v>
          </cell>
        </row>
        <row r="2146">
          <cell r="A2146">
            <v>561612</v>
          </cell>
          <cell r="B2146" t="str">
            <v>Security Guards and Patrol Services</v>
          </cell>
        </row>
        <row r="2147">
          <cell r="A2147">
            <v>561613</v>
          </cell>
          <cell r="B2147" t="str">
            <v>Armored Car Services</v>
          </cell>
        </row>
        <row r="2148">
          <cell r="A2148">
            <v>561621</v>
          </cell>
          <cell r="B2148" t="str">
            <v>Security Systems Services (except Locksmiths)</v>
          </cell>
        </row>
        <row r="2149">
          <cell r="A2149">
            <v>561622</v>
          </cell>
          <cell r="B2149" t="str">
            <v>Locksmiths</v>
          </cell>
        </row>
        <row r="2150">
          <cell r="A2150">
            <v>561710</v>
          </cell>
          <cell r="B2150" t="str">
            <v>Exterminating and Pest Control Services</v>
          </cell>
        </row>
        <row r="2151">
          <cell r="A2151">
            <v>561720</v>
          </cell>
          <cell r="B2151" t="str">
            <v>Janitorial Services</v>
          </cell>
        </row>
        <row r="2152">
          <cell r="A2152">
            <v>561730</v>
          </cell>
          <cell r="B2152" t="str">
            <v>Landscaping Services</v>
          </cell>
        </row>
        <row r="2153">
          <cell r="A2153">
            <v>561740</v>
          </cell>
          <cell r="B2153" t="str">
            <v>Carpet and Upholstery Cleaning Services</v>
          </cell>
        </row>
        <row r="2154">
          <cell r="A2154">
            <v>561790</v>
          </cell>
          <cell r="B2154" t="str">
            <v>Other Services to Buildings and Dwellings</v>
          </cell>
        </row>
        <row r="2155">
          <cell r="A2155">
            <v>561910</v>
          </cell>
          <cell r="B2155" t="str">
            <v>Packaging and Labeling Services</v>
          </cell>
        </row>
        <row r="2156">
          <cell r="A2156">
            <v>561920</v>
          </cell>
          <cell r="B2156" t="str">
            <v>Convention and Trade Show Organizers</v>
          </cell>
        </row>
        <row r="2157">
          <cell r="A2157">
            <v>561990</v>
          </cell>
          <cell r="B2157" t="str">
            <v>All Other Support Services</v>
          </cell>
        </row>
        <row r="2158">
          <cell r="A2158">
            <v>562111</v>
          </cell>
          <cell r="B2158" t="str">
            <v>Solid Waste Collection</v>
          </cell>
        </row>
        <row r="2159">
          <cell r="A2159">
            <v>562112</v>
          </cell>
          <cell r="B2159" t="str">
            <v>Hazardous Waste Collection</v>
          </cell>
        </row>
        <row r="2160">
          <cell r="A2160">
            <v>562119</v>
          </cell>
          <cell r="B2160" t="str">
            <v>Other Waste Collection</v>
          </cell>
        </row>
        <row r="2161">
          <cell r="A2161">
            <v>562211</v>
          </cell>
          <cell r="B2161" t="str">
            <v>Hazardous Waste Treatment and Disposal</v>
          </cell>
        </row>
        <row r="2162">
          <cell r="A2162">
            <v>562212</v>
          </cell>
          <cell r="B2162" t="str">
            <v>Solid Waste Landfill</v>
          </cell>
        </row>
        <row r="2163">
          <cell r="A2163">
            <v>562213</v>
          </cell>
          <cell r="B2163" t="str">
            <v>Solid Waste Combustors and Incinerators</v>
          </cell>
        </row>
        <row r="2164">
          <cell r="A2164">
            <v>562219</v>
          </cell>
          <cell r="B2164" t="str">
            <v>Other Nonhazardous Waste Treatment and Disposal</v>
          </cell>
        </row>
        <row r="2165">
          <cell r="A2165">
            <v>562910</v>
          </cell>
          <cell r="B2165" t="str">
            <v>Remediation Services</v>
          </cell>
        </row>
        <row r="2166">
          <cell r="A2166">
            <v>562920</v>
          </cell>
          <cell r="B2166" t="str">
            <v>Materials Recovery Facilities</v>
          </cell>
        </row>
        <row r="2167">
          <cell r="A2167">
            <v>562991</v>
          </cell>
          <cell r="B2167" t="str">
            <v>Septic Tank and Related Services</v>
          </cell>
        </row>
        <row r="2168">
          <cell r="A2168">
            <v>562998</v>
          </cell>
          <cell r="B2168" t="str">
            <v>All Other Miscellaneous Waste Management Services</v>
          </cell>
        </row>
        <row r="2169">
          <cell r="A2169">
            <v>611110</v>
          </cell>
          <cell r="B2169" t="str">
            <v>Elementary and Secondary Schools</v>
          </cell>
        </row>
        <row r="2170">
          <cell r="A2170">
            <v>611210</v>
          </cell>
          <cell r="B2170" t="str">
            <v>Junior Colleges</v>
          </cell>
        </row>
        <row r="2171">
          <cell r="A2171">
            <v>611310</v>
          </cell>
          <cell r="B2171" t="str">
            <v>Colleges, Universities, and Professional Schools</v>
          </cell>
        </row>
        <row r="2172">
          <cell r="A2172">
            <v>611410</v>
          </cell>
          <cell r="B2172" t="str">
            <v>Business and Secretarial Schools</v>
          </cell>
        </row>
        <row r="2173">
          <cell r="A2173">
            <v>611420</v>
          </cell>
          <cell r="B2173" t="str">
            <v>Computer Training</v>
          </cell>
        </row>
        <row r="2174">
          <cell r="A2174">
            <v>611430</v>
          </cell>
          <cell r="B2174" t="str">
            <v>Professional and Management Development Training</v>
          </cell>
        </row>
        <row r="2175">
          <cell r="A2175">
            <v>611511</v>
          </cell>
          <cell r="B2175" t="str">
            <v>Cosmetology and Barber Schools</v>
          </cell>
        </row>
        <row r="2176">
          <cell r="A2176">
            <v>611512</v>
          </cell>
          <cell r="B2176" t="str">
            <v>Flight Training</v>
          </cell>
        </row>
        <row r="2177">
          <cell r="A2177">
            <v>611513</v>
          </cell>
          <cell r="B2177" t="str">
            <v>Apprenticeship Training</v>
          </cell>
        </row>
        <row r="2178">
          <cell r="A2178">
            <v>611519</v>
          </cell>
          <cell r="B2178" t="str">
            <v>Other Technical and Trade Schools</v>
          </cell>
        </row>
        <row r="2179">
          <cell r="A2179">
            <v>611610</v>
          </cell>
          <cell r="B2179" t="str">
            <v>Fine Arts Schools</v>
          </cell>
        </row>
        <row r="2180">
          <cell r="A2180">
            <v>611620</v>
          </cell>
          <cell r="B2180" t="str">
            <v>Sports and Recreation Instruction</v>
          </cell>
        </row>
        <row r="2181">
          <cell r="A2181">
            <v>611630</v>
          </cell>
          <cell r="B2181" t="str">
            <v>Language Schools</v>
          </cell>
        </row>
        <row r="2182">
          <cell r="A2182">
            <v>611691</v>
          </cell>
          <cell r="B2182" t="str">
            <v>Exam Preparation and Tutoring</v>
          </cell>
        </row>
        <row r="2183">
          <cell r="A2183">
            <v>611692</v>
          </cell>
          <cell r="B2183" t="str">
            <v>Automobile Driving Schools</v>
          </cell>
        </row>
        <row r="2184">
          <cell r="A2184">
            <v>611699</v>
          </cell>
          <cell r="B2184" t="str">
            <v>All Other Miscellaneous Schools and Instruction</v>
          </cell>
        </row>
        <row r="2185">
          <cell r="A2185">
            <v>611710</v>
          </cell>
          <cell r="B2185" t="str">
            <v>Educational Support Services</v>
          </cell>
        </row>
        <row r="2186">
          <cell r="A2186">
            <v>621111</v>
          </cell>
          <cell r="B2186" t="str">
            <v>Offices of Physicians (except Mental Health Specialists)</v>
          </cell>
        </row>
        <row r="2187">
          <cell r="A2187">
            <v>621112</v>
          </cell>
          <cell r="B2187" t="str">
            <v>Offices of Physicians, Mental Health Specialists</v>
          </cell>
        </row>
        <row r="2188">
          <cell r="A2188">
            <v>621210</v>
          </cell>
          <cell r="B2188" t="str">
            <v>Offices of Dentists</v>
          </cell>
        </row>
        <row r="2189">
          <cell r="A2189">
            <v>621310</v>
          </cell>
          <cell r="B2189" t="str">
            <v>Offices of Chiropractors</v>
          </cell>
        </row>
        <row r="2190">
          <cell r="A2190">
            <v>621320</v>
          </cell>
          <cell r="B2190" t="str">
            <v>Offices of Optometrists</v>
          </cell>
        </row>
        <row r="2191">
          <cell r="A2191">
            <v>621330</v>
          </cell>
          <cell r="B2191" t="str">
            <v>Offices of Mental Health Practitioners (except Physicians)</v>
          </cell>
        </row>
        <row r="2192">
          <cell r="A2192">
            <v>621340</v>
          </cell>
          <cell r="B2192" t="str">
            <v>Offices of Physical, Occupational and Speech Therapists, and Audiologists</v>
          </cell>
        </row>
        <row r="2193">
          <cell r="A2193">
            <v>621391</v>
          </cell>
          <cell r="B2193" t="str">
            <v>Offices of Podiatrists</v>
          </cell>
        </row>
        <row r="2194">
          <cell r="A2194">
            <v>621399</v>
          </cell>
          <cell r="B2194" t="str">
            <v>Offices of All Other Miscellaneous Health Practitioners</v>
          </cell>
        </row>
        <row r="2195">
          <cell r="A2195">
            <v>621410</v>
          </cell>
          <cell r="B2195" t="str">
            <v>Family Planning Centers</v>
          </cell>
        </row>
        <row r="2196">
          <cell r="A2196">
            <v>621420</v>
          </cell>
          <cell r="B2196" t="str">
            <v>Outpatient Mental Health and Substance Abuse Centers</v>
          </cell>
        </row>
        <row r="2197">
          <cell r="A2197">
            <v>621491</v>
          </cell>
          <cell r="B2197" t="str">
            <v>HMO Medical Centers</v>
          </cell>
        </row>
        <row r="2198">
          <cell r="A2198">
            <v>621492</v>
          </cell>
          <cell r="B2198" t="str">
            <v>Kidney Dialysis Centers</v>
          </cell>
        </row>
        <row r="2199">
          <cell r="A2199">
            <v>621493</v>
          </cell>
          <cell r="B2199" t="str">
            <v>Freestanding Ambulatory Surgical and Emergency Centers</v>
          </cell>
        </row>
        <row r="2200">
          <cell r="A2200">
            <v>621498</v>
          </cell>
          <cell r="B2200" t="str">
            <v>All Other Outpatient Care Centers</v>
          </cell>
        </row>
        <row r="2201">
          <cell r="A2201">
            <v>621511</v>
          </cell>
          <cell r="B2201" t="str">
            <v>Medical Laboratories</v>
          </cell>
        </row>
        <row r="2202">
          <cell r="A2202">
            <v>621512</v>
          </cell>
          <cell r="B2202" t="str">
            <v>Diagnostic Imaging Centers</v>
          </cell>
        </row>
        <row r="2203">
          <cell r="A2203">
            <v>621610</v>
          </cell>
          <cell r="B2203" t="str">
            <v>Home Health Care Services</v>
          </cell>
        </row>
        <row r="2204">
          <cell r="A2204">
            <v>621910</v>
          </cell>
          <cell r="B2204" t="str">
            <v>Ambulance Services</v>
          </cell>
        </row>
        <row r="2205">
          <cell r="A2205">
            <v>621991</v>
          </cell>
          <cell r="B2205" t="str">
            <v>Blood and Organ Banks</v>
          </cell>
        </row>
        <row r="2206">
          <cell r="A2206">
            <v>621999</v>
          </cell>
          <cell r="B2206" t="str">
            <v>All Other Miscellaneous Ambulatory Health Care Services</v>
          </cell>
        </row>
        <row r="2207">
          <cell r="A2207">
            <v>622110</v>
          </cell>
          <cell r="B2207" t="str">
            <v>General Medical and Surgical Hospitals</v>
          </cell>
        </row>
        <row r="2208">
          <cell r="A2208">
            <v>622210</v>
          </cell>
          <cell r="B2208" t="str">
            <v>Psychiatric and Substance Abuse Hospitals</v>
          </cell>
        </row>
        <row r="2209">
          <cell r="A2209">
            <v>622310</v>
          </cell>
          <cell r="B2209" t="str">
            <v>Specialty (except Psychiatric and Substance Abuse) Hospitals</v>
          </cell>
        </row>
        <row r="2210">
          <cell r="A2210">
            <v>623110</v>
          </cell>
          <cell r="B2210" t="str">
            <v>Nursing Care Facilities</v>
          </cell>
        </row>
        <row r="2211">
          <cell r="A2211">
            <v>623210</v>
          </cell>
          <cell r="B2211" t="str">
            <v>Residential Mental Retardation Facilities</v>
          </cell>
        </row>
        <row r="2212">
          <cell r="A2212">
            <v>623220</v>
          </cell>
          <cell r="B2212" t="str">
            <v>Residential Mental Health and Substance Abuse Facilities</v>
          </cell>
        </row>
        <row r="2213">
          <cell r="A2213">
            <v>623311</v>
          </cell>
          <cell r="B2213" t="str">
            <v>Continuing Care Retirement Communities</v>
          </cell>
        </row>
        <row r="2214">
          <cell r="A2214">
            <v>623312</v>
          </cell>
          <cell r="B2214" t="str">
            <v>Homes for the Elderly</v>
          </cell>
        </row>
        <row r="2215">
          <cell r="A2215">
            <v>623990</v>
          </cell>
          <cell r="B2215" t="str">
            <v>Other Residential Care Facilities</v>
          </cell>
        </row>
        <row r="2216">
          <cell r="A2216">
            <v>624110</v>
          </cell>
          <cell r="B2216" t="str">
            <v>Child and Youth Services</v>
          </cell>
        </row>
        <row r="2217">
          <cell r="A2217">
            <v>624120</v>
          </cell>
          <cell r="B2217" t="str">
            <v>Services for the Elderly and Persons with Disabilities</v>
          </cell>
        </row>
        <row r="2218">
          <cell r="A2218">
            <v>624190</v>
          </cell>
          <cell r="B2218" t="str">
            <v>Other Individual and Family Services</v>
          </cell>
        </row>
        <row r="2219">
          <cell r="A2219">
            <v>624210</v>
          </cell>
          <cell r="B2219" t="str">
            <v>Community Food Services</v>
          </cell>
        </row>
        <row r="2220">
          <cell r="A2220">
            <v>624221</v>
          </cell>
          <cell r="B2220" t="str">
            <v>Temporary Shelters</v>
          </cell>
        </row>
        <row r="2221">
          <cell r="A2221">
            <v>624229</v>
          </cell>
          <cell r="B2221" t="str">
            <v>Other Community Housing Services</v>
          </cell>
        </row>
        <row r="2222">
          <cell r="A2222">
            <v>624230</v>
          </cell>
          <cell r="B2222" t="str">
            <v>Emergency and Other Relief Services</v>
          </cell>
        </row>
        <row r="2223">
          <cell r="A2223">
            <v>624310</v>
          </cell>
          <cell r="B2223" t="str">
            <v>Vocational Rehabilitation Services</v>
          </cell>
        </row>
        <row r="2224">
          <cell r="A2224">
            <v>624410</v>
          </cell>
          <cell r="B2224" t="str">
            <v>Child Day Care Services</v>
          </cell>
        </row>
        <row r="2225">
          <cell r="A2225">
            <v>711110</v>
          </cell>
          <cell r="B2225" t="str">
            <v>Theater Companies and Dinner Theaters</v>
          </cell>
        </row>
        <row r="2226">
          <cell r="A2226">
            <v>711120</v>
          </cell>
          <cell r="B2226" t="str">
            <v>Dance Companies</v>
          </cell>
        </row>
        <row r="2227">
          <cell r="A2227">
            <v>711130</v>
          </cell>
          <cell r="B2227" t="str">
            <v>Musical Groups and Artists</v>
          </cell>
        </row>
        <row r="2228">
          <cell r="A2228">
            <v>711190</v>
          </cell>
          <cell r="B2228" t="str">
            <v>Other Performing Arts Companies</v>
          </cell>
        </row>
        <row r="2229">
          <cell r="A2229">
            <v>711211</v>
          </cell>
          <cell r="B2229" t="str">
            <v>Sports Teams and Clubs</v>
          </cell>
        </row>
        <row r="2230">
          <cell r="A2230">
            <v>711212</v>
          </cell>
          <cell r="B2230" t="str">
            <v>Racetracks</v>
          </cell>
        </row>
        <row r="2231">
          <cell r="A2231">
            <v>711219</v>
          </cell>
          <cell r="B2231" t="str">
            <v>Other Spectator Sports</v>
          </cell>
        </row>
        <row r="2232">
          <cell r="A2232">
            <v>711310</v>
          </cell>
          <cell r="B2232" t="str">
            <v>Promoters of Performing Arts, Sports, and Similar Events with Facilities</v>
          </cell>
        </row>
        <row r="2233">
          <cell r="A2233">
            <v>711320</v>
          </cell>
          <cell r="B2233" t="str">
            <v>Promoters of Performing Arts, Sports, and Similar Events without Facilities</v>
          </cell>
        </row>
        <row r="2234">
          <cell r="A2234">
            <v>711410</v>
          </cell>
          <cell r="B2234" t="str">
            <v>Agents and Managers for Artists, Athletes, Entertainers, and Other Public Figures</v>
          </cell>
        </row>
        <row r="2235">
          <cell r="A2235">
            <v>711510</v>
          </cell>
          <cell r="B2235" t="str">
            <v>Independent Artists, Writers, and Performers</v>
          </cell>
        </row>
        <row r="2236">
          <cell r="A2236">
            <v>712110</v>
          </cell>
          <cell r="B2236" t="str">
            <v>Museums</v>
          </cell>
        </row>
        <row r="2237">
          <cell r="A2237">
            <v>712120</v>
          </cell>
          <cell r="B2237" t="str">
            <v>Historical Sites</v>
          </cell>
        </row>
        <row r="2238">
          <cell r="A2238">
            <v>712130</v>
          </cell>
          <cell r="B2238" t="str">
            <v>Zoos and Botanical Gardens</v>
          </cell>
        </row>
        <row r="2239">
          <cell r="A2239">
            <v>712190</v>
          </cell>
          <cell r="B2239" t="str">
            <v>Nature Parks and Other Similar Institutions</v>
          </cell>
        </row>
        <row r="2240">
          <cell r="A2240">
            <v>713110</v>
          </cell>
          <cell r="B2240" t="str">
            <v>Amusement and Theme Parks</v>
          </cell>
        </row>
        <row r="2241">
          <cell r="A2241">
            <v>713120</v>
          </cell>
          <cell r="B2241" t="str">
            <v>Amusement Arcades</v>
          </cell>
        </row>
        <row r="2242">
          <cell r="A2242">
            <v>713210</v>
          </cell>
          <cell r="B2242" t="str">
            <v>Casinos (except Casino Hotels)</v>
          </cell>
        </row>
        <row r="2243">
          <cell r="A2243">
            <v>713290</v>
          </cell>
          <cell r="B2243" t="str">
            <v>Other Gambling Industries</v>
          </cell>
        </row>
        <row r="2244">
          <cell r="A2244">
            <v>713910</v>
          </cell>
          <cell r="B2244" t="str">
            <v>Golf Courses and Country Clubs</v>
          </cell>
        </row>
        <row r="2245">
          <cell r="A2245">
            <v>713920</v>
          </cell>
          <cell r="B2245" t="str">
            <v>Skiing Facilities</v>
          </cell>
        </row>
        <row r="2246">
          <cell r="A2246">
            <v>713930</v>
          </cell>
          <cell r="B2246" t="str">
            <v>Marinas</v>
          </cell>
        </row>
        <row r="2247">
          <cell r="A2247">
            <v>713940</v>
          </cell>
          <cell r="B2247" t="str">
            <v>Fitness and Recreational Sports Centers</v>
          </cell>
        </row>
        <row r="2248">
          <cell r="A2248">
            <v>713950</v>
          </cell>
          <cell r="B2248" t="str">
            <v>Bowling Centers</v>
          </cell>
        </row>
        <row r="2249">
          <cell r="A2249">
            <v>713990</v>
          </cell>
          <cell r="B2249" t="str">
            <v>All Other Amusement and Recreation Industries</v>
          </cell>
        </row>
        <row r="2250">
          <cell r="A2250">
            <v>721110</v>
          </cell>
          <cell r="B2250" t="str">
            <v>Hotels (except Casino Hotels) and Motels</v>
          </cell>
        </row>
        <row r="2251">
          <cell r="A2251">
            <v>721120</v>
          </cell>
          <cell r="B2251" t="str">
            <v>Casino Hotels</v>
          </cell>
        </row>
        <row r="2252">
          <cell r="A2252">
            <v>721191</v>
          </cell>
          <cell r="B2252" t="str">
            <v>Bed-and-Breakfast Inns</v>
          </cell>
        </row>
        <row r="2253">
          <cell r="A2253">
            <v>721199</v>
          </cell>
          <cell r="B2253" t="str">
            <v>All Other Traveler Accommodation</v>
          </cell>
        </row>
        <row r="2254">
          <cell r="A2254">
            <v>721211</v>
          </cell>
          <cell r="B2254" t="str">
            <v>RV (Recreational Vehicle) Parks and Campgrounds</v>
          </cell>
        </row>
        <row r="2255">
          <cell r="A2255">
            <v>721214</v>
          </cell>
          <cell r="B2255" t="str">
            <v>Recreational and Vacation Camps (except Campgrounds)</v>
          </cell>
        </row>
        <row r="2256">
          <cell r="A2256">
            <v>721310</v>
          </cell>
          <cell r="B2256" t="str">
            <v>Rooming and Boarding Houses</v>
          </cell>
        </row>
        <row r="2257">
          <cell r="A2257">
            <v>722110</v>
          </cell>
          <cell r="B2257" t="str">
            <v>Full-Service Restaurants</v>
          </cell>
        </row>
        <row r="2258">
          <cell r="A2258">
            <v>722211</v>
          </cell>
          <cell r="B2258" t="str">
            <v>Limited-Service Restaurants</v>
          </cell>
        </row>
        <row r="2259">
          <cell r="A2259">
            <v>722212</v>
          </cell>
          <cell r="B2259" t="str">
            <v>Cafeterias</v>
          </cell>
        </row>
        <row r="2260">
          <cell r="A2260">
            <v>722213</v>
          </cell>
          <cell r="B2260" t="str">
            <v>Snack and Nonalcoholic Beverage Bars</v>
          </cell>
        </row>
        <row r="2261">
          <cell r="A2261">
            <v>722310</v>
          </cell>
          <cell r="B2261" t="str">
            <v>Food Service Contractors</v>
          </cell>
        </row>
        <row r="2262">
          <cell r="A2262">
            <v>722320</v>
          </cell>
          <cell r="B2262" t="str">
            <v>Caterers</v>
          </cell>
        </row>
        <row r="2263">
          <cell r="A2263">
            <v>722330</v>
          </cell>
          <cell r="B2263" t="str">
            <v>Mobile Food Services</v>
          </cell>
        </row>
        <row r="2264">
          <cell r="A2264">
            <v>722410</v>
          </cell>
          <cell r="B2264" t="str">
            <v>Drinking Places (Alcoholic Beverages)</v>
          </cell>
        </row>
        <row r="2265">
          <cell r="A2265">
            <v>811111</v>
          </cell>
          <cell r="B2265" t="str">
            <v>General Automotive Repair</v>
          </cell>
        </row>
        <row r="2266">
          <cell r="A2266">
            <v>811112</v>
          </cell>
          <cell r="B2266" t="str">
            <v>Automotive Exhaust System Repair</v>
          </cell>
        </row>
        <row r="2267">
          <cell r="A2267">
            <v>811113</v>
          </cell>
          <cell r="B2267" t="str">
            <v>Automotive Transmission Repair</v>
          </cell>
        </row>
        <row r="2268">
          <cell r="A2268">
            <v>811118</v>
          </cell>
          <cell r="B2268" t="str">
            <v>Other Automotive Mechanical and Electrical Repair and Maintenance</v>
          </cell>
        </row>
        <row r="2269">
          <cell r="A2269">
            <v>811121</v>
          </cell>
          <cell r="B2269" t="str">
            <v>Automotive Body, Paint, and Interior Repair and Maintenance</v>
          </cell>
        </row>
        <row r="2270">
          <cell r="A2270">
            <v>811122</v>
          </cell>
          <cell r="B2270" t="str">
            <v>Automotive Glass Replacement Shops</v>
          </cell>
        </row>
        <row r="2271">
          <cell r="A2271">
            <v>811191</v>
          </cell>
          <cell r="B2271" t="str">
            <v>Automotive Oil Change and Lubrication Shops</v>
          </cell>
        </row>
        <row r="2272">
          <cell r="A2272">
            <v>811192</v>
          </cell>
          <cell r="B2272" t="str">
            <v>Car Washes</v>
          </cell>
        </row>
        <row r="2273">
          <cell r="A2273">
            <v>811198</v>
          </cell>
          <cell r="B2273" t="str">
            <v>All Other Automotive Repair and Maintenance</v>
          </cell>
        </row>
        <row r="2274">
          <cell r="A2274">
            <v>811211</v>
          </cell>
          <cell r="B2274" t="str">
            <v>Consumer Electronics Repair and Maintenance</v>
          </cell>
        </row>
        <row r="2275">
          <cell r="A2275">
            <v>811212</v>
          </cell>
          <cell r="B2275" t="str">
            <v>Computer and Office Machine Repair and Maintenance</v>
          </cell>
        </row>
        <row r="2276">
          <cell r="A2276">
            <v>811213</v>
          </cell>
          <cell r="B2276" t="str">
            <v>Communication Equipment Repair and Maintenance</v>
          </cell>
        </row>
        <row r="2277">
          <cell r="A2277">
            <v>811219</v>
          </cell>
          <cell r="B2277" t="str">
            <v>Other Electronic and Precision Equipment Repair and Maintenance</v>
          </cell>
        </row>
        <row r="2278">
          <cell r="A2278">
            <v>811310</v>
          </cell>
          <cell r="B2278" t="str">
            <v>Commercial and Industrial Machinery and Equipment (except Automotive and Electronic) Repair and Maintenance</v>
          </cell>
        </row>
        <row r="2279">
          <cell r="A2279">
            <v>811411</v>
          </cell>
          <cell r="B2279" t="str">
            <v>Home and Garden Equipment Repair and Maintenance</v>
          </cell>
        </row>
        <row r="2280">
          <cell r="A2280">
            <v>811412</v>
          </cell>
          <cell r="B2280" t="str">
            <v>Appliance Repair and Maintenance</v>
          </cell>
        </row>
        <row r="2281">
          <cell r="A2281">
            <v>811420</v>
          </cell>
          <cell r="B2281" t="str">
            <v>Reupholstery and Furniture Repair</v>
          </cell>
        </row>
        <row r="2282">
          <cell r="A2282">
            <v>811430</v>
          </cell>
          <cell r="B2282" t="str">
            <v>Footwear and Leather Goods Repair</v>
          </cell>
        </row>
        <row r="2283">
          <cell r="A2283">
            <v>811490</v>
          </cell>
          <cell r="B2283" t="str">
            <v>Other Personal and Household Goods Repair and Maintenance</v>
          </cell>
        </row>
        <row r="2284">
          <cell r="A2284">
            <v>812111</v>
          </cell>
          <cell r="B2284" t="str">
            <v>Barber Shops</v>
          </cell>
        </row>
        <row r="2285">
          <cell r="A2285">
            <v>812112</v>
          </cell>
          <cell r="B2285" t="str">
            <v>Beauty Salons</v>
          </cell>
        </row>
        <row r="2286">
          <cell r="A2286">
            <v>812113</v>
          </cell>
          <cell r="B2286" t="str">
            <v>Nail Salons</v>
          </cell>
        </row>
        <row r="2287">
          <cell r="A2287">
            <v>812191</v>
          </cell>
          <cell r="B2287" t="str">
            <v>Diet and Weight Reducing Centers</v>
          </cell>
        </row>
        <row r="2288">
          <cell r="A2288">
            <v>812199</v>
          </cell>
          <cell r="B2288" t="str">
            <v>Other Personal Care Services</v>
          </cell>
        </row>
        <row r="2289">
          <cell r="A2289">
            <v>812210</v>
          </cell>
          <cell r="B2289" t="str">
            <v>Funeral Homes and Funeral Services</v>
          </cell>
        </row>
        <row r="2290">
          <cell r="A2290">
            <v>812220</v>
          </cell>
          <cell r="B2290" t="str">
            <v>Cemeteries and Crematories</v>
          </cell>
        </row>
        <row r="2291">
          <cell r="A2291">
            <v>812310</v>
          </cell>
          <cell r="B2291" t="str">
            <v>Coin-Operated Laundries and Drycleaners</v>
          </cell>
        </row>
        <row r="2292">
          <cell r="A2292">
            <v>812320</v>
          </cell>
          <cell r="B2292" t="str">
            <v>Drycleaning and Laundry Services (except Coin-Operated)</v>
          </cell>
        </row>
        <row r="2293">
          <cell r="A2293">
            <v>812331</v>
          </cell>
          <cell r="B2293" t="str">
            <v>Linen Supply</v>
          </cell>
        </row>
        <row r="2294">
          <cell r="A2294">
            <v>812332</v>
          </cell>
          <cell r="B2294" t="str">
            <v>Industrial Launderers</v>
          </cell>
        </row>
        <row r="2295">
          <cell r="A2295">
            <v>812910</v>
          </cell>
          <cell r="B2295" t="str">
            <v>Pet Care (except Veterinary) Services</v>
          </cell>
        </row>
        <row r="2296">
          <cell r="A2296">
            <v>812921</v>
          </cell>
          <cell r="B2296" t="str">
            <v>Photofinishing Laboratories (except One-Hour)</v>
          </cell>
        </row>
        <row r="2297">
          <cell r="A2297">
            <v>812922</v>
          </cell>
          <cell r="B2297" t="str">
            <v>One-Hour Photofinishing</v>
          </cell>
        </row>
        <row r="2298">
          <cell r="A2298">
            <v>812930</v>
          </cell>
          <cell r="B2298" t="str">
            <v>Parking Lots and Garages</v>
          </cell>
        </row>
        <row r="2299">
          <cell r="A2299">
            <v>812990</v>
          </cell>
          <cell r="B2299" t="str">
            <v>All Other Personal Services</v>
          </cell>
        </row>
        <row r="2300">
          <cell r="A2300">
            <v>813110</v>
          </cell>
          <cell r="B2300" t="str">
            <v>Religious Organizations</v>
          </cell>
        </row>
        <row r="2301">
          <cell r="A2301">
            <v>813211</v>
          </cell>
          <cell r="B2301" t="str">
            <v>Grantmaking Foundations</v>
          </cell>
        </row>
        <row r="2302">
          <cell r="A2302">
            <v>813212</v>
          </cell>
          <cell r="B2302" t="str">
            <v>Voluntary Health Organizations</v>
          </cell>
        </row>
        <row r="2303">
          <cell r="A2303">
            <v>813219</v>
          </cell>
          <cell r="B2303" t="str">
            <v>Other Grantmaking and Giving Services</v>
          </cell>
        </row>
        <row r="2304">
          <cell r="A2304">
            <v>813311</v>
          </cell>
          <cell r="B2304" t="str">
            <v>Human Rights Organizations</v>
          </cell>
        </row>
        <row r="2305">
          <cell r="A2305">
            <v>813312</v>
          </cell>
          <cell r="B2305" t="str">
            <v>Environment, Conservation and Wildlife Organizations</v>
          </cell>
        </row>
        <row r="2306">
          <cell r="A2306">
            <v>813319</v>
          </cell>
          <cell r="B2306" t="str">
            <v>Other Social Advocacy Organizations</v>
          </cell>
        </row>
        <row r="2307">
          <cell r="A2307">
            <v>813410</v>
          </cell>
          <cell r="B2307" t="str">
            <v>Civic and Social Organizations</v>
          </cell>
        </row>
        <row r="2308">
          <cell r="A2308">
            <v>813910</v>
          </cell>
          <cell r="B2308" t="str">
            <v>Business Associations</v>
          </cell>
        </row>
        <row r="2309">
          <cell r="A2309">
            <v>813920</v>
          </cell>
          <cell r="B2309" t="str">
            <v>Professional Organizations</v>
          </cell>
        </row>
        <row r="2310">
          <cell r="A2310">
            <v>813930</v>
          </cell>
          <cell r="B2310" t="str">
            <v>Labor Unions and Similar Labor Organizations</v>
          </cell>
        </row>
        <row r="2311">
          <cell r="A2311">
            <v>813940</v>
          </cell>
          <cell r="B2311" t="str">
            <v>Political Organizations</v>
          </cell>
        </row>
        <row r="2312">
          <cell r="A2312">
            <v>813990</v>
          </cell>
          <cell r="B2312" t="str">
            <v>Other Similar Organizations (except Business, Professional, Labor, and Political Organizations)</v>
          </cell>
        </row>
        <row r="2313">
          <cell r="A2313">
            <v>814110</v>
          </cell>
          <cell r="B2313" t="str">
            <v>Private Households</v>
          </cell>
        </row>
        <row r="2314">
          <cell r="A2314">
            <v>921110</v>
          </cell>
          <cell r="B2314" t="str">
            <v>Executive Offices</v>
          </cell>
        </row>
        <row r="2315">
          <cell r="A2315">
            <v>921120</v>
          </cell>
          <cell r="B2315" t="str">
            <v>Legislative Bodies</v>
          </cell>
        </row>
        <row r="2316">
          <cell r="A2316">
            <v>921130</v>
          </cell>
          <cell r="B2316" t="str">
            <v>Public Finance Activities</v>
          </cell>
        </row>
        <row r="2317">
          <cell r="A2317">
            <v>921140</v>
          </cell>
          <cell r="B2317" t="str">
            <v>Executive and Legislative Offices, Combined</v>
          </cell>
        </row>
        <row r="2318">
          <cell r="A2318">
            <v>921150</v>
          </cell>
          <cell r="B2318" t="str">
            <v>American Indian and Alaska Native Tribal Governments</v>
          </cell>
        </row>
        <row r="2319">
          <cell r="A2319">
            <v>921190</v>
          </cell>
          <cell r="B2319" t="str">
            <v>Other General Government Support</v>
          </cell>
        </row>
        <row r="2320">
          <cell r="A2320">
            <v>922110</v>
          </cell>
          <cell r="B2320" t="str">
            <v>Courts</v>
          </cell>
        </row>
        <row r="2321">
          <cell r="A2321">
            <v>922120</v>
          </cell>
          <cell r="B2321" t="str">
            <v>Police Protection</v>
          </cell>
        </row>
        <row r="2322">
          <cell r="A2322">
            <v>922130</v>
          </cell>
          <cell r="B2322" t="str">
            <v>Legal Counsel and Prosecution</v>
          </cell>
        </row>
        <row r="2323">
          <cell r="A2323">
            <v>922140</v>
          </cell>
          <cell r="B2323" t="str">
            <v>Correctional Institutions</v>
          </cell>
        </row>
        <row r="2324">
          <cell r="A2324">
            <v>922150</v>
          </cell>
          <cell r="B2324" t="str">
            <v>Parole Offices and Probation Offices</v>
          </cell>
        </row>
        <row r="2325">
          <cell r="A2325">
            <v>922160</v>
          </cell>
          <cell r="B2325" t="str">
            <v>Fire Protection</v>
          </cell>
        </row>
        <row r="2326">
          <cell r="A2326">
            <v>922190</v>
          </cell>
          <cell r="B2326" t="str">
            <v>Other Justice, Public Order, and Safety Activities</v>
          </cell>
        </row>
        <row r="2327">
          <cell r="A2327">
            <v>923110</v>
          </cell>
          <cell r="B2327" t="str">
            <v>Administration of Education Programs</v>
          </cell>
        </row>
        <row r="2328">
          <cell r="A2328">
            <v>923120</v>
          </cell>
          <cell r="B2328" t="str">
            <v>Administration of Public Health Programs</v>
          </cell>
        </row>
        <row r="2329">
          <cell r="A2329">
            <v>923130</v>
          </cell>
          <cell r="B2329" t="str">
            <v>Administration of Human Resource Programs (except Education, Public Health, and Veterans' Affairs Programs)</v>
          </cell>
        </row>
        <row r="2330">
          <cell r="A2330">
            <v>923140</v>
          </cell>
          <cell r="B2330" t="str">
            <v>Administration of Veterans' Affairs</v>
          </cell>
        </row>
        <row r="2331">
          <cell r="A2331">
            <v>924110</v>
          </cell>
          <cell r="B2331" t="str">
            <v>Administration of Air and Water Resource and Solid Waste Management Programs</v>
          </cell>
        </row>
        <row r="2332">
          <cell r="A2332">
            <v>924120</v>
          </cell>
          <cell r="B2332" t="str">
            <v>Administration of Conservation Programs</v>
          </cell>
        </row>
        <row r="2333">
          <cell r="A2333">
            <v>925110</v>
          </cell>
          <cell r="B2333" t="str">
            <v>Administration of Housing Programs</v>
          </cell>
        </row>
        <row r="2334">
          <cell r="A2334">
            <v>925120</v>
          </cell>
          <cell r="B2334" t="str">
            <v>Administration of Urban Planning and Community and Rural Development</v>
          </cell>
        </row>
        <row r="2335">
          <cell r="A2335">
            <v>926110</v>
          </cell>
          <cell r="B2335" t="str">
            <v>Administration of General Economic Programs</v>
          </cell>
        </row>
        <row r="2336">
          <cell r="A2336">
            <v>926120</v>
          </cell>
          <cell r="B2336" t="str">
            <v>Regulation and Administration of Transportation Programs</v>
          </cell>
        </row>
        <row r="2337">
          <cell r="A2337">
            <v>926130</v>
          </cell>
          <cell r="B2337" t="str">
            <v>Regulation and Administration of Communications, Electric, Gas, and Other Utilities</v>
          </cell>
        </row>
        <row r="2338">
          <cell r="A2338">
            <v>926140</v>
          </cell>
          <cell r="B2338" t="str">
            <v>Regulation of Agricultural Marketing and Commodities</v>
          </cell>
        </row>
        <row r="2339">
          <cell r="A2339">
            <v>926150</v>
          </cell>
          <cell r="B2339" t="str">
            <v>Regulation, Licensing, and Inspection of Miscellaneous Commercial Sectors</v>
          </cell>
        </row>
        <row r="2340">
          <cell r="A2340">
            <v>927110</v>
          </cell>
          <cell r="B2340" t="str">
            <v>Space Research and Technology</v>
          </cell>
        </row>
        <row r="2341">
          <cell r="A2341">
            <v>928110</v>
          </cell>
          <cell r="B2341" t="str">
            <v>National Security</v>
          </cell>
        </row>
        <row r="2342">
          <cell r="A2342">
            <v>928120</v>
          </cell>
          <cell r="B2342" t="str">
            <v>International Affairs</v>
          </cell>
        </row>
        <row r="2343">
          <cell r="A2343" t="str">
            <v>31-33</v>
          </cell>
          <cell r="B2343" t="str">
            <v>Manufacturing</v>
          </cell>
        </row>
        <row r="2344">
          <cell r="A2344" t="str">
            <v>44-45</v>
          </cell>
          <cell r="B2344" t="str">
            <v>Retail Trade</v>
          </cell>
        </row>
        <row r="2345">
          <cell r="A2345" t="str">
            <v>48-49</v>
          </cell>
          <cell r="B2345" t="str">
            <v>Transportation and Warehousing</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Monitoring/MonitoringResults/HousingMix/IssuedBPs_NonPhasedandPhased_forDTmap.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Monitoring/MonitoringResults/HousingMix/IssuedBPs_NonPhasedandPhased_forDTmap.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Monitoring/MonitoringResults/HousingMix/IssuedBPs_NonPhasedandPhased_forDTmap.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Monitoring/MonitoringResults/HousingMix/IssuedBPs_NonPhasedandPhased_forDTmap.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Monitoring/MonitoringResults/HousingMix/IssuedBPsNonPhasedPhasedMappedFromAccessExport_2.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Monitoring/MonitoringResults/HousingMix/IssuedBPsNonPhasedPhasedMappedFromAccessExport_2.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Monitoring/MonitoringResults/HousingMix/IssuedBPsNonPhasedPhasedMappedFromAccessExport_2.xlsx" TargetMode="External"/><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Monitoring/MonitoringResults/HousingMix/IssuedBPsNonPhasedPhasedMappedFromAccessExport_2.xlsx" TargetMode="External"/><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Heather M. O'Donnell" refreshedDate="42045.341911226853" createdVersion="4" refreshedVersion="4" minRefreshableVersion="3" recordCount="29">
  <cacheSource type="worksheet">
    <worksheetSource name="Table2" r:id="rId2"/>
  </cacheSource>
  <cacheFields count="18">
    <cacheField name="log_yy" numFmtId="0">
      <sharedItems containsSemiMixedTypes="0" containsString="0" containsNumber="1" containsInteger="1" minValue="2" maxValue="12"/>
    </cacheField>
    <cacheField name="log_number" numFmtId="0">
      <sharedItems containsSemiMixedTypes="0" containsString="0" containsNumber="1" containsInteger="1" minValue="152" maxValue="6344"/>
    </cacheField>
    <cacheField name="log_sequence" numFmtId="0">
      <sharedItems containsSemiMixedTypes="0" containsString="0" containsNumber="1" containsInteger="1" minValue="1" maxValue="1"/>
    </cacheField>
    <cacheField name="issued_date" numFmtId="22">
      <sharedItems containsSemiMixedTypes="0" containsNonDate="0" containsDate="1" containsString="0" minDate="2002-12-02T00:00:00" maxDate="2012-12-12T00:00:00"/>
    </cacheField>
    <cacheField name="bpr_use_desc" numFmtId="0">
      <sharedItems/>
    </cacheField>
    <cacheField name="proposed_units" numFmtId="0">
      <sharedItems containsSemiMixedTypes="0" containsString="0" containsNumber="1" containsInteger="1" minValue="3" maxValue="100"/>
    </cacheField>
    <cacheField name="neighborhood" numFmtId="0">
      <sharedItems/>
    </cacheField>
    <cacheField name="x_coordinate" numFmtId="0">
      <sharedItems containsSemiMixedTypes="0" containsString="0" containsNumber="1" containsInteger="1" minValue="4217069" maxValue="4247668"/>
    </cacheField>
    <cacheField name="y_coordinate" numFmtId="0">
      <sharedItems containsSemiMixedTypes="0" containsString="0" containsNumber="1" containsInteger="1" minValue="865404" maxValue="888374"/>
    </cacheField>
    <cacheField name="bpr_multuple_use_desc" numFmtId="0">
      <sharedItems containsBlank="1"/>
    </cacheField>
    <cacheField name="project_name" numFmtId="0">
      <sharedItems containsBlank="1"/>
    </cacheField>
    <cacheField name="owner_name" numFmtId="0">
      <sharedItems/>
    </cacheField>
    <cacheField name="tenant_name" numFmtId="0">
      <sharedItems containsBlank="1"/>
    </cacheField>
    <cacheField name="address" numFmtId="0">
      <sharedItems/>
    </cacheField>
    <cacheField name="EE_issued_year" numFmtId="0">
      <sharedItems containsSemiMixedTypes="0" containsString="0" containsNumber="1" containsInteger="1" minValue="2002" maxValue="2012" count="9">
        <n v="2002"/>
        <n v="2005"/>
        <n v="2006"/>
        <n v="2007"/>
        <n v="2008"/>
        <n v="2009"/>
        <n v="2010"/>
        <n v="2011"/>
        <n v="2012"/>
      </sharedItems>
    </cacheField>
    <cacheField name="EE_housing_type" numFmtId="0">
      <sharedItems count="3">
        <s v="Two to four units"/>
        <s v="Single-family attached"/>
        <s v="Five or more units"/>
      </sharedItems>
    </cacheField>
    <cacheField name="EE_Housing_Mix_Type" numFmtId="0">
      <sharedItems count="1">
        <s v="Multi-family"/>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eather M. O'Donnell" refreshedDate="42045.341436805553" createdVersion="4" refreshedVersion="4" minRefreshableVersion="3" recordCount="5693">
  <cacheSource type="worksheet">
    <worksheetSource name="Table1" r:id="rId2"/>
  </cacheSource>
  <cacheFields count="18">
    <cacheField name="log_yy" numFmtId="0">
      <sharedItems containsString="0" containsBlank="1" containsNumber="1" containsInteger="1" minValue="0" maxValue="12"/>
    </cacheField>
    <cacheField name="log_number" numFmtId="0">
      <sharedItems containsSemiMixedTypes="0" containsString="0" containsNumber="1" containsInteger="1" minValue="10" maxValue="7316"/>
    </cacheField>
    <cacheField name="log_sequence" numFmtId="0">
      <sharedItems containsSemiMixedTypes="0" containsString="0" containsNumber="1" containsInteger="1" minValue="1" maxValue="1"/>
    </cacheField>
    <cacheField name="issued_date" numFmtId="22">
      <sharedItems containsSemiMixedTypes="0" containsNonDate="0" containsDate="1" containsString="0" minDate="2001-01-02T00:00:00" maxDate="2013-01-01T00:00:00"/>
    </cacheField>
    <cacheField name="bpr_use_desc" numFmtId="0">
      <sharedItems count="16">
        <s v="Single Family Dwelling"/>
        <s v="Mfg Home Park or Court"/>
        <s v="Mfg Home - Not in a Park"/>
        <s v="Duplex or 2-Family Hs"/>
        <s v="Apartment  20+ Units"/>
        <s v="Condo, Row or Townhouse"/>
        <s v="Secondary Dwelling Unit"/>
        <s v="Apartment  5-19 Units"/>
        <s v="Apartment  1-4 Units"/>
        <s v="Common Area-Multi Fam."/>
        <s v="Mfg Home - Temp/Hardship"/>
        <s v="General Stores-Retail"/>
        <s v="Professional Office Bldg"/>
        <s v="Comml Warehs &amp; Storage"/>
        <s v="Restaurants"/>
        <s v="Apartment under Const."/>
      </sharedItems>
    </cacheField>
    <cacheField name="proposed_units" numFmtId="0">
      <sharedItems containsSemiMixedTypes="0" containsString="0" containsNumber="1" containsInteger="1" minValue="1" maxValue="179"/>
    </cacheField>
    <cacheField name="neighborhood" numFmtId="0">
      <sharedItems/>
    </cacheField>
    <cacheField name="x_coordinate" numFmtId="0">
      <sharedItems containsString="0" containsBlank="1" containsNumber="1" containsInteger="1" minValue="4209696" maxValue="4253352"/>
    </cacheField>
    <cacheField name="y_coordinate" numFmtId="0">
      <sharedItems containsString="0" containsBlank="1" containsNumber="1" containsInteger="1" minValue="856356" maxValue="909542"/>
    </cacheField>
    <cacheField name="bpr_multiple_use_desc" numFmtId="0">
      <sharedItems containsBlank="1"/>
    </cacheField>
    <cacheField name="project_name" numFmtId="0">
      <sharedItems containsBlank="1"/>
    </cacheField>
    <cacheField name="owner_name" numFmtId="0">
      <sharedItems containsBlank="1"/>
    </cacheField>
    <cacheField name="tenant_name" numFmtId="0">
      <sharedItems containsBlank="1"/>
    </cacheField>
    <cacheField name="address" numFmtId="0">
      <sharedItems/>
    </cacheField>
    <cacheField name="EE Issue year" numFmtId="0">
      <sharedItems containsSemiMixedTypes="0" containsString="0" containsNumber="1" containsInteger="1" minValue="2001" maxValue="2012" count="12">
        <n v="2001"/>
        <n v="2002"/>
        <n v="2003"/>
        <n v="2004"/>
        <n v="2005"/>
        <n v="2006"/>
        <n v="2007"/>
        <n v="2008"/>
        <n v="2009"/>
        <n v="2010"/>
        <n v="2011"/>
        <n v="2012"/>
      </sharedItems>
    </cacheField>
    <cacheField name="EE housing type" numFmtId="0">
      <sharedItems count="4">
        <s v="Single-family detached"/>
        <s v="Two to four units"/>
        <s v="Five or more units"/>
        <s v="Single-family attached"/>
      </sharedItems>
    </cacheField>
    <cacheField name="EE_Housing_Mix_Type" numFmtId="0">
      <sharedItems count="2">
        <s v="Single-family"/>
        <s v="Multi-family"/>
      </sharedItems>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Heather M. O'Donnell" refreshedDate="42045.340515393516" createdVersion="4" refreshedVersion="4" minRefreshableVersion="3" recordCount="13">
  <cacheSource type="worksheet">
    <worksheetSource name="Table3" r:id="rId2"/>
  </cacheSource>
  <cacheFields count="18">
    <cacheField name="log_yy" numFmtId="0">
      <sharedItems containsSemiMixedTypes="0" containsString="0" containsNumber="1" containsInteger="1" minValue="13" maxValue="13"/>
    </cacheField>
    <cacheField name="log_number" numFmtId="0">
      <sharedItems containsSemiMixedTypes="0" containsString="0" containsNumber="1" containsInteger="1" minValue="305" maxValue="4557"/>
    </cacheField>
    <cacheField name="log_sequence" numFmtId="0">
      <sharedItems containsSemiMixedTypes="0" containsString="0" containsNumber="1" containsInteger="1" minValue="1" maxValue="1"/>
    </cacheField>
    <cacheField name="issued_date" numFmtId="22">
      <sharedItems containsSemiMixedTypes="0" containsNonDate="0" containsDate="1" containsString="0" minDate="2013-04-18T00:00:00" maxDate="2014-03-22T00:00:00"/>
    </cacheField>
    <cacheField name="bpr_use_desc" numFmtId="0">
      <sharedItems/>
    </cacheField>
    <cacheField name="proposed_units" numFmtId="0">
      <sharedItems containsSemiMixedTypes="0" containsString="0" containsNumber="1" containsInteger="1" minValue="9" maxValue="100"/>
    </cacheField>
    <cacheField name="neighborhood" numFmtId="0">
      <sharedItems/>
    </cacheField>
    <cacheField name="x_coordinate" numFmtId="0">
      <sharedItems containsSemiMixedTypes="0" containsString="0" containsNumber="1" containsInteger="1" minValue="4235074" maxValue="4243239"/>
    </cacheField>
    <cacheField name="y_coordinate" numFmtId="0">
      <sharedItems containsSemiMixedTypes="0" containsString="0" containsNumber="1" containsInteger="1" minValue="875433" maxValue="890263"/>
    </cacheField>
    <cacheField name="bpr_multuple_use_desc" numFmtId="0">
      <sharedItems containsBlank="1"/>
    </cacheField>
    <cacheField name="project_name" numFmtId="0">
      <sharedItems/>
    </cacheField>
    <cacheField name="owner_name" numFmtId="0">
      <sharedItems/>
    </cacheField>
    <cacheField name="tenant_name" numFmtId="0">
      <sharedItems containsBlank="1"/>
    </cacheField>
    <cacheField name="address" numFmtId="0">
      <sharedItems/>
    </cacheField>
    <cacheField name="EE year issued" numFmtId="0">
      <sharedItems containsSemiMixedTypes="0" containsString="0" containsNumber="1" containsInteger="1" minValue="2013" maxValue="2014" count="2">
        <n v="2013"/>
        <n v="2014"/>
      </sharedItems>
    </cacheField>
    <cacheField name="EE housing type" numFmtId="0">
      <sharedItems count="1">
        <s v="Fiver or more units"/>
      </sharedItems>
    </cacheField>
    <cacheField name="EE_Housing_Mix_Type" numFmtId="0">
      <sharedItems count="1">
        <s v="Multi-family"/>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Heather M. O'Donnell" refreshedDate="42045.33919791667" createdVersion="4" refreshedVersion="4" minRefreshableVersion="3" recordCount="527">
  <cacheSource type="worksheet">
    <worksheetSource name="Table4" r:id="rId2"/>
  </cacheSource>
  <cacheFields count="18">
    <cacheField name="log_yy" numFmtId="0">
      <sharedItems containsSemiMixedTypes="0" containsString="0" containsNumber="1" containsInteger="1" minValue="9" maxValue="14"/>
    </cacheField>
    <cacheField name="log_number" numFmtId="0">
      <sharedItems containsSemiMixedTypes="0" containsString="0" containsNumber="1" containsInteger="1" minValue="30" maxValue="7111"/>
    </cacheField>
    <cacheField name="log_sequence" numFmtId="0">
      <sharedItems containsSemiMixedTypes="0" containsString="0" containsNumber="1" containsInteger="1" minValue="1" maxValue="1"/>
    </cacheField>
    <cacheField name="issued_date" numFmtId="22">
      <sharedItems containsSemiMixedTypes="0" containsNonDate="0" containsDate="1" containsString="0" minDate="2013-01-03T00:00:00" maxDate="2015-01-01T00:00:00"/>
    </cacheField>
    <cacheField name="bpr_use_desc" numFmtId="0">
      <sharedItems count="12">
        <s v="Duplex or 2-Family Hs"/>
        <s v="Single Family Dwelling"/>
        <s v="Secondary Dwelling Unit"/>
        <s v="Apartment  1-4 Units"/>
        <s v="Mfg Home Park or Court"/>
        <s v="Mfg Home - Not in a Park"/>
        <s v="Retirement Home"/>
        <s v="Apartment  5-19 Units"/>
        <s v="Apartment  20+ Units"/>
        <s v="Condo, Row or Townhouse"/>
        <s v="Comml Warehs &amp; Storage"/>
        <s v="Recreation Center-General"/>
      </sharedItems>
    </cacheField>
    <cacheField name="proposed_units" numFmtId="0">
      <sharedItems containsSemiMixedTypes="0" containsString="0" containsNumber="1" containsInteger="1" minValue="1" maxValue="183"/>
    </cacheField>
    <cacheField name="neighborhood" numFmtId="0">
      <sharedItems/>
    </cacheField>
    <cacheField name="x_coordinate" numFmtId="0">
      <sharedItems containsString="0" containsBlank="1" containsNumber="1" containsInteger="1" minValue="4210997" maxValue="4253626"/>
    </cacheField>
    <cacheField name="y_coordinate" numFmtId="0">
      <sharedItems containsString="0" containsBlank="1" containsNumber="1" containsInteger="1" minValue="860648" maxValue="944612"/>
    </cacheField>
    <cacheField name="bpr_multiple_use_desc" numFmtId="0">
      <sharedItems containsBlank="1"/>
    </cacheField>
    <cacheField name="project_name" numFmtId="0">
      <sharedItems containsBlank="1"/>
    </cacheField>
    <cacheField name="owner_name" numFmtId="0">
      <sharedItems/>
    </cacheField>
    <cacheField name="tenant_name" numFmtId="0">
      <sharedItems containsBlank="1"/>
    </cacheField>
    <cacheField name="address" numFmtId="0">
      <sharedItems/>
    </cacheField>
    <cacheField name="EE year issued" numFmtId="0">
      <sharedItems containsSemiMixedTypes="0" containsString="0" containsNumber="1" containsInteger="1" minValue="2013" maxValue="2014" count="2">
        <n v="2013"/>
        <n v="2014"/>
      </sharedItems>
    </cacheField>
    <cacheField name="EE_housing_type" numFmtId="0">
      <sharedItems count="4">
        <s v="Two to four units"/>
        <s v="Single-family detached"/>
        <s v="Five or more units"/>
        <s v="Single-family attached"/>
      </sharedItems>
    </cacheField>
    <cacheField name="EE_Housing_Mix_Type" numFmtId="0">
      <sharedItems count="2">
        <s v="Multi-family"/>
        <s v="Single-family"/>
      </sharedItems>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Leslie" refreshedDate="42044.89532974537" createdVersion="4" refreshedVersion="4" minRefreshableVersion="3" recordCount="505">
  <cacheSource type="worksheet">
    <worksheetSource name="Table_IssueBPsMappedForUseInExcel5" r:id="rId2"/>
  </cacheSource>
  <cacheFields count="22">
    <cacheField name="OBJECTID" numFmtId="0">
      <sharedItems containsSemiMixedTypes="0" containsString="0" containsNumber="1" containsInteger="1" minValue="1" maxValue="505"/>
    </cacheField>
    <cacheField name="Source" numFmtId="0">
      <sharedItems count="1">
        <s v="Mapped_NonPhased_2013_2014"/>
      </sharedItems>
    </cacheField>
    <cacheField name="log_yy" numFmtId="0">
      <sharedItems containsSemiMixedTypes="0" containsString="0" containsNumber="1" containsInteger="1" minValue="9" maxValue="14"/>
    </cacheField>
    <cacheField name="log_number" numFmtId="0">
      <sharedItems containsSemiMixedTypes="0" containsString="0" containsNumber="1" containsInteger="1" minValue="30" maxValue="7111"/>
    </cacheField>
    <cacheField name="log_sequence" numFmtId="0">
      <sharedItems containsSemiMixedTypes="0" containsString="0" containsNumber="1" containsInteger="1" minValue="1" maxValue="1"/>
    </cacheField>
    <cacheField name="issued_date" numFmtId="14">
      <sharedItems containsSemiMixedTypes="0" containsNonDate="0" containsDate="1" containsString="0" minDate="2013-01-03T00:00:00" maxDate="2015-01-01T00:00:00"/>
    </cacheField>
    <cacheField name="bpr_use_desc" numFmtId="0">
      <sharedItems/>
    </cacheField>
    <cacheField name="proposed_units" numFmtId="0">
      <sharedItems containsSemiMixedTypes="0" containsString="0" containsNumber="1" containsInteger="1" minValue="1" maxValue="183"/>
    </cacheField>
    <cacheField name="neighborhood" numFmtId="0">
      <sharedItems/>
    </cacheField>
    <cacheField name="x_coordinate" numFmtId="0">
      <sharedItems containsSemiMixedTypes="0" containsString="0" containsNumber="1" containsInteger="1" minValue="4210997" maxValue="4253626"/>
    </cacheField>
    <cacheField name="y_coordinate" numFmtId="0">
      <sharedItems containsSemiMixedTypes="0" containsString="0" containsNumber="1" containsInteger="1" minValue="860648" maxValue="944612"/>
    </cacheField>
    <cacheField name="bpr_multiple_use_desc" numFmtId="0">
      <sharedItems containsBlank="1"/>
    </cacheField>
    <cacheField name="project_name" numFmtId="0">
      <sharedItems containsBlank="1"/>
    </cacheField>
    <cacheField name="owner_name" numFmtId="0">
      <sharedItems/>
    </cacheField>
    <cacheField name="tenant_name" numFmtId="0">
      <sharedItems containsBlank="1"/>
    </cacheField>
    <cacheField name="address" numFmtId="0">
      <sharedItems/>
    </cacheField>
    <cacheField name="EE_year_issued" numFmtId="0">
      <sharedItems containsSemiMixedTypes="0" containsString="0" containsNumber="1" containsInteger="1" minValue="2013" maxValue="2014" count="2">
        <n v="2013"/>
        <n v="2014"/>
      </sharedItems>
    </cacheField>
    <cacheField name="EE_housing_type" numFmtId="0">
      <sharedItems/>
    </cacheField>
    <cacheField name="EE_Housing_Mix_Type" numFmtId="0">
      <sharedItems count="2">
        <s v="Multi-family"/>
        <s v="Single-family"/>
      </sharedItems>
    </cacheField>
    <cacheField name="Notes" numFmtId="0">
      <sharedItems containsBlank="1"/>
    </cacheField>
    <cacheField name="Considered_Student_Housing" numFmtId="0">
      <sharedItems containsBlank="1" count="5">
        <s v="Yes - Considered_Student_Housing"/>
        <s v="NOT Considered_Student_Housing"/>
        <m u="1"/>
        <s v="NOT" u="1"/>
        <s v="Yes" u="1"/>
      </sharedItems>
    </cacheField>
    <cacheField name="Within_Half_Mile_UO"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Leslie" refreshedDate="42044.897503703702" createdVersion="4" refreshedVersion="4" minRefreshableVersion="3" recordCount="29">
  <cacheSource type="worksheet">
    <worksheetSource name="Table_IssueBPsMappedForUseInExcel" r:id="rId2"/>
  </cacheSource>
  <cacheFields count="22">
    <cacheField name="OBJECTID" numFmtId="0">
      <sharedItems containsSemiMixedTypes="0" containsString="0" containsNumber="1" containsInteger="1" minValue="1" maxValue="29"/>
    </cacheField>
    <cacheField name="Source" numFmtId="0">
      <sharedItems count="1">
        <s v="Mapped_Phased_2001_2012"/>
      </sharedItems>
    </cacheField>
    <cacheField name="log_yy" numFmtId="0">
      <sharedItems containsSemiMixedTypes="0" containsString="0" containsNumber="1" containsInteger="1" minValue="2" maxValue="12"/>
    </cacheField>
    <cacheField name="log_number" numFmtId="0">
      <sharedItems containsSemiMixedTypes="0" containsString="0" containsNumber="1" containsInteger="1" minValue="152" maxValue="6344"/>
    </cacheField>
    <cacheField name="log_sequence" numFmtId="0">
      <sharedItems containsSemiMixedTypes="0" containsString="0" containsNumber="1" containsInteger="1" minValue="1" maxValue="1"/>
    </cacheField>
    <cacheField name="issued_date" numFmtId="14">
      <sharedItems containsSemiMixedTypes="0" containsNonDate="0" containsDate="1" containsString="0" minDate="2002-12-02T00:00:00" maxDate="2012-12-12T00:00:00"/>
    </cacheField>
    <cacheField name="bpr_use_desc" numFmtId="0">
      <sharedItems/>
    </cacheField>
    <cacheField name="proposed_units" numFmtId="0">
      <sharedItems containsSemiMixedTypes="0" containsString="0" containsNumber="1" containsInteger="1" minValue="3" maxValue="100"/>
    </cacheField>
    <cacheField name="neighborhood" numFmtId="0">
      <sharedItems/>
    </cacheField>
    <cacheField name="x_coordinate" numFmtId="0">
      <sharedItems containsSemiMixedTypes="0" containsString="0" containsNumber="1" containsInteger="1" minValue="4217069" maxValue="4247668"/>
    </cacheField>
    <cacheField name="y_coordinate" numFmtId="0">
      <sharedItems containsSemiMixedTypes="0" containsString="0" containsNumber="1" containsInteger="1" minValue="865404" maxValue="888374"/>
    </cacheField>
    <cacheField name="bpr_multuple_use_desc" numFmtId="0">
      <sharedItems containsBlank="1"/>
    </cacheField>
    <cacheField name="project_name" numFmtId="0">
      <sharedItems containsBlank="1"/>
    </cacheField>
    <cacheField name="owner_name" numFmtId="0">
      <sharedItems/>
    </cacheField>
    <cacheField name="tenant_name" numFmtId="0">
      <sharedItems containsBlank="1"/>
    </cacheField>
    <cacheField name="address" numFmtId="0">
      <sharedItems/>
    </cacheField>
    <cacheField name="EE_issued_year" numFmtId="0">
      <sharedItems containsSemiMixedTypes="0" containsString="0" containsNumber="1" containsInteger="1" minValue="2002" maxValue="2012" count="9">
        <n v="2002"/>
        <n v="2005"/>
        <n v="2006"/>
        <n v="2007"/>
        <n v="2008"/>
        <n v="2009"/>
        <n v="2010"/>
        <n v="2011"/>
        <n v="2012"/>
      </sharedItems>
    </cacheField>
    <cacheField name="EE_housing_type" numFmtId="0">
      <sharedItems/>
    </cacheField>
    <cacheField name="EE_Housing_Mix_Type" numFmtId="0">
      <sharedItems count="1">
        <s v="Multi-family"/>
      </sharedItems>
    </cacheField>
    <cacheField name="Notes" numFmtId="0">
      <sharedItems containsBlank="1"/>
    </cacheField>
    <cacheField name="Considered_Student_Housing" numFmtId="0">
      <sharedItems containsBlank="1" count="4">
        <s v="NOT Considered_Student_Housing"/>
        <s v="Yes - Considered_Student_Housing"/>
        <m u="1"/>
        <s v="Yes" u="1"/>
      </sharedItems>
    </cacheField>
    <cacheField name="Within_Half_Mile_UO"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Leslie" refreshedDate="42044.894330555559" createdVersion="4" refreshedVersion="4" minRefreshableVersion="3" recordCount="5668">
  <cacheSource type="worksheet">
    <worksheetSource name="Table_IssueBPsMappedForUseInExcel4" r:id="rId2"/>
  </cacheSource>
  <cacheFields count="22">
    <cacheField name="OBJECTID" numFmtId="0">
      <sharedItems containsSemiMixedTypes="0" containsString="0" containsNumber="1" containsInteger="1" minValue="1" maxValue="5668"/>
    </cacheField>
    <cacheField name="Source" numFmtId="0">
      <sharedItems count="1">
        <s v="Mapped_NonPhased_2001_2012"/>
      </sharedItems>
    </cacheField>
    <cacheField name="log_yy" numFmtId="0">
      <sharedItems containsString="0" containsBlank="1" containsNumber="1" containsInteger="1" minValue="0" maxValue="12"/>
    </cacheField>
    <cacheField name="log_number" numFmtId="0">
      <sharedItems containsSemiMixedTypes="0" containsString="0" containsNumber="1" containsInteger="1" minValue="10" maxValue="7316"/>
    </cacheField>
    <cacheField name="log_sequence" numFmtId="0">
      <sharedItems containsSemiMixedTypes="0" containsString="0" containsNumber="1" containsInteger="1" minValue="1" maxValue="1"/>
    </cacheField>
    <cacheField name="issued_date" numFmtId="14">
      <sharedItems containsSemiMixedTypes="0" containsNonDate="0" containsDate="1" containsString="0" minDate="2001-01-02T00:00:00" maxDate="2013-01-01T00:00:00"/>
    </cacheField>
    <cacheField name="bpr_use_desc" numFmtId="0">
      <sharedItems/>
    </cacheField>
    <cacheField name="proposed_units" numFmtId="0">
      <sharedItems containsSemiMixedTypes="0" containsString="0" containsNumber="1" containsInteger="1" minValue="1" maxValue="179"/>
    </cacheField>
    <cacheField name="neighborhood" numFmtId="0">
      <sharedItems/>
    </cacheField>
    <cacheField name="x_coordinate" numFmtId="0">
      <sharedItems containsSemiMixedTypes="0" containsString="0" containsNumber="1" containsInteger="1" minValue="4209696" maxValue="4253352"/>
    </cacheField>
    <cacheField name="y_coordinate" numFmtId="0">
      <sharedItems containsSemiMixedTypes="0" containsString="0" containsNumber="1" containsInteger="1" minValue="856356" maxValue="909542"/>
    </cacheField>
    <cacheField name="bpr_multiple_use_desc" numFmtId="0">
      <sharedItems containsBlank="1"/>
    </cacheField>
    <cacheField name="project_name" numFmtId="0">
      <sharedItems containsBlank="1"/>
    </cacheField>
    <cacheField name="owner_name" numFmtId="0">
      <sharedItems/>
    </cacheField>
    <cacheField name="tenant_name" numFmtId="0">
      <sharedItems containsBlank="1"/>
    </cacheField>
    <cacheField name="address" numFmtId="0">
      <sharedItems/>
    </cacheField>
    <cacheField name="EE_Issue_year" numFmtId="0">
      <sharedItems containsSemiMixedTypes="0" containsString="0" containsNumber="1" containsInteger="1" minValue="2001" maxValue="2012" count="12">
        <n v="2001"/>
        <n v="2002"/>
        <n v="2003"/>
        <n v="2004"/>
        <n v="2005"/>
        <n v="2006"/>
        <n v="2007"/>
        <n v="2008"/>
        <n v="2009"/>
        <n v="2010"/>
        <n v="2011"/>
        <n v="2012"/>
      </sharedItems>
    </cacheField>
    <cacheField name="EE_housing_type" numFmtId="0">
      <sharedItems/>
    </cacheField>
    <cacheField name="EE_Housing_Mix_Type" numFmtId="0">
      <sharedItems count="2">
        <s v="Single-family"/>
        <s v="Multi-family"/>
      </sharedItems>
    </cacheField>
    <cacheField name="Notes" numFmtId="0">
      <sharedItems containsBlank="1"/>
    </cacheField>
    <cacheField name="Considered_Student_Housing" numFmtId="0">
      <sharedItems count="2">
        <s v="NOT Considered_Student_Housing"/>
        <s v="Yes - Considered_Student_Housing"/>
      </sharedItems>
    </cacheField>
    <cacheField name="Within_Half_Mile_UO"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Leslie" refreshedDate="42044.900009027777" createdVersion="4" refreshedVersion="4" minRefreshableVersion="3" recordCount="13">
  <cacheSource type="worksheet">
    <worksheetSource name="Table_IssueBPsMappedForUseInExcel3" r:id="rId2"/>
  </cacheSource>
  <cacheFields count="22">
    <cacheField name="OBJECTID" numFmtId="0">
      <sharedItems containsSemiMixedTypes="0" containsString="0" containsNumber="1" containsInteger="1" minValue="1" maxValue="13"/>
    </cacheField>
    <cacheField name="Source" numFmtId="0">
      <sharedItems count="1">
        <s v="Mapped_Phased_2013_2014"/>
      </sharedItems>
    </cacheField>
    <cacheField name="log_yy" numFmtId="0">
      <sharedItems containsSemiMixedTypes="0" containsString="0" containsNumber="1" containsInteger="1" minValue="13" maxValue="13"/>
    </cacheField>
    <cacheField name="log_number" numFmtId="0">
      <sharedItems containsSemiMixedTypes="0" containsString="0" containsNumber="1" containsInteger="1" minValue="305" maxValue="4557"/>
    </cacheField>
    <cacheField name="log_sequence" numFmtId="0">
      <sharedItems containsSemiMixedTypes="0" containsString="0" containsNumber="1" containsInteger="1" minValue="1" maxValue="1"/>
    </cacheField>
    <cacheField name="issued_date" numFmtId="14">
      <sharedItems containsSemiMixedTypes="0" containsNonDate="0" containsDate="1" containsString="0" minDate="2013-04-18T00:00:00" maxDate="2014-03-22T00:00:00"/>
    </cacheField>
    <cacheField name="bpr_use_desc" numFmtId="0">
      <sharedItems/>
    </cacheField>
    <cacheField name="proposed_units" numFmtId="0">
      <sharedItems containsSemiMixedTypes="0" containsString="0" containsNumber="1" containsInteger="1" minValue="9" maxValue="100"/>
    </cacheField>
    <cacheField name="neighborhood" numFmtId="0">
      <sharedItems/>
    </cacheField>
    <cacheField name="x_coordinate" numFmtId="0">
      <sharedItems containsSemiMixedTypes="0" containsString="0" containsNumber="1" containsInteger="1" minValue="4235074" maxValue="4243239"/>
    </cacheField>
    <cacheField name="y_coordinate" numFmtId="0">
      <sharedItems containsSemiMixedTypes="0" containsString="0" containsNumber="1" containsInteger="1" minValue="875433" maxValue="890263"/>
    </cacheField>
    <cacheField name="bpr_multuple_use_desc" numFmtId="0">
      <sharedItems containsBlank="1"/>
    </cacheField>
    <cacheField name="project_name" numFmtId="0">
      <sharedItems/>
    </cacheField>
    <cacheField name="owner_name" numFmtId="0">
      <sharedItems/>
    </cacheField>
    <cacheField name="tenant_name" numFmtId="0">
      <sharedItems containsBlank="1"/>
    </cacheField>
    <cacheField name="address" numFmtId="0">
      <sharedItems/>
    </cacheField>
    <cacheField name="EE_year_issued" numFmtId="0">
      <sharedItems containsSemiMixedTypes="0" containsString="0" containsNumber="1" containsInteger="1" minValue="2013" maxValue="2014" count="2">
        <n v="2013"/>
        <n v="2014"/>
      </sharedItems>
    </cacheField>
    <cacheField name="EE_housing_type" numFmtId="0">
      <sharedItems/>
    </cacheField>
    <cacheField name="EE_Housing_Mix_Type" numFmtId="0">
      <sharedItems count="1">
        <s v="Multi-family"/>
      </sharedItems>
    </cacheField>
    <cacheField name="Notes" numFmtId="0">
      <sharedItems containsBlank="1"/>
    </cacheField>
    <cacheField name="Considered_Student_Housing" numFmtId="0">
      <sharedItems count="2">
        <s v="Yes - Considered_Student_Housing"/>
        <s v="NOT Considered_Student_Housing"/>
      </sharedItems>
    </cacheField>
    <cacheField name="Within_Half_Mile_UO"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
  <r>
    <n v="2"/>
    <n v="5662"/>
    <n v="1"/>
    <d v="2002-12-02T00:00:00"/>
    <s v="Apartment  1-4 Units"/>
    <n v="3"/>
    <s v="Crest Drive Citizens Association"/>
    <n v="4236064"/>
    <n v="865404"/>
    <m/>
    <s v="Unno Triplex"/>
    <s v="UNNO MARK &amp; MEGUMI"/>
    <m/>
    <s v="3924 MONROE ST"/>
    <x v="0"/>
    <x v="0"/>
    <x v="0"/>
    <m/>
  </r>
  <r>
    <n v="4"/>
    <n v="4107"/>
    <n v="1"/>
    <d v="2005-05-12T00:00:00"/>
    <s v="Condo, Row or Townhouse"/>
    <n v="46"/>
    <s v="Jefferson Westside Neighbors"/>
    <n v="4239275"/>
    <n v="877080"/>
    <m/>
    <s v="The Tate"/>
    <s v="1375 OLIVE STREET LLC"/>
    <m/>
    <s v="1375 OLIVE ST"/>
    <x v="1"/>
    <x v="1"/>
    <x v="0"/>
    <m/>
  </r>
  <r>
    <n v="5"/>
    <n v="2747"/>
    <n v="1"/>
    <d v="2005-07-29T00:00:00"/>
    <s v="Condo, Row or Townhouse"/>
    <n v="8"/>
    <s v="Harlow Neighbors"/>
    <n v="4245634"/>
    <n v="885061"/>
    <m/>
    <s v="Pavillion Terrace"/>
    <s v="BENNET MANAGEMENT CO"/>
    <m/>
    <s v="367 RUSTIC PL"/>
    <x v="1"/>
    <x v="1"/>
    <x v="0"/>
    <m/>
  </r>
  <r>
    <n v="5"/>
    <n v="5420"/>
    <n v="1"/>
    <d v="2005-10-19T00:00:00"/>
    <s v="Apartment  5-19 Units"/>
    <n v="13"/>
    <s v="Harlow Neighbors"/>
    <n v="4245735"/>
    <n v="884927"/>
    <m/>
    <s v="Pavillion Terrace"/>
    <s v="BENNETT MANAGEMENT"/>
    <m/>
    <s v="327 RUSTIC PL"/>
    <x v="1"/>
    <x v="2"/>
    <x v="0"/>
    <m/>
  </r>
  <r>
    <n v="5"/>
    <n v="5421"/>
    <n v="1"/>
    <d v="2005-10-19T00:00:00"/>
    <s v="Apartment  20+ Units"/>
    <n v="28"/>
    <s v="Harlow Neighbors"/>
    <n v="4245660"/>
    <n v="885270"/>
    <m/>
    <s v="Pavillion Terrace"/>
    <s v="BENNETT MANAGEMENT"/>
    <m/>
    <s v="347 RUSTIC PL"/>
    <x v="1"/>
    <x v="2"/>
    <x v="0"/>
    <m/>
  </r>
  <r>
    <n v="6"/>
    <n v="5154"/>
    <n v="1"/>
    <d v="2006-11-09T00:00:00"/>
    <s v="Apartment  20+ Units"/>
    <n v="26"/>
    <s v="West University Neighbors"/>
    <n v="4242176"/>
    <n v="878716"/>
    <m/>
    <m/>
    <s v="THE PATTERSON HOUSE LLC"/>
    <m/>
    <s v="979 PATTERSON ST"/>
    <x v="2"/>
    <x v="2"/>
    <x v="0"/>
    <m/>
  </r>
  <r>
    <n v="6"/>
    <n v="4998"/>
    <n v="1"/>
    <d v="2006-12-07T00:00:00"/>
    <s v="Apartment  20+ Units"/>
    <n v="26"/>
    <s v="West University Neighbors"/>
    <n v="4241778"/>
    <n v="876569"/>
    <m/>
    <m/>
    <s v="NEURELIUS LLC"/>
    <m/>
    <s v="550 E 15TH AVE"/>
    <x v="2"/>
    <x v="2"/>
    <x v="0"/>
    <m/>
  </r>
  <r>
    <n v="7"/>
    <n v="5618"/>
    <n v="1"/>
    <d v="2007-12-14T00:00:00"/>
    <s v="Apartment  5-19 Units"/>
    <n v="14"/>
    <s v="West University Neighbors"/>
    <n v="4241916"/>
    <n v="877248"/>
    <m/>
    <m/>
    <s v="NEWLAND ROBERT"/>
    <m/>
    <s v="1364 PATTERSON ST"/>
    <x v="3"/>
    <x v="2"/>
    <x v="0"/>
    <m/>
  </r>
  <r>
    <n v="7"/>
    <n v="6344"/>
    <n v="1"/>
    <d v="2008-01-24T00:00:00"/>
    <s v="Apartment  5-19 Units"/>
    <n v="6"/>
    <s v="West University Neighbors"/>
    <n v="4242234"/>
    <n v="875639"/>
    <m/>
    <s v="The Calvin Apartments"/>
    <s v="HANSEN DEAN"/>
    <m/>
    <s v="1762 HILYARD ST"/>
    <x v="4"/>
    <x v="2"/>
    <x v="0"/>
    <m/>
  </r>
  <r>
    <n v="8"/>
    <n v="1158"/>
    <n v="1"/>
    <d v="2008-06-23T00:00:00"/>
    <s v="Apartment  5-19 Units"/>
    <n v="12"/>
    <s v="Active Bethel Citizens"/>
    <n v="4217069"/>
    <n v="886246"/>
    <m/>
    <s v="Prairie View"/>
    <s v="PRAIRIE VIEW LLC"/>
    <m/>
    <s v="568 N DANEBO AVE"/>
    <x v="4"/>
    <x v="2"/>
    <x v="0"/>
    <s v="64  units total as shown on 08-01158-02, and the units on each individual BP add up to 64 so include all BPs in tally. "/>
  </r>
  <r>
    <n v="9"/>
    <n v="5165"/>
    <n v="1"/>
    <d v="2009-12-09T00:00:00"/>
    <s v="Apartment  20+ Units"/>
    <n v="47"/>
    <s v="Fairmount Neighbors"/>
    <n v="4247308"/>
    <n v="876839"/>
    <m/>
    <s v="Orchard Street Apartments"/>
    <s v="1410 ORCHARD LLC"/>
    <s v="ORCHARD STREET APARTMENTS"/>
    <s v="1410 ORCHARD ST"/>
    <x v="5"/>
    <x v="2"/>
    <x v="0"/>
    <m/>
  </r>
  <r>
    <n v="10"/>
    <n v="3470"/>
    <n v="1"/>
    <d v="2010-08-02T00:00:00"/>
    <s v="Apartment  20+ Units"/>
    <n v="33"/>
    <s v="West University Neighbors"/>
    <n v="4242005"/>
    <n v="875638"/>
    <m/>
    <m/>
    <s v="ANSLOW &amp; DEGENEAULT"/>
    <m/>
    <s v="1777 PATTERSON ST"/>
    <x v="6"/>
    <x v="2"/>
    <x v="0"/>
    <m/>
  </r>
  <r>
    <n v="10"/>
    <n v="4459"/>
    <n v="1"/>
    <d v="2010-10-27T00:00:00"/>
    <s v="Apartment  20+ Units"/>
    <n v="76"/>
    <s v="Fairmount Neighbors"/>
    <n v="4247082"/>
    <n v="876773"/>
    <m/>
    <s v="Villard Street Apartments"/>
    <s v="R H LAND CO"/>
    <s v="VILLARD STREET APARTMENTS"/>
    <s v="1425 VILLARD ST"/>
    <x v="6"/>
    <x v="2"/>
    <x v="0"/>
    <m/>
  </r>
  <r>
    <n v="11"/>
    <n v="999"/>
    <n v="1"/>
    <d v="2011-05-19T00:00:00"/>
    <s v="Apartment  20+ Units"/>
    <n v="100"/>
    <s v="West University Neighbors"/>
    <n v="4240433"/>
    <n v="875991"/>
    <s v="Parking Garage"/>
    <s v="Paradigm on Pearl"/>
    <s v="PEARL STREET SUSTAINABLE HOU"/>
    <s v="PEARL THE"/>
    <s v="1661 PEARL ST"/>
    <x v="7"/>
    <x v="2"/>
    <x v="0"/>
    <m/>
  </r>
  <r>
    <n v="11"/>
    <n v="2399"/>
    <n v="1"/>
    <d v="2011-06-13T00:00:00"/>
    <s v="Apartment under Const."/>
    <n v="34"/>
    <s v="South University Neighborhood Association"/>
    <n v="4245034"/>
    <n v="874921"/>
    <m/>
    <s v="The Studies at 19th"/>
    <s v="S N C LLC"/>
    <s v="STUDIES AT 19TH THE"/>
    <s v="1370 E 19TH AVE"/>
    <x v="7"/>
    <x v="2"/>
    <x v="0"/>
    <m/>
  </r>
  <r>
    <n v="11"/>
    <n v="3867"/>
    <n v="1"/>
    <d v="2011-09-22T00:00:00"/>
    <s v="Apartment  5-19 Units"/>
    <n v="12"/>
    <s v="West University Neighbors"/>
    <n v="4242494"/>
    <n v="875974"/>
    <m/>
    <s v="Alder Park Apartments"/>
    <s v="SHELDON TERRACE LLC"/>
    <s v="ALDER PARK APARTMENTS"/>
    <s v="723 E 17TH AVE"/>
    <x v="7"/>
    <x v="2"/>
    <x v="0"/>
    <m/>
  </r>
  <r>
    <n v="11"/>
    <n v="5282"/>
    <n v="1"/>
    <d v="2012-01-24T00:00:00"/>
    <s v="Apartment  20+ Units"/>
    <n v="24"/>
    <s v="Downtown Neighborhood Association"/>
    <n v="4240337"/>
    <n v="879292"/>
    <m/>
    <m/>
    <s v="MASTER DEVELOPMENT"/>
    <s v="PARK PLACE APARTMENTS"/>
    <s v="877 E PARK ST"/>
    <x v="8"/>
    <x v="2"/>
    <x v="0"/>
    <m/>
  </r>
  <r>
    <n v="11"/>
    <n v="5910"/>
    <n v="1"/>
    <d v="2012-01-24T00:00:00"/>
    <s v="Apartment  5-19 Units"/>
    <n v="12"/>
    <s v="Friendly Area Neighbors"/>
    <n v="4240128"/>
    <n v="872898"/>
    <m/>
    <s v="Parvin Place"/>
    <s v="MONTGOMERY DANIEL N &amp; L K"/>
    <s v="PARVIN PLACE APARTMENTS"/>
    <s v="2439 WILLAMETTE ST"/>
    <x v="8"/>
    <x v="2"/>
    <x v="0"/>
    <m/>
  </r>
  <r>
    <n v="11"/>
    <n v="6306"/>
    <n v="1"/>
    <d v="2012-02-23T00:00:00"/>
    <s v="Apartment  5-19 Units"/>
    <n v="6"/>
    <s v="South University Neighborhood Association"/>
    <n v="4244773"/>
    <n v="875046"/>
    <m/>
    <m/>
    <s v="HAWES GEORGE"/>
    <m/>
    <s v="1311 E 19TH AVE"/>
    <x v="8"/>
    <x v="2"/>
    <x v="0"/>
    <m/>
  </r>
  <r>
    <n v="12"/>
    <n v="1033"/>
    <n v="1"/>
    <d v="2012-05-03T00:00:00"/>
    <s v="Apartment  5-19 Units"/>
    <n v="11"/>
    <s v="River Road Community Organization"/>
    <n v="4233156"/>
    <n v="888374"/>
    <m/>
    <s v="Greenway Apartments"/>
    <s v="HILL RANDALL LLC"/>
    <s v="GREENWAY APARTMENTS"/>
    <s v="785 RIVER RD"/>
    <x v="8"/>
    <x v="2"/>
    <x v="0"/>
    <m/>
  </r>
  <r>
    <n v="12"/>
    <n v="1752"/>
    <n v="1"/>
    <d v="2012-06-18T00:00:00"/>
    <s v="Apartment  5-19 Units"/>
    <n v="5"/>
    <s v="South University Neighborhood Association"/>
    <n v="4245390"/>
    <n v="875100"/>
    <m/>
    <s v="Field House Apartments"/>
    <s v="BERTELSEN ROGER"/>
    <m/>
    <s v="1463 E 19TH AVE"/>
    <x v="8"/>
    <x v="2"/>
    <x v="0"/>
    <m/>
  </r>
  <r>
    <n v="12"/>
    <n v="152"/>
    <n v="1"/>
    <d v="2012-08-22T00:00:00"/>
    <s v="Apartment  20+ Units"/>
    <n v="16"/>
    <s v="Downtown Neighborhood Association"/>
    <n v="4239527"/>
    <n v="879211"/>
    <s v="Vacant Shop or Office"/>
    <s v="The First on Broadway"/>
    <s v="MASTER DEVELOPMENT"/>
    <m/>
    <s v="45 W BROADWAY"/>
    <x v="8"/>
    <x v="2"/>
    <x v="0"/>
    <s v="need to change proposed BPR from 20+ to 5-19 units??"/>
  </r>
  <r>
    <n v="12"/>
    <n v="2965"/>
    <n v="1"/>
    <d v="2012-09-11T00:00:00"/>
    <s v="Apartment  5-19 Units"/>
    <n v="15"/>
    <s v="West University Neighbors"/>
    <n v="4241447"/>
    <n v="875320"/>
    <m/>
    <s v="Nord Apartments"/>
    <s v="NORD ENTERPRISES LLC"/>
    <s v="TRINITY APARTMENTS"/>
    <s v="1850 FERRY ST"/>
    <x v="8"/>
    <x v="2"/>
    <x v="0"/>
    <m/>
  </r>
  <r>
    <n v="12"/>
    <n v="4451"/>
    <n v="1"/>
    <d v="2012-10-15T00:00:00"/>
    <s v="Apartment  20+ Units"/>
    <n v="20"/>
    <s v="South University Neighborhood Association"/>
    <n v="4244509"/>
    <n v="875356"/>
    <m/>
    <s v="1801 University Apartments"/>
    <s v="NEAL DAN"/>
    <m/>
    <s v="1801 UNIVERSITY ST"/>
    <x v="8"/>
    <x v="2"/>
    <x v="0"/>
    <m/>
  </r>
  <r>
    <n v="12"/>
    <n v="3848"/>
    <n v="1"/>
    <d v="2012-10-22T00:00:00"/>
    <s v="Apartment  20+ Units"/>
    <n v="65"/>
    <s v="Fairmount Neighbors"/>
    <n v="4247668"/>
    <n v="876379"/>
    <m/>
    <s v="15th &amp; Walnut Housing"/>
    <s v="GERDING EDLEN DEVELOPMENT"/>
    <m/>
    <s v="2050 E 15TH AVE"/>
    <x v="8"/>
    <x v="2"/>
    <x v="0"/>
    <m/>
  </r>
  <r>
    <n v="12"/>
    <n v="3681"/>
    <n v="1"/>
    <d v="2012-12-11T00:00:00"/>
    <s v="Apartment  20+ Units"/>
    <n v="55"/>
    <s v="Downtown Neighborhood Association"/>
    <n v="4239567"/>
    <n v="878092"/>
    <m/>
    <s v="Capstone"/>
    <s v="CAPSTONE COLLEGIATE COMMUNITIES LLC"/>
    <m/>
    <s v="1180 WILLAMETTE ST"/>
    <x v="8"/>
    <x v="2"/>
    <x v="0"/>
    <m/>
  </r>
  <r>
    <n v="12"/>
    <n v="3682"/>
    <n v="1"/>
    <d v="2012-12-11T00:00:00"/>
    <s v="Apartment  20+ Units"/>
    <n v="45"/>
    <s v="Downtown Neighborhood Association"/>
    <n v="4239567"/>
    <n v="878092"/>
    <s v="Common Area-Multi Fam."/>
    <s v="Capstone"/>
    <s v="CAPSTONE COLLEGIATE COMMUNITIES LLC"/>
    <m/>
    <s v="1180 WILLAMETTE ST"/>
    <x v="8"/>
    <x v="2"/>
    <x v="0"/>
    <m/>
  </r>
  <r>
    <n v="12"/>
    <n v="3683"/>
    <n v="1"/>
    <d v="2012-12-11T00:00:00"/>
    <s v="Apartment  20+ Units"/>
    <n v="65"/>
    <s v="Downtown Neighborhood Association"/>
    <n v="4239567"/>
    <n v="878092"/>
    <s v="Common Area-Multi Fam."/>
    <s v="Capstone"/>
    <s v="CAPSTONE COLLEGIATE COMMUNITIES LLC"/>
    <m/>
    <s v="1180 WILLAMETTE ST"/>
    <x v="8"/>
    <x v="2"/>
    <x v="0"/>
    <m/>
  </r>
  <r>
    <n v="12"/>
    <n v="3684"/>
    <n v="1"/>
    <d v="2012-12-11T00:00:00"/>
    <s v="Apartment  20+ Units"/>
    <n v="52"/>
    <s v="Downtown Neighborhood Association"/>
    <n v="4239567"/>
    <n v="878092"/>
    <m/>
    <s v="Capstone"/>
    <s v="CAPSTONE COLLEGIATE COMMUNITIES LLC"/>
    <m/>
    <s v="1180 WILLAMETTE ST"/>
    <x v="8"/>
    <x v="2"/>
    <x v="0"/>
    <m/>
  </r>
</pivotCacheRecords>
</file>

<file path=xl/pivotCache/pivotCacheRecords2.xml><?xml version="1.0" encoding="utf-8"?>
<pivotCacheRecords xmlns="http://schemas.openxmlformats.org/spreadsheetml/2006/main" xmlns:r="http://schemas.openxmlformats.org/officeDocument/2006/relationships" count="5693">
  <r>
    <n v="0"/>
    <n v="5809"/>
    <n v="1"/>
    <d v="2001-01-02T00:00:00"/>
    <x v="0"/>
    <n v="1"/>
    <s v="Churchill Area Neighbors"/>
    <n v="4229534"/>
    <n v="870240"/>
    <m/>
    <m/>
    <s v="SABITT MARK"/>
    <m/>
    <s v="2560 RIDGEMONT DR"/>
    <x v="0"/>
    <x v="0"/>
    <x v="0"/>
    <m/>
  </r>
  <r>
    <n v="0"/>
    <n v="5928"/>
    <n v="1"/>
    <d v="2001-01-02T00:00:00"/>
    <x v="0"/>
    <n v="1"/>
    <s v="Santa Clara Community Organization"/>
    <n v="4231996"/>
    <n v="902125"/>
    <m/>
    <m/>
    <s v="TYNDALL HOMES"/>
    <m/>
    <s v="671 RIVER LOOP 1"/>
    <x v="0"/>
    <x v="0"/>
    <x v="0"/>
    <m/>
  </r>
  <r>
    <n v="0"/>
    <n v="6000"/>
    <n v="1"/>
    <d v="2001-01-03T00:00:00"/>
    <x v="0"/>
    <n v="1"/>
    <s v="River Road Community Organization"/>
    <n v="4230246"/>
    <n v="891820"/>
    <m/>
    <m/>
    <s v="G T RENKEN BUILDERS"/>
    <m/>
    <s v="1348 ANDERSEN LN"/>
    <x v="0"/>
    <x v="0"/>
    <x v="0"/>
    <m/>
  </r>
  <r>
    <n v="0"/>
    <n v="5860"/>
    <n v="1"/>
    <d v="2001-01-04T00:00:00"/>
    <x v="0"/>
    <n v="1"/>
    <s v="Active Bethel Citizens"/>
    <n v="4210149"/>
    <n v="892451"/>
    <m/>
    <m/>
    <s v="BRUCE WIECHERT CUSTOM HOMES"/>
    <m/>
    <s v="6057 MONDAVI LN"/>
    <x v="0"/>
    <x v="0"/>
    <x v="0"/>
    <m/>
  </r>
  <r>
    <n v="0"/>
    <n v="5995"/>
    <n v="1"/>
    <d v="2001-01-04T00:00:00"/>
    <x v="0"/>
    <n v="1"/>
    <s v="Santa Clara Community Organization"/>
    <n v="4227853"/>
    <n v="904747"/>
    <m/>
    <m/>
    <s v="BRUCE WIECHERT CUSTOM HOMES"/>
    <m/>
    <s v="104 MACKIN AVE"/>
    <x v="0"/>
    <x v="0"/>
    <x v="0"/>
    <m/>
  </r>
  <r>
    <n v="1"/>
    <n v="39"/>
    <n v="1"/>
    <d v="2001-01-04T00:00:00"/>
    <x v="1"/>
    <n v="1"/>
    <s v="Northeast Neighbors"/>
    <n v="4241157"/>
    <n v="895776"/>
    <m/>
    <s v="Falconwood Village MH"/>
    <s v="MHC OPERATING LTD PTRSHP"/>
    <s v="KRIENIK OPAL"/>
    <s v="1475 GREEN ACRES RD, Unit 147"/>
    <x v="0"/>
    <x v="0"/>
    <x v="0"/>
    <m/>
  </r>
  <r>
    <n v="0"/>
    <n v="6079"/>
    <n v="1"/>
    <d v="2001-01-05T00:00:00"/>
    <x v="0"/>
    <n v="1"/>
    <s v="Active Bethel Citizens"/>
    <n v="4214701"/>
    <n v="892738"/>
    <m/>
    <m/>
    <s v="MAKINSON GREG"/>
    <m/>
    <s v="2006 LEMURIA ST"/>
    <x v="0"/>
    <x v="0"/>
    <x v="0"/>
    <m/>
  </r>
  <r>
    <n v="0"/>
    <n v="4183"/>
    <n v="1"/>
    <d v="2001-01-08T00:00:00"/>
    <x v="0"/>
    <n v="1"/>
    <s v="Southeast Neighbors"/>
    <n v="4247199"/>
    <n v="865811"/>
    <m/>
    <m/>
    <s v="LAPTOV DMITRIY"/>
    <m/>
    <s v="1956 WOODSON LP"/>
    <x v="0"/>
    <x v="0"/>
    <x v="0"/>
    <m/>
  </r>
  <r>
    <n v="0"/>
    <n v="5993"/>
    <n v="1"/>
    <d v="2001-01-08T00:00:00"/>
    <x v="0"/>
    <n v="1"/>
    <s v="River Road Community Organization"/>
    <n v="4225116"/>
    <n v="896958"/>
    <m/>
    <m/>
    <s v="COREY DEVELOPMENT L L C"/>
    <m/>
    <s v="1341 SKIPPER AVE"/>
    <x v="0"/>
    <x v="0"/>
    <x v="0"/>
    <m/>
  </r>
  <r>
    <n v="0"/>
    <n v="5997"/>
    <n v="1"/>
    <d v="2001-01-08T00:00:00"/>
    <x v="0"/>
    <n v="1"/>
    <s v="River Road Community Organization"/>
    <n v="4224977"/>
    <n v="896968"/>
    <m/>
    <m/>
    <s v="COREY DEVELOPMENT L L C"/>
    <m/>
    <s v="1397 SKIPPER AVE"/>
    <x v="0"/>
    <x v="0"/>
    <x v="0"/>
    <m/>
  </r>
  <r>
    <n v="1"/>
    <n v="95"/>
    <n v="1"/>
    <d v="2001-01-08T00:00:00"/>
    <x v="1"/>
    <n v="1"/>
    <s v="Active Bethel Citizens"/>
    <n v="4215055"/>
    <n v="891734"/>
    <m/>
    <s v="Woodland Park Estates"/>
    <s v="WOODLAND PARK ESTATES"/>
    <s v="HANSEN ROGER &amp; LORI"/>
    <s v="1699 N TERRY ST, Unit 276"/>
    <x v="0"/>
    <x v="0"/>
    <x v="0"/>
    <m/>
  </r>
  <r>
    <n v="0"/>
    <n v="5794"/>
    <n v="1"/>
    <d v="2001-01-09T00:00:00"/>
    <x v="0"/>
    <n v="1"/>
    <s v="River Road Community Organization"/>
    <n v="4229191"/>
    <n v="892939"/>
    <m/>
    <m/>
    <s v="HEINL MIKE"/>
    <m/>
    <s v="1438 ESCALANTE ST"/>
    <x v="0"/>
    <x v="0"/>
    <x v="0"/>
    <m/>
  </r>
  <r>
    <n v="0"/>
    <n v="6035"/>
    <n v="1"/>
    <d v="2001-01-09T00:00:00"/>
    <x v="0"/>
    <n v="1"/>
    <s v="Active Bethel Citizens"/>
    <n v="4209894"/>
    <n v="892204"/>
    <m/>
    <m/>
    <s v="SIERRA BUILDERS LLC"/>
    <m/>
    <s v="6095 GEYSER PEAK PL"/>
    <x v="0"/>
    <x v="0"/>
    <x v="0"/>
    <m/>
  </r>
  <r>
    <n v="0"/>
    <n v="5331"/>
    <n v="1"/>
    <d v="2001-01-10T00:00:00"/>
    <x v="0"/>
    <n v="1"/>
    <s v="Active Bethel Citizens"/>
    <n v="4222884"/>
    <n v="892202"/>
    <m/>
    <m/>
    <s v="JORGENSEN TANIA"/>
    <m/>
    <s v="3810 BARGER DR"/>
    <x v="0"/>
    <x v="0"/>
    <x v="0"/>
    <m/>
  </r>
  <r>
    <n v="0"/>
    <n v="5994"/>
    <n v="1"/>
    <d v="2001-01-11T00:00:00"/>
    <x v="0"/>
    <n v="1"/>
    <s v="River Road Community Organization"/>
    <n v="4225023"/>
    <n v="896974"/>
    <m/>
    <m/>
    <s v="COREY DEVELOPMENT L L C"/>
    <m/>
    <s v="1381 SKIPPER AVE"/>
    <x v="0"/>
    <x v="0"/>
    <x v="0"/>
    <m/>
  </r>
  <r>
    <n v="0"/>
    <n v="5996"/>
    <n v="1"/>
    <d v="2001-01-11T00:00:00"/>
    <x v="0"/>
    <n v="1"/>
    <s v="River Road Community Organization"/>
    <n v="4225069"/>
    <n v="896972"/>
    <m/>
    <m/>
    <s v="COREY DEVELOPMENT L L C"/>
    <m/>
    <s v="1359 SKIPPER AVE"/>
    <x v="0"/>
    <x v="0"/>
    <x v="0"/>
    <m/>
  </r>
  <r>
    <n v="0"/>
    <n v="6051"/>
    <n v="1"/>
    <d v="2001-01-11T00:00:00"/>
    <x v="0"/>
    <n v="1"/>
    <s v="Santa Clara Community Organization"/>
    <n v="4226936"/>
    <n v="905105"/>
    <m/>
    <m/>
    <s v="BRUCE WIECHERT CUSTOM HOMES"/>
    <m/>
    <s v="3871 PATRICIA ST"/>
    <x v="0"/>
    <x v="0"/>
    <x v="0"/>
    <m/>
  </r>
  <r>
    <n v="1"/>
    <n v="215"/>
    <n v="1"/>
    <d v="2001-01-16T00:00:00"/>
    <x v="1"/>
    <n v="1"/>
    <s v="Active Bethel Citizens"/>
    <n v="4222359"/>
    <n v="885125"/>
    <m/>
    <s v="Brookedale MH Park"/>
    <s v="BEACON DEVELOPMENT CORP"/>
    <m/>
    <s v="3868 ALBAN ST, Unit 28"/>
    <x v="0"/>
    <x v="0"/>
    <x v="0"/>
    <m/>
  </r>
  <r>
    <n v="0"/>
    <n v="5082"/>
    <n v="1"/>
    <d v="2001-01-17T00:00:00"/>
    <x v="0"/>
    <n v="1"/>
    <s v="Churchill Area Neighbors"/>
    <n v="4228408"/>
    <n v="870996"/>
    <m/>
    <m/>
    <s v="VOLM BILL &amp; PAM"/>
    <m/>
    <s v="2676 SUNCREST AVE"/>
    <x v="0"/>
    <x v="0"/>
    <x v="0"/>
    <m/>
  </r>
  <r>
    <n v="0"/>
    <n v="4550"/>
    <n v="1"/>
    <d v="2001-01-18T00:00:00"/>
    <x v="0"/>
    <n v="1"/>
    <s v="Active Bethel Citizens"/>
    <n v="4210015"/>
    <n v="892199"/>
    <m/>
    <m/>
    <s v="BRUCE WIECHERT CUSTOM HOMES"/>
    <m/>
    <s v="6073 GEYSER PEAK PL"/>
    <x v="0"/>
    <x v="0"/>
    <x v="0"/>
    <m/>
  </r>
  <r>
    <n v="0"/>
    <n v="4552"/>
    <n v="1"/>
    <d v="2001-01-18T00:00:00"/>
    <x v="0"/>
    <n v="1"/>
    <s v="Active Bethel Citizens"/>
    <n v="4209955"/>
    <n v="892202"/>
    <m/>
    <m/>
    <s v="BRUCE WIECHERT CUSTOM HOMES"/>
    <m/>
    <s v="6087 GEYSER PEAK PL"/>
    <x v="0"/>
    <x v="0"/>
    <x v="0"/>
    <m/>
  </r>
  <r>
    <n v="0"/>
    <n v="5758"/>
    <n v="1"/>
    <d v="2001-01-18T00:00:00"/>
    <x v="0"/>
    <n v="1"/>
    <s v="Santa Clara Community Organization"/>
    <n v="4229737"/>
    <n v="906847"/>
    <m/>
    <m/>
    <s v="ANDERSON DEVELOPMENT LLC"/>
    <m/>
    <s v="466 EMILY LN"/>
    <x v="0"/>
    <x v="0"/>
    <x v="0"/>
    <m/>
  </r>
  <r>
    <n v="0"/>
    <n v="6088"/>
    <n v="1"/>
    <d v="2001-01-18T00:00:00"/>
    <x v="0"/>
    <n v="1"/>
    <s v="Santa Clara Community Organization"/>
    <n v="4224530"/>
    <n v="906544"/>
    <m/>
    <m/>
    <s v="BREEDEN BROS INC"/>
    <m/>
    <s v="4284 HYACINTH ST"/>
    <x v="0"/>
    <x v="0"/>
    <x v="0"/>
    <m/>
  </r>
  <r>
    <n v="0"/>
    <n v="6084"/>
    <n v="1"/>
    <d v="2001-01-19T00:00:00"/>
    <x v="0"/>
    <n v="1"/>
    <s v="Santa Clara Community Organization"/>
    <n v="4228048"/>
    <n v="907640"/>
    <m/>
    <m/>
    <s v="RUHOFF HOMEBUILDERS INC"/>
    <m/>
    <s v="111 BAMPTON CT"/>
    <x v="0"/>
    <x v="0"/>
    <x v="0"/>
    <m/>
  </r>
  <r>
    <n v="1"/>
    <n v="302"/>
    <n v="1"/>
    <d v="2001-01-22T00:00:00"/>
    <x v="1"/>
    <n v="1"/>
    <s v="Active Bethel Citizens"/>
    <n v="4221410"/>
    <n v="887952"/>
    <m/>
    <s v="Songbrook MH Park"/>
    <s v="ROYAL PROPERTY CORP"/>
    <m/>
    <s v="4055 ROYAL AVE, Unit 19"/>
    <x v="0"/>
    <x v="0"/>
    <x v="0"/>
    <m/>
  </r>
  <r>
    <n v="1"/>
    <n v="305"/>
    <n v="1"/>
    <d v="2001-01-22T00:00:00"/>
    <x v="1"/>
    <n v="1"/>
    <s v="Active Bethel Citizens"/>
    <n v="4221410"/>
    <n v="887952"/>
    <m/>
    <s v="Songbrook MH Park"/>
    <s v="ROYAL PROPERTY CORP"/>
    <m/>
    <s v="4055 ROYAL AVE, Unit 138"/>
    <x v="0"/>
    <x v="0"/>
    <x v="0"/>
    <m/>
  </r>
  <r>
    <n v="1"/>
    <n v="145"/>
    <n v="1"/>
    <d v="2001-01-23T00:00:00"/>
    <x v="0"/>
    <n v="1"/>
    <s v="River Road Community Organization"/>
    <n v="4230199"/>
    <n v="892161"/>
    <m/>
    <m/>
    <s v="GARY KONOLD BUILDER"/>
    <m/>
    <s v="1376 ANDERSEN LN"/>
    <x v="0"/>
    <x v="0"/>
    <x v="0"/>
    <m/>
  </r>
  <r>
    <n v="1"/>
    <n v="158"/>
    <n v="1"/>
    <d v="2001-01-23T00:00:00"/>
    <x v="0"/>
    <n v="1"/>
    <s v="Active Bethel Citizens"/>
    <n v="4213304"/>
    <n v="889209"/>
    <m/>
    <m/>
    <s v="CENTEX HOMES"/>
    <m/>
    <s v="1214 RUPP ST"/>
    <x v="0"/>
    <x v="0"/>
    <x v="0"/>
    <m/>
  </r>
  <r>
    <n v="1"/>
    <n v="371"/>
    <n v="1"/>
    <d v="2001-01-25T00:00:00"/>
    <x v="1"/>
    <n v="1"/>
    <s v="Active Bethel Citizens"/>
    <n v="4222359"/>
    <n v="885125"/>
    <m/>
    <s v="Brookedale MH Park"/>
    <s v="BEACON DEVELOPMENT CORP"/>
    <m/>
    <s v="3868 ALBAN ST, Unit 20"/>
    <x v="0"/>
    <x v="0"/>
    <x v="0"/>
    <m/>
  </r>
  <r>
    <n v="0"/>
    <n v="3925"/>
    <n v="1"/>
    <d v="2001-01-26T00:00:00"/>
    <x v="0"/>
    <n v="1"/>
    <s v="Santa Clara Community Organization"/>
    <n v="4228590"/>
    <n v="906873"/>
    <m/>
    <m/>
    <s v="VEGAS CHARLES T &amp; MARGARET L"/>
    <m/>
    <s v="4388 SPRING MEADOW AVE"/>
    <x v="0"/>
    <x v="0"/>
    <x v="0"/>
    <m/>
  </r>
  <r>
    <n v="0"/>
    <n v="4019"/>
    <n v="1"/>
    <d v="2001-01-26T00:00:00"/>
    <x v="0"/>
    <n v="1"/>
    <s v="Santa Clara Community Organization"/>
    <n v="4225101"/>
    <n v="904267"/>
    <m/>
    <m/>
    <s v="RITCHIE SCOTT"/>
    <m/>
    <s v="1023 HAMMER LN"/>
    <x v="0"/>
    <x v="0"/>
    <x v="0"/>
    <m/>
  </r>
  <r>
    <n v="1"/>
    <n v="111"/>
    <n v="1"/>
    <d v="2001-01-26T00:00:00"/>
    <x v="2"/>
    <n v="1"/>
    <s v="Crest Drive Citizens Association"/>
    <n v="4230309"/>
    <n v="872844"/>
    <m/>
    <m/>
    <s v="LEWIS DELBERT H"/>
    <m/>
    <s v="2475 CITY VIEW ST"/>
    <x v="0"/>
    <x v="0"/>
    <x v="0"/>
    <m/>
  </r>
  <r>
    <n v="1"/>
    <n v="224"/>
    <n v="1"/>
    <d v="2001-01-26T00:00:00"/>
    <x v="0"/>
    <n v="1"/>
    <s v="Cal Young Neighborhood Association"/>
    <n v="4238882"/>
    <n v="887430"/>
    <m/>
    <m/>
    <s v="SEBRING MARK"/>
    <m/>
    <s v="1140 DEBRICK RD"/>
    <x v="0"/>
    <x v="0"/>
    <x v="0"/>
    <m/>
  </r>
  <r>
    <n v="1"/>
    <n v="228"/>
    <n v="1"/>
    <d v="2001-01-26T00:00:00"/>
    <x v="0"/>
    <n v="1"/>
    <s v="Santa Clara Community Organization"/>
    <n v="4228194"/>
    <n v="907366"/>
    <m/>
    <m/>
    <s v="OREGON ESTATES LLC"/>
    <m/>
    <s v="112 BAMPTON CT"/>
    <x v="0"/>
    <x v="0"/>
    <x v="0"/>
    <m/>
  </r>
  <r>
    <n v="0"/>
    <n v="5678"/>
    <n v="1"/>
    <d v="2001-01-29T00:00:00"/>
    <x v="0"/>
    <n v="1"/>
    <s v="Churchill Area Neighbors"/>
    <n v="4221212"/>
    <n v="874807"/>
    <m/>
    <m/>
    <s v="SOUTH VALLEY INVESTMENTS"/>
    <m/>
    <s v="2106 FOUR OAKS GRANGE RD"/>
    <x v="0"/>
    <x v="0"/>
    <x v="0"/>
    <m/>
  </r>
  <r>
    <n v="0"/>
    <n v="5295"/>
    <n v="1"/>
    <d v="2001-01-30T00:00:00"/>
    <x v="0"/>
    <n v="1"/>
    <s v="Active Bethel Citizens"/>
    <n v="4209799"/>
    <n v="892719"/>
    <m/>
    <m/>
    <s v="MASADA DEVELOPMENT INC"/>
    <m/>
    <s v="1898 IRON HORSE RD"/>
    <x v="0"/>
    <x v="0"/>
    <x v="0"/>
    <m/>
  </r>
  <r>
    <n v="1"/>
    <n v="169"/>
    <n v="1"/>
    <d v="2001-01-30T00:00:00"/>
    <x v="0"/>
    <n v="1"/>
    <s v="Active Bethel Citizens"/>
    <n v="4209898"/>
    <n v="892299"/>
    <m/>
    <m/>
    <s v="SIERRA BUILDERS LLC"/>
    <m/>
    <s v="6094 MONDAVI LN"/>
    <x v="0"/>
    <x v="0"/>
    <x v="0"/>
    <m/>
  </r>
  <r>
    <n v="1"/>
    <n v="425"/>
    <n v="1"/>
    <d v="2001-01-30T00:00:00"/>
    <x v="1"/>
    <n v="1"/>
    <s v="Active Bethel Citizens"/>
    <n v="4215055"/>
    <n v="891734"/>
    <m/>
    <s v="Woodland Park Estates"/>
    <s v="WOODLAND PARK ESTATES"/>
    <s v="POWELL RANDY"/>
    <s v="1699 N TERRY ST, Unit 32"/>
    <x v="0"/>
    <x v="0"/>
    <x v="0"/>
    <m/>
  </r>
  <r>
    <n v="1"/>
    <n v="155"/>
    <n v="1"/>
    <d v="2001-01-31T00:00:00"/>
    <x v="0"/>
    <n v="1"/>
    <s v="Active Bethel Citizens"/>
    <n v="4210073"/>
    <n v="892037"/>
    <m/>
    <m/>
    <s v="BRUCE WIECHERT CUSTOM HOMES"/>
    <m/>
    <s v="6054 GEYSER PEAK PL"/>
    <x v="0"/>
    <x v="0"/>
    <x v="0"/>
    <m/>
  </r>
  <r>
    <n v="1"/>
    <n v="160"/>
    <n v="1"/>
    <d v="2001-01-31T00:00:00"/>
    <x v="0"/>
    <n v="1"/>
    <s v="Active Bethel Citizens"/>
    <n v="4213718"/>
    <n v="889757"/>
    <m/>
    <m/>
    <s v="CENTEX HOMES"/>
    <m/>
    <s v="1496 ADELMAN LP"/>
    <x v="0"/>
    <x v="0"/>
    <x v="0"/>
    <m/>
  </r>
  <r>
    <n v="1"/>
    <n v="185"/>
    <n v="1"/>
    <d v="2001-01-31T00:00:00"/>
    <x v="0"/>
    <n v="1"/>
    <s v="Active Bethel Citizens"/>
    <n v="4222631"/>
    <n v="893321"/>
    <m/>
    <m/>
    <s v="CENTEX HOMES"/>
    <m/>
    <s v="3827 AERIAL WAY"/>
    <x v="0"/>
    <x v="0"/>
    <x v="0"/>
    <m/>
  </r>
  <r>
    <n v="1"/>
    <n v="204"/>
    <n v="1"/>
    <d v="2001-01-31T00:00:00"/>
    <x v="0"/>
    <n v="1"/>
    <s v="Santa Clara Community Organization"/>
    <n v="4228167"/>
    <n v="901359"/>
    <m/>
    <m/>
    <s v="RAKOCZY/WELKER ENTERPRISES"/>
    <m/>
    <s v="283 FOXGLOVE AVE"/>
    <x v="0"/>
    <x v="0"/>
    <x v="0"/>
    <m/>
  </r>
  <r>
    <n v="1"/>
    <n v="207"/>
    <n v="1"/>
    <d v="2001-01-31T00:00:00"/>
    <x v="3"/>
    <n v="2"/>
    <s v="Active Bethel Citizens"/>
    <n v="4222672"/>
    <n v="890075"/>
    <m/>
    <m/>
    <s v="LASSEN JAMES (JIM)"/>
    <m/>
    <s v="1502 BERNTZEN RD"/>
    <x v="0"/>
    <x v="1"/>
    <x v="1"/>
    <m/>
  </r>
  <r>
    <n v="1"/>
    <n v="324"/>
    <n v="1"/>
    <d v="2001-01-31T00:00:00"/>
    <x v="0"/>
    <n v="1"/>
    <s v="Active Bethel Citizens"/>
    <n v="4210010"/>
    <n v="892039"/>
    <m/>
    <m/>
    <s v="BRUCE WIECHERT CUSTOM HOMES"/>
    <m/>
    <s v="6072 GEYSER PEAK PL"/>
    <x v="0"/>
    <x v="0"/>
    <x v="0"/>
    <m/>
  </r>
  <r>
    <n v="1"/>
    <n v="444"/>
    <n v="1"/>
    <d v="2001-01-31T00:00:00"/>
    <x v="1"/>
    <n v="1"/>
    <s v="Active Bethel Citizens"/>
    <n v="4222359"/>
    <n v="885125"/>
    <m/>
    <s v="Brookedale MH Park"/>
    <s v="BEACON DEVELOPMENT CORP"/>
    <m/>
    <s v="3868 ALBAN ST, Unit 16"/>
    <x v="0"/>
    <x v="0"/>
    <x v="0"/>
    <m/>
  </r>
  <r>
    <n v="1"/>
    <n v="445"/>
    <n v="1"/>
    <d v="2001-01-31T00:00:00"/>
    <x v="1"/>
    <n v="1"/>
    <s v="Active Bethel Citizens"/>
    <n v="4222359"/>
    <n v="885125"/>
    <m/>
    <s v="Brookedale MH Park"/>
    <s v="BEACON DEVELOPMENT CORP"/>
    <m/>
    <s v="3868 ALBAN ST, Unit 10"/>
    <x v="0"/>
    <x v="0"/>
    <x v="0"/>
    <m/>
  </r>
  <r>
    <n v="0"/>
    <n v="6104"/>
    <n v="1"/>
    <d v="2001-02-01T00:00:00"/>
    <x v="0"/>
    <n v="1"/>
    <s v="Santa Clara Community Organization"/>
    <n v="4226573"/>
    <n v="905446"/>
    <m/>
    <m/>
    <s v="BRUCE WIECHERT CUSTOM HOMES"/>
    <m/>
    <s v="441 NAISMITH BLVD"/>
    <x v="0"/>
    <x v="0"/>
    <x v="0"/>
    <m/>
  </r>
  <r>
    <n v="0"/>
    <n v="5621"/>
    <n v="1"/>
    <d v="2001-02-02T00:00:00"/>
    <x v="0"/>
    <n v="1"/>
    <s v="Crest Drive Citizens Association"/>
    <n v="4236285"/>
    <n v="865965"/>
    <m/>
    <m/>
    <s v="H B DESIGN &amp; CONSTRUCTION"/>
    <m/>
    <s v="3875 MONROE ST"/>
    <x v="0"/>
    <x v="0"/>
    <x v="0"/>
    <m/>
  </r>
  <r>
    <n v="1"/>
    <n v="196"/>
    <n v="1"/>
    <d v="2001-02-02T00:00:00"/>
    <x v="0"/>
    <n v="1"/>
    <s v="Harlow Neighbors"/>
    <n v="4250580"/>
    <n v="879945"/>
    <m/>
    <m/>
    <s v="FOGELSTROM COMPANY LLC"/>
    <m/>
    <s v="510 COVEY LN"/>
    <x v="0"/>
    <x v="0"/>
    <x v="0"/>
    <m/>
  </r>
  <r>
    <n v="1"/>
    <n v="484"/>
    <n v="1"/>
    <d v="2001-02-02T00:00:00"/>
    <x v="1"/>
    <n v="1"/>
    <s v="Active Bethel Citizens"/>
    <n v="4215373"/>
    <n v="886215"/>
    <m/>
    <s v="Royal Oaks MH Park"/>
    <s v="GILLIHAN MIKE  &amp; MICHELE"/>
    <m/>
    <s v="4900 ROYAL AVE, Unit 84"/>
    <x v="0"/>
    <x v="0"/>
    <x v="0"/>
    <m/>
  </r>
  <r>
    <n v="1"/>
    <n v="161"/>
    <n v="1"/>
    <d v="2001-02-05T00:00:00"/>
    <x v="0"/>
    <n v="1"/>
    <s v="Active Bethel Citizens"/>
    <n v="4221910"/>
    <n v="893089"/>
    <m/>
    <m/>
    <s v="CENTEX HOMES"/>
    <m/>
    <s v="2213 KELSY LN"/>
    <x v="0"/>
    <x v="0"/>
    <x v="0"/>
    <m/>
  </r>
  <r>
    <n v="1"/>
    <n v="359"/>
    <n v="1"/>
    <d v="2001-02-05T00:00:00"/>
    <x v="0"/>
    <n v="1"/>
    <s v="Santa Clara Community Organization"/>
    <n v="4224501"/>
    <n v="906701"/>
    <m/>
    <m/>
    <s v="BREEDEN BROS INC--DUPLICATE"/>
    <m/>
    <s v="4291 HYACINTH ST"/>
    <x v="0"/>
    <x v="0"/>
    <x v="0"/>
    <m/>
  </r>
  <r>
    <n v="1"/>
    <n v="143"/>
    <n v="1"/>
    <d v="2001-02-06T00:00:00"/>
    <x v="0"/>
    <n v="1"/>
    <s v="Santa Clara Community Organization"/>
    <n v="4226560"/>
    <n v="905014"/>
    <m/>
    <m/>
    <s v="BRUCE WIECHERT CUSTOM HOMES"/>
    <m/>
    <s v="377 MACKIN AVE"/>
    <x v="0"/>
    <x v="0"/>
    <x v="0"/>
    <m/>
  </r>
  <r>
    <n v="1"/>
    <n v="348"/>
    <n v="1"/>
    <d v="2001-02-07T00:00:00"/>
    <x v="2"/>
    <n v="1"/>
    <s v="Active Bethel Citizens"/>
    <n v="4223370"/>
    <n v="892200"/>
    <m/>
    <m/>
    <s v="MCGUIRE DAVID R"/>
    <m/>
    <s v="3740 BARGER DR"/>
    <x v="0"/>
    <x v="0"/>
    <x v="0"/>
    <m/>
  </r>
  <r>
    <n v="0"/>
    <n v="3351"/>
    <n v="1"/>
    <d v="2001-02-08T00:00:00"/>
    <x v="0"/>
    <n v="1"/>
    <s v="Southeast Neighbors"/>
    <n v="4245791"/>
    <n v="867537"/>
    <m/>
    <m/>
    <s v="GRESSETT ED"/>
    <m/>
    <s v="3307 STONEY RIDGE RD"/>
    <x v="0"/>
    <x v="0"/>
    <x v="0"/>
    <m/>
  </r>
  <r>
    <n v="1"/>
    <n v="412"/>
    <n v="1"/>
    <d v="2001-02-08T00:00:00"/>
    <x v="0"/>
    <n v="1"/>
    <s v="Active Bethel Citizens"/>
    <n v="4213466"/>
    <n v="889672"/>
    <m/>
    <m/>
    <s v="CENTEX HOMES"/>
    <m/>
    <s v="5533 AUSTIN WAY"/>
    <x v="0"/>
    <x v="0"/>
    <x v="0"/>
    <m/>
  </r>
  <r>
    <n v="1"/>
    <n v="303"/>
    <n v="1"/>
    <d v="2001-02-09T00:00:00"/>
    <x v="0"/>
    <n v="1"/>
    <s v="Active Bethel Citizens"/>
    <n v="4210240"/>
    <n v="892287"/>
    <m/>
    <m/>
    <s v="FRITSCH WILLIAM"/>
    <m/>
    <s v="6028 MONDAVI LN"/>
    <x v="0"/>
    <x v="0"/>
    <x v="0"/>
    <m/>
  </r>
  <r>
    <n v="1"/>
    <n v="405"/>
    <n v="1"/>
    <d v="2001-02-09T00:00:00"/>
    <x v="0"/>
    <n v="1"/>
    <s v="Active Bethel Citizens"/>
    <n v="4222759"/>
    <n v="892931"/>
    <m/>
    <m/>
    <s v="HAYDEN HOMES"/>
    <m/>
    <s v="3714 MEGAN WAY"/>
    <x v="0"/>
    <x v="0"/>
    <x v="0"/>
    <m/>
  </r>
  <r>
    <n v="1"/>
    <n v="406"/>
    <n v="1"/>
    <d v="2001-02-09T00:00:00"/>
    <x v="0"/>
    <n v="1"/>
    <s v="Active Bethel Citizens"/>
    <n v="4222392"/>
    <n v="892912"/>
    <m/>
    <m/>
    <s v="HAYDEN HOMES"/>
    <m/>
    <s v="3770 MEGAN WAY"/>
    <x v="0"/>
    <x v="0"/>
    <x v="0"/>
    <m/>
  </r>
  <r>
    <n v="1"/>
    <n v="407"/>
    <n v="1"/>
    <d v="2001-02-09T00:00:00"/>
    <x v="0"/>
    <n v="1"/>
    <s v="Active Bethel Citizens"/>
    <n v="4222454"/>
    <n v="892931"/>
    <m/>
    <m/>
    <s v="HAYDEN HOMES"/>
    <m/>
    <s v="3764 MEGAN WAY"/>
    <x v="0"/>
    <x v="0"/>
    <x v="0"/>
    <m/>
  </r>
  <r>
    <n v="1"/>
    <n v="450"/>
    <n v="1"/>
    <d v="2001-02-09T00:00:00"/>
    <x v="0"/>
    <n v="1"/>
    <s v="Active Bethel Citizens"/>
    <n v="4214708"/>
    <n v="892813"/>
    <m/>
    <m/>
    <s v="R W HOMES"/>
    <m/>
    <s v="2008 LEMURIA ST"/>
    <x v="0"/>
    <x v="0"/>
    <x v="0"/>
    <m/>
  </r>
  <r>
    <n v="1"/>
    <n v="173"/>
    <n v="1"/>
    <d v="2001-02-12T00:00:00"/>
    <x v="0"/>
    <n v="1"/>
    <s v="Active Bethel Citizens"/>
    <n v="4210218"/>
    <n v="892449"/>
    <m/>
    <m/>
    <s v="BRUCE WIECHERT CUSTOM HOMES"/>
    <m/>
    <s v="6039 MONDAVI LN"/>
    <x v="0"/>
    <x v="0"/>
    <x v="0"/>
    <m/>
  </r>
  <r>
    <n v="0"/>
    <n v="5352"/>
    <n v="1"/>
    <d v="2001-02-13T00:00:00"/>
    <x v="0"/>
    <n v="1"/>
    <s v="Harlow Neighbors"/>
    <n v="4251089"/>
    <n v="889573"/>
    <m/>
    <m/>
    <s v="L RANDALL BRANT CUSTOM HOMES"/>
    <m/>
    <s v="1475 MANCHESTER DR"/>
    <x v="0"/>
    <x v="0"/>
    <x v="0"/>
    <m/>
  </r>
  <r>
    <n v="0"/>
    <n v="6155"/>
    <n v="1"/>
    <d v="2001-02-14T00:00:00"/>
    <x v="0"/>
    <n v="1"/>
    <s v="Harlow Neighbors"/>
    <n v="4250581"/>
    <n v="879879"/>
    <m/>
    <m/>
    <s v="FOGELSTROM CO"/>
    <m/>
    <s v="512 COVEY LN"/>
    <x v="0"/>
    <x v="0"/>
    <x v="0"/>
    <m/>
  </r>
  <r>
    <n v="1"/>
    <n v="483"/>
    <n v="1"/>
    <d v="2001-02-14T00:00:00"/>
    <x v="0"/>
    <n v="1"/>
    <s v="Santa Clara Community Organization"/>
    <n v="4224777"/>
    <n v="906419"/>
    <m/>
    <m/>
    <s v="BREEDEN BROS INC"/>
    <m/>
    <s v="4284 TORRINGTON AVE"/>
    <x v="0"/>
    <x v="0"/>
    <x v="0"/>
    <m/>
  </r>
  <r>
    <n v="1"/>
    <n v="517"/>
    <n v="1"/>
    <d v="2001-02-14T00:00:00"/>
    <x v="2"/>
    <n v="1"/>
    <s v="Santa Clara Community Organization"/>
    <n v="4226599"/>
    <n v="899235"/>
    <m/>
    <m/>
    <s v="SEBADE JACK"/>
    <m/>
    <s v="2717 CROCKER RD"/>
    <x v="0"/>
    <x v="0"/>
    <x v="0"/>
    <m/>
  </r>
  <r>
    <n v="1"/>
    <n v="174"/>
    <n v="1"/>
    <d v="2001-02-15T00:00:00"/>
    <x v="0"/>
    <n v="1"/>
    <s v="Active Bethel Citizens"/>
    <n v="4209970"/>
    <n v="892456"/>
    <m/>
    <m/>
    <s v="BRUCE WIECHERT CUSTOM HOMES"/>
    <m/>
    <s v="6085 MONDAVI LN"/>
    <x v="0"/>
    <x v="0"/>
    <x v="0"/>
    <m/>
  </r>
  <r>
    <n v="1"/>
    <n v="408"/>
    <n v="1"/>
    <d v="2001-02-15T00:00:00"/>
    <x v="0"/>
    <n v="1"/>
    <s v="Active Bethel Citizens"/>
    <n v="4209768"/>
    <n v="892518"/>
    <m/>
    <m/>
    <s v="SKALSKY JARROD &amp; KIMBERLY"/>
    <m/>
    <s v="1834 IRON HORSE RD"/>
    <x v="0"/>
    <x v="0"/>
    <x v="0"/>
    <m/>
  </r>
  <r>
    <n v="1"/>
    <n v="541"/>
    <n v="1"/>
    <d v="2001-02-15T00:00:00"/>
    <x v="0"/>
    <n v="1"/>
    <s v="Active Bethel Citizens"/>
    <n v="4213591"/>
    <n v="889667"/>
    <m/>
    <m/>
    <s v="CENTEX HOMES"/>
    <m/>
    <s v="5513 AUSTIN WAY"/>
    <x v="0"/>
    <x v="0"/>
    <x v="0"/>
    <m/>
  </r>
  <r>
    <n v="1"/>
    <n v="594"/>
    <n v="1"/>
    <d v="2001-02-15T00:00:00"/>
    <x v="2"/>
    <n v="1"/>
    <s v="Active Bethel Citizens"/>
    <n v="4223477"/>
    <n v="892210"/>
    <m/>
    <m/>
    <s v="CHIGUINA FRANK &amp; DOLORES"/>
    <m/>
    <s v="1990 EMPIRE PARK DR"/>
    <x v="0"/>
    <x v="0"/>
    <x v="0"/>
    <m/>
  </r>
  <r>
    <n v="0"/>
    <n v="5968"/>
    <n v="1"/>
    <d v="2001-02-16T00:00:00"/>
    <x v="0"/>
    <n v="1"/>
    <s v="Churchill Area Neighbors"/>
    <n v="4227751"/>
    <n v="877371"/>
    <m/>
    <m/>
    <s v="NEDCO CORP"/>
    <m/>
    <s v="3081 W 15TH AVE"/>
    <x v="0"/>
    <x v="0"/>
    <x v="0"/>
    <m/>
  </r>
  <r>
    <n v="0"/>
    <n v="5969"/>
    <n v="1"/>
    <d v="2001-02-16T00:00:00"/>
    <x v="0"/>
    <n v="1"/>
    <s v="Churchill Area Neighbors"/>
    <n v="4227750"/>
    <n v="877340"/>
    <m/>
    <m/>
    <s v="NEDCO CORP"/>
    <m/>
    <s v="3083 W 15TH AVE"/>
    <x v="0"/>
    <x v="0"/>
    <x v="0"/>
    <m/>
  </r>
  <r>
    <n v="0"/>
    <n v="5970"/>
    <n v="1"/>
    <d v="2001-02-16T00:00:00"/>
    <x v="0"/>
    <n v="1"/>
    <s v="Churchill Area Neighbors"/>
    <n v="4227749"/>
    <n v="877309"/>
    <m/>
    <m/>
    <s v="NEDCO CORP"/>
    <m/>
    <s v="3085 W 15TH AVE"/>
    <x v="0"/>
    <x v="0"/>
    <x v="0"/>
    <m/>
  </r>
  <r>
    <n v="0"/>
    <n v="5971"/>
    <n v="1"/>
    <d v="2001-02-16T00:00:00"/>
    <x v="0"/>
    <n v="1"/>
    <s v="Churchill Area Neighbors"/>
    <n v="4227930"/>
    <n v="877359"/>
    <m/>
    <m/>
    <s v="NEDCO CORP"/>
    <m/>
    <s v="3063 W 15TH AVE"/>
    <x v="0"/>
    <x v="0"/>
    <x v="0"/>
    <m/>
  </r>
  <r>
    <n v="0"/>
    <n v="5972"/>
    <n v="1"/>
    <d v="2001-02-16T00:00:00"/>
    <x v="0"/>
    <n v="1"/>
    <s v="Churchill Area Neighbors"/>
    <n v="4227754"/>
    <n v="877276"/>
    <m/>
    <m/>
    <s v="NEDCO CORP"/>
    <m/>
    <s v="3087 W 15TH AVE"/>
    <x v="0"/>
    <x v="0"/>
    <x v="0"/>
    <m/>
  </r>
  <r>
    <n v="0"/>
    <n v="5973"/>
    <n v="1"/>
    <d v="2001-02-16T00:00:00"/>
    <x v="0"/>
    <n v="1"/>
    <s v="Churchill Area Neighbors"/>
    <n v="4227964"/>
    <n v="877360"/>
    <m/>
    <m/>
    <s v="NEDCO CORP"/>
    <m/>
    <s v="3053 W 15TH AVE"/>
    <x v="0"/>
    <x v="0"/>
    <x v="0"/>
    <m/>
  </r>
  <r>
    <n v="0"/>
    <n v="5974"/>
    <n v="1"/>
    <d v="2001-02-16T00:00:00"/>
    <x v="0"/>
    <n v="1"/>
    <s v="Churchill Area Neighbors"/>
    <n v="4227869"/>
    <n v="877361"/>
    <m/>
    <m/>
    <s v="NEDCO CORP"/>
    <m/>
    <s v="3077 W 15TH AVE"/>
    <x v="0"/>
    <x v="0"/>
    <x v="0"/>
    <m/>
  </r>
  <r>
    <n v="0"/>
    <n v="5975"/>
    <n v="1"/>
    <d v="2001-02-16T00:00:00"/>
    <x v="0"/>
    <n v="1"/>
    <s v="Churchill Area Neighbors"/>
    <n v="4227884"/>
    <n v="877303"/>
    <m/>
    <m/>
    <s v="NEDCO CORP"/>
    <m/>
    <s v="3071 W 15TH AVE"/>
    <x v="0"/>
    <x v="0"/>
    <x v="0"/>
    <m/>
  </r>
  <r>
    <n v="0"/>
    <n v="5976"/>
    <n v="1"/>
    <d v="2001-02-16T00:00:00"/>
    <x v="0"/>
    <n v="1"/>
    <s v="Churchill Area Neighbors"/>
    <n v="4227884"/>
    <n v="877274"/>
    <m/>
    <m/>
    <s v="NEDCO CORP"/>
    <m/>
    <s v="3073 W 15TH AVE"/>
    <x v="0"/>
    <x v="0"/>
    <x v="0"/>
    <m/>
  </r>
  <r>
    <n v="0"/>
    <n v="5977"/>
    <n v="1"/>
    <d v="2001-02-16T00:00:00"/>
    <x v="0"/>
    <n v="1"/>
    <s v="Churchill Area Neighbors"/>
    <n v="4227883"/>
    <n v="877243"/>
    <m/>
    <m/>
    <s v="NEDCO CORP"/>
    <m/>
    <s v="3075 W 15TH AVE"/>
    <x v="0"/>
    <x v="0"/>
    <x v="0"/>
    <m/>
  </r>
  <r>
    <n v="0"/>
    <n v="5978"/>
    <n v="1"/>
    <d v="2001-02-16T00:00:00"/>
    <x v="0"/>
    <n v="1"/>
    <s v="Churchill Area Neighbors"/>
    <n v="4227953"/>
    <n v="877276"/>
    <m/>
    <m/>
    <s v="NEDCO CORP"/>
    <m/>
    <s v="3059 W 15TH AVE"/>
    <x v="0"/>
    <x v="0"/>
    <x v="0"/>
    <m/>
  </r>
  <r>
    <n v="0"/>
    <n v="5979"/>
    <n v="1"/>
    <d v="2001-02-16T00:00:00"/>
    <x v="0"/>
    <n v="1"/>
    <s v="Churchill Area Neighbors"/>
    <n v="4227898"/>
    <n v="877360"/>
    <m/>
    <m/>
    <s v="NEDCO CORP"/>
    <m/>
    <s v="3069 W 15TH AVE"/>
    <x v="0"/>
    <x v="0"/>
    <x v="0"/>
    <m/>
  </r>
  <r>
    <n v="0"/>
    <n v="5980"/>
    <n v="1"/>
    <d v="2001-02-16T00:00:00"/>
    <x v="0"/>
    <n v="1"/>
    <s v="Churchill Area Neighbors"/>
    <n v="4227921"/>
    <n v="877292"/>
    <m/>
    <m/>
    <s v="NEDCO CORP"/>
    <m/>
    <s v="3065 W 15TH AVE"/>
    <x v="0"/>
    <x v="0"/>
    <x v="0"/>
    <m/>
  </r>
  <r>
    <n v="0"/>
    <n v="5982"/>
    <n v="1"/>
    <d v="2001-02-16T00:00:00"/>
    <x v="0"/>
    <n v="1"/>
    <s v="Churchill Area Neighbors"/>
    <n v="4227924"/>
    <n v="877236"/>
    <m/>
    <m/>
    <s v="NEDCO CORP"/>
    <m/>
    <s v="3067 W 15TH AVE"/>
    <x v="0"/>
    <x v="0"/>
    <x v="0"/>
    <m/>
  </r>
  <r>
    <n v="0"/>
    <n v="5983"/>
    <n v="1"/>
    <d v="2001-02-16T00:00:00"/>
    <x v="0"/>
    <n v="1"/>
    <s v="Churchill Area Neighbors"/>
    <n v="4227958"/>
    <n v="877309"/>
    <m/>
    <m/>
    <s v="NEDCO CORP"/>
    <m/>
    <s v="3057 W 15TH AVE"/>
    <x v="0"/>
    <x v="0"/>
    <x v="0"/>
    <m/>
  </r>
  <r>
    <n v="0"/>
    <n v="5984"/>
    <n v="1"/>
    <d v="2001-02-16T00:00:00"/>
    <x v="0"/>
    <n v="1"/>
    <s v="Churchill Area Neighbors"/>
    <n v="4227999"/>
    <n v="877359"/>
    <m/>
    <m/>
    <s v="NEDCO CORP"/>
    <m/>
    <s v="3051 W 15TH AVE"/>
    <x v="0"/>
    <x v="0"/>
    <x v="0"/>
    <m/>
  </r>
  <r>
    <n v="0"/>
    <n v="5985"/>
    <n v="1"/>
    <d v="2001-02-16T00:00:00"/>
    <x v="0"/>
    <n v="1"/>
    <s v="Churchill Area Neighbors"/>
    <n v="4227958"/>
    <n v="877235"/>
    <m/>
    <m/>
    <s v="NEDCO CORP"/>
    <m/>
    <s v="3061 W 15TH AVE"/>
    <x v="0"/>
    <x v="0"/>
    <x v="0"/>
    <m/>
  </r>
  <r>
    <n v="0"/>
    <n v="5987"/>
    <n v="1"/>
    <d v="2001-02-16T00:00:00"/>
    <x v="0"/>
    <n v="1"/>
    <s v="Churchill Area Neighbors"/>
    <n v="4228037"/>
    <n v="877357"/>
    <m/>
    <m/>
    <s v="NEDCO CORP"/>
    <m/>
    <s v="3049 W 15TH AVE"/>
    <x v="0"/>
    <x v="0"/>
    <x v="0"/>
    <m/>
  </r>
  <r>
    <n v="0"/>
    <n v="5989"/>
    <n v="1"/>
    <d v="2001-02-16T00:00:00"/>
    <x v="0"/>
    <n v="1"/>
    <s v="Churchill Area Neighbors"/>
    <n v="4227838"/>
    <n v="877316"/>
    <m/>
    <m/>
    <s v="NEDCO CORP"/>
    <m/>
    <s v="3079 W 15TH AVE"/>
    <x v="0"/>
    <x v="0"/>
    <x v="0"/>
    <m/>
  </r>
  <r>
    <n v="0"/>
    <n v="6186"/>
    <n v="1"/>
    <d v="2001-02-16T00:00:00"/>
    <x v="3"/>
    <n v="2"/>
    <s v="Jefferson Westside Neighbors"/>
    <n v="4237515"/>
    <n v="877430"/>
    <m/>
    <m/>
    <s v="IVERSON BOYD"/>
    <m/>
    <s v="1330 WASHINGTON ALY"/>
    <x v="0"/>
    <x v="1"/>
    <x v="1"/>
    <m/>
  </r>
  <r>
    <n v="1"/>
    <n v="322"/>
    <n v="1"/>
    <d v="2001-02-16T00:00:00"/>
    <x v="0"/>
    <n v="1"/>
    <s v="Santa Clara Community Organization"/>
    <n v="4227646"/>
    <n v="905219"/>
    <m/>
    <m/>
    <s v="BRUCE WIECHERT CUSTOM HOMES"/>
    <m/>
    <s v="278 NAISMITH BLVD"/>
    <x v="0"/>
    <x v="0"/>
    <x v="0"/>
    <m/>
  </r>
  <r>
    <n v="1"/>
    <n v="367"/>
    <n v="1"/>
    <d v="2001-02-16T00:00:00"/>
    <x v="0"/>
    <n v="1"/>
    <s v="Active Bethel Citizens"/>
    <n v="4212420"/>
    <n v="894012"/>
    <m/>
    <m/>
    <s v="LAWLER ROB"/>
    <m/>
    <s v="2155 OHIO ST"/>
    <x v="0"/>
    <x v="0"/>
    <x v="0"/>
    <m/>
  </r>
  <r>
    <n v="0"/>
    <n v="3565"/>
    <n v="1"/>
    <d v="2001-02-19T00:00:00"/>
    <x v="0"/>
    <n v="1"/>
    <s v="Goodpasture Island Neighbors"/>
    <n v="4234283"/>
    <n v="891851"/>
    <m/>
    <m/>
    <s v="ADKINS JACK L"/>
    <m/>
    <s v="1880 RIVERWOOD ALY"/>
    <x v="0"/>
    <x v="0"/>
    <x v="0"/>
    <m/>
  </r>
  <r>
    <n v="1"/>
    <n v="361"/>
    <n v="1"/>
    <d v="2001-02-20T00:00:00"/>
    <x v="0"/>
    <n v="1"/>
    <s v="River Road Community Organization"/>
    <n v="4230332"/>
    <n v="892226"/>
    <m/>
    <m/>
    <s v="BREEDEN BROS INC--DUPLICATE"/>
    <m/>
    <s v="395 BRIANA LN"/>
    <x v="0"/>
    <x v="0"/>
    <x v="0"/>
    <m/>
  </r>
  <r>
    <n v="1"/>
    <n v="767"/>
    <n v="1"/>
    <d v="2001-02-20T00:00:00"/>
    <x v="1"/>
    <n v="1"/>
    <s v="Active Bethel Citizens"/>
    <n v="4215055"/>
    <n v="891734"/>
    <m/>
    <s v="Woodland Park Estates"/>
    <s v="WOODLAND PARK ESTATES"/>
    <s v="KEELER KENNETH &amp; JENNIFER"/>
    <s v="1699 N TERRY ST, Unit 346"/>
    <x v="0"/>
    <x v="0"/>
    <x v="0"/>
    <m/>
  </r>
  <r>
    <n v="0"/>
    <n v="6032"/>
    <n v="1"/>
    <d v="2001-02-21T00:00:00"/>
    <x v="0"/>
    <n v="1"/>
    <s v="Active Bethel Citizens"/>
    <n v="4212454"/>
    <n v="890529"/>
    <m/>
    <m/>
    <s v="FOOTE MIKE"/>
    <m/>
    <s v="5577 BADEN WAY"/>
    <x v="0"/>
    <x v="0"/>
    <x v="0"/>
    <m/>
  </r>
  <r>
    <n v="1"/>
    <n v="84"/>
    <n v="1"/>
    <d v="2001-02-21T00:00:00"/>
    <x v="0"/>
    <n v="1"/>
    <s v="Active Bethel Citizens"/>
    <n v="4212393"/>
    <n v="890529"/>
    <m/>
    <m/>
    <s v="FOOTE DEVELOPMENT COMPANY"/>
    <m/>
    <s v="5583 BADEN WAY"/>
    <x v="0"/>
    <x v="0"/>
    <x v="0"/>
    <m/>
  </r>
  <r>
    <n v="1"/>
    <n v="542"/>
    <n v="1"/>
    <d v="2001-02-21T00:00:00"/>
    <x v="0"/>
    <n v="1"/>
    <s v="Active Bethel Citizens"/>
    <n v="4214003"/>
    <n v="889021"/>
    <m/>
    <m/>
    <s v="CENTEX HOMES"/>
    <m/>
    <s v="5386 DONOHOE AVE"/>
    <x v="0"/>
    <x v="0"/>
    <x v="0"/>
    <m/>
  </r>
  <r>
    <n v="1"/>
    <n v="593"/>
    <n v="1"/>
    <d v="2001-02-21T00:00:00"/>
    <x v="0"/>
    <n v="1"/>
    <s v="Active Bethel Citizens"/>
    <n v="4222508"/>
    <n v="893171"/>
    <m/>
    <m/>
    <s v="CENTEX HOMES"/>
    <m/>
    <s v="3840 AERIAL WAY"/>
    <x v="0"/>
    <x v="0"/>
    <x v="0"/>
    <m/>
  </r>
  <r>
    <n v="1"/>
    <n v="382"/>
    <n v="1"/>
    <d v="2001-02-22T00:00:00"/>
    <x v="0"/>
    <n v="1"/>
    <s v="Active Bethel Citizens"/>
    <n v="4210040"/>
    <n v="892548"/>
    <m/>
    <m/>
    <s v="BRUCE WIECHERT CUSTOM HOMES"/>
    <m/>
    <s v="6068 PINE RIDGE PL"/>
    <x v="0"/>
    <x v="0"/>
    <x v="0"/>
    <m/>
  </r>
  <r>
    <n v="1"/>
    <n v="804"/>
    <n v="1"/>
    <d v="2001-02-22T00:00:00"/>
    <x v="1"/>
    <n v="1"/>
    <s v="Harlow Neighbors"/>
    <n v="4250971"/>
    <n v="888295"/>
    <m/>
    <s v="Camelot MH Park"/>
    <s v="BABCOCK HAROLD"/>
    <s v="DEVLIN PAT"/>
    <s v="3700 BABCOCK LN, Unit 139"/>
    <x v="0"/>
    <x v="0"/>
    <x v="0"/>
    <m/>
  </r>
  <r>
    <n v="1"/>
    <n v="290"/>
    <n v="1"/>
    <d v="2001-02-23T00:00:00"/>
    <x v="0"/>
    <n v="1"/>
    <s v="Northeast Neighbors"/>
    <n v="4249601"/>
    <n v="896876"/>
    <m/>
    <m/>
    <s v="TERRA BUONO PROPERTIES III"/>
    <m/>
    <s v="3078 GRAND CAYMAN DR"/>
    <x v="0"/>
    <x v="0"/>
    <x v="0"/>
    <m/>
  </r>
  <r>
    <n v="1"/>
    <n v="373"/>
    <n v="1"/>
    <d v="2001-02-23T00:00:00"/>
    <x v="0"/>
    <n v="1"/>
    <s v="Santa Clara Community Organization"/>
    <n v="4232279"/>
    <n v="904126"/>
    <m/>
    <m/>
    <s v="KEMPF RODNEY"/>
    <m/>
    <s v="3757 ROBBIE ST"/>
    <x v="0"/>
    <x v="0"/>
    <x v="0"/>
    <m/>
  </r>
  <r>
    <n v="1"/>
    <n v="460"/>
    <n v="1"/>
    <d v="2001-02-23T00:00:00"/>
    <x v="0"/>
    <n v="1"/>
    <s v="Santa Clara Community Organization"/>
    <n v="4227858"/>
    <n v="904994"/>
    <m/>
    <m/>
    <s v="TOUCHSTONE DEVELOPMENT"/>
    <m/>
    <s v="210 NAISMITH BLVD"/>
    <x v="0"/>
    <x v="0"/>
    <x v="0"/>
    <m/>
  </r>
  <r>
    <n v="1"/>
    <n v="608"/>
    <n v="1"/>
    <d v="2001-02-23T00:00:00"/>
    <x v="0"/>
    <n v="1"/>
    <s v="Active Bethel Citizens"/>
    <n v="4222333"/>
    <n v="892871"/>
    <m/>
    <m/>
    <s v="HAYDEN ENTERPRISES INC"/>
    <m/>
    <s v="2134 KELSY LN"/>
    <x v="0"/>
    <x v="0"/>
    <x v="0"/>
    <m/>
  </r>
  <r>
    <n v="0"/>
    <n v="5297"/>
    <n v="1"/>
    <d v="2001-02-26T00:00:00"/>
    <x v="0"/>
    <n v="1"/>
    <s v="Churchill Area Neighbors"/>
    <n v="4227763"/>
    <n v="871782"/>
    <m/>
    <m/>
    <s v="MASADA DEVELOPMENT INC"/>
    <m/>
    <s v="2719 HALLMARK LN"/>
    <x v="0"/>
    <x v="0"/>
    <x v="0"/>
    <m/>
  </r>
  <r>
    <n v="1"/>
    <n v="447"/>
    <n v="1"/>
    <d v="2001-02-26T00:00:00"/>
    <x v="0"/>
    <n v="1"/>
    <s v="Santa Clara Community Organization"/>
    <n v="4232278"/>
    <n v="904193"/>
    <m/>
    <m/>
    <s v="HOLVEY ANN"/>
    <m/>
    <s v="3765 ROBBIE ST"/>
    <x v="0"/>
    <x v="0"/>
    <x v="0"/>
    <m/>
  </r>
  <r>
    <n v="1"/>
    <n v="137"/>
    <n v="1"/>
    <d v="2001-02-27T00:00:00"/>
    <x v="0"/>
    <n v="1"/>
    <s v="Cal Young Neighborhood Association"/>
    <n v="4238270"/>
    <n v="889022"/>
    <m/>
    <m/>
    <s v="WEBB JOHN &amp; TREFETHEN SANFORD"/>
    <m/>
    <s v="1055 BACKLUND PL"/>
    <x v="0"/>
    <x v="0"/>
    <x v="0"/>
    <m/>
  </r>
  <r>
    <n v="1"/>
    <n v="409"/>
    <n v="1"/>
    <d v="2001-02-27T00:00:00"/>
    <x v="0"/>
    <n v="1"/>
    <s v="Santa Clara Community Organization"/>
    <n v="4226744"/>
    <n v="905209"/>
    <m/>
    <m/>
    <s v="BRUCE WIECHERT CUSTOM HOMES"/>
    <m/>
    <s v="420 NAISMITH BLVD"/>
    <x v="0"/>
    <x v="0"/>
    <x v="0"/>
    <m/>
  </r>
  <r>
    <n v="1"/>
    <n v="670"/>
    <n v="1"/>
    <d v="2001-02-27T00:00:00"/>
    <x v="0"/>
    <n v="1"/>
    <s v="Santa Clara Community Organization"/>
    <n v="4224773"/>
    <n v="906534"/>
    <m/>
    <m/>
    <s v="BREEDEN BROS INC--DUPLICATE"/>
    <m/>
    <s v="4262 HYACINTH ST"/>
    <x v="0"/>
    <x v="0"/>
    <x v="0"/>
    <m/>
  </r>
  <r>
    <n v="1"/>
    <n v="242"/>
    <n v="1"/>
    <d v="2001-02-28T00:00:00"/>
    <x v="0"/>
    <n v="1"/>
    <s v="Active Bethel Citizens"/>
    <n v="4222781"/>
    <n v="893630"/>
    <m/>
    <m/>
    <s v="DEITZ ED"/>
    <m/>
    <s v="2010 HWY 99N"/>
    <x v="0"/>
    <x v="0"/>
    <x v="0"/>
    <m/>
  </r>
  <r>
    <n v="1"/>
    <n v="377"/>
    <n v="1"/>
    <d v="2001-02-28T00:00:00"/>
    <x v="0"/>
    <n v="1"/>
    <s v="Northeast Neighbors"/>
    <n v="4250082"/>
    <n v="896675"/>
    <m/>
    <m/>
    <s v="HARDEN TIM &amp; KARYN"/>
    <m/>
    <s v="2861 MARTINIQUE AVE"/>
    <x v="0"/>
    <x v="0"/>
    <x v="0"/>
    <m/>
  </r>
  <r>
    <n v="1"/>
    <n v="493"/>
    <n v="1"/>
    <d v="2001-02-28T00:00:00"/>
    <x v="0"/>
    <n v="1"/>
    <s v="Northeast Neighbors"/>
    <n v="4245960"/>
    <n v="897181"/>
    <m/>
    <m/>
    <s v="RUIZ STEVE AND KRISTI"/>
    <m/>
    <s v="2390 DEVON AVE"/>
    <x v="0"/>
    <x v="0"/>
    <x v="0"/>
    <m/>
  </r>
  <r>
    <n v="1"/>
    <n v="716"/>
    <n v="1"/>
    <d v="2001-02-28T00:00:00"/>
    <x v="0"/>
    <n v="1"/>
    <s v="Northeast Neighbors"/>
    <n v="4249294"/>
    <n v="894768"/>
    <m/>
    <m/>
    <s v="D J S INVESTMENTS L L C"/>
    <m/>
    <s v="3165 SAINT CROIX ST"/>
    <x v="0"/>
    <x v="0"/>
    <x v="0"/>
    <m/>
  </r>
  <r>
    <n v="1"/>
    <n v="241"/>
    <n v="1"/>
    <d v="2001-03-01T00:00:00"/>
    <x v="0"/>
    <n v="1"/>
    <s v="Santa Clara Community Organization"/>
    <n v="4224890"/>
    <n v="904565"/>
    <m/>
    <m/>
    <s v="WIRFS TOM"/>
    <m/>
    <s v="1036 TYSON LN"/>
    <x v="0"/>
    <x v="0"/>
    <x v="0"/>
    <m/>
  </r>
  <r>
    <n v="1"/>
    <n v="932"/>
    <n v="1"/>
    <d v="2001-03-01T00:00:00"/>
    <x v="1"/>
    <n v="1"/>
    <s v="Santa Clara Community Organization"/>
    <n v="4224055"/>
    <n v="898259"/>
    <m/>
    <s v="Gainsborough MH Park"/>
    <s v="FORE-WARD INVESTMENTS"/>
    <m/>
    <s v="2498 LANSDOWN RD"/>
    <x v="0"/>
    <x v="0"/>
    <x v="0"/>
    <m/>
  </r>
  <r>
    <n v="1"/>
    <n v="934"/>
    <n v="1"/>
    <d v="2001-03-01T00:00:00"/>
    <x v="1"/>
    <n v="1"/>
    <s v="Santa Clara Community Organization"/>
    <n v="4224634"/>
    <n v="897938"/>
    <m/>
    <s v="Gainsborough MH Park"/>
    <s v="FORE-WARD INVESTMENTS"/>
    <m/>
    <s v="2469 NORTHAMPTON RD"/>
    <x v="0"/>
    <x v="0"/>
    <x v="0"/>
    <m/>
  </r>
  <r>
    <n v="1"/>
    <n v="415"/>
    <n v="1"/>
    <d v="2001-03-02T00:00:00"/>
    <x v="0"/>
    <n v="1"/>
    <s v="Northeast Neighbors"/>
    <n v="4243066"/>
    <n v="897777"/>
    <m/>
    <m/>
    <s v="PARADISE DEVELOPMENT CO"/>
    <m/>
    <s v="2038 LAKE WIND DR"/>
    <x v="0"/>
    <x v="0"/>
    <x v="0"/>
    <m/>
  </r>
  <r>
    <n v="1"/>
    <n v="502"/>
    <n v="1"/>
    <d v="2001-03-02T00:00:00"/>
    <x v="0"/>
    <n v="1"/>
    <s v="Santa Clara Community Organization"/>
    <n v="4229797"/>
    <n v="906849"/>
    <m/>
    <m/>
    <s v="ANDERSON BRENT"/>
    <m/>
    <s v="484 EMILY LN"/>
    <x v="0"/>
    <x v="0"/>
    <x v="0"/>
    <m/>
  </r>
  <r>
    <n v="1"/>
    <n v="81"/>
    <n v="1"/>
    <d v="2001-03-05T00:00:00"/>
    <x v="0"/>
    <n v="1"/>
    <s v="Churchill Area Neighbors"/>
    <n v="4226212"/>
    <n v="869652"/>
    <m/>
    <m/>
    <s v="MCD"/>
    <m/>
    <s v="3148 TANNER PARK DR"/>
    <x v="0"/>
    <x v="0"/>
    <x v="0"/>
    <m/>
  </r>
  <r>
    <n v="1"/>
    <n v="390"/>
    <n v="1"/>
    <d v="2001-03-05T00:00:00"/>
    <x v="0"/>
    <n v="1"/>
    <s v="Laurel Hill Valley Citizens"/>
    <n v="4250287"/>
    <n v="871140"/>
    <m/>
    <m/>
    <s v="GRESSETT ED"/>
    <m/>
    <s v="2833 RIVERVIEW ST"/>
    <x v="0"/>
    <x v="0"/>
    <x v="0"/>
    <m/>
  </r>
  <r>
    <n v="1"/>
    <n v="578"/>
    <n v="1"/>
    <d v="2001-03-05T00:00:00"/>
    <x v="0"/>
    <n v="1"/>
    <s v="Northeast Neighbors"/>
    <n v="4250443"/>
    <n v="896239"/>
    <m/>
    <m/>
    <s v="FORSYTH CONSTRUCTION"/>
    <m/>
    <s v="2835 MARTINIQUE AVE"/>
    <x v="0"/>
    <x v="0"/>
    <x v="0"/>
    <m/>
  </r>
  <r>
    <n v="1"/>
    <n v="676"/>
    <n v="1"/>
    <d v="2001-03-05T00:00:00"/>
    <x v="0"/>
    <n v="1"/>
    <s v="Active Bethel Citizens"/>
    <n v="4222016"/>
    <n v="893206"/>
    <m/>
    <m/>
    <s v="CENTEX HOMES"/>
    <m/>
    <s v="2228 KELSY LN"/>
    <x v="0"/>
    <x v="0"/>
    <x v="0"/>
    <m/>
  </r>
  <r>
    <n v="1"/>
    <n v="791"/>
    <n v="1"/>
    <d v="2001-03-05T00:00:00"/>
    <x v="0"/>
    <n v="1"/>
    <s v="Active Bethel Citizens"/>
    <n v="4213397"/>
    <n v="889052"/>
    <m/>
    <m/>
    <s v="CENTEX HOMES"/>
    <m/>
    <s v="5482 DONOHOE AVE"/>
    <x v="0"/>
    <x v="0"/>
    <x v="0"/>
    <m/>
  </r>
  <r>
    <n v="1"/>
    <n v="351"/>
    <n v="1"/>
    <d v="2001-03-06T00:00:00"/>
    <x v="0"/>
    <n v="1"/>
    <s v="Northeast Neighbors"/>
    <n v="4249773"/>
    <n v="896380"/>
    <m/>
    <m/>
    <s v="RUHOFF HOMEBUILDERS INC"/>
    <m/>
    <s v="2874 MARTINIQUE AVE"/>
    <x v="0"/>
    <x v="0"/>
    <x v="0"/>
    <m/>
  </r>
  <r>
    <n v="1"/>
    <n v="536"/>
    <n v="1"/>
    <d v="2001-03-06T00:00:00"/>
    <x v="0"/>
    <n v="1"/>
    <s v="Santa Clara Community Organization"/>
    <n v="4225812"/>
    <n v="905110"/>
    <m/>
    <m/>
    <s v="BRUCE WIECHERT CUSTOM HOMES"/>
    <m/>
    <s v="549 NAISMITH BLVD"/>
    <x v="0"/>
    <x v="0"/>
    <x v="0"/>
    <m/>
  </r>
  <r>
    <n v="1"/>
    <n v="567"/>
    <n v="1"/>
    <d v="2001-03-06T00:00:00"/>
    <x v="0"/>
    <n v="1"/>
    <s v="Santa Clara Community Organization"/>
    <n v="4227254"/>
    <n v="907979"/>
    <m/>
    <m/>
    <s v="NOAKES JEFF"/>
    <m/>
    <s v="11 LARKSMEAD LN"/>
    <x v="0"/>
    <x v="0"/>
    <x v="0"/>
    <m/>
  </r>
  <r>
    <n v="1"/>
    <n v="729"/>
    <n v="1"/>
    <d v="2001-03-07T00:00:00"/>
    <x v="0"/>
    <n v="1"/>
    <s v="River Road Community Organization"/>
    <n v="4229199"/>
    <n v="893175"/>
    <m/>
    <m/>
    <s v="BAUMGARTNER JOHN M"/>
    <m/>
    <s v="1466 ESCALANTE ST"/>
    <x v="0"/>
    <x v="0"/>
    <x v="0"/>
    <m/>
  </r>
  <r>
    <n v="1"/>
    <n v="762"/>
    <n v="1"/>
    <d v="2001-03-08T00:00:00"/>
    <x v="0"/>
    <n v="1"/>
    <s v="River Road Community Organization"/>
    <n v="4230391"/>
    <n v="892224"/>
    <m/>
    <m/>
    <s v="BREEDEN BROS INC"/>
    <m/>
    <s v="383 BRIANA LN"/>
    <x v="0"/>
    <x v="0"/>
    <x v="0"/>
    <m/>
  </r>
  <r>
    <n v="1"/>
    <n v="763"/>
    <n v="1"/>
    <d v="2001-03-08T00:00:00"/>
    <x v="0"/>
    <n v="1"/>
    <s v="River Road Community Organization"/>
    <n v="4230452"/>
    <n v="892223"/>
    <m/>
    <m/>
    <s v="BREEDEN BROS INC"/>
    <m/>
    <s v="367 BRIANA LN"/>
    <x v="0"/>
    <x v="0"/>
    <x v="0"/>
    <m/>
  </r>
  <r>
    <n v="1"/>
    <n v="764"/>
    <n v="1"/>
    <d v="2001-03-08T00:00:00"/>
    <x v="0"/>
    <n v="1"/>
    <s v="River Road Community Organization"/>
    <n v="4230509"/>
    <n v="892220"/>
    <m/>
    <m/>
    <s v="BREEDEN BROS INC"/>
    <m/>
    <s v="355 BRIANA LN"/>
    <x v="0"/>
    <x v="0"/>
    <x v="0"/>
    <m/>
  </r>
  <r>
    <n v="1"/>
    <n v="814"/>
    <n v="1"/>
    <d v="2001-03-08T00:00:00"/>
    <x v="0"/>
    <n v="1"/>
    <s v="Active Bethel Citizens"/>
    <n v="4223166"/>
    <n v="892512"/>
    <m/>
    <m/>
    <s v="HAYDEN HOMES"/>
    <m/>
    <s v="3729 CENTURY DR"/>
    <x v="0"/>
    <x v="0"/>
    <x v="0"/>
    <m/>
  </r>
  <r>
    <n v="1"/>
    <n v="817"/>
    <n v="1"/>
    <d v="2001-03-08T00:00:00"/>
    <x v="0"/>
    <n v="1"/>
    <s v="Active Bethel Citizens"/>
    <n v="4223151"/>
    <n v="892636"/>
    <m/>
    <m/>
    <s v="HAYDEN HOMES"/>
    <m/>
    <s v="3741 CENTURY DR"/>
    <x v="0"/>
    <x v="0"/>
    <x v="0"/>
    <m/>
  </r>
  <r>
    <n v="1"/>
    <n v="818"/>
    <n v="1"/>
    <d v="2001-03-08T00:00:00"/>
    <x v="0"/>
    <n v="1"/>
    <s v="Active Bethel Citizens"/>
    <n v="4223111"/>
    <n v="892684"/>
    <m/>
    <m/>
    <s v="HAYDEN HOMES"/>
    <m/>
    <s v="3753 CENTURY DR"/>
    <x v="0"/>
    <x v="0"/>
    <x v="0"/>
    <m/>
  </r>
  <r>
    <n v="1"/>
    <n v="819"/>
    <n v="1"/>
    <d v="2001-03-08T00:00:00"/>
    <x v="0"/>
    <n v="1"/>
    <s v="Active Bethel Citizens"/>
    <n v="4223167"/>
    <n v="892571"/>
    <m/>
    <m/>
    <s v="HAYDEN HOMES"/>
    <m/>
    <s v="3735 CENTURY DR"/>
    <x v="0"/>
    <x v="0"/>
    <x v="0"/>
    <m/>
  </r>
  <r>
    <n v="1"/>
    <n v="734"/>
    <n v="1"/>
    <d v="2001-03-09T00:00:00"/>
    <x v="0"/>
    <n v="1"/>
    <s v="Active Bethel Citizens"/>
    <n v="4210246"/>
    <n v="892696"/>
    <m/>
    <m/>
    <s v="BRUCE WIECHERT CUSTOM HOMES"/>
    <m/>
    <s v="6025 PINE RIDGE PL"/>
    <x v="0"/>
    <x v="0"/>
    <x v="0"/>
    <m/>
  </r>
  <r>
    <n v="1"/>
    <n v="908"/>
    <n v="1"/>
    <d v="2001-03-09T00:00:00"/>
    <x v="0"/>
    <n v="1"/>
    <s v="Active Bethel Citizens"/>
    <n v="4223012"/>
    <n v="892816"/>
    <m/>
    <m/>
    <s v="HAYDEN HOMES"/>
    <m/>
    <s v="3773 CENTURY DR"/>
    <x v="0"/>
    <x v="0"/>
    <x v="0"/>
    <m/>
  </r>
  <r>
    <n v="1"/>
    <n v="909"/>
    <n v="1"/>
    <d v="2001-03-09T00:00:00"/>
    <x v="0"/>
    <n v="1"/>
    <s v="Active Bethel Citizens"/>
    <n v="4222384"/>
    <n v="893072"/>
    <m/>
    <m/>
    <s v="HAYDEN HOMES"/>
    <m/>
    <s v="3767 MEGAN WAY"/>
    <x v="0"/>
    <x v="0"/>
    <x v="0"/>
    <m/>
  </r>
  <r>
    <n v="0"/>
    <n v="6102"/>
    <n v="1"/>
    <d v="2001-03-12T00:00:00"/>
    <x v="0"/>
    <n v="1"/>
    <s v="Southeast Neighbors"/>
    <n v="4245860"/>
    <n v="864597"/>
    <m/>
    <m/>
    <s v="KEARNEY DONALD L JR"/>
    <m/>
    <s v="1738 ESTATE DR"/>
    <x v="0"/>
    <x v="0"/>
    <x v="0"/>
    <m/>
  </r>
  <r>
    <n v="0"/>
    <n v="6230"/>
    <n v="1"/>
    <d v="2001-03-12T00:00:00"/>
    <x v="0"/>
    <n v="1"/>
    <s v="Active Bethel Citizens"/>
    <n v="4213698"/>
    <n v="890321"/>
    <m/>
    <s v="Avalon Village"/>
    <s v="FOOTE DEVELOPMENT COMPANY"/>
    <m/>
    <s v="1612 HAMLET LN"/>
    <x v="0"/>
    <x v="0"/>
    <x v="0"/>
    <m/>
  </r>
  <r>
    <n v="0"/>
    <n v="6231"/>
    <n v="1"/>
    <d v="2001-03-12T00:00:00"/>
    <x v="0"/>
    <n v="1"/>
    <s v="Active Bethel Citizens"/>
    <n v="4213665"/>
    <n v="890258"/>
    <m/>
    <s v="Avalon Village"/>
    <s v="FOOTE DEVELOPMENT COMPANY"/>
    <m/>
    <s v="5243 WALES DR"/>
    <x v="0"/>
    <x v="0"/>
    <x v="0"/>
    <m/>
  </r>
  <r>
    <n v="0"/>
    <n v="6232"/>
    <n v="1"/>
    <d v="2001-03-12T00:00:00"/>
    <x v="0"/>
    <n v="1"/>
    <s v="Active Bethel Citizens"/>
    <n v="4213623"/>
    <n v="890259"/>
    <m/>
    <m/>
    <s v="FOOTE DEVELOPMENT CO"/>
    <m/>
    <s v="5257 WALES DR"/>
    <x v="0"/>
    <x v="0"/>
    <x v="0"/>
    <m/>
  </r>
  <r>
    <n v="0"/>
    <n v="6233"/>
    <n v="1"/>
    <d v="2001-03-12T00:00:00"/>
    <x v="0"/>
    <n v="1"/>
    <s v="Active Bethel Citizens"/>
    <n v="4213707"/>
    <n v="890258"/>
    <m/>
    <s v="Avalon Village"/>
    <s v="FOOTE DEVELOPMENT COMPANY"/>
    <m/>
    <s v="1604 HAMLET LN"/>
    <x v="0"/>
    <x v="0"/>
    <x v="0"/>
    <m/>
  </r>
  <r>
    <n v="0"/>
    <n v="6229"/>
    <n v="1"/>
    <d v="2001-03-13T00:00:00"/>
    <x v="0"/>
    <n v="1"/>
    <s v="Active Bethel Citizens"/>
    <n v="4213635"/>
    <n v="890324"/>
    <m/>
    <m/>
    <s v="FOOTE DEVELOPMENT CO"/>
    <m/>
    <s v="1610 HAMLET LN"/>
    <x v="0"/>
    <x v="0"/>
    <x v="0"/>
    <m/>
  </r>
  <r>
    <n v="1"/>
    <n v="42"/>
    <n v="1"/>
    <d v="2001-03-13T00:00:00"/>
    <x v="4"/>
    <n v="5"/>
    <s v="Cal Young Neighborhood Association"/>
    <n v="4245378"/>
    <n v="889525"/>
    <m/>
    <s v="Sheldon Village"/>
    <s v="HOUSING AUTHORITY &amp; COMM SRVC AG"/>
    <s v="SHELDON VILLAGE APARTMENTS"/>
    <s v="2548 SHELDON VILLAGE LP"/>
    <x v="0"/>
    <x v="2"/>
    <x v="1"/>
    <s v="Change proposed use code from 20+ to 5-19 units?"/>
  </r>
  <r>
    <n v="1"/>
    <n v="43"/>
    <n v="1"/>
    <d v="2001-03-13T00:00:00"/>
    <x v="4"/>
    <n v="8"/>
    <s v="Cal Young Neighborhood Association"/>
    <n v="4245383"/>
    <n v="889676"/>
    <m/>
    <s v="Sheldon Village"/>
    <s v="HOUSING AUTHORITY &amp; COMM SRVC AG"/>
    <s v="SHELDON VILLAGE APARTMENTS"/>
    <s v="2550 SHELDON VILLAGE LP"/>
    <x v="0"/>
    <x v="2"/>
    <x v="1"/>
    <s v="Change proposed use code from 20+ to 5-19 units?"/>
  </r>
  <r>
    <n v="1"/>
    <n v="44"/>
    <n v="1"/>
    <d v="2001-03-13T00:00:00"/>
    <x v="4"/>
    <n v="9"/>
    <s v="Cal Young Neighborhood Association"/>
    <n v="4245442"/>
    <n v="889654"/>
    <m/>
    <s v="Sheldon Village"/>
    <s v="HOUSING AUTHORITY &amp; COMM SRVC AG"/>
    <s v="SHELDON VILLAGE APARTMENTS"/>
    <s v="2552 SHELDON VILLAGE LP"/>
    <x v="0"/>
    <x v="2"/>
    <x v="1"/>
    <s v="Change proposed use code from 20+ to 5-19 units?"/>
  </r>
  <r>
    <n v="1"/>
    <n v="45"/>
    <n v="1"/>
    <d v="2001-03-13T00:00:00"/>
    <x v="4"/>
    <n v="9"/>
    <s v="Cal Young Neighborhood Association"/>
    <n v="4245497"/>
    <n v="889603"/>
    <m/>
    <s v="Sheldon Village"/>
    <s v="HOUSING AUTHORITY &amp; COMM SRVC AG"/>
    <s v="SHELDON VILLAGE APARTMENTS"/>
    <s v="2554 SHELDON VILLAGE LP"/>
    <x v="0"/>
    <x v="2"/>
    <x v="1"/>
    <s v="Change proposed use code from 20+ to 5-19 units?"/>
  </r>
  <r>
    <n v="1"/>
    <n v="46"/>
    <n v="1"/>
    <d v="2001-03-13T00:00:00"/>
    <x v="4"/>
    <n v="5"/>
    <s v="Cal Young Neighborhood Association"/>
    <n v="4245495"/>
    <n v="889508"/>
    <m/>
    <s v="Sheldon Village"/>
    <s v="HOUSING AUTHORITY &amp; COMM SRVC AG"/>
    <s v="SHELDON VILLAGE APARTMENTS"/>
    <s v="2570 SHELDON VILLAGE LP"/>
    <x v="0"/>
    <x v="2"/>
    <x v="1"/>
    <s v="Change proposed use code from 20+ to 5-19 units?"/>
  </r>
  <r>
    <n v="1"/>
    <n v="47"/>
    <n v="1"/>
    <d v="2001-03-13T00:00:00"/>
    <x v="4"/>
    <n v="5"/>
    <s v="Cal Young Neighborhood Association"/>
    <n v="4245439"/>
    <n v="889514"/>
    <m/>
    <s v="Sheldon Village"/>
    <s v="HOUSING AUTHORITY &amp; COMM SRVC AG"/>
    <s v="SHELDON VILLAGE APARTMENTS"/>
    <s v="2572 SHELDON VILLAGE LP"/>
    <x v="0"/>
    <x v="2"/>
    <x v="1"/>
    <s v="Change proposed use code from 20+ to 5-19 units?"/>
  </r>
  <r>
    <n v="1"/>
    <n v="841"/>
    <n v="1"/>
    <d v="2001-03-14T00:00:00"/>
    <x v="0"/>
    <n v="1"/>
    <s v="Active Bethel Citizens"/>
    <n v="4209755"/>
    <n v="892187"/>
    <m/>
    <m/>
    <s v="BRUCE WIECHERT CUSTOM HOMES"/>
    <m/>
    <s v="1736 IRON HORSE RD"/>
    <x v="0"/>
    <x v="0"/>
    <x v="0"/>
    <m/>
  </r>
  <r>
    <n v="1"/>
    <n v="1129"/>
    <n v="1"/>
    <d v="2001-03-14T00:00:00"/>
    <x v="1"/>
    <n v="1"/>
    <s v="Santa Clara Community Organization"/>
    <n v="4224636"/>
    <n v="898179"/>
    <m/>
    <s v="Gainsborough MH Park"/>
    <s v="FORE-WARD INVESTMENTS"/>
    <s v="CAR GLORIA"/>
    <s v="2499 NORTHAMPTON RD"/>
    <x v="0"/>
    <x v="0"/>
    <x v="0"/>
    <m/>
  </r>
  <r>
    <n v="0"/>
    <n v="5604"/>
    <n v="1"/>
    <d v="2001-03-15T00:00:00"/>
    <x v="0"/>
    <n v="1"/>
    <s v="Northeast Neighbors"/>
    <n v="4243638"/>
    <n v="895872"/>
    <m/>
    <m/>
    <s v="FREY KENT &amp; LISA"/>
    <m/>
    <s v="2101 CARRIAGE DR"/>
    <x v="0"/>
    <x v="0"/>
    <x v="0"/>
    <m/>
  </r>
  <r>
    <n v="1"/>
    <n v="264"/>
    <n v="1"/>
    <d v="2001-03-15T00:00:00"/>
    <x v="0"/>
    <n v="1"/>
    <s v="Crest Drive Citizens Association"/>
    <n v="4235111"/>
    <n v="864650"/>
    <m/>
    <m/>
    <s v="WILSON ED &amp; MARION"/>
    <m/>
    <s v="4035 SOUTHPOINTE DR"/>
    <x v="0"/>
    <x v="0"/>
    <x v="0"/>
    <m/>
  </r>
  <r>
    <n v="1"/>
    <n v="740"/>
    <n v="1"/>
    <d v="2001-03-15T00:00:00"/>
    <x v="0"/>
    <n v="1"/>
    <s v="Churchill Area Neighbors"/>
    <n v="4229537"/>
    <n v="869892"/>
    <m/>
    <m/>
    <s v="SIMMS CAROLYN"/>
    <m/>
    <s v="2440 RIDGEMONT DR"/>
    <x v="0"/>
    <x v="0"/>
    <x v="0"/>
    <m/>
  </r>
  <r>
    <n v="1"/>
    <n v="964"/>
    <n v="1"/>
    <d v="2001-03-15T00:00:00"/>
    <x v="0"/>
    <n v="1"/>
    <s v="Active Bethel Citizens"/>
    <n v="4219853"/>
    <n v="887822"/>
    <m/>
    <m/>
    <s v="MCKAY BUILDING CO"/>
    <m/>
    <s v="4275 FLAGSTAFF ST"/>
    <x v="0"/>
    <x v="0"/>
    <x v="0"/>
    <m/>
  </r>
  <r>
    <n v="1"/>
    <n v="298"/>
    <n v="1"/>
    <d v="2001-03-16T00:00:00"/>
    <x v="0"/>
    <n v="1"/>
    <s v="Santa Clara Community Organization"/>
    <n v="4230262"/>
    <n v="903510"/>
    <m/>
    <m/>
    <s v="WEST COAST ENTERPRISES INC"/>
    <m/>
    <s v="3634 SCENIC DR"/>
    <x v="0"/>
    <x v="0"/>
    <x v="0"/>
    <m/>
  </r>
  <r>
    <n v="1"/>
    <n v="836"/>
    <n v="1"/>
    <d v="2001-03-16T00:00:00"/>
    <x v="0"/>
    <n v="1"/>
    <s v="Santa Clara Community Organization"/>
    <n v="4225152"/>
    <n v="903829"/>
    <m/>
    <m/>
    <s v="HUCKUALE DAVID &amp; CARRIE"/>
    <m/>
    <s v="1005 SWENSON LN"/>
    <x v="0"/>
    <x v="0"/>
    <x v="0"/>
    <m/>
  </r>
  <r>
    <n v="1"/>
    <n v="837"/>
    <n v="1"/>
    <d v="2001-03-16T00:00:00"/>
    <x v="0"/>
    <n v="1"/>
    <s v="Santa Clara Community Organization"/>
    <n v="4225149"/>
    <n v="903694"/>
    <m/>
    <m/>
    <s v="KALAQUIN RAY &amp; SUZANNE"/>
    <m/>
    <s v="1008 SWENSON LN"/>
    <x v="0"/>
    <x v="0"/>
    <x v="0"/>
    <m/>
  </r>
  <r>
    <n v="1"/>
    <n v="1194"/>
    <n v="1"/>
    <d v="2001-03-16T00:00:00"/>
    <x v="0"/>
    <n v="1"/>
    <s v="Cal Young Neighborhood Association"/>
    <n v="4242215"/>
    <n v="891269"/>
    <m/>
    <m/>
    <s v="HUBBARD ERIC &amp; KARIN"/>
    <m/>
    <s v="1805 MINDA DR"/>
    <x v="0"/>
    <x v="0"/>
    <x v="0"/>
    <m/>
  </r>
  <r>
    <n v="1"/>
    <n v="824"/>
    <n v="1"/>
    <d v="2001-03-19T00:00:00"/>
    <x v="0"/>
    <n v="1"/>
    <s v="Active Bethel Citizens"/>
    <n v="4209755"/>
    <n v="892253"/>
    <m/>
    <m/>
    <s v="BRUCE WIECHERT CUSTOM HOMES"/>
    <m/>
    <s v="1754 IRON HORSE RD"/>
    <x v="0"/>
    <x v="0"/>
    <x v="0"/>
    <m/>
  </r>
  <r>
    <n v="1"/>
    <n v="882"/>
    <n v="1"/>
    <d v="2001-03-19T00:00:00"/>
    <x v="0"/>
    <n v="1"/>
    <s v="Santa Clara Community Organization"/>
    <n v="4225095"/>
    <n v="904138"/>
    <m/>
    <m/>
    <s v="VANCULER MATT"/>
    <m/>
    <s v="1024 HAMMER LN"/>
    <x v="0"/>
    <x v="0"/>
    <x v="0"/>
    <m/>
  </r>
  <r>
    <n v="1"/>
    <n v="904"/>
    <n v="1"/>
    <d v="2001-03-19T00:00:00"/>
    <x v="0"/>
    <n v="1"/>
    <s v="Santa Clara Community Organization"/>
    <n v="4225690"/>
    <n v="905111"/>
    <m/>
    <m/>
    <s v="BRUCE WIECHERT CUSTOM HOMES"/>
    <m/>
    <s v="563 NAISMITH BLVD"/>
    <x v="0"/>
    <x v="0"/>
    <x v="0"/>
    <m/>
  </r>
  <r>
    <n v="1"/>
    <n v="924"/>
    <n v="1"/>
    <d v="2001-03-19T00:00:00"/>
    <x v="0"/>
    <n v="1"/>
    <s v="Active Bethel Citizens"/>
    <n v="4209885"/>
    <n v="892712"/>
    <m/>
    <m/>
    <s v="BRUCE WIECHERT CUSTOM HOMES"/>
    <m/>
    <s v="6097 PINE RIDGE PL"/>
    <x v="0"/>
    <x v="0"/>
    <x v="0"/>
    <m/>
  </r>
  <r>
    <n v="1"/>
    <n v="925"/>
    <n v="1"/>
    <d v="2001-03-19T00:00:00"/>
    <x v="0"/>
    <n v="1"/>
    <s v="Active Bethel Citizens"/>
    <n v="4209771"/>
    <n v="892582"/>
    <m/>
    <m/>
    <s v="BRUCE WIECHERT CUSTOM HOMES"/>
    <m/>
    <s v="1852 IRON HORSE RD"/>
    <x v="0"/>
    <x v="0"/>
    <x v="0"/>
    <m/>
  </r>
  <r>
    <n v="1"/>
    <n v="796"/>
    <n v="1"/>
    <d v="2001-03-20T00:00:00"/>
    <x v="0"/>
    <n v="1"/>
    <s v="Santa Clara Community Organization"/>
    <n v="4227791"/>
    <n v="905126"/>
    <m/>
    <m/>
    <s v="CRESCENT HOMES INC"/>
    <m/>
    <s v="119 CORTLAND LN"/>
    <x v="0"/>
    <x v="0"/>
    <x v="0"/>
    <m/>
  </r>
  <r>
    <n v="1"/>
    <n v="1028"/>
    <n v="1"/>
    <d v="2001-03-20T00:00:00"/>
    <x v="0"/>
    <n v="1"/>
    <s v="Santa Clara Community Organization"/>
    <n v="4224488"/>
    <n v="904489"/>
    <m/>
    <m/>
    <s v="WIRFS TOM"/>
    <m/>
    <s v="3888 SHENSTONE DR"/>
    <x v="0"/>
    <x v="0"/>
    <x v="0"/>
    <m/>
  </r>
  <r>
    <n v="1"/>
    <n v="1031"/>
    <n v="1"/>
    <d v="2001-03-20T00:00:00"/>
    <x v="0"/>
    <n v="1"/>
    <s v="Santa Clara Community Organization"/>
    <n v="4224357"/>
    <n v="904498"/>
    <m/>
    <m/>
    <s v="WIRFS TOM"/>
    <m/>
    <s v="1088 TYSON LN"/>
    <x v="0"/>
    <x v="0"/>
    <x v="0"/>
    <m/>
  </r>
  <r>
    <n v="1"/>
    <n v="1032"/>
    <n v="1"/>
    <d v="2001-03-20T00:00:00"/>
    <x v="0"/>
    <n v="1"/>
    <s v="Santa Clara Community Organization"/>
    <n v="4224725"/>
    <n v="904717"/>
    <m/>
    <m/>
    <s v="WIRFS TOM"/>
    <m/>
    <s v="1059 TYSON LN"/>
    <x v="0"/>
    <x v="0"/>
    <x v="0"/>
    <m/>
  </r>
  <r>
    <n v="1"/>
    <n v="1067"/>
    <n v="1"/>
    <d v="2001-03-20T00:00:00"/>
    <x v="0"/>
    <n v="1"/>
    <s v="Northeast Neighbors"/>
    <n v="4249211"/>
    <n v="897082"/>
    <m/>
    <m/>
    <s v="CHARACTER HOMES"/>
    <m/>
    <s v="3054 GRAND CAYMAN DR"/>
    <x v="0"/>
    <x v="0"/>
    <x v="0"/>
    <m/>
  </r>
  <r>
    <n v="0"/>
    <n v="5905"/>
    <n v="1"/>
    <d v="2001-03-21T00:00:00"/>
    <x v="0"/>
    <n v="1"/>
    <s v="Northeast Neighbors"/>
    <n v="4242928"/>
    <n v="897783"/>
    <m/>
    <m/>
    <s v="PARADISE DEVELOPMENT CO"/>
    <m/>
    <s v="2020 LAKE WIND DR"/>
    <x v="0"/>
    <x v="0"/>
    <x v="0"/>
    <m/>
  </r>
  <r>
    <n v="1"/>
    <n v="750"/>
    <n v="1"/>
    <d v="2001-03-21T00:00:00"/>
    <x v="0"/>
    <n v="1"/>
    <s v="Santa Clara Community Organization"/>
    <n v="4225166"/>
    <n v="904264"/>
    <m/>
    <m/>
    <s v="KAPPLER TED &amp; DOREEN"/>
    <m/>
    <s v="1013 HAMMER LN"/>
    <x v="0"/>
    <x v="0"/>
    <x v="0"/>
    <m/>
  </r>
  <r>
    <n v="1"/>
    <n v="753"/>
    <n v="1"/>
    <d v="2001-03-21T00:00:00"/>
    <x v="0"/>
    <n v="1"/>
    <s v="Santa Clara Community Organization"/>
    <n v="4225163"/>
    <n v="904143"/>
    <m/>
    <m/>
    <s v="HUMPAGE JASON"/>
    <m/>
    <s v="1014 HAMMER LN"/>
    <x v="0"/>
    <x v="0"/>
    <x v="0"/>
    <m/>
  </r>
  <r>
    <n v="1"/>
    <n v="1171"/>
    <n v="1"/>
    <d v="2001-03-21T00:00:00"/>
    <x v="1"/>
    <n v="1"/>
    <s v="Active Bethel Citizens"/>
    <n v="4221410"/>
    <n v="887952"/>
    <m/>
    <s v="Songbrook MH Park"/>
    <s v="ROYAL PROPERTY CORP"/>
    <s v="SINGLES GERARD &amp; ROXANNA"/>
    <s v="4055 ROYAL AVE, Unit 126"/>
    <x v="0"/>
    <x v="0"/>
    <x v="0"/>
    <m/>
  </r>
  <r>
    <n v="1"/>
    <n v="1201"/>
    <n v="1"/>
    <d v="2001-03-21T00:00:00"/>
    <x v="1"/>
    <n v="1"/>
    <s v="Active Bethel Citizens"/>
    <n v="4221410"/>
    <n v="887952"/>
    <m/>
    <s v="Songbrook MH Park"/>
    <s v="ROYAL PROPERTY CORP"/>
    <m/>
    <s v="4055 ROYAL AVE, Unit 79"/>
    <x v="0"/>
    <x v="0"/>
    <x v="0"/>
    <m/>
  </r>
  <r>
    <n v="1"/>
    <n v="411"/>
    <n v="1"/>
    <d v="2001-03-22T00:00:00"/>
    <x v="0"/>
    <n v="1"/>
    <s v="Active Bethel Citizens"/>
    <n v="4213701"/>
    <n v="889039"/>
    <m/>
    <m/>
    <s v="CENTEX HOMES"/>
    <m/>
    <s v="5430 DONOHOE AVE"/>
    <x v="0"/>
    <x v="0"/>
    <x v="0"/>
    <m/>
  </r>
  <r>
    <n v="1"/>
    <n v="471"/>
    <n v="1"/>
    <d v="2001-03-22T00:00:00"/>
    <x v="0"/>
    <n v="1"/>
    <s v="Northeast Neighbors"/>
    <n v="4249325"/>
    <n v="896536"/>
    <m/>
    <m/>
    <s v="ANSLOW &amp; DEGENEAULT"/>
    <m/>
    <s v="2898 MARTINIQUE AVE"/>
    <x v="0"/>
    <x v="0"/>
    <x v="0"/>
    <m/>
  </r>
  <r>
    <n v="1"/>
    <n v="815"/>
    <n v="1"/>
    <d v="2001-03-22T00:00:00"/>
    <x v="0"/>
    <n v="1"/>
    <s v="Active Bethel Citizens"/>
    <n v="4222868"/>
    <n v="893065"/>
    <m/>
    <m/>
    <s v="HAYDEN HOMES"/>
    <m/>
    <s v="3807 CENTURY DR"/>
    <x v="0"/>
    <x v="0"/>
    <x v="0"/>
    <m/>
  </r>
  <r>
    <n v="1"/>
    <n v="1044"/>
    <n v="1"/>
    <d v="2001-03-22T00:00:00"/>
    <x v="0"/>
    <n v="1"/>
    <s v="Active Bethel Citizens"/>
    <n v="4222689"/>
    <n v="892921"/>
    <m/>
    <m/>
    <s v="HAYDEN HOMES"/>
    <m/>
    <s v="3726 MEGAN WAY"/>
    <x v="0"/>
    <x v="0"/>
    <x v="0"/>
    <m/>
  </r>
  <r>
    <n v="1"/>
    <n v="717"/>
    <n v="1"/>
    <d v="2001-03-23T00:00:00"/>
    <x v="0"/>
    <n v="1"/>
    <s v="Northeast Neighbors"/>
    <n v="4242815"/>
    <n v="898898"/>
    <m/>
    <m/>
    <s v="WESTER KATRINA"/>
    <m/>
    <s v="3550 STERLING WOODS DR"/>
    <x v="0"/>
    <x v="0"/>
    <x v="0"/>
    <m/>
  </r>
  <r>
    <n v="1"/>
    <n v="896"/>
    <n v="1"/>
    <d v="2001-03-23T00:00:00"/>
    <x v="0"/>
    <n v="1"/>
    <s v="Santa Clara Community Organization"/>
    <n v="4227651"/>
    <n v="905128"/>
    <m/>
    <m/>
    <s v="A J BRANDT CONSTRUCTION"/>
    <m/>
    <s v="159 CORTLAND LN"/>
    <x v="0"/>
    <x v="0"/>
    <x v="0"/>
    <m/>
  </r>
  <r>
    <n v="1"/>
    <n v="1110"/>
    <n v="1"/>
    <d v="2001-03-23T00:00:00"/>
    <x v="0"/>
    <n v="1"/>
    <s v="Santa Clara Community Organization"/>
    <n v="4231822"/>
    <n v="903687"/>
    <m/>
    <m/>
    <s v="KENDRA PARK LLC"/>
    <m/>
    <s v="3677 KENDRA ST"/>
    <x v="0"/>
    <x v="0"/>
    <x v="0"/>
    <m/>
  </r>
  <r>
    <n v="1"/>
    <n v="1121"/>
    <n v="1"/>
    <d v="2001-03-23T00:00:00"/>
    <x v="0"/>
    <n v="1"/>
    <s v="Santa Clara Community Organization"/>
    <n v="4224298"/>
    <n v="904479"/>
    <m/>
    <m/>
    <s v="WIRFS TOM"/>
    <m/>
    <s v="1092 TYSON LN"/>
    <x v="0"/>
    <x v="0"/>
    <x v="0"/>
    <m/>
  </r>
  <r>
    <n v="1"/>
    <n v="1123"/>
    <n v="1"/>
    <d v="2001-03-23T00:00:00"/>
    <x v="0"/>
    <n v="1"/>
    <s v="Santa Clara Community Organization"/>
    <n v="4224273"/>
    <n v="904648"/>
    <m/>
    <m/>
    <s v="WIRFS TOM"/>
    <m/>
    <s v="1093 TYSON LN"/>
    <x v="0"/>
    <x v="0"/>
    <x v="0"/>
    <m/>
  </r>
  <r>
    <n v="1"/>
    <n v="1311"/>
    <n v="1"/>
    <d v="2001-03-23T00:00:00"/>
    <x v="1"/>
    <n v="1"/>
    <s v="Active Bethel Citizens"/>
    <n v="4222359"/>
    <n v="885125"/>
    <m/>
    <s v="Brookedale MH Park"/>
    <s v="BEACON DEVELOPMENT CORP"/>
    <s v="MORENO CORINA"/>
    <s v="3868 ALBAN ST, Unit 26"/>
    <x v="0"/>
    <x v="0"/>
    <x v="0"/>
    <m/>
  </r>
  <r>
    <n v="1"/>
    <n v="1052"/>
    <n v="1"/>
    <d v="2001-03-26T00:00:00"/>
    <x v="0"/>
    <n v="1"/>
    <s v="Active Bethel Citizens"/>
    <n v="4210923"/>
    <n v="892608"/>
    <m/>
    <m/>
    <s v="SIERRA BUILDERS LLC"/>
    <m/>
    <s v="1871 CALISTOGA CT"/>
    <x v="0"/>
    <x v="0"/>
    <x v="0"/>
    <m/>
  </r>
  <r>
    <n v="1"/>
    <n v="738"/>
    <n v="1"/>
    <d v="2001-03-27T00:00:00"/>
    <x v="0"/>
    <n v="1"/>
    <s v="Friendly Area Neighbors"/>
    <n v="4238463"/>
    <n v="871629"/>
    <m/>
    <m/>
    <s v="DORIA VICTORIA"/>
    <m/>
    <s v="275 W 27TH AVE"/>
    <x v="0"/>
    <x v="0"/>
    <x v="0"/>
    <m/>
  </r>
  <r>
    <n v="1"/>
    <n v="1120"/>
    <n v="1"/>
    <d v="2001-03-27T00:00:00"/>
    <x v="0"/>
    <n v="1"/>
    <s v="Santa Clara Community Organization"/>
    <n v="4224604"/>
    <n v="904705"/>
    <m/>
    <m/>
    <s v="WIRFS TOM"/>
    <m/>
    <s v="3917 SHENSTONE DR"/>
    <x v="0"/>
    <x v="0"/>
    <x v="0"/>
    <m/>
  </r>
  <r>
    <n v="1"/>
    <n v="414"/>
    <n v="1"/>
    <d v="2001-03-28T00:00:00"/>
    <x v="0"/>
    <n v="1"/>
    <s v="Harlow Neighbors"/>
    <n v="4250466"/>
    <n v="879802"/>
    <m/>
    <m/>
    <s v="FOGELSTROM CO"/>
    <m/>
    <s v="518 COVEY LN"/>
    <x v="0"/>
    <x v="0"/>
    <x v="0"/>
    <m/>
  </r>
  <r>
    <n v="1"/>
    <n v="1155"/>
    <n v="1"/>
    <d v="2001-03-29T00:00:00"/>
    <x v="0"/>
    <n v="1"/>
    <s v="Santa Clara Community Organization"/>
    <n v="4224683"/>
    <n v="905709"/>
    <m/>
    <m/>
    <s v="BREEDEN BROS INC"/>
    <m/>
    <s v="4040 TORRINGTON AVE"/>
    <x v="0"/>
    <x v="0"/>
    <x v="0"/>
    <m/>
  </r>
  <r>
    <n v="1"/>
    <n v="1232"/>
    <n v="1"/>
    <d v="2001-03-29T00:00:00"/>
    <x v="0"/>
    <n v="1"/>
    <s v="Churchill Area Neighbors"/>
    <n v="4221310"/>
    <n v="874074"/>
    <m/>
    <m/>
    <s v="HABITAT FOR HUMANITY"/>
    <m/>
    <s v="2240 FOUR OAKS GRANGE RD"/>
    <x v="0"/>
    <x v="0"/>
    <x v="0"/>
    <m/>
  </r>
  <r>
    <n v="1"/>
    <n v="944"/>
    <n v="1"/>
    <d v="2001-03-30T00:00:00"/>
    <x v="0"/>
    <n v="1"/>
    <s v="Active Bethel Citizens"/>
    <n v="4209910"/>
    <n v="892555"/>
    <m/>
    <m/>
    <s v="BRUCE WIECHERT CUSTOM HOMES"/>
    <m/>
    <s v="6096 PINE RIDGE PL"/>
    <x v="0"/>
    <x v="0"/>
    <x v="0"/>
    <m/>
  </r>
  <r>
    <n v="1"/>
    <n v="1021"/>
    <n v="1"/>
    <d v="2001-03-30T00:00:00"/>
    <x v="0"/>
    <n v="1"/>
    <s v="Santa Clara Community Organization"/>
    <n v="4227863"/>
    <n v="905123"/>
    <m/>
    <m/>
    <s v="BRUCE WIECHERT CUSTOM HOMES"/>
    <m/>
    <s v="105 CORTLAND LN"/>
    <x v="0"/>
    <x v="0"/>
    <x v="0"/>
    <m/>
  </r>
  <r>
    <n v="1"/>
    <n v="1045"/>
    <n v="1"/>
    <d v="2001-03-30T00:00:00"/>
    <x v="0"/>
    <n v="1"/>
    <s v="Active Bethel Citizens"/>
    <n v="4222271"/>
    <n v="893027"/>
    <m/>
    <m/>
    <s v="HAYDEN HOMES"/>
    <m/>
    <s v="3783 MEGAN WAY"/>
    <x v="0"/>
    <x v="0"/>
    <x v="0"/>
    <m/>
  </r>
  <r>
    <n v="1"/>
    <n v="1053"/>
    <n v="1"/>
    <d v="2001-03-30T00:00:00"/>
    <x v="0"/>
    <n v="1"/>
    <s v="Active Bethel Citizens"/>
    <n v="4222316"/>
    <n v="893053"/>
    <m/>
    <m/>
    <s v="HAYDEN HOMES"/>
    <m/>
    <s v="3775 MEGAN WAY"/>
    <x v="0"/>
    <x v="0"/>
    <x v="0"/>
    <m/>
  </r>
  <r>
    <n v="1"/>
    <n v="1270"/>
    <n v="1"/>
    <d v="2001-03-30T00:00:00"/>
    <x v="5"/>
    <n v="1"/>
    <s v="Harlow Neighbors"/>
    <n v="4250789"/>
    <n v="880153"/>
    <m/>
    <m/>
    <s v="FOGELSTROM CO"/>
    <m/>
    <s v="493 COVEY LN"/>
    <x v="0"/>
    <x v="3"/>
    <x v="1"/>
    <m/>
  </r>
  <r>
    <n v="1"/>
    <n v="1271"/>
    <n v="1"/>
    <d v="2001-03-30T00:00:00"/>
    <x v="5"/>
    <n v="1"/>
    <s v="Harlow Neighbors"/>
    <n v="4250786"/>
    <n v="880089"/>
    <m/>
    <m/>
    <s v="FOGELSTROM CO"/>
    <m/>
    <s v="495 COVEY LN"/>
    <x v="0"/>
    <x v="3"/>
    <x v="1"/>
    <m/>
  </r>
  <r>
    <n v="1"/>
    <n v="1091"/>
    <n v="1"/>
    <d v="2001-04-02T00:00:00"/>
    <x v="0"/>
    <n v="1"/>
    <s v="Active Bethel Citizens"/>
    <n v="4209976"/>
    <n v="892554"/>
    <m/>
    <m/>
    <s v="BRUCE WIECHERT CUSTOM HOMES"/>
    <m/>
    <s v="6082 PINE RIDGE PL"/>
    <x v="0"/>
    <x v="0"/>
    <x v="0"/>
    <m/>
  </r>
  <r>
    <n v="1"/>
    <n v="1160"/>
    <n v="1"/>
    <d v="2001-04-02T00:00:00"/>
    <x v="0"/>
    <n v="1"/>
    <s v="Active Bethel Citizens"/>
    <n v="4210036"/>
    <n v="892293"/>
    <m/>
    <m/>
    <s v="BRUCE WIECHERT CUSTOM HOMES"/>
    <m/>
    <s v="6066 MONDAVI LN"/>
    <x v="0"/>
    <x v="0"/>
    <x v="0"/>
    <m/>
  </r>
  <r>
    <n v="1"/>
    <n v="1253"/>
    <n v="1"/>
    <d v="2001-04-02T00:00:00"/>
    <x v="0"/>
    <n v="1"/>
    <s v="Santa Clara Community Organization"/>
    <n v="4227721"/>
    <n v="905128"/>
    <m/>
    <m/>
    <s v="PETRA UNLIMITED INC"/>
    <m/>
    <s v="141 CORTLAND LN"/>
    <x v="0"/>
    <x v="0"/>
    <x v="0"/>
    <m/>
  </r>
  <r>
    <n v="1"/>
    <n v="1301"/>
    <n v="1"/>
    <d v="2001-04-02T00:00:00"/>
    <x v="0"/>
    <n v="1"/>
    <s v="River Road Community Organization"/>
    <n v="4230498"/>
    <n v="891623"/>
    <m/>
    <m/>
    <s v="GEROT MICHAEL &amp; ELIZBETH"/>
    <m/>
    <s v="1323 ANDERSEN LN"/>
    <x v="0"/>
    <x v="0"/>
    <x v="0"/>
    <m/>
  </r>
  <r>
    <n v="1"/>
    <n v="1111"/>
    <n v="1"/>
    <d v="2001-04-03T00:00:00"/>
    <x v="0"/>
    <n v="1"/>
    <s v="Santa Clara Community Organization"/>
    <n v="4231782"/>
    <n v="903689"/>
    <m/>
    <m/>
    <s v="KENDRA PARK LLC"/>
    <m/>
    <s v="3675 KENDRA ST"/>
    <x v="0"/>
    <x v="0"/>
    <x v="0"/>
    <m/>
  </r>
  <r>
    <n v="1"/>
    <n v="1023"/>
    <n v="1"/>
    <d v="2001-04-04T00:00:00"/>
    <x v="0"/>
    <n v="1"/>
    <s v="Santa Clara Community Organization"/>
    <n v="4227789"/>
    <n v="904997"/>
    <m/>
    <m/>
    <s v="TOUCHSTONE DEVELOPMENT"/>
    <m/>
    <s v="126 CORTLAND LN"/>
    <x v="0"/>
    <x v="0"/>
    <x v="0"/>
    <m/>
  </r>
  <r>
    <n v="1"/>
    <n v="1048"/>
    <n v="1"/>
    <d v="2001-04-04T00:00:00"/>
    <x v="0"/>
    <n v="1"/>
    <s v="Churchill Area Neighbors"/>
    <n v="4223358"/>
    <n v="870975"/>
    <m/>
    <m/>
    <s v="KOKKELER CHET"/>
    <m/>
    <s v="2955 SUMMIT TERRACE DR"/>
    <x v="0"/>
    <x v="0"/>
    <x v="0"/>
    <m/>
  </r>
  <r>
    <n v="1"/>
    <n v="1122"/>
    <n v="1"/>
    <d v="2001-04-05T00:00:00"/>
    <x v="0"/>
    <n v="1"/>
    <s v="River Road Community Organization"/>
    <n v="4230199"/>
    <n v="892222"/>
    <m/>
    <m/>
    <s v="KONOLD GARY"/>
    <m/>
    <s v="1382 ANDERSEN LN"/>
    <x v="0"/>
    <x v="0"/>
    <x v="0"/>
    <m/>
  </r>
  <r>
    <n v="1"/>
    <n v="1139"/>
    <n v="1"/>
    <d v="2001-04-05T00:00:00"/>
    <x v="0"/>
    <n v="1"/>
    <s v="Santa Clara Community Organization"/>
    <n v="4230122"/>
    <n v="907066"/>
    <m/>
    <m/>
    <s v="CRUTCHFIELD EDWIN"/>
    <m/>
    <s v="4402 HERMAN ST"/>
    <x v="0"/>
    <x v="0"/>
    <x v="0"/>
    <m/>
  </r>
  <r>
    <n v="1"/>
    <n v="910"/>
    <n v="1"/>
    <d v="2001-04-06T00:00:00"/>
    <x v="0"/>
    <n v="1"/>
    <s v="Active Bethel Citizens"/>
    <n v="4222219"/>
    <n v="892983"/>
    <m/>
    <m/>
    <s v="HAYDEN HOMES"/>
    <m/>
    <s v="3789 MEGAN WAY"/>
    <x v="0"/>
    <x v="0"/>
    <x v="0"/>
    <m/>
  </r>
  <r>
    <n v="1"/>
    <n v="1181"/>
    <n v="1"/>
    <d v="2001-04-06T00:00:00"/>
    <x v="0"/>
    <n v="1"/>
    <s v="Santa Clara Community Organization"/>
    <n v="4225026"/>
    <n v="904997"/>
    <m/>
    <m/>
    <s v="HEITMAN CUSTOM HOMES"/>
    <m/>
    <s v="1037 BROTHERTON AVE"/>
    <x v="0"/>
    <x v="0"/>
    <x v="0"/>
    <m/>
  </r>
  <r>
    <n v="1"/>
    <n v="1306"/>
    <n v="1"/>
    <d v="2001-04-06T00:00:00"/>
    <x v="0"/>
    <n v="1"/>
    <s v="Active Bethel Citizens"/>
    <n v="4222182"/>
    <n v="893057"/>
    <m/>
    <m/>
    <s v="HAYDEN HOMES"/>
    <m/>
    <s v="2168 KELSY LN"/>
    <x v="0"/>
    <x v="0"/>
    <x v="0"/>
    <m/>
  </r>
  <r>
    <n v="1"/>
    <n v="1307"/>
    <n v="1"/>
    <d v="2001-04-06T00:00:00"/>
    <x v="0"/>
    <n v="1"/>
    <s v="Active Bethel Citizens"/>
    <n v="4222732"/>
    <n v="893077"/>
    <m/>
    <m/>
    <s v="HAYDEN HOMES"/>
    <m/>
    <s v="3719 MEGAN WAY"/>
    <x v="0"/>
    <x v="0"/>
    <x v="0"/>
    <m/>
  </r>
  <r>
    <n v="1"/>
    <n v="1092"/>
    <n v="1"/>
    <d v="2001-04-09T00:00:00"/>
    <x v="0"/>
    <n v="1"/>
    <s v="Active Bethel Citizens"/>
    <n v="4210152"/>
    <n v="892546"/>
    <m/>
    <m/>
    <s v="BRUCE WIECHERT CUSTOM HOMES"/>
    <m/>
    <s v="6056 PINE RIDGE PL"/>
    <x v="0"/>
    <x v="0"/>
    <x v="0"/>
    <m/>
  </r>
  <r>
    <n v="1"/>
    <n v="1556"/>
    <n v="1"/>
    <d v="2001-04-09T00:00:00"/>
    <x v="1"/>
    <n v="1"/>
    <s v="Active Bethel Citizens"/>
    <n v="4221410"/>
    <n v="887952"/>
    <m/>
    <s v="Songbrook MH Park"/>
    <s v="ROYAL PROPERTY CORP"/>
    <s v="WICKS LOREN &amp; LARRI"/>
    <s v="4055 ROYAL AVE, Unit 9"/>
    <x v="0"/>
    <x v="0"/>
    <x v="0"/>
    <m/>
  </r>
  <r>
    <n v="1"/>
    <n v="284"/>
    <n v="1"/>
    <d v="2001-04-10T00:00:00"/>
    <x v="0"/>
    <n v="1"/>
    <s v="Harlow Neighbors"/>
    <n v="4251076"/>
    <n v="889082"/>
    <m/>
    <m/>
    <s v="L RANDALL BRANT CUSTOM HOMES"/>
    <m/>
    <s v="1421 MANCHESTER DR"/>
    <x v="0"/>
    <x v="0"/>
    <x v="0"/>
    <m/>
  </r>
  <r>
    <n v="1"/>
    <n v="730"/>
    <n v="1"/>
    <d v="2001-04-10T00:00:00"/>
    <x v="0"/>
    <n v="1"/>
    <s v="River Road Community Organization"/>
    <n v="4229313"/>
    <n v="893032"/>
    <m/>
    <m/>
    <s v="BAUMGARTNER JOHN M"/>
    <m/>
    <s v="1447 ESCALANTE ST"/>
    <x v="0"/>
    <x v="0"/>
    <x v="0"/>
    <m/>
  </r>
  <r>
    <n v="1"/>
    <n v="1318"/>
    <n v="1"/>
    <d v="2001-04-10T00:00:00"/>
    <x v="0"/>
    <n v="1"/>
    <s v="Active Bethel Citizens"/>
    <n v="4222745"/>
    <n v="893410"/>
    <m/>
    <m/>
    <s v="CENTEX HOMES"/>
    <m/>
    <s v="3866 CENTURY DR"/>
    <x v="0"/>
    <x v="0"/>
    <x v="0"/>
    <m/>
  </r>
  <r>
    <n v="1"/>
    <n v="1319"/>
    <n v="1"/>
    <d v="2001-04-10T00:00:00"/>
    <x v="0"/>
    <n v="1"/>
    <s v="Active Bethel Citizens"/>
    <n v="4222633"/>
    <n v="893415"/>
    <m/>
    <m/>
    <s v="CENTEX HOMES"/>
    <m/>
    <s v="3878 CENTURY DR"/>
    <x v="0"/>
    <x v="0"/>
    <x v="0"/>
    <m/>
  </r>
  <r>
    <n v="1"/>
    <n v="1012"/>
    <n v="1"/>
    <d v="2001-04-11T00:00:00"/>
    <x v="0"/>
    <n v="1"/>
    <s v="Santa Clara Community Organization"/>
    <n v="4230740"/>
    <n v="905535"/>
    <m/>
    <m/>
    <s v="PRESLEY RICHARD"/>
    <m/>
    <s v="3993 SCENIC DR"/>
    <x v="0"/>
    <x v="0"/>
    <x v="0"/>
    <m/>
  </r>
  <r>
    <n v="1"/>
    <n v="1106"/>
    <n v="1"/>
    <d v="2001-04-11T00:00:00"/>
    <x v="0"/>
    <n v="1"/>
    <s v="Active Bethel Citizens"/>
    <n v="4210435"/>
    <n v="891694"/>
    <m/>
    <m/>
    <s v="HOLTZ JESS"/>
    <m/>
    <s v="5967 ROMBAUER RD"/>
    <x v="0"/>
    <x v="0"/>
    <x v="0"/>
    <m/>
  </r>
  <r>
    <n v="1"/>
    <n v="1109"/>
    <n v="1"/>
    <d v="2001-04-11T00:00:00"/>
    <x v="0"/>
    <n v="1"/>
    <s v="Northeast Neighbors"/>
    <n v="4241838"/>
    <n v="898300"/>
    <m/>
    <m/>
    <s v="GANSEN MIKE"/>
    <m/>
    <s v="3432 RIVER POINTE DR"/>
    <x v="0"/>
    <x v="0"/>
    <x v="0"/>
    <m/>
  </r>
  <r>
    <n v="1"/>
    <n v="1203"/>
    <n v="1"/>
    <d v="2001-04-12T00:00:00"/>
    <x v="0"/>
    <n v="1"/>
    <s v="Active Bethel Citizens"/>
    <n v="4221788"/>
    <n v="893237"/>
    <m/>
    <m/>
    <s v="DERYK  GILMORE"/>
    <m/>
    <s v="2245 KELSY LN"/>
    <x v="0"/>
    <x v="0"/>
    <x v="0"/>
    <m/>
  </r>
  <r>
    <n v="1"/>
    <n v="1487"/>
    <n v="1"/>
    <d v="2001-04-12T00:00:00"/>
    <x v="0"/>
    <n v="1"/>
    <s v="Santa Clara Community Organization"/>
    <n v="4224209"/>
    <n v="904472"/>
    <m/>
    <m/>
    <s v="COZY HOMES BY TOM WIRFS DBA"/>
    <m/>
    <s v="1098 TYSON LN"/>
    <x v="0"/>
    <x v="0"/>
    <x v="0"/>
    <m/>
  </r>
  <r>
    <n v="1"/>
    <n v="1498"/>
    <n v="1"/>
    <d v="2001-04-12T00:00:00"/>
    <x v="0"/>
    <n v="1"/>
    <s v="Active Bethel Citizens"/>
    <n v="4213599"/>
    <n v="889920"/>
    <m/>
    <m/>
    <s v="CENTEX HOMES"/>
    <m/>
    <s v="1505 ADELMAN LP"/>
    <x v="0"/>
    <x v="0"/>
    <x v="0"/>
    <m/>
  </r>
  <r>
    <n v="1"/>
    <n v="852"/>
    <n v="1"/>
    <d v="2001-04-13T00:00:00"/>
    <x v="0"/>
    <n v="1"/>
    <s v="Churchill Area Neighbors"/>
    <n v="4226333"/>
    <n v="869545"/>
    <s v="Secondary Dwelling Unit"/>
    <m/>
    <s v="PADDOCK JAMES"/>
    <m/>
    <s v="3150 TANNER PARK DR"/>
    <x v="0"/>
    <x v="0"/>
    <x v="0"/>
    <s v="Need to count two here, a SFD and a SDU, so tallying in excel changed proposed du from 2 to 1 and added duplicate record. However, proposed du remains 2 in aptwin."/>
  </r>
  <r>
    <n v="1"/>
    <n v="1283"/>
    <n v="1"/>
    <d v="2001-04-13T00:00:00"/>
    <x v="0"/>
    <n v="1"/>
    <s v="Active Bethel Citizens"/>
    <n v="4212512"/>
    <n v="890526"/>
    <m/>
    <m/>
    <s v="FOOTE DEVELOPMENT COMPANY"/>
    <m/>
    <s v="5567 BADEN WAY"/>
    <x v="0"/>
    <x v="0"/>
    <x v="0"/>
    <m/>
  </r>
  <r>
    <n v="1"/>
    <n v="1285"/>
    <n v="1"/>
    <d v="2001-04-13T00:00:00"/>
    <x v="0"/>
    <n v="1"/>
    <s v="Active Bethel Citizens"/>
    <n v="4212570"/>
    <n v="890527"/>
    <m/>
    <m/>
    <s v="FOOTE DEVELOPMENT COMPANY"/>
    <m/>
    <s v="5555 BADEN WAY"/>
    <x v="0"/>
    <x v="0"/>
    <x v="0"/>
    <m/>
  </r>
  <r>
    <n v="1"/>
    <n v="1287"/>
    <n v="1"/>
    <d v="2001-04-13T00:00:00"/>
    <x v="0"/>
    <n v="1"/>
    <s v="Active Bethel Citizens"/>
    <n v="4212629"/>
    <n v="890522"/>
    <m/>
    <m/>
    <s v="FOOTE DEVELOPMENT COMPANY"/>
    <m/>
    <s v="5531 BADEN WAY"/>
    <x v="0"/>
    <x v="0"/>
    <x v="0"/>
    <m/>
  </r>
  <r>
    <n v="1"/>
    <n v="1289"/>
    <n v="1"/>
    <d v="2001-04-13T00:00:00"/>
    <x v="0"/>
    <n v="1"/>
    <s v="Active Bethel Citizens"/>
    <n v="4212808"/>
    <n v="890518"/>
    <m/>
    <m/>
    <s v="FOOTE DEVELOPMENT COMPANY"/>
    <m/>
    <s v="5497 BADEN WAY"/>
    <x v="0"/>
    <x v="0"/>
    <x v="0"/>
    <m/>
  </r>
  <r>
    <n v="1"/>
    <n v="1290"/>
    <n v="1"/>
    <d v="2001-04-13T00:00:00"/>
    <x v="0"/>
    <n v="1"/>
    <s v="Active Bethel Citizens"/>
    <n v="4212862"/>
    <n v="890514"/>
    <m/>
    <m/>
    <s v="FOOTE DEVELOPMENT COMPANY"/>
    <m/>
    <s v="5485 BADEN WAY"/>
    <x v="0"/>
    <x v="0"/>
    <x v="0"/>
    <m/>
  </r>
  <r>
    <n v="1"/>
    <n v="1292"/>
    <n v="1"/>
    <d v="2001-04-13T00:00:00"/>
    <x v="0"/>
    <n v="1"/>
    <s v="Active Bethel Citizens"/>
    <n v="4212858"/>
    <n v="890370"/>
    <m/>
    <m/>
    <s v="FOOTE DEVELOPMENT COMPANY"/>
    <m/>
    <s v="5482 BADEN WAY"/>
    <x v="0"/>
    <x v="0"/>
    <x v="0"/>
    <m/>
  </r>
  <r>
    <n v="1"/>
    <n v="1294"/>
    <n v="1"/>
    <d v="2001-04-13T00:00:00"/>
    <x v="0"/>
    <n v="1"/>
    <s v="Active Bethel Citizens"/>
    <n v="4212801"/>
    <n v="890370"/>
    <m/>
    <m/>
    <s v="FOOTE DEVELOPMENT COMPANY"/>
    <m/>
    <s v="5490 BADEN WAY"/>
    <x v="0"/>
    <x v="0"/>
    <x v="0"/>
    <m/>
  </r>
  <r>
    <n v="1"/>
    <n v="852"/>
    <n v="1"/>
    <d v="2001-04-14T00:00:00"/>
    <x v="6"/>
    <n v="1"/>
    <s v="Churchill Area Neighbors"/>
    <n v="4226333"/>
    <n v="869545"/>
    <s v="Secondary Dwelling Unit"/>
    <m/>
    <s v="PADDOCK JAMES"/>
    <m/>
    <s v="3151 TANNER PARK DR"/>
    <x v="0"/>
    <x v="0"/>
    <x v="0"/>
    <s v="Need to count two here, a SFD and a SDU SO THIS IS A DUPLICATE RECORD THAT I ADDED TO EXCEL ONLY AND MADE THE PROPOSED USE A SDU.."/>
  </r>
  <r>
    <n v="0"/>
    <n v="3567"/>
    <n v="1"/>
    <d v="2001-04-16T00:00:00"/>
    <x v="0"/>
    <n v="1"/>
    <s v="Goodpasture Island Neighbors"/>
    <n v="4234392"/>
    <n v="891808"/>
    <m/>
    <m/>
    <s v="ADKINS JACK L"/>
    <m/>
    <s v="1854 RIVERWOOD ALY"/>
    <x v="0"/>
    <x v="0"/>
    <x v="0"/>
    <m/>
  </r>
  <r>
    <n v="1"/>
    <n v="1131"/>
    <n v="1"/>
    <d v="2001-04-16T00:00:00"/>
    <x v="0"/>
    <n v="1"/>
    <s v="Santa Clara Community Organization"/>
    <n v="4227714"/>
    <n v="905219"/>
    <m/>
    <m/>
    <s v="BRUCE WIECHERT CUSTOM HOMES"/>
    <m/>
    <s v="270 NAISMITH BLVD"/>
    <x v="0"/>
    <x v="0"/>
    <x v="0"/>
    <m/>
  </r>
  <r>
    <n v="1"/>
    <n v="328"/>
    <n v="1"/>
    <d v="2001-04-17T00:00:00"/>
    <x v="7"/>
    <n v="9"/>
    <s v="Fairmount Neighbors"/>
    <n v="4247371"/>
    <n v="877807"/>
    <m/>
    <m/>
    <s v="ANSLOW &amp; DEGENEAULT"/>
    <m/>
    <s v="1933 GARDEN AVE"/>
    <x v="0"/>
    <x v="2"/>
    <x v="1"/>
    <m/>
  </r>
  <r>
    <n v="1"/>
    <n v="1371"/>
    <n v="1"/>
    <d v="2001-04-17T00:00:00"/>
    <x v="0"/>
    <n v="1"/>
    <s v="Northeast Neighbors"/>
    <n v="4241729"/>
    <n v="898315"/>
    <m/>
    <m/>
    <s v="WINDHEIM ROGER"/>
    <m/>
    <s v="3428 RIVER POINTE DR"/>
    <x v="0"/>
    <x v="0"/>
    <x v="0"/>
    <m/>
  </r>
  <r>
    <n v="1"/>
    <n v="1320"/>
    <n v="1"/>
    <d v="2001-04-18T00:00:00"/>
    <x v="0"/>
    <n v="1"/>
    <s v="Active Bethel Citizens"/>
    <n v="4212695"/>
    <n v="890521"/>
    <m/>
    <m/>
    <s v="FOOTE DEVELOPMENT COMPANY"/>
    <m/>
    <s v="5523 BADEN WAY"/>
    <x v="0"/>
    <x v="0"/>
    <x v="0"/>
    <m/>
  </r>
  <r>
    <n v="1"/>
    <n v="1449"/>
    <n v="1"/>
    <d v="2001-04-18T00:00:00"/>
    <x v="0"/>
    <n v="1"/>
    <s v="Active Bethel Citizens"/>
    <n v="4222565"/>
    <n v="893172"/>
    <m/>
    <m/>
    <s v="CENTEX HOMES"/>
    <m/>
    <s v="3832 AERIAL WAY"/>
    <x v="0"/>
    <x v="0"/>
    <x v="0"/>
    <m/>
  </r>
  <r>
    <n v="1"/>
    <n v="1497"/>
    <n v="1"/>
    <d v="2001-04-18T00:00:00"/>
    <x v="0"/>
    <n v="1"/>
    <s v="Active Bethel Citizens"/>
    <n v="4213219"/>
    <n v="889937"/>
    <m/>
    <m/>
    <s v="CENTEX HOMES"/>
    <m/>
    <s v="1575 ADELMAN LP"/>
    <x v="0"/>
    <x v="0"/>
    <x v="0"/>
    <m/>
  </r>
  <r>
    <n v="1"/>
    <n v="1501"/>
    <n v="1"/>
    <d v="2001-04-18T00:00:00"/>
    <x v="0"/>
    <n v="1"/>
    <s v="Active Bethel Citizens"/>
    <n v="4213595"/>
    <n v="889765"/>
    <m/>
    <m/>
    <s v="CENTEX HOMES"/>
    <m/>
    <s v="1504 ADELMAN LP"/>
    <x v="0"/>
    <x v="0"/>
    <x v="0"/>
    <m/>
  </r>
  <r>
    <n v="1"/>
    <n v="1549"/>
    <n v="1"/>
    <d v="2001-04-18T00:00:00"/>
    <x v="0"/>
    <n v="1"/>
    <s v="Santa Clara Community Organization"/>
    <n v="4227572"/>
    <n v="905375"/>
    <m/>
    <m/>
    <s v="TAUBE ROBERT"/>
    <m/>
    <s v="287 NAISMITH BLVD"/>
    <x v="0"/>
    <x v="0"/>
    <x v="0"/>
    <m/>
  </r>
  <r>
    <n v="1"/>
    <n v="1524"/>
    <n v="1"/>
    <d v="2001-04-19T00:00:00"/>
    <x v="0"/>
    <n v="1"/>
    <s v="Harlow Neighbors"/>
    <n v="4250574"/>
    <n v="889353"/>
    <m/>
    <m/>
    <s v="PARADISE DEVELOPMENT CO"/>
    <m/>
    <s v="1445 ARCADIA DR"/>
    <x v="0"/>
    <x v="0"/>
    <x v="0"/>
    <m/>
  </r>
  <r>
    <n v="1"/>
    <n v="537"/>
    <n v="1"/>
    <d v="2001-04-20T00:00:00"/>
    <x v="0"/>
    <n v="1"/>
    <s v="Northeast Neighbors"/>
    <n v="4250010"/>
    <n v="896498"/>
    <m/>
    <m/>
    <s v="FUTURE B HOMES INC"/>
    <m/>
    <s v="2858 MARTINIQUE AVE"/>
    <x v="0"/>
    <x v="0"/>
    <x v="0"/>
    <m/>
  </r>
  <r>
    <n v="1"/>
    <n v="1279"/>
    <n v="1"/>
    <d v="2001-04-20T00:00:00"/>
    <x v="0"/>
    <n v="1"/>
    <s v="Santa Clara Community Organization"/>
    <n v="4227019"/>
    <n v="905314"/>
    <m/>
    <m/>
    <s v="BRUCE WIECHERT CUSTOM HOMES"/>
    <m/>
    <s v="385 NAISMITH BLVD"/>
    <x v="0"/>
    <x v="0"/>
    <x v="0"/>
    <m/>
  </r>
  <r>
    <n v="1"/>
    <n v="1616"/>
    <n v="1"/>
    <d v="2001-04-20T00:00:00"/>
    <x v="1"/>
    <n v="1"/>
    <s v="Active Bethel Citizens"/>
    <n v="4221410"/>
    <n v="887952"/>
    <m/>
    <s v="Songbrook MH Park"/>
    <s v="SONGBROOK MH PARK"/>
    <s v="ROYAL PROPERTY CORP"/>
    <s v="4055 ROYAL AVE, Unit 141"/>
    <x v="0"/>
    <x v="0"/>
    <x v="0"/>
    <m/>
  </r>
  <r>
    <n v="1"/>
    <n v="945"/>
    <n v="1"/>
    <d v="2001-04-23T00:00:00"/>
    <x v="0"/>
    <n v="1"/>
    <s v="Active Bethel Citizens"/>
    <n v="4209889"/>
    <n v="892040"/>
    <m/>
    <m/>
    <s v="BRUCE WIECHERT CUSTOM HOMES"/>
    <m/>
    <s v="6094 GEYSER PEAK PL"/>
    <x v="0"/>
    <x v="0"/>
    <x v="0"/>
    <m/>
  </r>
  <r>
    <n v="1"/>
    <n v="953"/>
    <n v="1"/>
    <d v="2001-04-24T00:00:00"/>
    <x v="0"/>
    <n v="1"/>
    <s v="Goodpasture Island Neighbors"/>
    <n v="4234660"/>
    <n v="894525"/>
    <m/>
    <m/>
    <s v="BROWN ROBERT"/>
    <m/>
    <s v="2930 RIVERWALK LP"/>
    <x v="0"/>
    <x v="0"/>
    <x v="0"/>
    <m/>
  </r>
  <r>
    <n v="1"/>
    <n v="1506"/>
    <n v="1"/>
    <d v="2001-04-25T00:00:00"/>
    <x v="0"/>
    <n v="1"/>
    <s v="Santa Clara Community Organization"/>
    <n v="4227717"/>
    <n v="905000"/>
    <m/>
    <m/>
    <s v="CRESCENT HOMES INC"/>
    <m/>
    <s v="152 CORTLAND LN"/>
    <x v="0"/>
    <x v="0"/>
    <x v="0"/>
    <m/>
  </r>
  <r>
    <n v="1"/>
    <n v="1531"/>
    <n v="1"/>
    <d v="2001-04-25T00:00:00"/>
    <x v="0"/>
    <n v="1"/>
    <s v="Active Bethel Citizens"/>
    <n v="4222629"/>
    <n v="892926"/>
    <m/>
    <m/>
    <s v="HAYDEN HOMES"/>
    <m/>
    <s v="3738 MEGAN WAY"/>
    <x v="0"/>
    <x v="0"/>
    <x v="0"/>
    <m/>
  </r>
  <r>
    <n v="1"/>
    <n v="1660"/>
    <n v="1"/>
    <d v="2001-04-25T00:00:00"/>
    <x v="0"/>
    <n v="1"/>
    <s v="Active Bethel Citizens"/>
    <n v="4222672"/>
    <n v="893076"/>
    <m/>
    <m/>
    <s v="HAYDEN HOMES"/>
    <m/>
    <s v="3727 MEGAN WAY"/>
    <x v="0"/>
    <x v="0"/>
    <x v="0"/>
    <m/>
  </r>
  <r>
    <n v="1"/>
    <n v="1661"/>
    <n v="1"/>
    <d v="2001-04-25T00:00:00"/>
    <x v="0"/>
    <n v="1"/>
    <s v="Active Bethel Citizens"/>
    <n v="4222618"/>
    <n v="893077"/>
    <m/>
    <m/>
    <s v="HAYDEN HOMES"/>
    <m/>
    <s v="3741 MEGAN WAY"/>
    <x v="0"/>
    <x v="0"/>
    <x v="0"/>
    <m/>
  </r>
  <r>
    <n v="1"/>
    <n v="1662"/>
    <n v="1"/>
    <d v="2001-04-25T00:00:00"/>
    <x v="0"/>
    <n v="1"/>
    <s v="Active Bethel Citizens"/>
    <n v="4222508"/>
    <n v="893079"/>
    <m/>
    <m/>
    <s v="HAYDEN HOMES"/>
    <m/>
    <s v="3753 MEGAN WAY"/>
    <x v="0"/>
    <x v="0"/>
    <x v="0"/>
    <m/>
  </r>
  <r>
    <n v="1"/>
    <n v="1663"/>
    <n v="1"/>
    <d v="2001-04-25T00:00:00"/>
    <x v="0"/>
    <n v="1"/>
    <s v="Active Bethel Citizens"/>
    <n v="4222563"/>
    <n v="893079"/>
    <m/>
    <m/>
    <s v="HAYDEN HOMES"/>
    <m/>
    <s v="3745 MEGAN WAY"/>
    <x v="0"/>
    <x v="0"/>
    <x v="0"/>
    <m/>
  </r>
  <r>
    <n v="1"/>
    <n v="1685"/>
    <n v="1"/>
    <d v="2001-04-26T00:00:00"/>
    <x v="0"/>
    <n v="1"/>
    <s v="Active Bethel Citizens"/>
    <n v="4224036"/>
    <n v="889342"/>
    <m/>
    <m/>
    <s v="B J P INC"/>
    <m/>
    <s v="3565 CONCORD ST"/>
    <x v="0"/>
    <x v="0"/>
    <x v="0"/>
    <m/>
  </r>
  <r>
    <n v="1"/>
    <n v="1708"/>
    <n v="1"/>
    <d v="2001-04-26T00:00:00"/>
    <x v="0"/>
    <n v="1"/>
    <s v="Santa Clara Community Organization"/>
    <n v="4224468"/>
    <n v="906355"/>
    <m/>
    <m/>
    <s v="BREEDEN BROS INC--DUPLICATE"/>
    <m/>
    <s v="511 SWEETWATER LN"/>
    <x v="0"/>
    <x v="0"/>
    <x v="0"/>
    <m/>
  </r>
  <r>
    <n v="1"/>
    <n v="1537"/>
    <n v="1"/>
    <d v="2001-04-27T00:00:00"/>
    <x v="0"/>
    <n v="1"/>
    <s v="Active Bethel Citizens"/>
    <n v="4210186"/>
    <n v="892697"/>
    <m/>
    <m/>
    <s v="BRUCE WIECHERT CUSTOM HOMES"/>
    <m/>
    <s v="6037 PINE RIDGE PL"/>
    <x v="0"/>
    <x v="0"/>
    <x v="0"/>
    <m/>
  </r>
  <r>
    <n v="1"/>
    <n v="1569"/>
    <n v="1"/>
    <d v="2001-04-27T00:00:00"/>
    <x v="0"/>
    <n v="1"/>
    <s v="Active Bethel Citizens"/>
    <n v="4210037"/>
    <n v="892453"/>
    <m/>
    <m/>
    <s v="BRUCE WIECHERT CUSTOM HOMES"/>
    <m/>
    <s v="6071 MONDAVI LN"/>
    <x v="0"/>
    <x v="0"/>
    <x v="0"/>
    <m/>
  </r>
  <r>
    <n v="1"/>
    <n v="1590"/>
    <n v="1"/>
    <d v="2001-04-27T00:00:00"/>
    <x v="0"/>
    <n v="1"/>
    <s v="River Road Community Organization"/>
    <n v="4230817"/>
    <n v="891681"/>
    <m/>
    <m/>
    <s v="DUKES &amp; DUKES CONSTRUCTION"/>
    <m/>
    <s v="1325 MANZANA ST"/>
    <x v="0"/>
    <x v="0"/>
    <x v="0"/>
    <m/>
  </r>
  <r>
    <n v="1"/>
    <n v="1591"/>
    <n v="1"/>
    <d v="2001-04-27T00:00:00"/>
    <x v="0"/>
    <n v="1"/>
    <s v="Santa Clara Community Organization"/>
    <n v="4227992"/>
    <n v="904708"/>
    <m/>
    <m/>
    <s v="D M D LLC"/>
    <m/>
    <s v="163 NAISMITH BLVD"/>
    <x v="0"/>
    <x v="0"/>
    <x v="0"/>
    <m/>
  </r>
  <r>
    <n v="1"/>
    <n v="1678"/>
    <n v="1"/>
    <d v="2001-04-27T00:00:00"/>
    <x v="0"/>
    <n v="1"/>
    <s v="Santa Clara Community Organization"/>
    <n v="4224961"/>
    <n v="903922"/>
    <m/>
    <m/>
    <s v="KIRTON JASON &amp; BRANDY"/>
    <m/>
    <s v="3689 WILLOWBROOK ST"/>
    <x v="0"/>
    <x v="0"/>
    <x v="0"/>
    <m/>
  </r>
  <r>
    <n v="1"/>
    <n v="1877"/>
    <n v="1"/>
    <d v="2001-04-27T00:00:00"/>
    <x v="1"/>
    <n v="1"/>
    <s v="Unknown"/>
    <m/>
    <m/>
    <m/>
    <s v="Emerald Valley Estates MH"/>
    <s v="DEREK BROWN &amp; ASSOCIATES"/>
    <s v="HUERTLE GERALD &amp; DIANE"/>
    <s v="450 N TERRY ST, Unit 13"/>
    <x v="0"/>
    <x v="0"/>
    <x v="0"/>
    <m/>
  </r>
  <r>
    <n v="1"/>
    <n v="1238"/>
    <n v="1"/>
    <d v="2001-04-30T00:00:00"/>
    <x v="0"/>
    <n v="1"/>
    <s v="Cal Young Neighborhood Association"/>
    <n v="4239823"/>
    <n v="889168"/>
    <m/>
    <m/>
    <s v="PADDOCK JAMES (JAMIE)"/>
    <m/>
    <s v="1370 CAL YOUNG RD"/>
    <x v="0"/>
    <x v="0"/>
    <x v="0"/>
    <m/>
  </r>
  <r>
    <n v="1"/>
    <n v="546"/>
    <n v="1"/>
    <d v="2001-05-01T00:00:00"/>
    <x v="0"/>
    <n v="1"/>
    <s v="Northeast Neighbors"/>
    <n v="4249818"/>
    <n v="896257"/>
    <m/>
    <m/>
    <s v="ANSLOW &amp; DEGENEAULT"/>
    <m/>
    <s v="3361 ANTIGUA DR"/>
    <x v="0"/>
    <x v="0"/>
    <x v="0"/>
    <m/>
  </r>
  <r>
    <n v="1"/>
    <n v="1756"/>
    <n v="1"/>
    <d v="2001-05-03T00:00:00"/>
    <x v="0"/>
    <n v="1"/>
    <s v="Active Bethel Citizens"/>
    <n v="4209937"/>
    <n v="891691"/>
    <m/>
    <m/>
    <s v="COAST RANGE CONSTRUCTION"/>
    <m/>
    <s v="6063 ROMBAUER RD"/>
    <x v="0"/>
    <x v="0"/>
    <x v="0"/>
    <m/>
  </r>
  <r>
    <n v="1"/>
    <n v="1795"/>
    <n v="1"/>
    <d v="2001-05-04T00:00:00"/>
    <x v="0"/>
    <n v="1"/>
    <s v="Santa Clara Community Organization"/>
    <n v="4232142"/>
    <n v="904332"/>
    <m/>
    <m/>
    <s v="CAMELOT HOMES"/>
    <m/>
    <s v="3790 ROBBIE ST"/>
    <x v="0"/>
    <x v="0"/>
    <x v="0"/>
    <m/>
  </r>
  <r>
    <n v="1"/>
    <n v="1829"/>
    <n v="1"/>
    <d v="2001-05-04T00:00:00"/>
    <x v="0"/>
    <n v="1"/>
    <s v="Northeast Neighbors"/>
    <n v="4250671"/>
    <n v="895709"/>
    <m/>
    <m/>
    <s v="D J S INVESTMENTS L L C"/>
    <m/>
    <s v="2771 BARBADOS DR"/>
    <x v="0"/>
    <x v="0"/>
    <x v="0"/>
    <m/>
  </r>
  <r>
    <n v="1"/>
    <n v="1489"/>
    <n v="1"/>
    <d v="2001-05-07T00:00:00"/>
    <x v="0"/>
    <n v="1"/>
    <s v="Crest Drive Citizens Association"/>
    <n v="4237010"/>
    <n v="868689"/>
    <m/>
    <m/>
    <s v="SHORTEN JOSEPH R &amp; KAY A"/>
    <m/>
    <s v="3320 ARDEN PL"/>
    <x v="0"/>
    <x v="0"/>
    <x v="0"/>
    <m/>
  </r>
  <r>
    <n v="1"/>
    <n v="1580"/>
    <n v="1"/>
    <d v="2001-05-07T00:00:00"/>
    <x v="0"/>
    <n v="1"/>
    <s v="Santa Clara Community Organization"/>
    <n v="4231012"/>
    <n v="905194"/>
    <m/>
    <m/>
    <s v="LEWIS SCOTT"/>
    <m/>
    <s v="552 DUBLIN AVE"/>
    <x v="0"/>
    <x v="0"/>
    <x v="0"/>
    <m/>
  </r>
  <r>
    <n v="1"/>
    <n v="1623"/>
    <n v="1"/>
    <d v="2001-05-07T00:00:00"/>
    <x v="0"/>
    <n v="1"/>
    <s v="River Road Community Organization"/>
    <n v="4225105"/>
    <n v="896631"/>
    <m/>
    <m/>
    <s v="GANSEN MIKE"/>
    <m/>
    <s v="507 LITTLEWOOD DR"/>
    <x v="0"/>
    <x v="0"/>
    <x v="0"/>
    <m/>
  </r>
  <r>
    <n v="1"/>
    <n v="1696"/>
    <n v="1"/>
    <d v="2001-05-07T00:00:00"/>
    <x v="0"/>
    <n v="1"/>
    <s v="Active Bethel Citizens"/>
    <n v="4221871"/>
    <n v="893133"/>
    <m/>
    <m/>
    <s v="CENTEX HOMES"/>
    <m/>
    <s v="2227 KELSY LN"/>
    <x v="0"/>
    <x v="0"/>
    <x v="0"/>
    <m/>
  </r>
  <r>
    <n v="1"/>
    <n v="1786"/>
    <n v="1"/>
    <d v="2001-05-07T00:00:00"/>
    <x v="0"/>
    <n v="1"/>
    <s v="Active Bethel Citizens"/>
    <n v="4223163"/>
    <n v="892401"/>
    <m/>
    <m/>
    <s v="HAYDEN HOMES"/>
    <m/>
    <s v="3715 CENTURY DR"/>
    <x v="0"/>
    <x v="0"/>
    <x v="0"/>
    <m/>
  </r>
  <r>
    <n v="1"/>
    <n v="1789"/>
    <n v="1"/>
    <d v="2001-05-07T00:00:00"/>
    <x v="0"/>
    <n v="1"/>
    <s v="Active Bethel Citizens"/>
    <n v="4222570"/>
    <n v="892927"/>
    <m/>
    <m/>
    <s v="HAYDEN HOMES"/>
    <m/>
    <s v="3742 MEGAN WAY"/>
    <x v="0"/>
    <x v="0"/>
    <x v="0"/>
    <m/>
  </r>
  <r>
    <n v="0"/>
    <n v="4310"/>
    <n v="1"/>
    <d v="2001-05-08T00:00:00"/>
    <x v="0"/>
    <n v="1"/>
    <s v="Laurel Hill Valley Citizens"/>
    <n v="4249807"/>
    <n v="873390"/>
    <m/>
    <m/>
    <s v="NAFFZIGER KENT &amp; CLAUDEEN"/>
    <m/>
    <s v="2210 SUNTREK DR"/>
    <x v="0"/>
    <x v="0"/>
    <x v="0"/>
    <m/>
  </r>
  <r>
    <n v="0"/>
    <n v="5542"/>
    <n v="1"/>
    <d v="2001-05-08T00:00:00"/>
    <x v="0"/>
    <n v="1"/>
    <s v="Santa Clara Community Organization"/>
    <n v="4232527"/>
    <n v="904393"/>
    <m/>
    <m/>
    <s v="OREGON ESTATES LLC"/>
    <m/>
    <s v="3769 JULIA LP"/>
    <x v="0"/>
    <x v="0"/>
    <x v="0"/>
    <m/>
  </r>
  <r>
    <n v="1"/>
    <n v="745"/>
    <n v="1"/>
    <d v="2001-05-08T00:00:00"/>
    <x v="0"/>
    <n v="1"/>
    <s v="Churchill Area Neighbors"/>
    <n v="4228698"/>
    <n v="870202"/>
    <m/>
    <m/>
    <s v="RUSIN GRANT"/>
    <m/>
    <s v="2693 RIDGEMONT DR"/>
    <x v="0"/>
    <x v="0"/>
    <x v="0"/>
    <m/>
  </r>
  <r>
    <n v="1"/>
    <n v="1403"/>
    <n v="1"/>
    <d v="2001-05-08T00:00:00"/>
    <x v="2"/>
    <n v="1"/>
    <s v="Santa Clara Community Organization"/>
    <n v="4229967"/>
    <n v="900432"/>
    <m/>
    <m/>
    <s v="STUCKY TOKI"/>
    <m/>
    <s v="3007 RIVER RD"/>
    <x v="0"/>
    <x v="0"/>
    <x v="0"/>
    <m/>
  </r>
  <r>
    <n v="1"/>
    <n v="1650"/>
    <n v="1"/>
    <d v="2001-05-08T00:00:00"/>
    <x v="0"/>
    <n v="1"/>
    <s v="Active Bethel Citizens"/>
    <n v="4210139"/>
    <n v="892195"/>
    <m/>
    <m/>
    <s v="BRUCE WIECHERT CUSTOM HOMES"/>
    <m/>
    <s v="6047 GEYSER PEAK PL"/>
    <x v="0"/>
    <x v="0"/>
    <x v="0"/>
    <m/>
  </r>
  <r>
    <n v="1"/>
    <n v="1805"/>
    <n v="1"/>
    <d v="2001-05-08T00:00:00"/>
    <x v="0"/>
    <n v="1"/>
    <s v="Santa Clara Community Organization"/>
    <n v="4227977"/>
    <n v="907619"/>
    <m/>
    <m/>
    <s v="RUHOFF HOMEBUILDERS INC"/>
    <m/>
    <s v="101 BAMPTON CT"/>
    <x v="0"/>
    <x v="0"/>
    <x v="0"/>
    <m/>
  </r>
  <r>
    <n v="1"/>
    <n v="1124"/>
    <n v="1"/>
    <d v="2001-05-09T00:00:00"/>
    <x v="0"/>
    <n v="1"/>
    <s v="Unknown"/>
    <m/>
    <m/>
    <m/>
    <m/>
    <s v="WIRFS TOM"/>
    <m/>
    <s v="1063 TYSON ST"/>
    <x v="0"/>
    <x v="0"/>
    <x v="0"/>
    <m/>
  </r>
  <r>
    <n v="1"/>
    <n v="1761"/>
    <n v="1"/>
    <d v="2001-05-09T00:00:00"/>
    <x v="0"/>
    <n v="1"/>
    <s v="Active Bethel Citizens"/>
    <n v="4209754"/>
    <n v="892124"/>
    <m/>
    <m/>
    <s v="BRUCE WIECHERT CUSTOM HOMES"/>
    <m/>
    <s v="1698 IRON HORSE RD"/>
    <x v="0"/>
    <x v="0"/>
    <x v="0"/>
    <m/>
  </r>
  <r>
    <n v="1"/>
    <n v="1849"/>
    <n v="1"/>
    <d v="2001-05-09T00:00:00"/>
    <x v="0"/>
    <n v="1"/>
    <s v="Southeast Neighbors"/>
    <n v="4240692"/>
    <n v="859927"/>
    <m/>
    <m/>
    <s v="THOMS RUSS &amp; MARSHALL DENTON"/>
    <m/>
    <s v="5120 FOX HOLLOW RD"/>
    <x v="0"/>
    <x v="0"/>
    <x v="0"/>
    <m/>
  </r>
  <r>
    <n v="1"/>
    <n v="2054"/>
    <n v="1"/>
    <d v="2001-05-09T00:00:00"/>
    <x v="1"/>
    <n v="1"/>
    <s v="Active Bethel Citizens"/>
    <n v="4214949"/>
    <n v="888055"/>
    <m/>
    <s v="Daneland MH Park"/>
    <s v="DANELAND MBL HOME PARK LLC"/>
    <s v="DITLEFSEN LEROY &amp; JOYCE"/>
    <s v="1199 N TERRY ST, Unit 314"/>
    <x v="0"/>
    <x v="0"/>
    <x v="0"/>
    <m/>
  </r>
  <r>
    <n v="1"/>
    <n v="806"/>
    <n v="1"/>
    <d v="2001-05-10T00:00:00"/>
    <x v="0"/>
    <n v="1"/>
    <s v="Harlow Neighbors"/>
    <n v="4250470"/>
    <n v="879864"/>
    <m/>
    <m/>
    <s v="FOGELSTROM CO"/>
    <m/>
    <s v="516 COVEY LN"/>
    <x v="0"/>
    <x v="0"/>
    <x v="0"/>
    <m/>
  </r>
  <r>
    <n v="1"/>
    <n v="1532"/>
    <n v="1"/>
    <d v="2001-05-10T00:00:00"/>
    <x v="0"/>
    <n v="1"/>
    <s v="Active Bethel Citizens"/>
    <n v="4222450"/>
    <n v="893081"/>
    <m/>
    <m/>
    <s v="HAYDEN HOMES"/>
    <m/>
    <s v="3759 MEGAN WAY"/>
    <x v="0"/>
    <x v="0"/>
    <x v="0"/>
    <m/>
  </r>
  <r>
    <n v="1"/>
    <n v="1784"/>
    <n v="1"/>
    <d v="2001-05-10T00:00:00"/>
    <x v="0"/>
    <n v="1"/>
    <s v="Active Bethel Citizens"/>
    <n v="4223164"/>
    <n v="892345"/>
    <m/>
    <m/>
    <s v="HAYDEN HOMES"/>
    <m/>
    <s v="3703 CENTURY DR"/>
    <x v="0"/>
    <x v="0"/>
    <x v="0"/>
    <m/>
  </r>
  <r>
    <n v="1"/>
    <n v="1788"/>
    <n v="1"/>
    <d v="2001-05-10T00:00:00"/>
    <x v="0"/>
    <n v="1"/>
    <s v="Active Bethel Citizens"/>
    <n v="4223168"/>
    <n v="892457"/>
    <m/>
    <m/>
    <s v="HAYDEN HOMES"/>
    <m/>
    <s v="3721 CENTURY DR"/>
    <x v="0"/>
    <x v="0"/>
    <x v="0"/>
    <m/>
  </r>
  <r>
    <n v="1"/>
    <n v="1824"/>
    <n v="1"/>
    <d v="2001-05-10T00:00:00"/>
    <x v="0"/>
    <n v="1"/>
    <s v="Active Bethel Citizens"/>
    <n v="4223045"/>
    <n v="892772"/>
    <m/>
    <m/>
    <s v="HAYDEN HOMES"/>
    <m/>
    <s v="3765 CENTURY DR"/>
    <x v="0"/>
    <x v="0"/>
    <x v="0"/>
    <m/>
  </r>
  <r>
    <n v="1"/>
    <n v="1677"/>
    <n v="1"/>
    <d v="2001-05-11T00:00:00"/>
    <x v="0"/>
    <n v="1"/>
    <s v="Santa Clara Community Organization"/>
    <n v="4226778"/>
    <n v="905026"/>
    <m/>
    <m/>
    <s v="BRUCE WIECHERT CUSTOM HOMES"/>
    <m/>
    <s v="3840 PATRICIA ST"/>
    <x v="0"/>
    <x v="0"/>
    <x v="0"/>
    <m/>
  </r>
  <r>
    <n v="1"/>
    <n v="1033"/>
    <n v="1"/>
    <d v="2001-05-15T00:00:00"/>
    <x v="0"/>
    <n v="1"/>
    <s v="Southeast Neighbors"/>
    <n v="4237816"/>
    <n v="862338"/>
    <m/>
    <m/>
    <s v="WIPER TOM"/>
    <m/>
    <s v="266 ROCKRIDGE CT"/>
    <x v="0"/>
    <x v="0"/>
    <x v="0"/>
    <m/>
  </r>
  <r>
    <n v="1"/>
    <n v="1399"/>
    <n v="1"/>
    <d v="2001-05-15T00:00:00"/>
    <x v="0"/>
    <n v="1"/>
    <s v="Northeast Neighbors"/>
    <n v="4245733"/>
    <n v="897263"/>
    <m/>
    <m/>
    <s v="VAN SANT DENNIS L"/>
    <m/>
    <s v="3109 RIVERBEND AVE"/>
    <x v="0"/>
    <x v="0"/>
    <x v="0"/>
    <m/>
  </r>
  <r>
    <n v="1"/>
    <n v="1728"/>
    <n v="1"/>
    <d v="2001-05-15T00:00:00"/>
    <x v="0"/>
    <n v="1"/>
    <s v="Santa Clara Community Organization"/>
    <n v="4225083"/>
    <n v="903827"/>
    <m/>
    <m/>
    <s v="HAMMER PAUL"/>
    <m/>
    <s v="1015 SWENSON LN"/>
    <x v="0"/>
    <x v="0"/>
    <x v="0"/>
    <m/>
  </r>
  <r>
    <n v="1"/>
    <n v="1995"/>
    <n v="1"/>
    <d v="2001-05-15T00:00:00"/>
    <x v="0"/>
    <n v="1"/>
    <s v="Santa Clara Community Organization"/>
    <n v="4224304"/>
    <n v="906170"/>
    <m/>
    <m/>
    <s v="BREEDEN BROS INC"/>
    <m/>
    <s v="4153 SABRENA AVE"/>
    <x v="0"/>
    <x v="0"/>
    <x v="0"/>
    <m/>
  </r>
  <r>
    <n v="0"/>
    <n v="4567"/>
    <n v="1"/>
    <d v="2001-05-16T00:00:00"/>
    <x v="0"/>
    <n v="1"/>
    <s v="Santa Clara Community Organization"/>
    <n v="4231658"/>
    <n v="903644"/>
    <m/>
    <m/>
    <s v="KENDRA PARK LLC"/>
    <m/>
    <s v="3662 KENDRA ST"/>
    <x v="0"/>
    <x v="0"/>
    <x v="0"/>
    <m/>
  </r>
  <r>
    <n v="0"/>
    <n v="4570"/>
    <n v="1"/>
    <d v="2001-05-16T00:00:00"/>
    <x v="0"/>
    <n v="1"/>
    <s v="Santa Clara Community Organization"/>
    <n v="4231658"/>
    <n v="903681"/>
    <m/>
    <m/>
    <s v="KENDRA PARK LLC"/>
    <m/>
    <s v="3670 KENDRA ST"/>
    <x v="0"/>
    <x v="0"/>
    <x v="0"/>
    <m/>
  </r>
  <r>
    <n v="1"/>
    <n v="1374"/>
    <n v="1"/>
    <d v="2001-05-16T00:00:00"/>
    <x v="0"/>
    <n v="1"/>
    <s v="Northeast Neighbors"/>
    <n v="4249600"/>
    <n v="896789"/>
    <m/>
    <m/>
    <s v="LUCAS LARRY D"/>
    <m/>
    <s v="3084 GRAND CAYMAN DR"/>
    <x v="0"/>
    <x v="0"/>
    <x v="0"/>
    <m/>
  </r>
  <r>
    <n v="1"/>
    <n v="1705"/>
    <n v="1"/>
    <d v="2001-05-16T00:00:00"/>
    <x v="0"/>
    <n v="1"/>
    <s v="Santa Clara Community Organization"/>
    <n v="4228523"/>
    <n v="899226"/>
    <m/>
    <m/>
    <s v="MASADA DEVELOPMENT INC"/>
    <m/>
    <s v="305 IRVING RD"/>
    <x v="0"/>
    <x v="0"/>
    <x v="0"/>
    <m/>
  </r>
  <r>
    <n v="1"/>
    <n v="1635"/>
    <n v="1"/>
    <d v="2001-05-17T00:00:00"/>
    <x v="0"/>
    <n v="1"/>
    <s v="Southeast Neighbors"/>
    <n v="4239012"/>
    <n v="860436"/>
    <m/>
    <m/>
    <s v="MARCO DAVID JAY &amp; LAURA R"/>
    <m/>
    <s v="141 DEER VALLEY DR"/>
    <x v="0"/>
    <x v="0"/>
    <x v="0"/>
    <m/>
  </r>
  <r>
    <n v="1"/>
    <n v="1774"/>
    <n v="1"/>
    <d v="2001-05-17T00:00:00"/>
    <x v="0"/>
    <n v="1"/>
    <s v="Northeast Neighbors"/>
    <n v="4245822"/>
    <n v="895830"/>
    <m/>
    <m/>
    <s v="PARADISE DEVELOPMENT"/>
    <m/>
    <s v="2256 DEVON AVE"/>
    <x v="0"/>
    <x v="0"/>
    <x v="0"/>
    <m/>
  </r>
  <r>
    <n v="1"/>
    <n v="813"/>
    <n v="1"/>
    <d v="2001-05-18T00:00:00"/>
    <x v="0"/>
    <n v="1"/>
    <s v="Churchill Area Neighbors"/>
    <n v="4220762"/>
    <n v="872953"/>
    <m/>
    <m/>
    <s v="FARMER LINDA L"/>
    <m/>
    <s v="2515 S BERTELSEN RD"/>
    <x v="0"/>
    <x v="0"/>
    <x v="0"/>
    <m/>
  </r>
  <r>
    <n v="1"/>
    <n v="1284"/>
    <n v="1"/>
    <d v="2001-05-18T00:00:00"/>
    <x v="0"/>
    <n v="1"/>
    <s v="Active Bethel Citizens"/>
    <n v="4213712"/>
    <n v="890382"/>
    <m/>
    <m/>
    <s v="FOOTE DEVELOPMENT COMPANY"/>
    <m/>
    <s v="1614 HAMLET LN"/>
    <x v="0"/>
    <x v="0"/>
    <x v="0"/>
    <m/>
  </r>
  <r>
    <n v="1"/>
    <n v="1286"/>
    <n v="1"/>
    <d v="2001-05-18T00:00:00"/>
    <x v="0"/>
    <n v="1"/>
    <s v="Active Bethel Citizens"/>
    <n v="4213668"/>
    <n v="890384"/>
    <m/>
    <m/>
    <s v="FOOTE DEVELOPMENT COMPANY"/>
    <m/>
    <s v="1616 HAMLET LN"/>
    <x v="0"/>
    <x v="0"/>
    <x v="0"/>
    <m/>
  </r>
  <r>
    <n v="1"/>
    <n v="1288"/>
    <n v="1"/>
    <d v="2001-05-18T00:00:00"/>
    <x v="0"/>
    <n v="1"/>
    <s v="Active Bethel Citizens"/>
    <n v="4213628"/>
    <n v="890386"/>
    <m/>
    <m/>
    <s v="FOOTE DEVELOPMENT COMPANY"/>
    <m/>
    <s v="1618 HAMLET LN"/>
    <x v="0"/>
    <x v="0"/>
    <x v="0"/>
    <m/>
  </r>
  <r>
    <n v="1"/>
    <n v="1291"/>
    <n v="1"/>
    <d v="2001-05-18T00:00:00"/>
    <x v="0"/>
    <n v="1"/>
    <s v="Active Bethel Citizens"/>
    <n v="4213630"/>
    <n v="890449"/>
    <m/>
    <m/>
    <s v="FOOTE DEVELOPMENT COMPANY"/>
    <m/>
    <s v="1620 HAMLET LN"/>
    <x v="0"/>
    <x v="0"/>
    <x v="0"/>
    <m/>
  </r>
  <r>
    <n v="1"/>
    <n v="2006"/>
    <n v="1"/>
    <d v="2001-05-18T00:00:00"/>
    <x v="0"/>
    <n v="1"/>
    <s v="Santa Clara Community Organization"/>
    <n v="4231034"/>
    <n v="905287"/>
    <m/>
    <m/>
    <s v="HOMELAND BUILDERS"/>
    <m/>
    <s v="564 DUBLIN AVE"/>
    <x v="0"/>
    <x v="0"/>
    <x v="0"/>
    <m/>
  </r>
  <r>
    <n v="1"/>
    <n v="2035"/>
    <n v="1"/>
    <d v="2001-05-18T00:00:00"/>
    <x v="0"/>
    <n v="1"/>
    <s v="Santa Clara Community Organization"/>
    <n v="4224968"/>
    <n v="904145"/>
    <m/>
    <m/>
    <s v="COFFMAN MARION"/>
    <m/>
    <s v="3739 WILLOWBROOK ST"/>
    <x v="0"/>
    <x v="0"/>
    <x v="0"/>
    <m/>
  </r>
  <r>
    <n v="1"/>
    <n v="2070"/>
    <n v="1"/>
    <d v="2001-05-18T00:00:00"/>
    <x v="0"/>
    <n v="1"/>
    <s v="Harlow Neighbors"/>
    <n v="4250524"/>
    <n v="879939"/>
    <m/>
    <m/>
    <s v="FOGELSTROM CO"/>
    <m/>
    <s v="508 COVEY LN"/>
    <x v="0"/>
    <x v="0"/>
    <x v="0"/>
    <m/>
  </r>
  <r>
    <n v="1"/>
    <n v="2026"/>
    <n v="1"/>
    <d v="2001-05-21T00:00:00"/>
    <x v="0"/>
    <n v="1"/>
    <s v="Goodpasture Island Neighbors"/>
    <n v="4236753"/>
    <n v="894619"/>
    <m/>
    <m/>
    <s v="RUHOFF HOMEBUILDERS INC"/>
    <m/>
    <s v="3471 BROOKVIEW DR"/>
    <x v="0"/>
    <x v="0"/>
    <x v="0"/>
    <m/>
  </r>
  <r>
    <n v="1"/>
    <n v="2266"/>
    <n v="1"/>
    <d v="2001-05-21T00:00:00"/>
    <x v="1"/>
    <n v="1"/>
    <s v="Santa Clara Community Organization"/>
    <n v="4224282"/>
    <n v="897845"/>
    <m/>
    <s v="Gainsborough MH Park"/>
    <s v="FORE-WARD INVESTMENTS"/>
    <m/>
    <s v="2448 LANSDOWN RD"/>
    <x v="0"/>
    <x v="0"/>
    <x v="0"/>
    <m/>
  </r>
  <r>
    <n v="1"/>
    <n v="1525"/>
    <n v="1"/>
    <d v="2001-05-22T00:00:00"/>
    <x v="0"/>
    <n v="1"/>
    <s v="Crest Drive Citizens Association"/>
    <n v="4235180"/>
    <n v="868508"/>
    <m/>
    <m/>
    <s v="GARLAND DAVID"/>
    <m/>
    <s v="3260 WHITTEN DR"/>
    <x v="0"/>
    <x v="0"/>
    <x v="0"/>
    <m/>
  </r>
  <r>
    <n v="1"/>
    <n v="1921"/>
    <n v="1"/>
    <d v="2001-05-22T00:00:00"/>
    <x v="0"/>
    <n v="1"/>
    <s v="Goodpasture Island Neighbors"/>
    <n v="4233957"/>
    <n v="891676"/>
    <m/>
    <m/>
    <s v="COLLINS MIKE"/>
    <m/>
    <s v="618 SHORELINE WAY"/>
    <x v="0"/>
    <x v="0"/>
    <x v="0"/>
    <m/>
  </r>
  <r>
    <n v="1"/>
    <n v="1961"/>
    <n v="1"/>
    <d v="2001-05-22T00:00:00"/>
    <x v="0"/>
    <n v="1"/>
    <s v="Northeast Neighbors"/>
    <n v="4249296"/>
    <n v="896094"/>
    <m/>
    <m/>
    <s v="FUTURE B HOMES INC"/>
    <m/>
    <s v="3306 ANTIGUA DR"/>
    <x v="0"/>
    <x v="0"/>
    <x v="0"/>
    <m/>
  </r>
  <r>
    <n v="1"/>
    <n v="2012"/>
    <n v="1"/>
    <d v="2001-05-22T00:00:00"/>
    <x v="0"/>
    <n v="1"/>
    <s v="River Road Community Organization"/>
    <n v="4229196"/>
    <n v="893057"/>
    <m/>
    <m/>
    <s v="POSTON TRENT"/>
    <m/>
    <s v="1452 ESCALANTE ST"/>
    <x v="0"/>
    <x v="0"/>
    <x v="0"/>
    <m/>
  </r>
  <r>
    <n v="1"/>
    <n v="2089"/>
    <n v="1"/>
    <d v="2001-05-22T00:00:00"/>
    <x v="0"/>
    <n v="1"/>
    <s v="Active Bethel Citizens"/>
    <n v="4223077"/>
    <n v="892728"/>
    <m/>
    <m/>
    <s v="HAYDEN HOMES"/>
    <m/>
    <s v="3759 CENTURY DR"/>
    <x v="0"/>
    <x v="0"/>
    <x v="0"/>
    <m/>
  </r>
  <r>
    <n v="1"/>
    <n v="1697"/>
    <n v="1"/>
    <d v="2001-05-23T00:00:00"/>
    <x v="0"/>
    <n v="1"/>
    <s v="Fairmount Neighbors"/>
    <n v="4248385"/>
    <n v="875274"/>
    <m/>
    <m/>
    <s v="OVEISSI KAZEM"/>
    <m/>
    <s v="361 SUNSET DR"/>
    <x v="0"/>
    <x v="0"/>
    <x v="0"/>
    <m/>
  </r>
  <r>
    <n v="1"/>
    <n v="1729"/>
    <n v="1"/>
    <d v="2001-05-23T00:00:00"/>
    <x v="0"/>
    <n v="1"/>
    <s v="Santa Clara Community Organization"/>
    <n v="4232533"/>
    <n v="904233"/>
    <m/>
    <m/>
    <s v="O'DONNELL PATRICK &amp; KATHY"/>
    <m/>
    <s v="3759 JULIA LP"/>
    <x v="0"/>
    <x v="0"/>
    <x v="0"/>
    <m/>
  </r>
  <r>
    <n v="1"/>
    <n v="1773"/>
    <n v="1"/>
    <d v="2001-05-23T00:00:00"/>
    <x v="0"/>
    <n v="1"/>
    <s v="Harlow Neighbors"/>
    <n v="4250696"/>
    <n v="889519"/>
    <m/>
    <m/>
    <s v="PARADISE DEVELOPMENT CO"/>
    <m/>
    <s v="3433 SUSSEX ST"/>
    <x v="0"/>
    <x v="0"/>
    <x v="0"/>
    <m/>
  </r>
  <r>
    <n v="1"/>
    <n v="2137"/>
    <n v="1"/>
    <d v="2001-05-23T00:00:00"/>
    <x v="0"/>
    <n v="1"/>
    <s v="Santa Clara Community Organization"/>
    <n v="4224963"/>
    <n v="904053"/>
    <m/>
    <m/>
    <s v="HAMMER J P - OBSOLETE 7"/>
    <m/>
    <s v="3715 WILLOWBROOK ST"/>
    <x v="0"/>
    <x v="0"/>
    <x v="0"/>
    <m/>
  </r>
  <r>
    <n v="1"/>
    <n v="1655"/>
    <n v="1"/>
    <d v="2001-05-24T00:00:00"/>
    <x v="0"/>
    <n v="1"/>
    <s v="Northeast Neighbors"/>
    <n v="4250456"/>
    <n v="895144"/>
    <m/>
    <m/>
    <s v="LOESCH BRIAN &amp; CINDY"/>
    <m/>
    <s v="2726 MARTINIQUE AVE"/>
    <x v="0"/>
    <x v="0"/>
    <x v="0"/>
    <m/>
  </r>
  <r>
    <n v="1"/>
    <n v="1769"/>
    <n v="1"/>
    <d v="2001-05-24T00:00:00"/>
    <x v="0"/>
    <n v="1"/>
    <s v="Santa Clara Community Organization"/>
    <n v="4226941"/>
    <n v="905171"/>
    <m/>
    <m/>
    <s v="BRUCE WIECHERT CUSTOM HOMES"/>
    <m/>
    <s v="3889 PATRICIA ST"/>
    <x v="0"/>
    <x v="0"/>
    <x v="0"/>
    <m/>
  </r>
  <r>
    <n v="1"/>
    <n v="1927"/>
    <n v="1"/>
    <d v="2001-05-24T00:00:00"/>
    <x v="0"/>
    <n v="1"/>
    <s v="Northeast Neighbors"/>
    <n v="4249664"/>
    <n v="896382"/>
    <m/>
    <m/>
    <s v="STEVEN W JOHNSON CONSTRUCTION INC"/>
    <m/>
    <s v="2878 MARTINIQUE AVE"/>
    <x v="0"/>
    <x v="0"/>
    <x v="0"/>
    <m/>
  </r>
  <r>
    <n v="1"/>
    <n v="1984"/>
    <n v="1"/>
    <d v="2001-05-24T00:00:00"/>
    <x v="0"/>
    <n v="1"/>
    <s v="Goodpasture Island Neighbors"/>
    <n v="4234026"/>
    <n v="891613"/>
    <m/>
    <m/>
    <s v="MURRY BRIAN"/>
    <m/>
    <s v="624 SHORELINE WAY"/>
    <x v="0"/>
    <x v="0"/>
    <x v="0"/>
    <m/>
  </r>
  <r>
    <n v="1"/>
    <n v="2053"/>
    <n v="1"/>
    <d v="2001-05-24T00:00:00"/>
    <x v="0"/>
    <n v="1"/>
    <s v="Active Bethel Citizens"/>
    <n v="4210006"/>
    <n v="892708"/>
    <m/>
    <m/>
    <s v="BRUCE WIECHERT CUSTOM HOMES"/>
    <m/>
    <s v="6073 PINE RIDGE PL"/>
    <x v="0"/>
    <x v="0"/>
    <x v="0"/>
    <m/>
  </r>
  <r>
    <n v="1"/>
    <n v="2055"/>
    <n v="1"/>
    <d v="2001-05-24T00:00:00"/>
    <x v="0"/>
    <n v="1"/>
    <s v="Active Bethel Citizens"/>
    <n v="4209946"/>
    <n v="892709"/>
    <m/>
    <m/>
    <s v="BRUCE WIECHERT CUSTOM HOMES"/>
    <m/>
    <s v="6089 PINE RIDGE PL"/>
    <x v="0"/>
    <x v="0"/>
    <x v="0"/>
    <m/>
  </r>
  <r>
    <n v="1"/>
    <n v="2317"/>
    <n v="1"/>
    <d v="2001-05-24T00:00:00"/>
    <x v="1"/>
    <n v="1"/>
    <s v="Northeast Neighbors"/>
    <n v="4249602"/>
    <n v="893484"/>
    <m/>
    <s v="Summer Oaks Park"/>
    <s v="WARD JACK"/>
    <m/>
    <s v="3220 CRESCENT AVE, Unit 37"/>
    <x v="0"/>
    <x v="0"/>
    <x v="0"/>
    <m/>
  </r>
  <r>
    <n v="1"/>
    <n v="2320"/>
    <n v="1"/>
    <d v="2001-05-24T00:00:00"/>
    <x v="1"/>
    <n v="1"/>
    <s v="Northeast Neighbors"/>
    <n v="4249602"/>
    <n v="893484"/>
    <m/>
    <s v="Summer Oaks Park"/>
    <s v="WARD JACK"/>
    <m/>
    <s v="3220 CRESCENT AVE, Unit 9"/>
    <x v="0"/>
    <x v="0"/>
    <x v="0"/>
    <m/>
  </r>
  <r>
    <n v="1"/>
    <n v="1448"/>
    <n v="1"/>
    <d v="2001-05-25T00:00:00"/>
    <x v="0"/>
    <n v="1"/>
    <s v="Active Bethel Citizens"/>
    <n v="4221825"/>
    <n v="893167"/>
    <m/>
    <m/>
    <s v="CENTEX HOMES"/>
    <m/>
    <s v="2243 KELSY LN"/>
    <x v="0"/>
    <x v="0"/>
    <x v="0"/>
    <m/>
  </r>
  <r>
    <n v="1"/>
    <n v="1791"/>
    <n v="1"/>
    <d v="2001-05-25T00:00:00"/>
    <x v="0"/>
    <n v="1"/>
    <s v="Southeast Neighbors"/>
    <n v="4239775"/>
    <n v="857311"/>
    <m/>
    <m/>
    <s v="GRAPER JEFF &amp; JANET"/>
    <m/>
    <s v="31910 OWL RD"/>
    <x v="0"/>
    <x v="0"/>
    <x v="0"/>
    <m/>
  </r>
  <r>
    <n v="1"/>
    <n v="1998"/>
    <n v="1"/>
    <d v="2001-05-25T00:00:00"/>
    <x v="0"/>
    <n v="1"/>
    <s v="Active Bethel Citizens"/>
    <n v="4222735"/>
    <n v="893167"/>
    <m/>
    <m/>
    <s v="CENTEX HOMES"/>
    <m/>
    <s v="3806 AERIAL WAY"/>
    <x v="0"/>
    <x v="0"/>
    <x v="0"/>
    <m/>
  </r>
  <r>
    <n v="1"/>
    <n v="2119"/>
    <n v="1"/>
    <d v="2001-05-25T00:00:00"/>
    <x v="0"/>
    <n v="1"/>
    <s v="Harlow Neighbors"/>
    <n v="4248353"/>
    <n v="890814"/>
    <m/>
    <m/>
    <s v="PREMIER HOMES"/>
    <m/>
    <s v="1668 PROVINCIAL WAY"/>
    <x v="0"/>
    <x v="0"/>
    <x v="0"/>
    <m/>
  </r>
  <r>
    <n v="1"/>
    <n v="2147"/>
    <n v="1"/>
    <d v="2001-05-25T00:00:00"/>
    <x v="2"/>
    <n v="1"/>
    <s v="Active Bethel Citizens"/>
    <n v="4223417"/>
    <n v="892200"/>
    <m/>
    <m/>
    <s v="LISTER GLENN A"/>
    <m/>
    <s v="3720 BARGER DR"/>
    <x v="0"/>
    <x v="0"/>
    <x v="0"/>
    <m/>
  </r>
  <r>
    <n v="1"/>
    <n v="2082"/>
    <n v="1"/>
    <d v="2001-05-29T00:00:00"/>
    <x v="0"/>
    <n v="1"/>
    <s v="Goodpasture Island Neighbors"/>
    <n v="4234355"/>
    <n v="894339"/>
    <m/>
    <m/>
    <s v="JACK BRANDON HOMEBUILDER"/>
    <m/>
    <s v="2874 RIVERWALK LP"/>
    <x v="0"/>
    <x v="0"/>
    <x v="0"/>
    <m/>
  </r>
  <r>
    <n v="1"/>
    <n v="2160"/>
    <n v="1"/>
    <d v="2001-05-29T00:00:00"/>
    <x v="0"/>
    <n v="1"/>
    <s v="Santa Clara Community Organization"/>
    <n v="4224217"/>
    <n v="904641"/>
    <m/>
    <m/>
    <s v="COZY HOMES BY TOM WIRFS DBA"/>
    <m/>
    <s v="1097 TYSON LN"/>
    <x v="0"/>
    <x v="0"/>
    <x v="0"/>
    <m/>
  </r>
  <r>
    <n v="1"/>
    <n v="2181"/>
    <n v="1"/>
    <d v="2001-05-29T00:00:00"/>
    <x v="2"/>
    <n v="1"/>
    <s v="Active Bethel Citizens"/>
    <n v="4221759"/>
    <n v="891520"/>
    <m/>
    <m/>
    <s v="ENYART SHARON"/>
    <m/>
    <s v="3980 DOVE LN"/>
    <x v="0"/>
    <x v="0"/>
    <x v="0"/>
    <m/>
  </r>
  <r>
    <n v="1"/>
    <n v="2360"/>
    <n v="1"/>
    <d v="2001-05-29T00:00:00"/>
    <x v="1"/>
    <n v="1"/>
    <s v="Unknown"/>
    <m/>
    <m/>
    <m/>
    <m/>
    <s v="EMERALD VALLEY ESTATES L L C"/>
    <s v="DEREK BROWN &amp; ASSOCIATES"/>
    <s v="450 N TERRY ST, Unit 183"/>
    <x v="0"/>
    <x v="0"/>
    <x v="0"/>
    <m/>
  </r>
  <r>
    <n v="1"/>
    <n v="2386"/>
    <n v="1"/>
    <d v="2001-05-29T00:00:00"/>
    <x v="1"/>
    <n v="1"/>
    <s v="Active Bethel Citizens"/>
    <n v="4220215"/>
    <n v="885248"/>
    <m/>
    <s v="Roosevelt Acres MH Park"/>
    <s v="ROOSEVELT ACRES LLC"/>
    <s v="HARLACHER LOREN"/>
    <s v="4175 FERGUS AVE, Unit 1"/>
    <x v="0"/>
    <x v="0"/>
    <x v="0"/>
    <m/>
  </r>
  <r>
    <n v="1"/>
    <n v="705"/>
    <n v="1"/>
    <d v="2001-05-30T00:00:00"/>
    <x v="0"/>
    <n v="1"/>
    <s v="Santa Clara Community Organization"/>
    <n v="4222880"/>
    <n v="902510"/>
    <m/>
    <m/>
    <s v="SHELLEY REAL EST &amp; BLDRS INC"/>
    <m/>
    <s v="3418 MERRYVALE RD"/>
    <x v="0"/>
    <x v="0"/>
    <x v="0"/>
    <m/>
  </r>
  <r>
    <n v="1"/>
    <n v="1627"/>
    <n v="1"/>
    <d v="2001-05-30T00:00:00"/>
    <x v="0"/>
    <n v="1"/>
    <s v="Goodpasture Island Neighbors"/>
    <n v="4236835"/>
    <n v="893890"/>
    <m/>
    <m/>
    <s v="SOFT TECH DESIGN &amp; CONSTRUCTION"/>
    <m/>
    <s v="3384 LAKESIDE DR"/>
    <x v="0"/>
    <x v="0"/>
    <x v="0"/>
    <m/>
  </r>
  <r>
    <n v="1"/>
    <n v="2168"/>
    <n v="1"/>
    <d v="2001-05-30T00:00:00"/>
    <x v="0"/>
    <n v="1"/>
    <s v="Santa Clara Community Organization"/>
    <n v="4224622"/>
    <n v="904477"/>
    <m/>
    <m/>
    <s v="COZY HOMES BY TOM WIRFS DBA"/>
    <m/>
    <s v="3887 SHENSTONE DR"/>
    <x v="0"/>
    <x v="0"/>
    <x v="0"/>
    <m/>
  </r>
  <r>
    <n v="1"/>
    <n v="878"/>
    <n v="1"/>
    <d v="2001-05-31T00:00:00"/>
    <x v="0"/>
    <n v="1"/>
    <s v="River Road Community Organization"/>
    <n v="4230687"/>
    <n v="892216"/>
    <m/>
    <m/>
    <s v="BREEDEN BROS INC"/>
    <m/>
    <s v="307 BRIANA LN"/>
    <x v="0"/>
    <x v="0"/>
    <x v="0"/>
    <m/>
  </r>
  <r>
    <n v="1"/>
    <n v="1293"/>
    <n v="1"/>
    <d v="2001-05-31T00:00:00"/>
    <x v="0"/>
    <n v="1"/>
    <s v="Active Bethel Citizens"/>
    <n v="4213671"/>
    <n v="890448"/>
    <m/>
    <m/>
    <s v="FOOTE DEVELOPMENT COMPANY"/>
    <m/>
    <s v="1622 HAMLET LN"/>
    <x v="0"/>
    <x v="0"/>
    <x v="0"/>
    <m/>
  </r>
  <r>
    <n v="1"/>
    <n v="1295"/>
    <n v="1"/>
    <d v="2001-05-31T00:00:00"/>
    <x v="0"/>
    <n v="1"/>
    <s v="Active Bethel Citizens"/>
    <n v="4213714"/>
    <n v="890444"/>
    <m/>
    <m/>
    <s v="FOOTE DEVELOPMENT COMPANY"/>
    <m/>
    <s v="1624 HAMLET LN"/>
    <x v="0"/>
    <x v="0"/>
    <x v="0"/>
    <m/>
  </r>
  <r>
    <n v="1"/>
    <n v="1345"/>
    <n v="1"/>
    <d v="2001-06-01T00:00:00"/>
    <x v="2"/>
    <n v="1"/>
    <s v="Active Bethel Citizens"/>
    <n v="4215857"/>
    <n v="892282"/>
    <m/>
    <m/>
    <s v="MILLER ALETA"/>
    <m/>
    <s v="5027 W PORT ST"/>
    <x v="0"/>
    <x v="0"/>
    <x v="0"/>
    <m/>
  </r>
  <r>
    <n v="1"/>
    <n v="1727"/>
    <n v="1"/>
    <d v="2001-06-01T00:00:00"/>
    <x v="5"/>
    <n v="1"/>
    <s v="River Road Community Organization"/>
    <n v="4225045"/>
    <n v="896823"/>
    <m/>
    <m/>
    <s v="COREY DAVID S"/>
    <m/>
    <s v="1366 SKIPPER AVE"/>
    <x v="0"/>
    <x v="3"/>
    <x v="1"/>
    <m/>
  </r>
  <r>
    <n v="1"/>
    <n v="1738"/>
    <n v="1"/>
    <d v="2001-06-01T00:00:00"/>
    <x v="5"/>
    <n v="1"/>
    <s v="River Road Community Organization"/>
    <n v="4225021"/>
    <n v="896827"/>
    <m/>
    <m/>
    <s v="COREY DAVID S"/>
    <m/>
    <s v="1378 SKIPPER AVE"/>
    <x v="0"/>
    <x v="3"/>
    <x v="1"/>
    <m/>
  </r>
  <r>
    <n v="1"/>
    <n v="1830"/>
    <n v="1"/>
    <d v="2001-06-01T00:00:00"/>
    <x v="0"/>
    <n v="1"/>
    <s v="Crest Drive Citizens Association"/>
    <n v="4236528"/>
    <n v="865499"/>
    <m/>
    <m/>
    <s v="BORCHARDT SUSAN"/>
    <m/>
    <s v="3941 MONROE ST"/>
    <x v="0"/>
    <x v="0"/>
    <x v="0"/>
    <m/>
  </r>
  <r>
    <n v="1"/>
    <n v="2264"/>
    <n v="1"/>
    <d v="2001-06-01T00:00:00"/>
    <x v="0"/>
    <n v="1"/>
    <s v="Santa Clara Community Organization"/>
    <n v="4224955"/>
    <n v="903830"/>
    <m/>
    <m/>
    <s v="REYNOLDS RON &amp; MICHELLE"/>
    <m/>
    <s v="3653 WILLOWBROOK ST"/>
    <x v="0"/>
    <x v="0"/>
    <x v="0"/>
    <m/>
  </r>
  <r>
    <n v="0"/>
    <n v="2791"/>
    <n v="1"/>
    <d v="2001-06-04T00:00:00"/>
    <x v="0"/>
    <n v="1"/>
    <s v="Santa Clara Community Organization"/>
    <n v="4226016"/>
    <n v="904874"/>
    <m/>
    <m/>
    <s v="BREEDEN BROS INC--DUPLICATE"/>
    <m/>
    <s v="3871 BORESEK LN"/>
    <x v="0"/>
    <x v="0"/>
    <x v="0"/>
    <m/>
  </r>
  <r>
    <n v="0"/>
    <n v="2899"/>
    <n v="1"/>
    <d v="2001-06-04T00:00:00"/>
    <x v="0"/>
    <n v="1"/>
    <s v="Santa Clara Community Organization"/>
    <n v="4224708"/>
    <n v="906429"/>
    <m/>
    <m/>
    <s v="BREEDEN BROS INC--DUPLICATE"/>
    <m/>
    <s v="4278 TORRINGTON AVE"/>
    <x v="0"/>
    <x v="0"/>
    <x v="0"/>
    <m/>
  </r>
  <r>
    <n v="1"/>
    <n v="1895"/>
    <n v="1"/>
    <d v="2001-06-04T00:00:00"/>
    <x v="3"/>
    <n v="2"/>
    <s v="Northeast Neighbors"/>
    <n v="4243000"/>
    <n v="897583"/>
    <m/>
    <m/>
    <s v="PARADISE DEVELOPMENT"/>
    <m/>
    <s v="3374 LAKE GROVE DR"/>
    <x v="0"/>
    <x v="1"/>
    <x v="1"/>
    <m/>
  </r>
  <r>
    <n v="1"/>
    <n v="1966"/>
    <n v="1"/>
    <d v="2001-06-04T00:00:00"/>
    <x v="0"/>
    <n v="1"/>
    <s v="Santa Clara Community Organization"/>
    <n v="4227753"/>
    <n v="909428"/>
    <m/>
    <m/>
    <s v="JURASEVICH ROBERT &amp; DIANA"/>
    <m/>
    <s v="180 DANIEL DR"/>
    <x v="0"/>
    <x v="0"/>
    <x v="0"/>
    <m/>
  </r>
  <r>
    <n v="1"/>
    <n v="2180"/>
    <n v="1"/>
    <d v="2001-06-05T00:00:00"/>
    <x v="0"/>
    <n v="1"/>
    <s v="Active Bethel Citizens"/>
    <n v="4213056"/>
    <n v="889221"/>
    <m/>
    <m/>
    <s v="CENTEX HOMES"/>
    <m/>
    <s v="1208 MULINEX AVE"/>
    <x v="0"/>
    <x v="0"/>
    <x v="0"/>
    <m/>
  </r>
  <r>
    <n v="1"/>
    <n v="2251"/>
    <n v="1"/>
    <d v="2001-06-05T00:00:00"/>
    <x v="0"/>
    <n v="1"/>
    <s v="Santa Clara Community Organization"/>
    <n v="4232123"/>
    <n v="904203"/>
    <m/>
    <m/>
    <s v="SARRICAS CONSTRUCTION CO"/>
    <m/>
    <s v="3766 ROBBIE ST"/>
    <x v="0"/>
    <x v="0"/>
    <x v="0"/>
    <m/>
  </r>
  <r>
    <n v="1"/>
    <n v="2315"/>
    <n v="1"/>
    <d v="2001-06-05T00:00:00"/>
    <x v="0"/>
    <n v="1"/>
    <s v="Santa Clara Community Organization"/>
    <n v="4232545"/>
    <n v="904312"/>
    <m/>
    <m/>
    <s v="OREGON ESTATES LLC"/>
    <m/>
    <s v="3763 JULIA LP"/>
    <x v="0"/>
    <x v="0"/>
    <x v="0"/>
    <m/>
  </r>
  <r>
    <n v="1"/>
    <n v="2132"/>
    <n v="1"/>
    <d v="2001-06-06T00:00:00"/>
    <x v="2"/>
    <n v="1"/>
    <s v="Active Bethel Citizens"/>
    <n v="4223263"/>
    <n v="890164"/>
    <m/>
    <m/>
    <s v="COOPER ALAN &amp; JACKIE"/>
    <m/>
    <s v="1519 WAITE ST"/>
    <x v="0"/>
    <x v="0"/>
    <x v="0"/>
    <m/>
  </r>
  <r>
    <n v="1"/>
    <n v="761"/>
    <n v="1"/>
    <d v="2001-06-07T00:00:00"/>
    <x v="0"/>
    <n v="1"/>
    <s v="River Road Community Organization"/>
    <n v="4230625"/>
    <n v="892216"/>
    <m/>
    <m/>
    <s v="BREEDEN BROS INC"/>
    <m/>
    <s v="315 BRIANA LN"/>
    <x v="0"/>
    <x v="0"/>
    <x v="0"/>
    <m/>
  </r>
  <r>
    <n v="1"/>
    <n v="1771"/>
    <n v="1"/>
    <d v="2001-06-07T00:00:00"/>
    <x v="0"/>
    <n v="1"/>
    <s v="Santa Clara Community Organization"/>
    <n v="4232276"/>
    <n v="904056"/>
    <m/>
    <m/>
    <s v="KIDS ENTERPRISES"/>
    <m/>
    <s v="3733 ROBBIE ST"/>
    <x v="0"/>
    <x v="0"/>
    <x v="0"/>
    <m/>
  </r>
  <r>
    <n v="1"/>
    <n v="2103"/>
    <n v="1"/>
    <d v="2001-06-07T00:00:00"/>
    <x v="0"/>
    <n v="1"/>
    <s v="Santa Clara Community Organization"/>
    <n v="4224755"/>
    <n v="905703"/>
    <m/>
    <m/>
    <s v="BREEDEN BROS INC"/>
    <m/>
    <s v="4032 TORRINGTON AVE"/>
    <x v="0"/>
    <x v="0"/>
    <x v="0"/>
    <m/>
  </r>
  <r>
    <n v="1"/>
    <n v="2161"/>
    <n v="1"/>
    <d v="2001-06-07T00:00:00"/>
    <x v="0"/>
    <n v="1"/>
    <s v="Santa Clara Community Organization"/>
    <n v="4224402"/>
    <n v="905978"/>
    <m/>
    <m/>
    <s v="BREEDEN BROS INC--DUPLICATE"/>
    <m/>
    <s v="4139 SABRENA AVE"/>
    <x v="0"/>
    <x v="0"/>
    <x v="0"/>
    <m/>
  </r>
  <r>
    <n v="1"/>
    <n v="2169"/>
    <n v="1"/>
    <d v="2001-06-07T00:00:00"/>
    <x v="0"/>
    <n v="1"/>
    <s v="Northeast Neighbors"/>
    <n v="4249305"/>
    <n v="896273"/>
    <m/>
    <m/>
    <s v="FUTURE B HOMES INC"/>
    <m/>
    <s v="3309 ANTIGUA DR"/>
    <x v="0"/>
    <x v="0"/>
    <x v="0"/>
    <m/>
  </r>
  <r>
    <n v="1"/>
    <n v="2346"/>
    <n v="1"/>
    <d v="2001-06-07T00:00:00"/>
    <x v="0"/>
    <n v="1"/>
    <s v="Active Bethel Citizens"/>
    <n v="4213059"/>
    <n v="889283"/>
    <m/>
    <m/>
    <s v="CENTEX HOMES"/>
    <m/>
    <s v="1226 MULINEX AVE"/>
    <x v="0"/>
    <x v="0"/>
    <x v="0"/>
    <m/>
  </r>
  <r>
    <n v="1"/>
    <n v="2349"/>
    <n v="1"/>
    <d v="2001-06-07T00:00:00"/>
    <x v="0"/>
    <n v="1"/>
    <s v="Active Bethel Citizens"/>
    <n v="4213060"/>
    <n v="889343"/>
    <m/>
    <m/>
    <s v="CENTEX HOMES"/>
    <m/>
    <s v="1238 MULINEX AVE"/>
    <x v="0"/>
    <x v="0"/>
    <x v="0"/>
    <m/>
  </r>
  <r>
    <n v="1"/>
    <n v="2395"/>
    <n v="1"/>
    <d v="2001-06-07T00:00:00"/>
    <x v="0"/>
    <n v="1"/>
    <s v="Santa Clara Community Organization"/>
    <n v="4232118"/>
    <n v="904005"/>
    <m/>
    <m/>
    <s v="SUMMIT DEVELOPMENT"/>
    <m/>
    <s v="3726 ROBBIE ST"/>
    <x v="0"/>
    <x v="0"/>
    <x v="0"/>
    <m/>
  </r>
  <r>
    <n v="1"/>
    <n v="1797"/>
    <n v="1"/>
    <d v="2001-06-08T00:00:00"/>
    <x v="0"/>
    <n v="1"/>
    <s v="Santa Clara Community Organization"/>
    <n v="4226949"/>
    <n v="905326"/>
    <m/>
    <m/>
    <s v="BRUCE WIECHERT CUSTOM HOMES"/>
    <m/>
    <s v="397 NAISMITH BLVD"/>
    <x v="0"/>
    <x v="0"/>
    <x v="0"/>
    <m/>
  </r>
  <r>
    <n v="1"/>
    <n v="2116"/>
    <n v="1"/>
    <d v="2001-06-08T00:00:00"/>
    <x v="5"/>
    <n v="1"/>
    <s v="River Road Community Organization"/>
    <n v="4225094"/>
    <n v="896813"/>
    <m/>
    <m/>
    <s v="GANSEN CONSTRUCTION"/>
    <m/>
    <s v="1342 SKIPPER AVE"/>
    <x v="0"/>
    <x v="3"/>
    <x v="1"/>
    <m/>
  </r>
  <r>
    <n v="1"/>
    <n v="2117"/>
    <n v="1"/>
    <d v="2001-06-08T00:00:00"/>
    <x v="5"/>
    <n v="1"/>
    <s v="River Road Community Organization"/>
    <n v="4225069"/>
    <n v="896816"/>
    <m/>
    <m/>
    <s v="GANSEN CONSTRUCTION"/>
    <m/>
    <s v="1354 SKIPPER AVE"/>
    <x v="0"/>
    <x v="3"/>
    <x v="1"/>
    <m/>
  </r>
  <r>
    <n v="1"/>
    <n v="2391"/>
    <n v="1"/>
    <d v="2001-06-08T00:00:00"/>
    <x v="0"/>
    <n v="1"/>
    <s v="Santa Clara Community Organization"/>
    <n v="4224951"/>
    <n v="903693"/>
    <m/>
    <m/>
    <s v="ANGELL TOM &amp; JOANN"/>
    <m/>
    <s v="3611 WILLOWBROOK ST"/>
    <x v="0"/>
    <x v="0"/>
    <x v="0"/>
    <m/>
  </r>
  <r>
    <n v="1"/>
    <n v="2065"/>
    <n v="1"/>
    <d v="2001-06-11T00:00:00"/>
    <x v="0"/>
    <n v="1"/>
    <s v="River Road Community Organization"/>
    <n v="4229195"/>
    <n v="892998"/>
    <m/>
    <m/>
    <s v="SORRIC RICHARD J"/>
    <m/>
    <s v="1444 ESCALANTE ST"/>
    <x v="0"/>
    <x v="0"/>
    <x v="0"/>
    <m/>
  </r>
  <r>
    <n v="1"/>
    <n v="2067"/>
    <n v="1"/>
    <d v="2001-06-11T00:00:00"/>
    <x v="0"/>
    <n v="1"/>
    <s v="River Road Community Organization"/>
    <n v="4229311"/>
    <n v="892870"/>
    <m/>
    <m/>
    <s v="SORRIC RICHARD J"/>
    <m/>
    <s v="1425 ESCALANTE ST"/>
    <x v="0"/>
    <x v="0"/>
    <x v="0"/>
    <m/>
  </r>
  <r>
    <n v="1"/>
    <n v="2242"/>
    <n v="1"/>
    <d v="2001-06-11T00:00:00"/>
    <x v="0"/>
    <n v="1"/>
    <s v="Active Bethel Citizens"/>
    <n v="4222789"/>
    <n v="887056"/>
    <m/>
    <m/>
    <s v="ADAMO MARVIN"/>
    <m/>
    <s v="805 BERNTZEN RD"/>
    <x v="0"/>
    <x v="0"/>
    <x v="0"/>
    <m/>
  </r>
  <r>
    <n v="1"/>
    <n v="2293"/>
    <n v="1"/>
    <d v="2001-06-11T00:00:00"/>
    <x v="0"/>
    <n v="1"/>
    <s v="Santa Clara Community Organization"/>
    <n v="4224379"/>
    <n v="904667"/>
    <m/>
    <m/>
    <s v="COZY HOMES BY TOM WIRFS DBA"/>
    <m/>
    <s v="1085 TYSON LN"/>
    <x v="0"/>
    <x v="0"/>
    <x v="0"/>
    <m/>
  </r>
  <r>
    <n v="1"/>
    <n v="2308"/>
    <n v="1"/>
    <d v="2001-06-11T00:00:00"/>
    <x v="0"/>
    <n v="1"/>
    <s v="River Road Community Organization"/>
    <n v="4230496"/>
    <n v="891565"/>
    <m/>
    <m/>
    <s v="GEROT MICHAEL &amp; ELIZBETH"/>
    <m/>
    <s v="1319 ANDERSEN LN"/>
    <x v="0"/>
    <x v="0"/>
    <x v="0"/>
    <m/>
  </r>
  <r>
    <n v="1"/>
    <n v="2341"/>
    <n v="1"/>
    <d v="2001-06-11T00:00:00"/>
    <x v="0"/>
    <n v="1"/>
    <s v="Active Bethel Citizens"/>
    <n v="4222813"/>
    <n v="892843"/>
    <m/>
    <m/>
    <s v="HAYDEN HOMES"/>
    <m/>
    <s v="3705 RIVIERA"/>
    <x v="0"/>
    <x v="0"/>
    <x v="0"/>
    <m/>
  </r>
  <r>
    <n v="1"/>
    <n v="2342"/>
    <n v="1"/>
    <d v="2001-06-11T00:00:00"/>
    <x v="0"/>
    <n v="1"/>
    <s v="Active Bethel Citizens"/>
    <n v="4222507"/>
    <n v="892835"/>
    <m/>
    <m/>
    <s v="HAYDEN HOMES"/>
    <m/>
    <s v="3761 RIVIERA"/>
    <x v="0"/>
    <x v="0"/>
    <x v="0"/>
    <m/>
  </r>
  <r>
    <n v="1"/>
    <n v="2344"/>
    <n v="1"/>
    <d v="2001-06-11T00:00:00"/>
    <x v="0"/>
    <n v="1"/>
    <s v="Active Bethel Citizens"/>
    <n v="4222567"/>
    <n v="892834"/>
    <m/>
    <m/>
    <s v="HAYDEN HOMES"/>
    <m/>
    <s v="3755 RIVIERA"/>
    <x v="0"/>
    <x v="0"/>
    <x v="0"/>
    <m/>
  </r>
  <r>
    <n v="1"/>
    <n v="2600"/>
    <n v="1"/>
    <d v="2001-06-11T00:00:00"/>
    <x v="1"/>
    <n v="1"/>
    <s v="Active Bethel Citizens"/>
    <n v="4221410"/>
    <n v="887952"/>
    <m/>
    <s v="Songbrook MH Park"/>
    <s v="ROYAL PROPERTY CORP"/>
    <s v="WICKS LOREN &amp; LARRI"/>
    <s v="4055 ROYAL AVE, Unit 80"/>
    <x v="0"/>
    <x v="0"/>
    <x v="0"/>
    <m/>
  </r>
  <r>
    <n v="1"/>
    <n v="2602"/>
    <n v="1"/>
    <d v="2001-06-11T00:00:00"/>
    <x v="1"/>
    <n v="1"/>
    <s v="Active Bethel Citizens"/>
    <n v="4220215"/>
    <n v="885248"/>
    <m/>
    <s v="Roosevelt Acres MH Park"/>
    <s v="ROOSEVELT ACRES LLC"/>
    <s v="EMERALD LIFESTYLE HOMES"/>
    <s v="4175 FERGUS AVE, Unit 22"/>
    <x v="0"/>
    <x v="0"/>
    <x v="0"/>
    <m/>
  </r>
  <r>
    <n v="0"/>
    <n v="2973"/>
    <n v="1"/>
    <d v="2001-06-13T00:00:00"/>
    <x v="0"/>
    <n v="1"/>
    <s v="Santa Clara Community Organization"/>
    <n v="4224699"/>
    <n v="905983"/>
    <m/>
    <m/>
    <s v="BREEDEN BROS INC"/>
    <m/>
    <s v="4130 TORRINGTON AVE"/>
    <x v="0"/>
    <x v="0"/>
    <x v="0"/>
    <m/>
  </r>
  <r>
    <n v="1"/>
    <n v="1992"/>
    <n v="1"/>
    <d v="2001-06-13T00:00:00"/>
    <x v="0"/>
    <n v="1"/>
    <s v="Santa Clara Community Organization"/>
    <n v="4224927"/>
    <n v="906527"/>
    <m/>
    <m/>
    <s v="BREEDEN BROS INC--DUPLICATE"/>
    <m/>
    <s v="4299 TORRINGTON AVE"/>
    <x v="0"/>
    <x v="0"/>
    <x v="0"/>
    <m/>
  </r>
  <r>
    <n v="1"/>
    <n v="2071"/>
    <n v="1"/>
    <d v="2001-06-13T00:00:00"/>
    <x v="0"/>
    <n v="1"/>
    <s v="Active Bethel Citizens"/>
    <n v="4213632"/>
    <n v="890513"/>
    <m/>
    <m/>
    <s v="FOOTE MIKE"/>
    <m/>
    <s v="1630 HAMLET LN"/>
    <x v="0"/>
    <x v="0"/>
    <x v="0"/>
    <m/>
  </r>
  <r>
    <n v="1"/>
    <n v="2074"/>
    <n v="1"/>
    <d v="2001-06-13T00:00:00"/>
    <x v="0"/>
    <n v="1"/>
    <s v="Active Bethel Citizens"/>
    <n v="4213674"/>
    <n v="890512"/>
    <m/>
    <m/>
    <s v="FOOTE MIKE"/>
    <m/>
    <s v="1628 HAMLET LN"/>
    <x v="0"/>
    <x v="0"/>
    <x v="0"/>
    <m/>
  </r>
  <r>
    <n v="1"/>
    <n v="2075"/>
    <n v="1"/>
    <d v="2001-06-13T00:00:00"/>
    <x v="0"/>
    <n v="1"/>
    <s v="Active Bethel Citizens"/>
    <n v="4213716"/>
    <n v="890511"/>
    <m/>
    <m/>
    <s v="FOOTE MIKE"/>
    <m/>
    <s v="1626 HAMLET LN"/>
    <x v="0"/>
    <x v="0"/>
    <x v="0"/>
    <m/>
  </r>
  <r>
    <n v="1"/>
    <n v="2101"/>
    <n v="1"/>
    <d v="2001-06-13T00:00:00"/>
    <x v="0"/>
    <n v="1"/>
    <s v="Santa Clara Community Organization"/>
    <n v="4228092"/>
    <n v="907504"/>
    <m/>
    <m/>
    <s v="OREGON ESTATES LLC"/>
    <m/>
    <s v="108 BAMPTON CT"/>
    <x v="0"/>
    <x v="0"/>
    <x v="0"/>
    <m/>
  </r>
  <r>
    <n v="1"/>
    <n v="2197"/>
    <n v="1"/>
    <d v="2001-06-13T00:00:00"/>
    <x v="0"/>
    <n v="1"/>
    <s v="Santa Clara Community Organization"/>
    <n v="4224577"/>
    <n v="906704"/>
    <m/>
    <m/>
    <s v="BREEDEN BROS INC"/>
    <m/>
    <s v="4283 HYACINTH ST"/>
    <x v="0"/>
    <x v="0"/>
    <x v="0"/>
    <m/>
  </r>
  <r>
    <n v="1"/>
    <n v="2291"/>
    <n v="1"/>
    <d v="2001-06-13T00:00:00"/>
    <x v="0"/>
    <n v="1"/>
    <s v="Northeast Neighbors"/>
    <n v="4250122"/>
    <n v="896504"/>
    <m/>
    <m/>
    <s v="FUTURE B HOMES INC"/>
    <m/>
    <s v="2850 MARTINIQUE AVE"/>
    <x v="0"/>
    <x v="0"/>
    <x v="0"/>
    <m/>
  </r>
  <r>
    <n v="1"/>
    <n v="2348"/>
    <n v="1"/>
    <d v="2001-06-13T00:00:00"/>
    <x v="0"/>
    <n v="1"/>
    <s v="Active Bethel Citizens"/>
    <n v="4213030"/>
    <n v="889065"/>
    <m/>
    <m/>
    <s v="CENTEX HOMES"/>
    <m/>
    <s v="5540 DONOHOE AVE"/>
    <x v="0"/>
    <x v="0"/>
    <x v="0"/>
    <m/>
  </r>
  <r>
    <n v="1"/>
    <n v="2259"/>
    <n v="1"/>
    <d v="2001-06-14T00:00:00"/>
    <x v="0"/>
    <n v="1"/>
    <s v="Active Bethel Citizens"/>
    <n v="4210319"/>
    <n v="892185"/>
    <m/>
    <m/>
    <s v="BRUCE WIECHERT CUSTOM HOMES"/>
    <m/>
    <s v="6005 GEYSER PEAK PL"/>
    <x v="0"/>
    <x v="0"/>
    <x v="0"/>
    <m/>
  </r>
  <r>
    <n v="1"/>
    <n v="2284"/>
    <n v="1"/>
    <d v="2001-06-14T00:00:00"/>
    <x v="0"/>
    <n v="1"/>
    <s v="River Road Community Organization"/>
    <n v="4230333"/>
    <n v="891790"/>
    <m/>
    <m/>
    <s v="G T RENKEN BUILDERS"/>
    <m/>
    <s v="1344 ANDERSEN LN"/>
    <x v="0"/>
    <x v="0"/>
    <x v="0"/>
    <m/>
  </r>
  <r>
    <n v="0"/>
    <n v="2723"/>
    <n v="1"/>
    <d v="2001-06-15T00:00:00"/>
    <x v="0"/>
    <n v="1"/>
    <s v="Santa Clara Community Organization"/>
    <n v="4226035"/>
    <n v="904777"/>
    <m/>
    <m/>
    <s v="BREEDEN BROS INC--DUPLICATE"/>
    <m/>
    <s v="3825 BORESEK LN"/>
    <x v="0"/>
    <x v="0"/>
    <x v="0"/>
    <m/>
  </r>
  <r>
    <n v="0"/>
    <n v="3046"/>
    <n v="1"/>
    <d v="2001-06-15T00:00:00"/>
    <x v="0"/>
    <n v="1"/>
    <s v="Santa Clara Community Organization"/>
    <n v="4224696"/>
    <n v="906535"/>
    <m/>
    <m/>
    <s v="BREEDEN BROS INC"/>
    <m/>
    <s v="4270 HYACINTH ST"/>
    <x v="0"/>
    <x v="0"/>
    <x v="0"/>
    <m/>
  </r>
  <r>
    <n v="1"/>
    <n v="2476"/>
    <n v="1"/>
    <d v="2001-06-15T00:00:00"/>
    <x v="0"/>
    <n v="1"/>
    <s v="Santa Clara Community Organization"/>
    <n v="4225226"/>
    <n v="904048"/>
    <m/>
    <m/>
    <s v="SAVAGE CONSTRUCTION"/>
    <m/>
    <s v="971 LEONARDS WAY"/>
    <x v="0"/>
    <x v="0"/>
    <x v="0"/>
    <m/>
  </r>
  <r>
    <n v="1"/>
    <n v="2515"/>
    <n v="1"/>
    <d v="2001-06-15T00:00:00"/>
    <x v="0"/>
    <n v="1"/>
    <s v="Santa Clara Community Organization"/>
    <n v="4224626"/>
    <n v="906541"/>
    <m/>
    <m/>
    <s v="BREEDEN BROS INC"/>
    <m/>
    <s v="4278 HYACINTH ST"/>
    <x v="0"/>
    <x v="0"/>
    <x v="0"/>
    <m/>
  </r>
  <r>
    <n v="1"/>
    <n v="2285"/>
    <n v="1"/>
    <d v="2001-06-18T00:00:00"/>
    <x v="0"/>
    <n v="1"/>
    <s v="Santa Clara Community Organization"/>
    <n v="4232125"/>
    <n v="902320"/>
    <s v="Secondary Dwelling Unit"/>
    <m/>
    <s v="POSTON TRENT"/>
    <m/>
    <s v="3357 PAULA CT"/>
    <x v="0"/>
    <x v="0"/>
    <x v="0"/>
    <s v="Need to count two here, a SFD and a SDU, so tallying in excel changed proposed du from 2 to 1 and added duplicate record. However, proposed du remains 2 in aptwin."/>
  </r>
  <r>
    <n v="1"/>
    <n v="2740"/>
    <n v="1"/>
    <d v="2001-06-18T00:00:00"/>
    <x v="1"/>
    <n v="1"/>
    <s v="Harlow Neighbors"/>
    <n v="4250971"/>
    <n v="888295"/>
    <m/>
    <s v="Camelot MH Park"/>
    <s v="HUER EARL &amp; BARBARA"/>
    <m/>
    <s v="3700 BABCOCK LN, Unit 147"/>
    <x v="0"/>
    <x v="0"/>
    <x v="0"/>
    <m/>
  </r>
  <r>
    <n v="1"/>
    <n v="2285"/>
    <n v="1"/>
    <d v="2001-06-19T00:00:00"/>
    <x v="6"/>
    <n v="1"/>
    <s v="Santa Clara Community Organization"/>
    <n v="4232125"/>
    <n v="902320"/>
    <s v="Secondary Dwelling Unit"/>
    <m/>
    <s v="POSTON TRENT"/>
    <m/>
    <s v="3358 PAULA CT"/>
    <x v="0"/>
    <x v="0"/>
    <x v="0"/>
    <s v="Need to count two here, a SFD and a SDU SO THIS IS A DUPLICATE RECORD THAT I ADDED TO EXCEL ONLY AND MADE THE PROPOSED USE A SDU.."/>
  </r>
  <r>
    <n v="1"/>
    <n v="2410"/>
    <n v="1"/>
    <d v="2001-06-19T00:00:00"/>
    <x v="2"/>
    <n v="1"/>
    <s v="River Road Community Organization"/>
    <n v="4224532"/>
    <n v="896947"/>
    <m/>
    <m/>
    <s v="DARNELL CHERYL"/>
    <m/>
    <s v="1545 SKIPPER AVE"/>
    <x v="0"/>
    <x v="0"/>
    <x v="0"/>
    <m/>
  </r>
  <r>
    <n v="1"/>
    <n v="2530"/>
    <n v="1"/>
    <d v="2001-06-19T00:00:00"/>
    <x v="0"/>
    <n v="1"/>
    <s v="Santa Clara Community Organization"/>
    <n v="4227793"/>
    <n v="904746"/>
    <m/>
    <m/>
    <s v="BRUCE WIECHERT CUSTOM HOMES"/>
    <m/>
    <s v="122 MACKIN AVE"/>
    <x v="0"/>
    <x v="0"/>
    <x v="0"/>
    <m/>
  </r>
  <r>
    <n v="0"/>
    <n v="2859"/>
    <n v="1"/>
    <d v="2001-06-20T00:00:00"/>
    <x v="0"/>
    <n v="1"/>
    <s v="Santa Clara Community Organization"/>
    <n v="4224695"/>
    <n v="905874"/>
    <m/>
    <m/>
    <s v="BREEDEN BROS INC--DUPLICATE"/>
    <m/>
    <s v="4082 TORRINGTON AVE"/>
    <x v="0"/>
    <x v="0"/>
    <x v="0"/>
    <m/>
  </r>
  <r>
    <n v="0"/>
    <n v="3138"/>
    <n v="1"/>
    <d v="2001-06-20T00:00:00"/>
    <x v="0"/>
    <n v="1"/>
    <s v="Crest Drive Citizens Association"/>
    <n v="4236844"/>
    <n v="865378"/>
    <m/>
    <m/>
    <s v="BREEDEN BROS INC--DUPLICATE"/>
    <m/>
    <s v="3954 MONROE ST"/>
    <x v="0"/>
    <x v="0"/>
    <x v="0"/>
    <m/>
  </r>
  <r>
    <n v="1"/>
    <n v="2231"/>
    <n v="1"/>
    <d v="2001-06-20T00:00:00"/>
    <x v="0"/>
    <n v="1"/>
    <s v="Santa Clara Community Organization"/>
    <n v="4225063"/>
    <n v="905139"/>
    <m/>
    <m/>
    <s v="BRUCE WIECHERT CUSTOM HOMES"/>
    <m/>
    <s v="3888 FEE CT"/>
    <x v="0"/>
    <x v="0"/>
    <x v="0"/>
    <m/>
  </r>
  <r>
    <n v="1"/>
    <n v="2422"/>
    <n v="1"/>
    <d v="2001-06-20T00:00:00"/>
    <x v="0"/>
    <n v="1"/>
    <s v="Santa Clara Community Organization"/>
    <n v="4224493"/>
    <n v="904545"/>
    <m/>
    <m/>
    <s v="COZY HOMES BY TOM WIRFS DBA"/>
    <m/>
    <s v="1080 TYSON LN"/>
    <x v="0"/>
    <x v="0"/>
    <x v="0"/>
    <m/>
  </r>
  <r>
    <n v="1"/>
    <n v="2128"/>
    <n v="1"/>
    <d v="2001-06-21T00:00:00"/>
    <x v="0"/>
    <n v="1"/>
    <s v="Northeast Neighbors"/>
    <n v="4242430"/>
    <n v="896510"/>
    <m/>
    <m/>
    <s v="KNUTSON &amp; SONS"/>
    <m/>
    <s v="3170 METOLIUS DR"/>
    <x v="0"/>
    <x v="0"/>
    <x v="0"/>
    <m/>
  </r>
  <r>
    <n v="1"/>
    <n v="2454"/>
    <n v="1"/>
    <d v="2001-06-21T00:00:00"/>
    <x v="0"/>
    <n v="1"/>
    <s v="Northeast Neighbors"/>
    <n v="4242599"/>
    <n v="896659"/>
    <m/>
    <m/>
    <s v="KNUTSON &amp; SONS"/>
    <m/>
    <s v="3165 METOLIUS DR"/>
    <x v="0"/>
    <x v="0"/>
    <x v="0"/>
    <m/>
  </r>
  <r>
    <n v="1"/>
    <n v="2638"/>
    <n v="1"/>
    <d v="2001-06-21T00:00:00"/>
    <x v="1"/>
    <n v="1"/>
    <s v="Active Bethel Citizens"/>
    <n v="4214831"/>
    <n v="890429"/>
    <m/>
    <m/>
    <s v="EVON WALKER"/>
    <m/>
    <s v="5449 OLYMPIC CIR"/>
    <x v="0"/>
    <x v="0"/>
    <x v="0"/>
    <m/>
  </r>
  <r>
    <n v="1"/>
    <n v="2619"/>
    <n v="1"/>
    <d v="2001-06-22T00:00:00"/>
    <x v="0"/>
    <n v="1"/>
    <s v="Active Bethel Citizens"/>
    <n v="4223678"/>
    <n v="889796"/>
    <m/>
    <m/>
    <s v="MICKELSON BARBARA A"/>
    <m/>
    <s v="1485 TAFT ST"/>
    <x v="0"/>
    <x v="0"/>
    <x v="0"/>
    <m/>
  </r>
  <r>
    <n v="1"/>
    <n v="2659"/>
    <n v="1"/>
    <d v="2001-06-22T00:00:00"/>
    <x v="0"/>
    <n v="1"/>
    <s v="Active Bethel Citizens"/>
    <n v="4212972"/>
    <n v="890361"/>
    <m/>
    <m/>
    <s v="FOOTE DEVELOPMENT COMPANY"/>
    <m/>
    <s v="5460 BADEN WAY"/>
    <x v="0"/>
    <x v="0"/>
    <x v="0"/>
    <m/>
  </r>
  <r>
    <n v="1"/>
    <n v="2660"/>
    <n v="1"/>
    <d v="2001-06-22T00:00:00"/>
    <x v="0"/>
    <n v="1"/>
    <s v="Active Bethel Citizens"/>
    <n v="4212915"/>
    <n v="890366"/>
    <m/>
    <m/>
    <s v="FOOTE DEVELOPMENT COMPANY"/>
    <m/>
    <s v="5474 BADEN WAY"/>
    <x v="0"/>
    <x v="0"/>
    <x v="0"/>
    <m/>
  </r>
  <r>
    <n v="1"/>
    <n v="2661"/>
    <n v="1"/>
    <d v="2001-06-22T00:00:00"/>
    <x v="0"/>
    <n v="1"/>
    <s v="Active Bethel Citizens"/>
    <n v="4212920"/>
    <n v="890512"/>
    <m/>
    <m/>
    <s v="FOOTE DEVELOPMENT COMPANY"/>
    <m/>
    <s v="5479 BADEN WAY"/>
    <x v="0"/>
    <x v="0"/>
    <x v="0"/>
    <m/>
  </r>
  <r>
    <n v="1"/>
    <n v="2662"/>
    <n v="1"/>
    <d v="2001-06-22T00:00:00"/>
    <x v="0"/>
    <n v="1"/>
    <s v="Active Bethel Citizens"/>
    <n v="4212973"/>
    <n v="890505"/>
    <m/>
    <m/>
    <s v="FOOTE DEVELOPMENT COMPANY"/>
    <m/>
    <s v="5467 BADEN WAY"/>
    <x v="0"/>
    <x v="0"/>
    <x v="0"/>
    <m/>
  </r>
  <r>
    <n v="1"/>
    <n v="2684"/>
    <n v="1"/>
    <d v="2001-06-22T00:00:00"/>
    <x v="0"/>
    <n v="1"/>
    <s v="Santa Clara Community Organization"/>
    <n v="4226706"/>
    <n v="905396"/>
    <m/>
    <m/>
    <s v="BRUCE WIECHERT CUSTOM HOMES"/>
    <m/>
    <s v="429 NAISMITH BLVD"/>
    <x v="0"/>
    <x v="0"/>
    <x v="0"/>
    <m/>
  </r>
  <r>
    <n v="1"/>
    <n v="1822"/>
    <n v="1"/>
    <d v="2001-06-25T00:00:00"/>
    <x v="0"/>
    <n v="1"/>
    <s v="Santa Clara Community Organization"/>
    <n v="4224326"/>
    <n v="904655"/>
    <m/>
    <m/>
    <s v="COZY HOMES BY TOM WIRFS DBA"/>
    <m/>
    <s v="1089 TYSON LN"/>
    <x v="0"/>
    <x v="0"/>
    <x v="0"/>
    <m/>
  </r>
  <r>
    <n v="1"/>
    <n v="2556"/>
    <n v="1"/>
    <d v="2001-06-25T00:00:00"/>
    <x v="0"/>
    <n v="1"/>
    <s v="Active Bethel Citizens"/>
    <n v="4213064"/>
    <n v="889402"/>
    <m/>
    <m/>
    <s v="CENTEX HOMES"/>
    <m/>
    <s v="1264 MULINEX AVE"/>
    <x v="0"/>
    <x v="0"/>
    <x v="0"/>
    <m/>
  </r>
  <r>
    <n v="1"/>
    <n v="2642"/>
    <n v="1"/>
    <d v="2001-06-25T00:00:00"/>
    <x v="0"/>
    <n v="1"/>
    <s v="Active Bethel Citizens"/>
    <n v="4213065"/>
    <n v="889462"/>
    <m/>
    <m/>
    <s v="CENTEX HOMES"/>
    <m/>
    <s v="1280 MULINEX AVE"/>
    <x v="0"/>
    <x v="0"/>
    <x v="0"/>
    <m/>
  </r>
  <r>
    <n v="0"/>
    <n v="3569"/>
    <n v="1"/>
    <d v="2001-06-26T00:00:00"/>
    <x v="0"/>
    <n v="1"/>
    <s v="Goodpasture Island Neighbors"/>
    <n v="4234335"/>
    <n v="891829"/>
    <m/>
    <m/>
    <s v="ADKINS JACK L"/>
    <m/>
    <s v="1868 RIVERWOOD ALY"/>
    <x v="0"/>
    <x v="0"/>
    <x v="0"/>
    <m/>
  </r>
  <r>
    <n v="1"/>
    <n v="1785"/>
    <n v="1"/>
    <d v="2001-06-27T00:00:00"/>
    <x v="0"/>
    <n v="1"/>
    <s v="Laurel Hill Valley Citizens"/>
    <n v="4249429"/>
    <n v="874092"/>
    <m/>
    <m/>
    <s v="MENDELUK GEORGE &amp; VICTORIA"/>
    <m/>
    <s v="2075 FLORAL HILL DR"/>
    <x v="0"/>
    <x v="0"/>
    <x v="0"/>
    <m/>
  </r>
  <r>
    <n v="1"/>
    <n v="2417"/>
    <n v="1"/>
    <d v="2001-06-29T00:00:00"/>
    <x v="0"/>
    <n v="1"/>
    <s v="Southeast Neighbors"/>
    <n v="4247085"/>
    <n v="863221"/>
    <m/>
    <m/>
    <s v="HELMICK JOHN &amp; CINDY"/>
    <m/>
    <s v="2015 E 43RD AVE"/>
    <x v="0"/>
    <x v="0"/>
    <x v="0"/>
    <m/>
  </r>
  <r>
    <n v="1"/>
    <n v="2347"/>
    <n v="1"/>
    <d v="2001-07-02T00:00:00"/>
    <x v="0"/>
    <n v="1"/>
    <s v="Active Bethel Citizens"/>
    <n v="4222676"/>
    <n v="893169"/>
    <m/>
    <m/>
    <s v="CENTEX HOMES"/>
    <m/>
    <s v="3818 AERIAL WAY"/>
    <x v="0"/>
    <x v="0"/>
    <x v="0"/>
    <m/>
  </r>
  <r>
    <n v="1"/>
    <n v="2507"/>
    <n v="1"/>
    <d v="2001-07-02T00:00:00"/>
    <x v="0"/>
    <n v="1"/>
    <s v="Active Bethel Citizens"/>
    <n v="4221997"/>
    <n v="893009"/>
    <m/>
    <m/>
    <s v="CENTEX HOMES"/>
    <m/>
    <s v="2193 KELSY LN"/>
    <x v="0"/>
    <x v="0"/>
    <x v="0"/>
    <m/>
  </r>
  <r>
    <n v="1"/>
    <n v="2643"/>
    <n v="1"/>
    <d v="2001-07-02T00:00:00"/>
    <x v="0"/>
    <n v="1"/>
    <s v="Active Bethel Citizens"/>
    <n v="4222668"/>
    <n v="893567"/>
    <m/>
    <m/>
    <s v="CENTEX HOMES"/>
    <m/>
    <s v="3875 CENTURY DR"/>
    <x v="0"/>
    <x v="0"/>
    <x v="0"/>
    <m/>
  </r>
  <r>
    <n v="0"/>
    <n v="3125"/>
    <n v="1"/>
    <d v="2001-07-03T00:00:00"/>
    <x v="0"/>
    <n v="1"/>
    <s v="Santa Clara Community Organization"/>
    <n v="4227494"/>
    <n v="900572"/>
    <m/>
    <m/>
    <s v="SOGN ANDREA"/>
    <m/>
    <s v="2992 DAHLIA LN"/>
    <x v="0"/>
    <x v="0"/>
    <x v="0"/>
    <m/>
  </r>
  <r>
    <n v="1"/>
    <n v="2818"/>
    <n v="1"/>
    <d v="2001-07-03T00:00:00"/>
    <x v="0"/>
    <n v="1"/>
    <s v="Santa Clara Community Organization"/>
    <n v="4225036"/>
    <n v="904272"/>
    <m/>
    <m/>
    <s v="CLARKE LAWRENCE E"/>
    <m/>
    <s v="1033 HAMMER LN"/>
    <x v="0"/>
    <x v="0"/>
    <x v="0"/>
    <m/>
  </r>
  <r>
    <n v="1"/>
    <n v="3019"/>
    <n v="1"/>
    <d v="2001-07-03T00:00:00"/>
    <x v="1"/>
    <n v="1"/>
    <s v="Active Bethel Citizens"/>
    <n v="4220215"/>
    <n v="885248"/>
    <m/>
    <s v="Roosevelt Acres MH Park"/>
    <s v="ROOSEVELT ACRES LLC"/>
    <s v="HARLACHER LOREN"/>
    <s v="4175 FERGUS AVE, Unit 30"/>
    <x v="0"/>
    <x v="0"/>
    <x v="0"/>
    <m/>
  </r>
  <r>
    <n v="1"/>
    <n v="1987"/>
    <n v="1"/>
    <d v="2001-07-05T00:00:00"/>
    <x v="0"/>
    <n v="1"/>
    <s v="Active Bethel Citizens"/>
    <n v="4219965"/>
    <n v="887761"/>
    <m/>
    <m/>
    <s v="MCKAY BUILDING CO"/>
    <m/>
    <s v="4235 FLAGSTAFF ST"/>
    <x v="0"/>
    <x v="0"/>
    <x v="0"/>
    <m/>
  </r>
  <r>
    <n v="1"/>
    <n v="2381"/>
    <n v="1"/>
    <d v="2001-07-05T00:00:00"/>
    <x v="0"/>
    <n v="1"/>
    <s v="Northeast Neighbors"/>
    <n v="4242857"/>
    <n v="896752"/>
    <m/>
    <m/>
    <s v="PARADISE DEVELOPMENT CO"/>
    <m/>
    <s v="3183 WOLF MEADOWS LN"/>
    <x v="0"/>
    <x v="0"/>
    <x v="0"/>
    <m/>
  </r>
  <r>
    <n v="1"/>
    <n v="2483"/>
    <n v="1"/>
    <d v="2001-07-05T00:00:00"/>
    <x v="0"/>
    <n v="1"/>
    <s v="Santa Clara Community Organization"/>
    <n v="4233089"/>
    <n v="898684"/>
    <m/>
    <m/>
    <s v="LYONS MATT &amp; PAULA"/>
    <m/>
    <s v="2672 ROSS LN"/>
    <x v="0"/>
    <x v="0"/>
    <x v="0"/>
    <m/>
  </r>
  <r>
    <n v="1"/>
    <n v="2868"/>
    <n v="1"/>
    <d v="2001-07-05T00:00:00"/>
    <x v="0"/>
    <n v="1"/>
    <s v="Harlow Neighbors"/>
    <n v="4250621"/>
    <n v="889104"/>
    <m/>
    <m/>
    <s v="PARADISE DEVELOPMENT CO"/>
    <m/>
    <s v="3374 ROSEMONT WAY"/>
    <x v="0"/>
    <x v="0"/>
    <x v="0"/>
    <m/>
  </r>
  <r>
    <n v="1"/>
    <n v="2015"/>
    <n v="1"/>
    <d v="2001-07-06T00:00:00"/>
    <x v="0"/>
    <n v="1"/>
    <s v="Churchill Area Neighbors"/>
    <n v="4226548"/>
    <n v="870032"/>
    <m/>
    <m/>
    <s v="BENNION ANDY &amp; LAURIE"/>
    <m/>
    <s v="3027 WINTERCREEK DR"/>
    <x v="0"/>
    <x v="0"/>
    <x v="0"/>
    <m/>
  </r>
  <r>
    <n v="1"/>
    <n v="1988"/>
    <n v="1"/>
    <d v="2001-07-09T00:00:00"/>
    <x v="0"/>
    <n v="1"/>
    <s v="Churchill Area Neighbors"/>
    <n v="4226798"/>
    <n v="870882"/>
    <m/>
    <m/>
    <s v="ZANOTTI COREY AND JAMIE"/>
    <m/>
    <s v="3330 VIDERA DR"/>
    <x v="0"/>
    <x v="0"/>
    <x v="0"/>
    <m/>
  </r>
  <r>
    <n v="1"/>
    <n v="2551"/>
    <n v="1"/>
    <d v="2001-07-09T00:00:00"/>
    <x v="0"/>
    <n v="1"/>
    <s v="Northeast Neighbors"/>
    <n v="4249660"/>
    <n v="896512"/>
    <m/>
    <m/>
    <s v="CHARACTER HOMES"/>
    <m/>
    <s v="2882 MARTINIQUE AVE"/>
    <x v="0"/>
    <x v="0"/>
    <x v="0"/>
    <m/>
  </r>
  <r>
    <n v="1"/>
    <n v="2791"/>
    <n v="1"/>
    <d v="2001-07-10T00:00:00"/>
    <x v="0"/>
    <n v="1"/>
    <s v="River Road Community Organization"/>
    <n v="4230567"/>
    <n v="892217"/>
    <m/>
    <m/>
    <s v="BREEDEN BROS INC"/>
    <m/>
    <s v="337 BRIANA LN"/>
    <x v="0"/>
    <x v="0"/>
    <x v="0"/>
    <m/>
  </r>
  <r>
    <n v="1"/>
    <n v="2792"/>
    <n v="1"/>
    <d v="2001-07-10T00:00:00"/>
    <x v="0"/>
    <n v="1"/>
    <s v="Churchill Area Neighbors"/>
    <n v="4225210"/>
    <n v="869955"/>
    <m/>
    <m/>
    <s v="BREEDEN BROS INC--DUPLICATE"/>
    <m/>
    <s v="3824 BRIGHTON AVE"/>
    <x v="0"/>
    <x v="0"/>
    <x v="0"/>
    <m/>
  </r>
  <r>
    <n v="1"/>
    <n v="3114"/>
    <n v="1"/>
    <d v="2001-07-10T00:00:00"/>
    <x v="1"/>
    <n v="1"/>
    <s v="Unknown"/>
    <m/>
    <m/>
    <m/>
    <s v="Gainsborough MH Park"/>
    <s v="GAINSBOROUGH"/>
    <m/>
    <s v="2435 BLUEBOY LN"/>
    <x v="0"/>
    <x v="0"/>
    <x v="0"/>
    <m/>
  </r>
  <r>
    <n v="1"/>
    <n v="2873"/>
    <n v="1"/>
    <d v="2001-07-11T00:00:00"/>
    <x v="0"/>
    <n v="1"/>
    <s v="Active Bethel Citizens"/>
    <n v="4213094"/>
    <n v="890358"/>
    <m/>
    <m/>
    <s v="FOOTE DEVELOPMENT COMPANY"/>
    <m/>
    <s v="5424 BADEN WAY"/>
    <x v="0"/>
    <x v="0"/>
    <x v="0"/>
    <m/>
  </r>
  <r>
    <n v="1"/>
    <n v="2874"/>
    <n v="1"/>
    <d v="2001-07-11T00:00:00"/>
    <x v="0"/>
    <n v="1"/>
    <s v="Active Bethel Citizens"/>
    <n v="4213034"/>
    <n v="890363"/>
    <m/>
    <m/>
    <s v="FOOTE DEVELOPMENT COMPANY"/>
    <m/>
    <s v="5438 BADEN WAY"/>
    <x v="0"/>
    <x v="0"/>
    <x v="0"/>
    <m/>
  </r>
  <r>
    <n v="1"/>
    <n v="2875"/>
    <n v="1"/>
    <d v="2001-07-11T00:00:00"/>
    <x v="0"/>
    <n v="1"/>
    <s v="Active Bethel Citizens"/>
    <n v="4213028"/>
    <n v="890505"/>
    <m/>
    <m/>
    <s v="FOOTE DEVELOPMENT COMPANY"/>
    <m/>
    <s v="5451 BADEN WAY"/>
    <x v="0"/>
    <x v="0"/>
    <x v="0"/>
    <m/>
  </r>
  <r>
    <n v="1"/>
    <n v="2876"/>
    <n v="1"/>
    <d v="2001-07-11T00:00:00"/>
    <x v="0"/>
    <n v="1"/>
    <s v="Active Bethel Citizens"/>
    <n v="4213084"/>
    <n v="890505"/>
    <m/>
    <m/>
    <s v="FOOTE DEVELOPMENT COMPANY"/>
    <m/>
    <s v="5433 BADEN WAY"/>
    <x v="0"/>
    <x v="0"/>
    <x v="0"/>
    <m/>
  </r>
  <r>
    <n v="1"/>
    <n v="2907"/>
    <n v="1"/>
    <d v="2001-07-11T00:00:00"/>
    <x v="0"/>
    <n v="1"/>
    <s v="Harlow Neighbors"/>
    <n v="4250734"/>
    <n v="880070"/>
    <m/>
    <m/>
    <s v="FOGELSTROM CO"/>
    <m/>
    <s v="497 COVEY LN"/>
    <x v="0"/>
    <x v="0"/>
    <x v="0"/>
    <m/>
  </r>
  <r>
    <n v="1"/>
    <n v="3035"/>
    <n v="1"/>
    <d v="2001-07-12T00:00:00"/>
    <x v="0"/>
    <n v="1"/>
    <s v="Harlow Neighbors"/>
    <n v="4250474"/>
    <n v="879964"/>
    <m/>
    <m/>
    <s v="FOGELSTROM CO"/>
    <m/>
    <s v="506 COVEY LN"/>
    <x v="0"/>
    <x v="0"/>
    <x v="0"/>
    <m/>
  </r>
  <r>
    <n v="1"/>
    <n v="2846"/>
    <n v="1"/>
    <d v="2001-07-16T00:00:00"/>
    <x v="0"/>
    <n v="1"/>
    <s v="Active Bethel Citizens"/>
    <n v="4210066"/>
    <n v="892705"/>
    <m/>
    <m/>
    <s v="BRUCE WIECHERT CUSTOM HOMES"/>
    <m/>
    <s v="6061 PINE RIDGE PL"/>
    <x v="0"/>
    <x v="0"/>
    <x v="0"/>
    <m/>
  </r>
  <r>
    <n v="1"/>
    <n v="2872"/>
    <n v="1"/>
    <d v="2001-07-16T00:00:00"/>
    <x v="0"/>
    <n v="1"/>
    <s v="Active Bethel Citizens"/>
    <n v="4213174"/>
    <n v="890367"/>
    <m/>
    <m/>
    <s v="FOOTE DEVELOPMENT COMPANY"/>
    <m/>
    <s v="5410 BADEN WAY"/>
    <x v="0"/>
    <x v="0"/>
    <x v="0"/>
    <m/>
  </r>
  <r>
    <n v="1"/>
    <n v="2877"/>
    <n v="1"/>
    <d v="2001-07-16T00:00:00"/>
    <x v="0"/>
    <n v="1"/>
    <s v="Active Bethel Citizens"/>
    <n v="4213140"/>
    <n v="890502"/>
    <m/>
    <m/>
    <s v="FOOTE DEVELOPMENT COMPANY"/>
    <m/>
    <s v="5419 BADEN WAY"/>
    <x v="0"/>
    <x v="0"/>
    <x v="0"/>
    <m/>
  </r>
  <r>
    <n v="1"/>
    <n v="2878"/>
    <n v="1"/>
    <d v="2001-07-16T00:00:00"/>
    <x v="0"/>
    <n v="1"/>
    <s v="Active Bethel Citizens"/>
    <n v="4213196"/>
    <n v="890505"/>
    <m/>
    <m/>
    <s v="FOOTE DEVELOPMENT COMPANY"/>
    <m/>
    <s v="5403 BADEN WAY"/>
    <x v="0"/>
    <x v="0"/>
    <x v="0"/>
    <m/>
  </r>
  <r>
    <n v="1"/>
    <n v="2734"/>
    <n v="1"/>
    <d v="2001-07-18T00:00:00"/>
    <x v="0"/>
    <n v="1"/>
    <s v="Santa Clara Community Organization"/>
    <n v="4227571"/>
    <n v="904914"/>
    <m/>
    <m/>
    <s v="CRESCENT HOMES INC"/>
    <m/>
    <s v="3921 HAMPSHIRE LN"/>
    <x v="0"/>
    <x v="0"/>
    <x v="0"/>
    <m/>
  </r>
  <r>
    <n v="1"/>
    <n v="3140"/>
    <n v="1"/>
    <d v="2001-07-18T00:00:00"/>
    <x v="0"/>
    <n v="1"/>
    <s v="Harlow Neighbors"/>
    <n v="4250676"/>
    <n v="880084"/>
    <m/>
    <m/>
    <s v="FOGELSTROM COMPANY"/>
    <m/>
    <s v="499 COVEY LN"/>
    <x v="0"/>
    <x v="0"/>
    <x v="0"/>
    <m/>
  </r>
  <r>
    <n v="1"/>
    <n v="3141"/>
    <n v="1"/>
    <d v="2001-07-18T00:00:00"/>
    <x v="0"/>
    <n v="1"/>
    <s v="Northeast Neighbors"/>
    <n v="4242738"/>
    <n v="897678"/>
    <m/>
    <m/>
    <s v="PARADISE DEVELOPMENT CO"/>
    <m/>
    <s v="3350 LAKE WOOD DR"/>
    <x v="0"/>
    <x v="0"/>
    <x v="0"/>
    <m/>
  </r>
  <r>
    <n v="1"/>
    <n v="2473"/>
    <n v="1"/>
    <d v="2001-07-19T00:00:00"/>
    <x v="0"/>
    <n v="1"/>
    <s v="Northeast Neighbors"/>
    <n v="4242168"/>
    <n v="900807"/>
    <m/>
    <m/>
    <s v="BRADLEY DAVID"/>
    <m/>
    <s v="3880 MIRROR POND WAY"/>
    <x v="0"/>
    <x v="0"/>
    <x v="0"/>
    <m/>
  </r>
  <r>
    <n v="1"/>
    <n v="2834"/>
    <n v="1"/>
    <d v="2001-07-19T00:00:00"/>
    <x v="0"/>
    <n v="1"/>
    <s v="Santa Clara Community Organization"/>
    <n v="4226435"/>
    <n v="905395"/>
    <m/>
    <m/>
    <s v="BRUCE WIECHERT CUSTOM HOMES"/>
    <m/>
    <s v="453 NAISMITH BLVD"/>
    <x v="0"/>
    <x v="0"/>
    <x v="0"/>
    <m/>
  </r>
  <r>
    <n v="1"/>
    <n v="2845"/>
    <n v="1"/>
    <d v="2001-07-19T00:00:00"/>
    <x v="0"/>
    <n v="1"/>
    <s v="Active Bethel Citizens"/>
    <n v="4209765"/>
    <n v="892459"/>
    <m/>
    <m/>
    <s v="BRUCE WIECHERT CUSTOM HOMES"/>
    <m/>
    <s v="1818 IRON HORSE RD"/>
    <x v="0"/>
    <x v="0"/>
    <x v="0"/>
    <m/>
  </r>
  <r>
    <n v="1"/>
    <n v="2893"/>
    <n v="1"/>
    <d v="2001-07-19T00:00:00"/>
    <x v="0"/>
    <n v="1"/>
    <s v="Santa Clara Community Organization"/>
    <n v="4226689"/>
    <n v="905223"/>
    <m/>
    <m/>
    <s v="BRUCE WIECHERT CUSTOM HOMES"/>
    <m/>
    <s v="428 NAISMITH BLVD"/>
    <x v="0"/>
    <x v="0"/>
    <x v="0"/>
    <m/>
  </r>
  <r>
    <n v="1"/>
    <n v="2306"/>
    <n v="1"/>
    <d v="2001-07-20T00:00:00"/>
    <x v="0"/>
    <n v="1"/>
    <s v="Harlow Neighbors"/>
    <n v="4250476"/>
    <n v="880028"/>
    <m/>
    <m/>
    <s v="FOGELSTROM CO"/>
    <m/>
    <s v="504 COVEY LN"/>
    <x v="0"/>
    <x v="0"/>
    <x v="0"/>
    <m/>
  </r>
  <r>
    <n v="1"/>
    <n v="2613"/>
    <n v="1"/>
    <d v="2001-07-20T00:00:00"/>
    <x v="0"/>
    <n v="1"/>
    <s v="Southeast Neighbors"/>
    <n v="4236011"/>
    <n v="860339"/>
    <m/>
    <m/>
    <s v="JENSEN KIM ADAMS"/>
    <m/>
    <s v="5127 SOLAR HEIGHTS DR"/>
    <x v="0"/>
    <x v="0"/>
    <x v="0"/>
    <m/>
  </r>
  <r>
    <n v="1"/>
    <n v="2856"/>
    <n v="1"/>
    <d v="2001-07-20T00:00:00"/>
    <x v="2"/>
    <n v="1"/>
    <s v="Active Bethel Citizens"/>
    <n v="4221738"/>
    <n v="891607"/>
    <m/>
    <m/>
    <s v="HINES NEIL &amp; NANCY"/>
    <m/>
    <s v="3974 DOVE LN"/>
    <x v="0"/>
    <x v="0"/>
    <x v="0"/>
    <m/>
  </r>
  <r>
    <n v="1"/>
    <n v="3016"/>
    <n v="1"/>
    <d v="2001-07-24T00:00:00"/>
    <x v="0"/>
    <n v="1"/>
    <s v="Active Bethel Citizens"/>
    <n v="4222878"/>
    <n v="893342"/>
    <m/>
    <m/>
    <s v="CENTEX HOMES"/>
    <m/>
    <s v="3837 CENTURY DR"/>
    <x v="0"/>
    <x v="0"/>
    <x v="0"/>
    <m/>
  </r>
  <r>
    <n v="1"/>
    <n v="3018"/>
    <n v="1"/>
    <d v="2001-07-24T00:00:00"/>
    <x v="0"/>
    <n v="1"/>
    <s v="Active Bethel Citizens"/>
    <n v="4213083"/>
    <n v="889535"/>
    <m/>
    <m/>
    <s v="CENTEX HOMES"/>
    <m/>
    <s v="5578 AUSTIN WAY"/>
    <x v="0"/>
    <x v="0"/>
    <x v="0"/>
    <m/>
  </r>
  <r>
    <n v="1"/>
    <n v="2770"/>
    <n v="1"/>
    <d v="2001-07-25T00:00:00"/>
    <x v="0"/>
    <n v="1"/>
    <s v="Santa Clara Community Organization"/>
    <n v="4233000"/>
    <n v="898798"/>
    <m/>
    <m/>
    <s v="LEVELL NANCY"/>
    <m/>
    <s v="560 HUNSAKER LN"/>
    <x v="0"/>
    <x v="0"/>
    <x v="0"/>
    <m/>
  </r>
  <r>
    <n v="1"/>
    <n v="2761"/>
    <n v="1"/>
    <d v="2001-07-26T00:00:00"/>
    <x v="0"/>
    <n v="1"/>
    <s v="Santa Clara Community Organization"/>
    <n v="4232988"/>
    <n v="898701"/>
    <m/>
    <m/>
    <s v="SALGADO RAMONE &amp; ESTELLA"/>
    <m/>
    <s v="580 HUNSAKER LN"/>
    <x v="0"/>
    <x v="0"/>
    <x v="0"/>
    <m/>
  </r>
  <r>
    <n v="1"/>
    <n v="3015"/>
    <n v="1"/>
    <d v="2001-07-26T00:00:00"/>
    <x v="0"/>
    <n v="1"/>
    <s v="Active Bethel Citizens"/>
    <n v="4222877"/>
    <n v="893452"/>
    <m/>
    <m/>
    <s v="CENTEX HOMES"/>
    <m/>
    <s v="3845 CENTURY DR"/>
    <x v="0"/>
    <x v="0"/>
    <x v="0"/>
    <m/>
  </r>
  <r>
    <n v="1"/>
    <n v="3017"/>
    <n v="1"/>
    <d v="2001-07-26T00:00:00"/>
    <x v="0"/>
    <n v="1"/>
    <s v="Active Bethel Citizens"/>
    <n v="4222620"/>
    <n v="893169"/>
    <m/>
    <m/>
    <s v="CENTEX HOMES"/>
    <m/>
    <s v="3824 AERIAL WAY"/>
    <x v="0"/>
    <x v="0"/>
    <x v="0"/>
    <m/>
  </r>
  <r>
    <n v="1"/>
    <n v="3051"/>
    <n v="1"/>
    <d v="2001-07-27T00:00:00"/>
    <x v="0"/>
    <n v="1"/>
    <s v="Southeast Neighbors"/>
    <n v="4241346"/>
    <n v="858903"/>
    <m/>
    <m/>
    <s v="POSTON TRENT"/>
    <m/>
    <s v="825 PINE FOREST DR"/>
    <x v="0"/>
    <x v="0"/>
    <x v="0"/>
    <m/>
  </r>
  <r>
    <n v="1"/>
    <n v="2213"/>
    <n v="1"/>
    <d v="2001-07-30T00:00:00"/>
    <x v="0"/>
    <n v="1"/>
    <s v="Churchill Area Neighbors"/>
    <n v="4223125"/>
    <n v="870020"/>
    <m/>
    <m/>
    <s v="SAND MATT &amp; SHARI"/>
    <m/>
    <s v="3054 SUMMIT SKY BLVD"/>
    <x v="0"/>
    <x v="0"/>
    <x v="0"/>
    <m/>
  </r>
  <r>
    <n v="1"/>
    <n v="2928"/>
    <n v="1"/>
    <d v="2001-07-30T00:00:00"/>
    <x v="0"/>
    <n v="1"/>
    <s v="Santa Clara Community Organization"/>
    <n v="4233091"/>
    <n v="898735"/>
    <m/>
    <m/>
    <s v="DUNNIGAN BRIAN"/>
    <m/>
    <s v="2680 ROSS LN"/>
    <x v="0"/>
    <x v="0"/>
    <x v="0"/>
    <m/>
  </r>
  <r>
    <n v="1"/>
    <n v="3118"/>
    <n v="1"/>
    <d v="2001-07-30T00:00:00"/>
    <x v="0"/>
    <n v="1"/>
    <s v="Santa Clara Community Organization"/>
    <n v="4225872"/>
    <n v="905107"/>
    <m/>
    <m/>
    <s v="BRUCE WIECHERT CUSTOM HOMES"/>
    <m/>
    <s v="543 NAISMITH BLVD"/>
    <x v="0"/>
    <x v="0"/>
    <x v="0"/>
    <m/>
  </r>
  <r>
    <n v="1"/>
    <n v="3158"/>
    <n v="1"/>
    <d v="2001-07-30T00:00:00"/>
    <x v="0"/>
    <n v="1"/>
    <s v="Cal Young Neighborhood Association"/>
    <n v="4242596"/>
    <n v="891218"/>
    <m/>
    <m/>
    <s v="SMITH JEANNE LOUISE"/>
    <m/>
    <s v="1915 MINDA DR"/>
    <x v="0"/>
    <x v="0"/>
    <x v="0"/>
    <m/>
  </r>
  <r>
    <n v="1"/>
    <n v="2781"/>
    <n v="1"/>
    <d v="2001-07-31T00:00:00"/>
    <x v="0"/>
    <n v="1"/>
    <s v="Churchill Area Neighbors"/>
    <n v="4228834"/>
    <n v="873686"/>
    <m/>
    <m/>
    <s v="MCKAY BRUCE &amp; SANDY"/>
    <m/>
    <s v="2575 BOWMONT DR"/>
    <x v="0"/>
    <x v="0"/>
    <x v="0"/>
    <m/>
  </r>
  <r>
    <n v="1"/>
    <n v="3162"/>
    <n v="1"/>
    <d v="2001-07-31T00:00:00"/>
    <x v="0"/>
    <n v="1"/>
    <s v="Santa Clara Community Organization"/>
    <n v="4227643"/>
    <n v="904913"/>
    <m/>
    <m/>
    <s v="BRUCE WIECHERT CUSTOM HOMES"/>
    <m/>
    <s v="165 MACKIN AVE"/>
    <x v="0"/>
    <x v="0"/>
    <x v="0"/>
    <m/>
  </r>
  <r>
    <n v="1"/>
    <n v="3036"/>
    <n v="1"/>
    <d v="2001-08-01T00:00:00"/>
    <x v="0"/>
    <n v="1"/>
    <s v="Santa Clara Community Organization"/>
    <n v="4227238"/>
    <n v="909535"/>
    <m/>
    <m/>
    <s v="DENN TONY &amp; ELIZABETH"/>
    <m/>
    <s v="25 DANIEL DR"/>
    <x v="0"/>
    <x v="0"/>
    <x v="0"/>
    <m/>
  </r>
  <r>
    <n v="1"/>
    <n v="3272"/>
    <n v="1"/>
    <d v="2001-08-01T00:00:00"/>
    <x v="0"/>
    <n v="1"/>
    <s v="Northeast Neighbors"/>
    <n v="4244419"/>
    <n v="895605"/>
    <m/>
    <m/>
    <s v="TJM INVESTMENTS INC"/>
    <m/>
    <s v="2941 FLINTLOCK ST"/>
    <x v="0"/>
    <x v="0"/>
    <x v="0"/>
    <m/>
  </r>
  <r>
    <n v="1"/>
    <n v="3302"/>
    <n v="1"/>
    <d v="2001-08-03T00:00:00"/>
    <x v="1"/>
    <n v="1"/>
    <s v="Northeast Neighbors"/>
    <n v="4249602"/>
    <n v="893484"/>
    <m/>
    <m/>
    <s v="WARD JACK"/>
    <m/>
    <s v="3220 CRESCENT AVE, Unit 6"/>
    <x v="0"/>
    <x v="0"/>
    <x v="0"/>
    <m/>
  </r>
  <r>
    <n v="1"/>
    <n v="3013"/>
    <n v="1"/>
    <d v="2001-08-06T00:00:00"/>
    <x v="0"/>
    <n v="1"/>
    <s v="Active Bethel Citizens"/>
    <n v="4222880"/>
    <n v="893399"/>
    <m/>
    <m/>
    <s v="CENTEX HOMES"/>
    <m/>
    <s v="3841 CENTURY DR"/>
    <x v="0"/>
    <x v="0"/>
    <x v="0"/>
    <m/>
  </r>
  <r>
    <n v="1"/>
    <n v="3226"/>
    <n v="1"/>
    <d v="2001-08-06T00:00:00"/>
    <x v="0"/>
    <n v="1"/>
    <s v="Active Bethel Citizens"/>
    <n v="4213645"/>
    <n v="890578"/>
    <m/>
    <m/>
    <s v="FOOTE DEVELOPMENT COMPANY"/>
    <m/>
    <s v="1632 HAMLET LN"/>
    <x v="0"/>
    <x v="0"/>
    <x v="0"/>
    <m/>
  </r>
  <r>
    <n v="1"/>
    <n v="3227"/>
    <n v="1"/>
    <d v="2001-08-06T00:00:00"/>
    <x v="0"/>
    <n v="1"/>
    <s v="Active Bethel Citizens"/>
    <n v="4213707"/>
    <n v="890574"/>
    <m/>
    <m/>
    <s v="FOOTE DEVELOPMENT COMPANY"/>
    <m/>
    <s v="1634 HAMLET LN"/>
    <x v="0"/>
    <x v="0"/>
    <x v="0"/>
    <m/>
  </r>
  <r>
    <n v="1"/>
    <n v="3276"/>
    <n v="1"/>
    <d v="2001-08-06T00:00:00"/>
    <x v="0"/>
    <n v="1"/>
    <s v="Northeast Neighbors"/>
    <n v="4242986"/>
    <n v="898995"/>
    <m/>
    <m/>
    <s v="WESTER TOM"/>
    <m/>
    <s v="3565 STERLING WOODS DR"/>
    <x v="0"/>
    <x v="0"/>
    <x v="0"/>
    <m/>
  </r>
  <r>
    <n v="1"/>
    <n v="3282"/>
    <n v="1"/>
    <d v="2001-08-06T00:00:00"/>
    <x v="0"/>
    <n v="1"/>
    <s v="Unknown"/>
    <m/>
    <m/>
    <m/>
    <m/>
    <s v="HAYDEN HOMES"/>
    <m/>
    <s v="2109 KELSEY LN"/>
    <x v="0"/>
    <x v="0"/>
    <x v="0"/>
    <m/>
  </r>
  <r>
    <n v="1"/>
    <n v="3307"/>
    <n v="1"/>
    <d v="2001-08-06T00:00:00"/>
    <x v="2"/>
    <n v="1"/>
    <s v="Far West Neighborhood Association"/>
    <n v="4231357"/>
    <n v="874687"/>
    <m/>
    <m/>
    <s v="SMITH JUANITA L"/>
    <m/>
    <s v="2075 ARTHUR ST"/>
    <x v="0"/>
    <x v="0"/>
    <x v="0"/>
    <m/>
  </r>
  <r>
    <n v="1"/>
    <n v="3166"/>
    <n v="1"/>
    <d v="2001-08-07T00:00:00"/>
    <x v="0"/>
    <n v="1"/>
    <s v="River Road Community Organization"/>
    <n v="4228772"/>
    <n v="893606"/>
    <m/>
    <m/>
    <s v="RUSCO CORY"/>
    <m/>
    <s v="1534 DALTON DR"/>
    <x v="0"/>
    <x v="0"/>
    <x v="0"/>
    <m/>
  </r>
  <r>
    <n v="1"/>
    <n v="3283"/>
    <n v="1"/>
    <d v="2001-08-07T00:00:00"/>
    <x v="0"/>
    <n v="1"/>
    <s v="Active Bethel Citizens"/>
    <n v="4222688"/>
    <n v="892830"/>
    <m/>
    <m/>
    <s v="HAYDEN HOMES"/>
    <m/>
    <s v="3733 RIVIERA"/>
    <x v="0"/>
    <x v="0"/>
    <x v="0"/>
    <m/>
  </r>
  <r>
    <n v="1"/>
    <n v="2485"/>
    <n v="1"/>
    <d v="2001-08-08T00:00:00"/>
    <x v="0"/>
    <n v="1"/>
    <s v="Friendly Area Neighbors"/>
    <n v="4237477"/>
    <n v="871482"/>
    <m/>
    <m/>
    <s v="BRYAN BARBARA"/>
    <m/>
    <s v="2720 WASHINGTON ST"/>
    <x v="0"/>
    <x v="0"/>
    <x v="0"/>
    <m/>
  </r>
  <r>
    <n v="1"/>
    <n v="2795"/>
    <n v="1"/>
    <d v="2001-08-08T00:00:00"/>
    <x v="0"/>
    <n v="1"/>
    <s v="Southeast Neighbors"/>
    <n v="4247674"/>
    <n v="862423"/>
    <m/>
    <m/>
    <s v="GOODMAN CHIP &amp; SUSAN"/>
    <m/>
    <s v="4558 SPRING BLVD"/>
    <x v="0"/>
    <x v="0"/>
    <x v="0"/>
    <m/>
  </r>
  <r>
    <n v="1"/>
    <n v="3165"/>
    <n v="1"/>
    <d v="2001-08-08T00:00:00"/>
    <x v="0"/>
    <n v="1"/>
    <s v="River Road Community Organization"/>
    <n v="4228690"/>
    <n v="893605"/>
    <m/>
    <m/>
    <s v="CULLEN ROD"/>
    <m/>
    <s v="1530 DALTON DR"/>
    <x v="0"/>
    <x v="0"/>
    <x v="0"/>
    <m/>
  </r>
  <r>
    <n v="1"/>
    <n v="3228"/>
    <n v="1"/>
    <d v="2001-08-08T00:00:00"/>
    <x v="0"/>
    <n v="1"/>
    <s v="Active Bethel Citizens"/>
    <n v="4213721"/>
    <n v="890635"/>
    <m/>
    <m/>
    <s v="FOOTE DEVELOPMENT COMPANY"/>
    <m/>
    <s v="1640 HAMLET LN"/>
    <x v="0"/>
    <x v="0"/>
    <x v="0"/>
    <m/>
  </r>
  <r>
    <n v="1"/>
    <n v="3230"/>
    <n v="1"/>
    <d v="2001-08-08T00:00:00"/>
    <x v="0"/>
    <n v="1"/>
    <s v="Active Bethel Citizens"/>
    <n v="4213677"/>
    <n v="890638"/>
    <m/>
    <m/>
    <s v="FOOTE DEVELOPMENT COMPANY"/>
    <m/>
    <s v="1642 HAMLET LN"/>
    <x v="0"/>
    <x v="0"/>
    <x v="0"/>
    <m/>
  </r>
  <r>
    <n v="1"/>
    <n v="3231"/>
    <n v="1"/>
    <d v="2001-08-08T00:00:00"/>
    <x v="0"/>
    <n v="1"/>
    <s v="Active Bethel Citizens"/>
    <n v="4213636"/>
    <n v="890640"/>
    <m/>
    <m/>
    <s v="FOOTE DEVELOPMENT COMPANY"/>
    <m/>
    <s v="1644 HAMLET LN"/>
    <x v="0"/>
    <x v="0"/>
    <x v="0"/>
    <m/>
  </r>
  <r>
    <n v="1"/>
    <n v="2800"/>
    <n v="1"/>
    <d v="2001-08-09T00:00:00"/>
    <x v="0"/>
    <n v="1"/>
    <s v="Southeast Neighbors"/>
    <n v="4244133"/>
    <n v="863632"/>
    <m/>
    <m/>
    <s v="LATHAM CRAIG"/>
    <m/>
    <s v="4225 KINCAID ST"/>
    <x v="0"/>
    <x v="0"/>
    <x v="0"/>
    <m/>
  </r>
  <r>
    <n v="1"/>
    <n v="3022"/>
    <n v="1"/>
    <d v="2001-08-09T00:00:00"/>
    <x v="0"/>
    <n v="1"/>
    <s v="Laurel Hill Valley Citizens"/>
    <n v="4250338"/>
    <n v="871085"/>
    <m/>
    <m/>
    <s v="COFFEE JEANNE"/>
    <m/>
    <s v="2837 RIVERVIEW ST"/>
    <x v="0"/>
    <x v="0"/>
    <x v="0"/>
    <m/>
  </r>
  <r>
    <n v="1"/>
    <n v="3213"/>
    <n v="1"/>
    <d v="2001-08-09T00:00:00"/>
    <x v="2"/>
    <n v="1"/>
    <s v="Active Bethel Citizens"/>
    <n v="4223175"/>
    <n v="890174"/>
    <m/>
    <m/>
    <s v="MCDANIEL ROBERT"/>
    <m/>
    <s v="1521 WAITE ST"/>
    <x v="0"/>
    <x v="0"/>
    <x v="0"/>
    <m/>
  </r>
  <r>
    <n v="1"/>
    <n v="3516"/>
    <n v="1"/>
    <d v="2001-08-09T00:00:00"/>
    <x v="0"/>
    <n v="1"/>
    <s v="Santa Clara Community Organization"/>
    <n v="4224970"/>
    <n v="904274"/>
    <m/>
    <m/>
    <s v="CLARKE LAWRENCE E"/>
    <m/>
    <s v="1043 HAMMER LN"/>
    <x v="0"/>
    <x v="0"/>
    <x v="0"/>
    <m/>
  </r>
  <r>
    <n v="1"/>
    <n v="3522"/>
    <n v="1"/>
    <d v="2001-08-09T00:00:00"/>
    <x v="0"/>
    <n v="1"/>
    <s v="River Road Community Organization"/>
    <n v="4230388"/>
    <n v="892085"/>
    <m/>
    <m/>
    <s v="BREEDEN BROS INC"/>
    <m/>
    <s v="378 BRIANA LN"/>
    <x v="0"/>
    <x v="0"/>
    <x v="0"/>
    <m/>
  </r>
  <r>
    <n v="1"/>
    <n v="2865"/>
    <n v="1"/>
    <d v="2001-08-10T00:00:00"/>
    <x v="0"/>
    <n v="1"/>
    <s v="Southeast Neighbors"/>
    <n v="4246612"/>
    <n v="862581"/>
    <m/>
    <m/>
    <s v="YOUNG BILL &amp; POLLACK BONNIE"/>
    <m/>
    <s v="1822 SUNCATCHER WAY"/>
    <x v="0"/>
    <x v="0"/>
    <x v="0"/>
    <m/>
  </r>
  <r>
    <n v="1"/>
    <n v="3253"/>
    <n v="1"/>
    <d v="2001-08-10T00:00:00"/>
    <x v="0"/>
    <n v="1"/>
    <s v="Santa Clara Community Organization"/>
    <n v="4227023"/>
    <n v="905148"/>
    <m/>
    <m/>
    <s v="BRUCE WIECHERT CUSTOM HOMES"/>
    <m/>
    <s v="382 NAISMITH BLVD"/>
    <x v="0"/>
    <x v="0"/>
    <x v="0"/>
    <m/>
  </r>
  <r>
    <n v="1"/>
    <n v="3320"/>
    <n v="1"/>
    <d v="2001-08-10T00:00:00"/>
    <x v="0"/>
    <n v="1"/>
    <s v="Santa Clara Community Organization"/>
    <n v="4226134"/>
    <n v="903821"/>
    <m/>
    <m/>
    <s v="BRUCE WIECHERT CUSTOM HOMES"/>
    <m/>
    <s v="3630 STARK ST"/>
    <x v="0"/>
    <x v="0"/>
    <x v="0"/>
    <m/>
  </r>
  <r>
    <n v="1"/>
    <n v="3493"/>
    <n v="1"/>
    <d v="2001-08-10T00:00:00"/>
    <x v="0"/>
    <n v="1"/>
    <s v="Active Bethel Citizens"/>
    <n v="4211636"/>
    <n v="892550"/>
    <m/>
    <m/>
    <s v="COLLETTE DARLENE"/>
    <m/>
    <s v="1882 MARY LEE LN"/>
    <x v="0"/>
    <x v="0"/>
    <x v="0"/>
    <m/>
  </r>
  <r>
    <n v="1"/>
    <n v="2516"/>
    <n v="1"/>
    <d v="2001-08-13T00:00:00"/>
    <x v="0"/>
    <n v="1"/>
    <s v="Santa Clara Community Organization"/>
    <n v="4224623"/>
    <n v="904555"/>
    <m/>
    <m/>
    <s v="COZY HOMES BY TOM WIRFS DBA"/>
    <m/>
    <s v="1068 TYSON LN"/>
    <x v="0"/>
    <x v="0"/>
    <x v="0"/>
    <m/>
  </r>
  <r>
    <n v="1"/>
    <n v="2736"/>
    <n v="1"/>
    <d v="2001-08-14T00:00:00"/>
    <x v="0"/>
    <n v="1"/>
    <s v="Churchill Area Neighbors"/>
    <n v="4227970"/>
    <n v="871354"/>
    <m/>
    <m/>
    <s v="DEVEREAUX BOB &amp; DEBBIE"/>
    <m/>
    <s v="2738 KISMET WAY"/>
    <x v="0"/>
    <x v="0"/>
    <x v="0"/>
    <m/>
  </r>
  <r>
    <n v="1"/>
    <n v="2738"/>
    <n v="1"/>
    <d v="2001-08-14T00:00:00"/>
    <x v="0"/>
    <n v="1"/>
    <s v="Churchill Area Neighbors"/>
    <n v="4227984"/>
    <n v="871313"/>
    <m/>
    <m/>
    <s v="CHRONISTER MARK"/>
    <m/>
    <s v="2740 KISMET WAY"/>
    <x v="0"/>
    <x v="0"/>
    <x v="0"/>
    <m/>
  </r>
  <r>
    <n v="1"/>
    <n v="3374"/>
    <n v="1"/>
    <d v="2001-08-14T00:00:00"/>
    <x v="0"/>
    <n v="1"/>
    <s v="Active Bethel Citizens"/>
    <n v="4222515"/>
    <n v="892929"/>
    <m/>
    <m/>
    <s v="HAYDEN HOMES"/>
    <m/>
    <s v="3750 MEGAN WAY"/>
    <x v="0"/>
    <x v="0"/>
    <x v="0"/>
    <m/>
  </r>
  <r>
    <n v="1"/>
    <n v="3375"/>
    <n v="1"/>
    <d v="2001-08-14T00:00:00"/>
    <x v="0"/>
    <n v="1"/>
    <s v="Active Bethel Citizens"/>
    <n v="4222625"/>
    <n v="892830"/>
    <m/>
    <m/>
    <s v="HAYDEN HOMES"/>
    <m/>
    <s v="3749 RIVIERA"/>
    <x v="0"/>
    <x v="0"/>
    <x v="0"/>
    <m/>
  </r>
  <r>
    <n v="1"/>
    <n v="3376"/>
    <n v="1"/>
    <d v="2001-08-14T00:00:00"/>
    <x v="0"/>
    <n v="1"/>
    <s v="Active Bethel Citizens"/>
    <n v="4222751"/>
    <n v="892832"/>
    <m/>
    <m/>
    <s v="HAYDEN HOMES"/>
    <m/>
    <s v="3717 RIVIERA"/>
    <x v="0"/>
    <x v="0"/>
    <x v="0"/>
    <m/>
  </r>
  <r>
    <n v="1"/>
    <n v="3420"/>
    <n v="1"/>
    <d v="2001-08-14T00:00:00"/>
    <x v="0"/>
    <n v="1"/>
    <s v="Active Bethel Citizens"/>
    <n v="4213090"/>
    <n v="889691"/>
    <m/>
    <m/>
    <s v="CENTEX HOMES"/>
    <m/>
    <s v="5581 AUSTIN WAY"/>
    <x v="0"/>
    <x v="0"/>
    <x v="0"/>
    <m/>
  </r>
  <r>
    <n v="1"/>
    <n v="3810"/>
    <n v="1"/>
    <d v="2001-08-14T00:00:00"/>
    <x v="1"/>
    <n v="1"/>
    <s v="Northeast Neighbors"/>
    <n v="4250146"/>
    <n v="899864"/>
    <m/>
    <s v="Idle Wheels MH Park"/>
    <s v="SHELTON VIOLET L TR ETAL"/>
    <s v="MUELLER MARY"/>
    <s v="3900 COBURG RD, Unit 43"/>
    <x v="0"/>
    <x v="0"/>
    <x v="0"/>
    <m/>
  </r>
  <r>
    <n v="1"/>
    <n v="3366"/>
    <n v="1"/>
    <d v="2001-08-15T00:00:00"/>
    <x v="0"/>
    <n v="1"/>
    <s v="Santa Clara Community Organization"/>
    <n v="4230194"/>
    <n v="906811"/>
    <m/>
    <m/>
    <s v="HOMESTYLES INC"/>
    <m/>
    <s v="4360 HERMAN ST"/>
    <x v="0"/>
    <x v="0"/>
    <x v="0"/>
    <m/>
  </r>
  <r>
    <n v="1"/>
    <n v="3378"/>
    <n v="1"/>
    <d v="2001-08-15T00:00:00"/>
    <x v="0"/>
    <n v="1"/>
    <s v="Active Bethel Citizens"/>
    <n v="4222215"/>
    <n v="892791"/>
    <m/>
    <m/>
    <s v="HAYDEN HOMES"/>
    <m/>
    <s v="2137 KELSY LN"/>
    <x v="0"/>
    <x v="0"/>
    <x v="0"/>
    <m/>
  </r>
  <r>
    <n v="1"/>
    <n v="3436"/>
    <n v="1"/>
    <d v="2001-08-16T00:00:00"/>
    <x v="0"/>
    <n v="1"/>
    <s v="Northeast Neighbors"/>
    <n v="4249622"/>
    <n v="896100"/>
    <m/>
    <m/>
    <s v="ANSLOW &amp; DEGENEAULT"/>
    <m/>
    <s v="3334 ANTIGUA DR"/>
    <x v="0"/>
    <x v="0"/>
    <x v="0"/>
    <m/>
  </r>
  <r>
    <n v="1"/>
    <n v="2921"/>
    <n v="1"/>
    <d v="2001-08-17T00:00:00"/>
    <x v="0"/>
    <n v="1"/>
    <s v="Goodpasture Island Neighbors"/>
    <n v="4236324"/>
    <n v="895094"/>
    <m/>
    <m/>
    <s v="MAGANA ROGER &amp; KIM"/>
    <m/>
    <s v="3399 RIVERPLACE DR"/>
    <x v="0"/>
    <x v="0"/>
    <x v="0"/>
    <m/>
  </r>
  <r>
    <n v="1"/>
    <n v="3078"/>
    <n v="1"/>
    <d v="2001-08-17T00:00:00"/>
    <x v="0"/>
    <n v="1"/>
    <s v="Southeast Neighbors"/>
    <n v="4241345"/>
    <n v="858645"/>
    <m/>
    <m/>
    <s v="BRANDON MICHAEL J (MIKE)"/>
    <m/>
    <s v="860 PINE FOREST DR"/>
    <x v="0"/>
    <x v="0"/>
    <x v="0"/>
    <m/>
  </r>
  <r>
    <n v="1"/>
    <n v="3277"/>
    <n v="1"/>
    <d v="2001-08-17T00:00:00"/>
    <x v="0"/>
    <n v="1"/>
    <s v="Santa Clara Community Organization"/>
    <n v="4228004"/>
    <n v="905101"/>
    <m/>
    <m/>
    <s v="BRUCE WIECHERT CUSTOM HOMES"/>
    <m/>
    <s v="221 NAISMITH BLVD"/>
    <x v="0"/>
    <x v="0"/>
    <x v="0"/>
    <m/>
  </r>
  <r>
    <n v="1"/>
    <n v="3368"/>
    <n v="1"/>
    <d v="2001-08-17T00:00:00"/>
    <x v="0"/>
    <n v="1"/>
    <s v="Santa Clara Community Organization"/>
    <n v="4225256"/>
    <n v="905143"/>
    <m/>
    <m/>
    <s v="BRUCE WIECHERT CUSTOM HOMES"/>
    <m/>
    <s v="3958 HYACINTH ST"/>
    <x v="0"/>
    <x v="0"/>
    <x v="0"/>
    <m/>
  </r>
  <r>
    <n v="1"/>
    <n v="3422"/>
    <n v="1"/>
    <d v="2001-08-20T00:00:00"/>
    <x v="0"/>
    <n v="1"/>
    <s v="Active Bethel Citizens"/>
    <n v="4222878"/>
    <n v="893288"/>
    <m/>
    <m/>
    <s v="CENTEX HOMES"/>
    <m/>
    <s v="3833 CENTURY DR"/>
    <x v="0"/>
    <x v="0"/>
    <x v="0"/>
    <m/>
  </r>
  <r>
    <n v="1"/>
    <n v="3424"/>
    <n v="1"/>
    <d v="2001-08-20T00:00:00"/>
    <x v="0"/>
    <n v="1"/>
    <s v="Active Bethel Citizens"/>
    <n v="4222873"/>
    <n v="893232"/>
    <m/>
    <m/>
    <s v="CENTEX HOMES"/>
    <m/>
    <s v="3829 CENTURY DR"/>
    <x v="0"/>
    <x v="0"/>
    <x v="0"/>
    <m/>
  </r>
  <r>
    <n v="1"/>
    <n v="3519"/>
    <n v="1"/>
    <d v="2001-08-20T00:00:00"/>
    <x v="0"/>
    <n v="1"/>
    <s v="Santa Clara Community Organization"/>
    <n v="4224713"/>
    <n v="906703"/>
    <m/>
    <m/>
    <s v="BREEDEN BROS INC--DUPLICATE"/>
    <m/>
    <s v="4269 HYACINTH ST"/>
    <x v="0"/>
    <x v="0"/>
    <x v="0"/>
    <m/>
  </r>
  <r>
    <n v="0"/>
    <n v="6080"/>
    <n v="1"/>
    <d v="2001-08-23T00:00:00"/>
    <x v="0"/>
    <n v="1"/>
    <s v="River Road Community Organization"/>
    <n v="4229319"/>
    <n v="893200"/>
    <m/>
    <m/>
    <s v="ANDERSON DEVELOPMENT LLC"/>
    <m/>
    <s v="1471 ESCALANTE ST"/>
    <x v="0"/>
    <x v="0"/>
    <x v="0"/>
    <m/>
  </r>
  <r>
    <n v="0"/>
    <n v="6081"/>
    <n v="1"/>
    <d v="2001-08-23T00:00:00"/>
    <x v="0"/>
    <n v="1"/>
    <s v="River Road Community Organization"/>
    <n v="4229313"/>
    <n v="892981"/>
    <m/>
    <m/>
    <s v="ANDERSON DEVELOPMENT LLC"/>
    <m/>
    <s v="1441 ESCALANTE ST"/>
    <x v="0"/>
    <x v="0"/>
    <x v="0"/>
    <m/>
  </r>
  <r>
    <n v="0"/>
    <n v="6082"/>
    <n v="1"/>
    <d v="2001-08-23T00:00:00"/>
    <x v="0"/>
    <n v="1"/>
    <s v="River Road Community Organization"/>
    <n v="4229311"/>
    <n v="892925"/>
    <m/>
    <m/>
    <s v="ANDERSON DEVELOPMENT LLC"/>
    <m/>
    <s v="1435 ESCALANTE ST"/>
    <x v="0"/>
    <x v="0"/>
    <x v="0"/>
    <m/>
  </r>
  <r>
    <n v="0"/>
    <n v="6083"/>
    <n v="1"/>
    <d v="2001-08-23T00:00:00"/>
    <x v="0"/>
    <n v="1"/>
    <s v="River Road Community Organization"/>
    <n v="4229316"/>
    <n v="893090"/>
    <m/>
    <m/>
    <s v="ANDERSON DEVELOPMENT LLC"/>
    <m/>
    <s v="1453 ESCALANTE ST"/>
    <x v="0"/>
    <x v="0"/>
    <x v="0"/>
    <m/>
  </r>
  <r>
    <n v="1"/>
    <n v="3500"/>
    <n v="1"/>
    <d v="2001-08-23T00:00:00"/>
    <x v="2"/>
    <n v="1"/>
    <s v="Active Bethel Citizens"/>
    <n v="4212067"/>
    <n v="893174"/>
    <m/>
    <m/>
    <s v="ROSE DARIN"/>
    <m/>
    <s v="2048 OHIO ST"/>
    <x v="0"/>
    <x v="0"/>
    <x v="0"/>
    <m/>
  </r>
  <r>
    <n v="1"/>
    <n v="3568"/>
    <n v="1"/>
    <d v="2001-08-23T00:00:00"/>
    <x v="0"/>
    <n v="1"/>
    <s v="Northeast Neighbors"/>
    <n v="4249902"/>
    <n v="896258"/>
    <m/>
    <m/>
    <s v="FUTURE B HOMES INC"/>
    <m/>
    <s v="3369 ANTIGUA DR"/>
    <x v="0"/>
    <x v="0"/>
    <x v="0"/>
    <m/>
  </r>
  <r>
    <n v="1"/>
    <n v="3590"/>
    <n v="1"/>
    <d v="2001-08-23T00:00:00"/>
    <x v="0"/>
    <n v="1"/>
    <s v="Northeast Neighbors"/>
    <n v="4244156"/>
    <n v="899191"/>
    <m/>
    <m/>
    <s v="CHARACTER HOMES"/>
    <m/>
    <s v="2213 AVENGALE DR"/>
    <x v="0"/>
    <x v="0"/>
    <x v="0"/>
    <m/>
  </r>
  <r>
    <n v="1"/>
    <n v="2950"/>
    <n v="1"/>
    <d v="2001-08-28T00:00:00"/>
    <x v="0"/>
    <n v="1"/>
    <s v="Churchill Area Neighbors"/>
    <n v="4229273"/>
    <n v="870489"/>
    <m/>
    <m/>
    <s v="NELSON BRUCE"/>
    <m/>
    <s v="2621 RIDGEMONT DR"/>
    <x v="0"/>
    <x v="0"/>
    <x v="0"/>
    <m/>
  </r>
  <r>
    <n v="1"/>
    <n v="3400"/>
    <n v="1"/>
    <d v="2001-08-28T00:00:00"/>
    <x v="0"/>
    <n v="1"/>
    <s v="Santa Clara Community Organization"/>
    <n v="4226640"/>
    <n v="905419"/>
    <m/>
    <m/>
    <s v="BRUCE WIECHERT CUSTOM HOMES"/>
    <m/>
    <s v="435 NAISMITH BLVD"/>
    <x v="0"/>
    <x v="0"/>
    <x v="0"/>
    <m/>
  </r>
  <r>
    <n v="1"/>
    <n v="3478"/>
    <n v="1"/>
    <d v="2001-08-28T00:00:00"/>
    <x v="0"/>
    <n v="1"/>
    <s v="Northeast Neighbors"/>
    <n v="4243669"/>
    <n v="898859"/>
    <m/>
    <m/>
    <s v="PETERSON LEIF &amp; CINDY"/>
    <m/>
    <s v="2150 ASHBURY DR"/>
    <x v="0"/>
    <x v="0"/>
    <x v="0"/>
    <m/>
  </r>
  <r>
    <n v="1"/>
    <n v="3593"/>
    <n v="1"/>
    <d v="2001-08-28T00:00:00"/>
    <x v="0"/>
    <n v="1"/>
    <s v="Santa Clara Community Organization"/>
    <n v="4226892"/>
    <n v="905354"/>
    <m/>
    <m/>
    <s v="BRUCE WIECHERT CUSTOM HOMES"/>
    <m/>
    <s v="403 NAISMITH BLVD"/>
    <x v="0"/>
    <x v="0"/>
    <x v="0"/>
    <m/>
  </r>
  <r>
    <n v="1"/>
    <n v="3664"/>
    <n v="1"/>
    <d v="2001-08-28T00:00:00"/>
    <x v="0"/>
    <n v="1"/>
    <s v="Harlow Neighbors"/>
    <n v="4250585"/>
    <n v="880038"/>
    <m/>
    <m/>
    <s v="FOGELSTROM CO"/>
    <m/>
    <s v="500 COVEY LN"/>
    <x v="0"/>
    <x v="0"/>
    <x v="0"/>
    <m/>
  </r>
  <r>
    <n v="1"/>
    <n v="3696"/>
    <n v="1"/>
    <d v="2001-08-28T00:00:00"/>
    <x v="0"/>
    <n v="1"/>
    <s v="Active Bethel Citizens"/>
    <n v="4213096"/>
    <n v="889786"/>
    <m/>
    <m/>
    <s v="CENTEX HOMES"/>
    <m/>
    <s v="1604 ADELMAN LP"/>
    <x v="0"/>
    <x v="0"/>
    <x v="0"/>
    <m/>
  </r>
  <r>
    <n v="1"/>
    <n v="3653"/>
    <n v="1"/>
    <d v="2001-08-29T00:00:00"/>
    <x v="0"/>
    <n v="1"/>
    <s v="Active Bethel Citizens"/>
    <n v="4212402"/>
    <n v="890771"/>
    <m/>
    <m/>
    <s v="FOOTE DEVELOPMENT COMPANY"/>
    <m/>
    <s v="5575 CARDIFF ST"/>
    <x v="0"/>
    <x v="0"/>
    <x v="0"/>
    <m/>
  </r>
  <r>
    <n v="1"/>
    <n v="3654"/>
    <n v="1"/>
    <d v="2001-08-29T00:00:00"/>
    <x v="0"/>
    <n v="1"/>
    <s v="Active Bethel Citizens"/>
    <n v="4212391"/>
    <n v="890625"/>
    <m/>
    <m/>
    <s v="FOOTE DEVELOPMENT COMPANY"/>
    <m/>
    <s v="5570 CARDIFF ST"/>
    <x v="0"/>
    <x v="0"/>
    <x v="0"/>
    <m/>
  </r>
  <r>
    <n v="1"/>
    <n v="3655"/>
    <n v="1"/>
    <d v="2001-08-29T00:00:00"/>
    <x v="0"/>
    <n v="1"/>
    <s v="Active Bethel Citizens"/>
    <n v="4212329"/>
    <n v="890629"/>
    <m/>
    <m/>
    <s v="FOOTE DEVELOPMENT COMPANY"/>
    <m/>
    <s v="5588 CARDIFF ST"/>
    <x v="0"/>
    <x v="0"/>
    <x v="0"/>
    <m/>
  </r>
  <r>
    <n v="1"/>
    <n v="3656"/>
    <n v="1"/>
    <d v="2001-08-29T00:00:00"/>
    <x v="0"/>
    <n v="1"/>
    <s v="Active Bethel Citizens"/>
    <n v="4212333"/>
    <n v="890772"/>
    <m/>
    <m/>
    <s v="FOOTE DEVELOPMENT COMPANY"/>
    <m/>
    <s v="5593 CARDIFF ST"/>
    <x v="0"/>
    <x v="0"/>
    <x v="0"/>
    <m/>
  </r>
  <r>
    <n v="1"/>
    <n v="3591"/>
    <n v="1"/>
    <d v="2001-08-30T00:00:00"/>
    <x v="0"/>
    <n v="1"/>
    <s v="Northeast Neighbors"/>
    <n v="4244141"/>
    <n v="899040"/>
    <m/>
    <m/>
    <s v="CHARACTER HOMES"/>
    <m/>
    <s v="2214 AVENGALE DR"/>
    <x v="0"/>
    <x v="0"/>
    <x v="0"/>
    <m/>
  </r>
  <r>
    <n v="1"/>
    <n v="3706"/>
    <n v="1"/>
    <d v="2001-08-30T00:00:00"/>
    <x v="0"/>
    <n v="1"/>
    <s v="Active Bethel Citizens"/>
    <n v="4222039"/>
    <n v="892963"/>
    <m/>
    <m/>
    <s v="HAYDEN HOMES"/>
    <m/>
    <s v="2175 KELSY LN"/>
    <x v="0"/>
    <x v="0"/>
    <x v="0"/>
    <m/>
  </r>
  <r>
    <n v="1"/>
    <n v="3727"/>
    <n v="1"/>
    <d v="2001-08-30T00:00:00"/>
    <x v="0"/>
    <n v="1"/>
    <s v="Active Bethel Citizens"/>
    <n v="4222164"/>
    <n v="892840"/>
    <m/>
    <m/>
    <s v="HAYDEN HOMES"/>
    <m/>
    <s v="2141 KELSY LN"/>
    <x v="0"/>
    <x v="0"/>
    <x v="0"/>
    <m/>
  </r>
  <r>
    <n v="1"/>
    <n v="3731"/>
    <n v="1"/>
    <d v="2001-08-30T00:00:00"/>
    <x v="0"/>
    <n v="1"/>
    <s v="Active Bethel Citizens"/>
    <n v="4222082"/>
    <n v="892924"/>
    <m/>
    <m/>
    <s v="HAYDEN HOMES"/>
    <m/>
    <s v="2159 KELSY LN"/>
    <x v="0"/>
    <x v="0"/>
    <x v="0"/>
    <m/>
  </r>
  <r>
    <n v="1"/>
    <n v="3352"/>
    <n v="1"/>
    <d v="2001-08-31T00:00:00"/>
    <x v="0"/>
    <n v="1"/>
    <s v="Churchill Area Neighbors"/>
    <n v="4226330"/>
    <n v="869880"/>
    <m/>
    <m/>
    <s v="PRIAULX SCOT &amp; LISA"/>
    <m/>
    <s v="3014 WINTERCREEK DR"/>
    <x v="0"/>
    <x v="0"/>
    <x v="0"/>
    <m/>
  </r>
  <r>
    <n v="1"/>
    <n v="3557"/>
    <n v="1"/>
    <d v="2001-08-31T00:00:00"/>
    <x v="0"/>
    <n v="1"/>
    <s v="Santa Clara Community Organization"/>
    <n v="4227645"/>
    <n v="905001"/>
    <m/>
    <m/>
    <s v="A J BRANDT CONSTRUCTION"/>
    <m/>
    <s v="166 CORTLAND LN"/>
    <x v="0"/>
    <x v="0"/>
    <x v="0"/>
    <m/>
  </r>
  <r>
    <n v="1"/>
    <n v="3055"/>
    <n v="1"/>
    <d v="2001-09-04T00:00:00"/>
    <x v="0"/>
    <n v="1"/>
    <s v="Harlow Neighbors"/>
    <n v="4248366"/>
    <n v="880815"/>
    <m/>
    <m/>
    <s v="PARADISE DEVELOPMENT CO"/>
    <m/>
    <s v="3333 BOARDWALK AVE"/>
    <x v="0"/>
    <x v="0"/>
    <x v="0"/>
    <m/>
  </r>
  <r>
    <n v="1"/>
    <n v="3156"/>
    <n v="1"/>
    <d v="2001-09-04T00:00:00"/>
    <x v="0"/>
    <n v="1"/>
    <s v="Santa Clara Community Organization"/>
    <n v="4227842"/>
    <n v="907561"/>
    <m/>
    <m/>
    <s v="OREGON ESTATES LLC"/>
    <m/>
    <s v="4390 KATY LN"/>
    <x v="0"/>
    <x v="0"/>
    <x v="0"/>
    <m/>
  </r>
  <r>
    <n v="1"/>
    <n v="3581"/>
    <n v="1"/>
    <d v="2001-09-04T00:00:00"/>
    <x v="0"/>
    <n v="1"/>
    <s v="Santa Clara Community Organization"/>
    <n v="4228194"/>
    <n v="907457"/>
    <m/>
    <m/>
    <s v="RUHOFF HOMEBUILDERS INC"/>
    <m/>
    <s v="118 BAMPTON CT"/>
    <x v="0"/>
    <x v="0"/>
    <x v="0"/>
    <m/>
  </r>
  <r>
    <n v="1"/>
    <n v="3588"/>
    <n v="1"/>
    <d v="2001-09-04T00:00:00"/>
    <x v="0"/>
    <n v="1"/>
    <s v="Northeast Neighbors"/>
    <n v="4250163"/>
    <n v="896420"/>
    <m/>
    <m/>
    <s v="D J S INVESTMENTS L L C"/>
    <m/>
    <s v="2846 MARTINIQUE AVE"/>
    <x v="0"/>
    <x v="0"/>
    <x v="0"/>
    <m/>
  </r>
  <r>
    <n v="1"/>
    <n v="3767"/>
    <n v="1"/>
    <d v="2001-09-04T00:00:00"/>
    <x v="0"/>
    <n v="1"/>
    <s v="Northeast Neighbors"/>
    <n v="4243099"/>
    <n v="897676"/>
    <m/>
    <m/>
    <s v="PARADISE DEVELOPMENT CO"/>
    <m/>
    <s v="2061 LAKE HARBOR DR"/>
    <x v="0"/>
    <x v="0"/>
    <x v="0"/>
    <m/>
  </r>
  <r>
    <n v="1"/>
    <n v="3300"/>
    <n v="1"/>
    <d v="2001-09-05T00:00:00"/>
    <x v="0"/>
    <n v="1"/>
    <s v="Santa Clara Community Organization"/>
    <n v="4227574"/>
    <n v="905006"/>
    <m/>
    <m/>
    <s v="CRESCENT HOMES INC"/>
    <m/>
    <s v="3933 HAMPSHIRE LN"/>
    <x v="0"/>
    <x v="0"/>
    <x v="0"/>
    <m/>
  </r>
  <r>
    <n v="1"/>
    <n v="3489"/>
    <n v="1"/>
    <d v="2001-09-05T00:00:00"/>
    <x v="0"/>
    <n v="1"/>
    <s v="Santa Clara Community Organization"/>
    <n v="4222761"/>
    <n v="902759"/>
    <m/>
    <m/>
    <s v="HOMELAND BUILDERS"/>
    <m/>
    <s v="3483 KORBEL ST"/>
    <x v="0"/>
    <x v="0"/>
    <x v="0"/>
    <m/>
  </r>
  <r>
    <n v="1"/>
    <n v="3561"/>
    <n v="1"/>
    <d v="2001-09-05T00:00:00"/>
    <x v="0"/>
    <n v="1"/>
    <s v="Santa Clara Community Organization"/>
    <n v="4222785"/>
    <n v="902547"/>
    <m/>
    <m/>
    <s v="HOMELAND BUILDERS"/>
    <m/>
    <s v="3425 KORBEL ST"/>
    <x v="0"/>
    <x v="0"/>
    <x v="0"/>
    <m/>
  </r>
  <r>
    <n v="1"/>
    <n v="3846"/>
    <n v="1"/>
    <d v="2001-09-05T00:00:00"/>
    <x v="0"/>
    <n v="1"/>
    <s v="Active Bethel Citizens"/>
    <n v="4213093"/>
    <n v="889943"/>
    <m/>
    <m/>
    <s v="CENTEX HOMES"/>
    <m/>
    <s v="1601 ADELMAN LP"/>
    <x v="0"/>
    <x v="0"/>
    <x v="0"/>
    <m/>
  </r>
  <r>
    <n v="1"/>
    <n v="3931"/>
    <n v="1"/>
    <d v="2001-09-05T00:00:00"/>
    <x v="0"/>
    <n v="1"/>
    <s v="Santa Clara Community Organization"/>
    <n v="4225932"/>
    <n v="905103"/>
    <m/>
    <m/>
    <s v="BRUCE WIECHERT CUSTOM HOMES"/>
    <m/>
    <s v="537 NAISMITH BLVD"/>
    <x v="0"/>
    <x v="0"/>
    <x v="0"/>
    <m/>
  </r>
  <r>
    <n v="1"/>
    <n v="3955"/>
    <n v="1"/>
    <d v="2001-09-05T00:00:00"/>
    <x v="1"/>
    <n v="1"/>
    <s v="Active Bethel Citizens"/>
    <n v="4221410"/>
    <n v="887952"/>
    <m/>
    <s v="Songbrook MH Park"/>
    <s v="ROYAL PROPERTY CORP"/>
    <m/>
    <s v="4055 ROYAL AVE, Unit 53"/>
    <x v="0"/>
    <x v="0"/>
    <x v="0"/>
    <m/>
  </r>
  <r>
    <n v="1"/>
    <n v="3766"/>
    <n v="1"/>
    <d v="2001-09-06T00:00:00"/>
    <x v="0"/>
    <n v="1"/>
    <s v="Northeast Neighbors"/>
    <n v="4243109"/>
    <n v="897878"/>
    <m/>
    <m/>
    <s v="PARADISE DEVELOPMENT CO"/>
    <m/>
    <s v="2037 LAKE WIND DR"/>
    <x v="0"/>
    <x v="0"/>
    <x v="0"/>
    <m/>
  </r>
  <r>
    <n v="1"/>
    <n v="3054"/>
    <n v="1"/>
    <d v="2001-09-07T00:00:00"/>
    <x v="0"/>
    <n v="1"/>
    <s v="Harlow Neighbors"/>
    <n v="4251163"/>
    <n v="889569"/>
    <m/>
    <m/>
    <s v="L RANDALL BRANT CUSTOM HOMES"/>
    <m/>
    <s v="3526 PRESTON ST"/>
    <x v="0"/>
    <x v="0"/>
    <x v="0"/>
    <m/>
  </r>
  <r>
    <n v="1"/>
    <n v="3548"/>
    <n v="1"/>
    <d v="2001-09-10T00:00:00"/>
    <x v="0"/>
    <n v="1"/>
    <s v="Northeast Neighbors"/>
    <n v="4249443"/>
    <n v="896911"/>
    <m/>
    <m/>
    <s v="ANSLOW &amp; DEGENEAULT"/>
    <m/>
    <s v="3073 GRAND CAYMAN DR"/>
    <x v="0"/>
    <x v="0"/>
    <x v="0"/>
    <m/>
  </r>
  <r>
    <n v="1"/>
    <n v="3630"/>
    <n v="1"/>
    <d v="2001-09-10T00:00:00"/>
    <x v="0"/>
    <n v="1"/>
    <s v="Harlow Neighbors"/>
    <n v="4250528"/>
    <n v="880049"/>
    <m/>
    <m/>
    <s v="FOGELSTROM CO"/>
    <m/>
    <s v="502 COVEY LN"/>
    <x v="0"/>
    <x v="0"/>
    <x v="0"/>
    <m/>
  </r>
  <r>
    <n v="1"/>
    <n v="3861"/>
    <n v="1"/>
    <d v="2001-09-10T00:00:00"/>
    <x v="0"/>
    <n v="1"/>
    <s v="Santa Clara Community Organization"/>
    <n v="4226497"/>
    <n v="905253"/>
    <m/>
    <m/>
    <s v="BRUCE WIECHERT CUSTOM HOMES"/>
    <m/>
    <s v="456 NAISMITH BLVD"/>
    <x v="0"/>
    <x v="0"/>
    <x v="0"/>
    <m/>
  </r>
  <r>
    <n v="1"/>
    <n v="3899"/>
    <n v="1"/>
    <d v="2001-09-10T00:00:00"/>
    <x v="0"/>
    <n v="1"/>
    <s v="River Road Community Organization"/>
    <n v="4230681"/>
    <n v="892073"/>
    <m/>
    <m/>
    <s v="BREEDEN BROS INC"/>
    <m/>
    <s v="310 BRIANA LN"/>
    <x v="0"/>
    <x v="0"/>
    <x v="0"/>
    <m/>
  </r>
  <r>
    <n v="1"/>
    <n v="3920"/>
    <n v="1"/>
    <d v="2001-09-10T00:00:00"/>
    <x v="0"/>
    <n v="1"/>
    <s v="Santa Clara Community Organization"/>
    <n v="4224922"/>
    <n v="906432"/>
    <m/>
    <m/>
    <s v="BREEDEN BROS INC"/>
    <m/>
    <s v="4293 TORRINGTON AVE"/>
    <x v="0"/>
    <x v="0"/>
    <x v="0"/>
    <m/>
  </r>
  <r>
    <n v="1"/>
    <n v="3650"/>
    <n v="1"/>
    <d v="2001-09-12T00:00:00"/>
    <x v="0"/>
    <n v="1"/>
    <s v="Active Bethel Citizens"/>
    <n v="4212513"/>
    <n v="890622"/>
    <m/>
    <m/>
    <s v="FOOTE DEVELOPMENT COMPANY"/>
    <m/>
    <s v="5554 CARDIFF ST"/>
    <x v="0"/>
    <x v="0"/>
    <x v="0"/>
    <m/>
  </r>
  <r>
    <n v="1"/>
    <n v="3651"/>
    <n v="1"/>
    <d v="2001-09-12T00:00:00"/>
    <x v="0"/>
    <n v="1"/>
    <s v="Active Bethel Citizens"/>
    <n v="4212454"/>
    <n v="890625"/>
    <m/>
    <m/>
    <s v="FOOTE DEVELOPMENT COMPANY"/>
    <m/>
    <s v="5562 CARDIFF ST"/>
    <x v="0"/>
    <x v="0"/>
    <x v="0"/>
    <m/>
  </r>
  <r>
    <n v="1"/>
    <n v="3657"/>
    <n v="1"/>
    <d v="2001-09-12T00:00:00"/>
    <x v="0"/>
    <n v="1"/>
    <s v="Active Bethel Citizens"/>
    <n v="4212465"/>
    <n v="890768"/>
    <m/>
    <m/>
    <s v="FOOTE DEVELOPMENT COMPANY"/>
    <m/>
    <s v="5569 CARDIFF ST"/>
    <x v="0"/>
    <x v="0"/>
    <x v="0"/>
    <m/>
  </r>
  <r>
    <n v="1"/>
    <n v="3658"/>
    <n v="1"/>
    <d v="2001-09-12T00:00:00"/>
    <x v="0"/>
    <n v="1"/>
    <s v="Active Bethel Citizens"/>
    <n v="4212524"/>
    <n v="890767"/>
    <m/>
    <m/>
    <s v="FOOTE MIKE"/>
    <m/>
    <s v="5561 CARDIFF ST"/>
    <x v="0"/>
    <x v="0"/>
    <x v="0"/>
    <m/>
  </r>
  <r>
    <n v="1"/>
    <n v="3592"/>
    <n v="1"/>
    <d v="2001-09-14T00:00:00"/>
    <x v="0"/>
    <n v="1"/>
    <s v="Northeast Neighbors"/>
    <n v="4244084"/>
    <n v="899606"/>
    <m/>
    <m/>
    <s v="KAST CONSTRUCTION INC"/>
    <m/>
    <s v="3795 MARCELLA DR"/>
    <x v="0"/>
    <x v="0"/>
    <x v="0"/>
    <m/>
  </r>
  <r>
    <n v="1"/>
    <n v="3993"/>
    <n v="1"/>
    <d v="2001-09-14T00:00:00"/>
    <x v="0"/>
    <n v="1"/>
    <s v="Far West Neighborhood Association"/>
    <n v="4231430"/>
    <n v="874939"/>
    <m/>
    <m/>
    <s v="LONG JOHN &amp; JENNINGS NANCY"/>
    <m/>
    <s v="2005 ARTHUR ST"/>
    <x v="0"/>
    <x v="0"/>
    <x v="0"/>
    <m/>
  </r>
  <r>
    <n v="1"/>
    <n v="3607"/>
    <n v="1"/>
    <d v="2001-09-17T00:00:00"/>
    <x v="0"/>
    <n v="1"/>
    <s v="Santa Clara Community Organization"/>
    <n v="4231649"/>
    <n v="903128"/>
    <m/>
    <m/>
    <s v="BONNIN RAY"/>
    <m/>
    <s v="496 WILKES DR"/>
    <x v="0"/>
    <x v="0"/>
    <x v="0"/>
    <m/>
  </r>
  <r>
    <n v="1"/>
    <n v="3640"/>
    <n v="1"/>
    <d v="2001-09-17T00:00:00"/>
    <x v="0"/>
    <n v="1"/>
    <s v="Churchill Area Neighbors"/>
    <n v="4228815"/>
    <n v="870047"/>
    <m/>
    <m/>
    <s v="LIRA JOEL &amp; ALLISON"/>
    <m/>
    <s v="2688 RIDGEMONT DR"/>
    <x v="0"/>
    <x v="0"/>
    <x v="0"/>
    <m/>
  </r>
  <r>
    <n v="1"/>
    <n v="3729"/>
    <n v="1"/>
    <d v="2001-09-17T00:00:00"/>
    <x v="0"/>
    <n v="1"/>
    <s v="Active Bethel Citizens"/>
    <n v="4222122"/>
    <n v="892883"/>
    <m/>
    <m/>
    <s v="HAYDEN HOMES"/>
    <m/>
    <s v="2147 KELSY LN"/>
    <x v="0"/>
    <x v="0"/>
    <x v="0"/>
    <m/>
  </r>
  <r>
    <n v="1"/>
    <n v="4340"/>
    <n v="1"/>
    <d v="2001-09-17T00:00:00"/>
    <x v="1"/>
    <n v="1"/>
    <s v="Trainsong Neighbors"/>
    <n v="4227442"/>
    <n v="886598"/>
    <m/>
    <m/>
    <s v="M &amp; J INVESTMENTS"/>
    <s v="ZUNIGA HERMENEGILDO"/>
    <s v="717 HWY 99N, Unit 24"/>
    <x v="0"/>
    <x v="0"/>
    <x v="0"/>
    <m/>
  </r>
  <r>
    <n v="1"/>
    <n v="4020"/>
    <n v="1"/>
    <d v="2001-09-18T00:00:00"/>
    <x v="0"/>
    <n v="1"/>
    <s v="Harlow Neighbors"/>
    <n v="4246740"/>
    <n v="891689"/>
    <m/>
    <m/>
    <s v="OFFET DON"/>
    <m/>
    <s v="2802 ELYSIUM AVE"/>
    <x v="0"/>
    <x v="0"/>
    <x v="0"/>
    <m/>
  </r>
  <r>
    <n v="1"/>
    <n v="3466"/>
    <n v="1"/>
    <d v="2001-09-19T00:00:00"/>
    <x v="0"/>
    <n v="1"/>
    <s v="Santa Clara Community Organization"/>
    <n v="4224433"/>
    <n v="904676"/>
    <m/>
    <m/>
    <s v="COZY HOMES BY TOM WIRFS DBA"/>
    <m/>
    <s v="1083 TYSON LN"/>
    <x v="0"/>
    <x v="0"/>
    <x v="0"/>
    <m/>
  </r>
  <r>
    <n v="1"/>
    <n v="4409"/>
    <n v="1"/>
    <d v="2001-09-19T00:00:00"/>
    <x v="1"/>
    <n v="1"/>
    <s v="Active Bethel Citizens"/>
    <n v="4217939"/>
    <n v="886467"/>
    <m/>
    <s v="Mobile Towne West MH Park"/>
    <s v="DOWTY SHANE"/>
    <m/>
    <s v="555 N DANEBO AVE, Unit 141"/>
    <x v="0"/>
    <x v="0"/>
    <x v="0"/>
    <m/>
  </r>
  <r>
    <n v="1"/>
    <n v="3818"/>
    <n v="1"/>
    <d v="2001-09-20T00:00:00"/>
    <x v="0"/>
    <n v="1"/>
    <s v="Northeast Neighbors"/>
    <n v="4241842"/>
    <n v="898175"/>
    <m/>
    <m/>
    <s v="ALL BUILD CONSTRUCTION INC"/>
    <m/>
    <s v="3420 RIVER POINTE DR"/>
    <x v="0"/>
    <x v="0"/>
    <x v="0"/>
    <m/>
  </r>
  <r>
    <n v="1"/>
    <n v="4357"/>
    <n v="1"/>
    <d v="2001-09-20T00:00:00"/>
    <x v="1"/>
    <n v="1"/>
    <s v="Active Bethel Citizens"/>
    <n v="4215055"/>
    <n v="891734"/>
    <m/>
    <s v="Woodland Park Estates"/>
    <s v="WOODLAND PARK ESTATES"/>
    <s v="BOSWELL KATIE"/>
    <s v="1699 N TERRY ST, Unit 287"/>
    <x v="0"/>
    <x v="0"/>
    <x v="0"/>
    <m/>
  </r>
  <r>
    <n v="1"/>
    <n v="3990"/>
    <n v="1"/>
    <d v="2001-09-21T00:00:00"/>
    <x v="2"/>
    <n v="1"/>
    <s v="River Road Community Organization"/>
    <n v="4224434"/>
    <n v="896937"/>
    <m/>
    <m/>
    <s v="GREEN RICH &amp; JERI"/>
    <m/>
    <s v="1557 SKIPPER AVE"/>
    <x v="0"/>
    <x v="0"/>
    <x v="0"/>
    <m/>
  </r>
  <r>
    <n v="1"/>
    <n v="4175"/>
    <n v="1"/>
    <d v="2001-09-21T00:00:00"/>
    <x v="0"/>
    <n v="1"/>
    <s v="Active Bethel Citizens"/>
    <n v="4210127"/>
    <n v="892705"/>
    <m/>
    <m/>
    <s v="BRUCE WIECHERT CUSTOM HOMES"/>
    <m/>
    <s v="6049 PINE RIDGE PL"/>
    <x v="0"/>
    <x v="0"/>
    <x v="0"/>
    <m/>
  </r>
  <r>
    <n v="1"/>
    <n v="2988"/>
    <n v="1"/>
    <d v="2001-09-25T00:00:00"/>
    <x v="0"/>
    <n v="1"/>
    <s v="Crest Drive Citizens Association"/>
    <n v="4236749"/>
    <n v="865389"/>
    <m/>
    <m/>
    <s v="BREEDEN BROS INC--DUPLICATE"/>
    <m/>
    <s v="3950 MONROE ST"/>
    <x v="0"/>
    <x v="0"/>
    <x v="0"/>
    <m/>
  </r>
  <r>
    <n v="1"/>
    <n v="3674"/>
    <n v="1"/>
    <d v="2001-09-25T00:00:00"/>
    <x v="0"/>
    <n v="1"/>
    <s v="Southeast Neighbors"/>
    <n v="4244186"/>
    <n v="864392"/>
    <m/>
    <m/>
    <s v="BATCHELOR JACK JR"/>
    <m/>
    <s v="1196 E 41ST AVE"/>
    <x v="0"/>
    <x v="0"/>
    <x v="0"/>
    <m/>
  </r>
  <r>
    <n v="1"/>
    <n v="4167"/>
    <n v="1"/>
    <d v="2001-09-25T00:00:00"/>
    <x v="0"/>
    <n v="1"/>
    <s v="Santa Clara Community Organization"/>
    <n v="4224431"/>
    <n v="906062"/>
    <m/>
    <m/>
    <s v="BREEDEN BROS INC"/>
    <m/>
    <s v="4141 SABRENA AVE"/>
    <x v="0"/>
    <x v="0"/>
    <x v="0"/>
    <m/>
  </r>
  <r>
    <n v="1"/>
    <n v="3462"/>
    <n v="1"/>
    <d v="2001-09-26T00:00:00"/>
    <x v="0"/>
    <n v="1"/>
    <s v="Northeast Neighbors"/>
    <n v="4245144"/>
    <n v="895861"/>
    <m/>
    <m/>
    <s v="PARADISE DEVELOPMENT CO"/>
    <m/>
    <s v="2957 CHERYL ST"/>
    <x v="0"/>
    <x v="0"/>
    <x v="0"/>
    <m/>
  </r>
  <r>
    <n v="1"/>
    <n v="3031"/>
    <n v="1"/>
    <d v="2001-09-27T00:00:00"/>
    <x v="7"/>
    <n v="8"/>
    <s v="West University Neighbors"/>
    <n v="4242272"/>
    <n v="875579"/>
    <m/>
    <m/>
    <s v="ANSLOW &amp; DEGENEAULT"/>
    <m/>
    <s v="1772 HILYARD ST"/>
    <x v="0"/>
    <x v="2"/>
    <x v="1"/>
    <m/>
  </r>
  <r>
    <n v="1"/>
    <n v="4067"/>
    <n v="1"/>
    <d v="2001-09-27T00:00:00"/>
    <x v="0"/>
    <n v="1"/>
    <s v="Active Bethel Citizens"/>
    <n v="4213278"/>
    <n v="889057"/>
    <m/>
    <m/>
    <s v="CENTEX HOMES"/>
    <m/>
    <s v="5508 DONOHOE AVE"/>
    <x v="0"/>
    <x v="0"/>
    <x v="0"/>
    <m/>
  </r>
  <r>
    <n v="1"/>
    <n v="4178"/>
    <n v="1"/>
    <d v="2001-09-27T00:00:00"/>
    <x v="0"/>
    <n v="1"/>
    <s v="Active Bethel Citizens"/>
    <n v="4213217"/>
    <n v="889060"/>
    <m/>
    <m/>
    <s v="CENTEX HOMES"/>
    <m/>
    <s v="5516 DONOHOE AVE"/>
    <x v="0"/>
    <x v="0"/>
    <x v="0"/>
    <m/>
  </r>
  <r>
    <n v="1"/>
    <n v="3580"/>
    <n v="1"/>
    <d v="2001-10-01T00:00:00"/>
    <x v="0"/>
    <n v="1"/>
    <s v="Santa Clara Community Organization"/>
    <n v="4232412"/>
    <n v="903915"/>
    <m/>
    <m/>
    <s v="TOUCHSTONE DEVELOPMENT"/>
    <m/>
    <s v="3725 JULIA LP"/>
    <x v="0"/>
    <x v="0"/>
    <x v="0"/>
    <m/>
  </r>
  <r>
    <n v="1"/>
    <n v="3750"/>
    <n v="1"/>
    <d v="2001-10-01T00:00:00"/>
    <x v="0"/>
    <n v="1"/>
    <s v="Southeast Neighbors"/>
    <n v="4244616"/>
    <n v="866232"/>
    <m/>
    <m/>
    <s v="NIEMEYER FRED J"/>
    <m/>
    <s v="3777 ONYX ST"/>
    <x v="0"/>
    <x v="0"/>
    <x v="0"/>
    <m/>
  </r>
  <r>
    <n v="1"/>
    <n v="4174"/>
    <n v="1"/>
    <d v="2001-10-01T00:00:00"/>
    <x v="0"/>
    <n v="1"/>
    <s v="Active Bethel Citizens"/>
    <n v="4209947"/>
    <n v="891435"/>
    <m/>
    <m/>
    <s v="BRUCE WIECHERT CUSTOM HOMES"/>
    <m/>
    <s v="6071 KISTLER LN"/>
    <x v="0"/>
    <x v="0"/>
    <x v="0"/>
    <m/>
  </r>
  <r>
    <n v="1"/>
    <n v="3876"/>
    <n v="1"/>
    <d v="2001-10-02T00:00:00"/>
    <x v="0"/>
    <n v="1"/>
    <s v="Churchill Area Neighbors"/>
    <n v="4226051"/>
    <n v="871660"/>
    <m/>
    <m/>
    <s v="KILBY &amp; SONNEN PROJECT LLC"/>
    <m/>
    <s v="3622 COLONY OAKS DR"/>
    <x v="0"/>
    <x v="0"/>
    <x v="0"/>
    <m/>
  </r>
  <r>
    <n v="1"/>
    <n v="4371"/>
    <n v="1"/>
    <d v="2001-10-02T00:00:00"/>
    <x v="0"/>
    <n v="1"/>
    <s v="Northeast Neighbors"/>
    <n v="4243692"/>
    <n v="898999"/>
    <m/>
    <m/>
    <s v="RUHOFF HOMEBUILDERS INC"/>
    <m/>
    <s v="2157 ASHBURY DR"/>
    <x v="0"/>
    <x v="0"/>
    <x v="0"/>
    <m/>
  </r>
  <r>
    <n v="1"/>
    <n v="4397"/>
    <n v="1"/>
    <d v="2001-10-02T00:00:00"/>
    <x v="0"/>
    <n v="1"/>
    <s v="Active Bethel Citizens"/>
    <n v="4210725"/>
    <n v="891487"/>
    <m/>
    <m/>
    <s v="PETRA UNLIMITED INC"/>
    <m/>
    <s v="1574 CALISTOGA CT"/>
    <x v="0"/>
    <x v="0"/>
    <x v="0"/>
    <m/>
  </r>
  <r>
    <n v="1"/>
    <n v="4221"/>
    <n v="1"/>
    <d v="2001-10-03T00:00:00"/>
    <x v="0"/>
    <n v="1"/>
    <s v="Northeast Neighbors"/>
    <n v="4245400"/>
    <n v="895823"/>
    <m/>
    <m/>
    <s v="MELTEBEKE BUILT"/>
    <m/>
    <s v="2210 DEVON AVE"/>
    <x v="0"/>
    <x v="0"/>
    <x v="0"/>
    <m/>
  </r>
  <r>
    <n v="1"/>
    <n v="4658"/>
    <n v="1"/>
    <d v="2001-10-03T00:00:00"/>
    <x v="1"/>
    <n v="1"/>
    <s v="Active Bethel Citizens"/>
    <n v="4222078"/>
    <n v="885845"/>
    <m/>
    <s v="Elmira Estates MH Park"/>
    <s v="M &amp; M LAND &amp; CATTLE"/>
    <m/>
    <s v="544 TANEY ST"/>
    <x v="0"/>
    <x v="0"/>
    <x v="0"/>
    <m/>
  </r>
  <r>
    <n v="1"/>
    <n v="4661"/>
    <n v="1"/>
    <d v="2001-10-03T00:00:00"/>
    <x v="1"/>
    <n v="1"/>
    <s v="Active Bethel Citizens"/>
    <n v="4222262"/>
    <n v="885810"/>
    <m/>
    <s v="Elmira Estates MH Park"/>
    <s v="M &amp; M LAND &amp; CATTLE"/>
    <m/>
    <s v="533 TANEY ST"/>
    <x v="0"/>
    <x v="0"/>
    <x v="0"/>
    <m/>
  </r>
  <r>
    <n v="1"/>
    <n v="4662"/>
    <n v="1"/>
    <d v="2001-10-03T00:00:00"/>
    <x v="1"/>
    <n v="1"/>
    <s v="Active Bethel Citizens"/>
    <n v="4222513"/>
    <n v="885963"/>
    <m/>
    <s v="Elmira Estates MH Park"/>
    <s v="M &amp; M LAND &amp; CATTLE"/>
    <m/>
    <s v="3844 TROY WAY"/>
    <x v="0"/>
    <x v="0"/>
    <x v="0"/>
    <m/>
  </r>
  <r>
    <n v="1"/>
    <n v="4663"/>
    <n v="1"/>
    <d v="2001-10-03T00:00:00"/>
    <x v="1"/>
    <n v="1"/>
    <s v="Active Bethel Citizens"/>
    <n v="4222261"/>
    <n v="885716"/>
    <m/>
    <s v="Elmira Estates MH Park"/>
    <s v="M &amp; M LAND &amp; CATTLE"/>
    <m/>
    <s v="503 TANEY ST"/>
    <x v="0"/>
    <x v="0"/>
    <x v="0"/>
    <m/>
  </r>
  <r>
    <n v="1"/>
    <n v="4664"/>
    <n v="1"/>
    <d v="2001-10-03T00:00:00"/>
    <x v="1"/>
    <n v="1"/>
    <s v="Active Bethel Citizens"/>
    <n v="4222514"/>
    <n v="886056"/>
    <m/>
    <s v="Elmira Estates MH Park"/>
    <s v="M &amp; M LAND &amp; CATTLE"/>
    <m/>
    <s v="3839 TROY WAY"/>
    <x v="0"/>
    <x v="0"/>
    <x v="0"/>
    <m/>
  </r>
  <r>
    <n v="1"/>
    <n v="4665"/>
    <n v="1"/>
    <d v="2001-10-03T00:00:00"/>
    <x v="1"/>
    <n v="1"/>
    <s v="Active Bethel Citizens"/>
    <n v="4222236"/>
    <n v="885959"/>
    <m/>
    <s v="Elmira Estates MH Park"/>
    <s v="M &amp; M LAND &amp; CATTLE"/>
    <m/>
    <s v="575 TANEY ST"/>
    <x v="0"/>
    <x v="0"/>
    <x v="0"/>
    <m/>
  </r>
  <r>
    <n v="1"/>
    <n v="3523"/>
    <n v="1"/>
    <d v="2001-10-05T00:00:00"/>
    <x v="0"/>
    <n v="1"/>
    <s v="River Road Community Organization"/>
    <n v="4230446"/>
    <n v="892082"/>
    <m/>
    <m/>
    <s v="BREEDEN BROS INC"/>
    <m/>
    <s v="370 BRIANA LN"/>
    <x v="0"/>
    <x v="0"/>
    <x v="0"/>
    <m/>
  </r>
  <r>
    <n v="1"/>
    <n v="4173"/>
    <n v="1"/>
    <d v="2001-10-05T00:00:00"/>
    <x v="0"/>
    <n v="1"/>
    <s v="Active Bethel Citizens"/>
    <n v="4210374"/>
    <n v="891416"/>
    <m/>
    <m/>
    <s v="BRUCE WIECHERT CUSTOM HOMES"/>
    <m/>
    <s v="5983 KISTLER LN"/>
    <x v="0"/>
    <x v="0"/>
    <x v="0"/>
    <m/>
  </r>
  <r>
    <n v="1"/>
    <n v="4247"/>
    <n v="1"/>
    <d v="2001-10-05T00:00:00"/>
    <x v="0"/>
    <n v="1"/>
    <s v="Santa Clara Community Organization"/>
    <n v="4227852"/>
    <n v="905210"/>
    <m/>
    <m/>
    <s v="BRUCE WIECHERT CUSTOM HOMES"/>
    <m/>
    <s v="250 NAISMITH BLVD"/>
    <x v="0"/>
    <x v="0"/>
    <x v="0"/>
    <m/>
  </r>
  <r>
    <n v="1"/>
    <n v="4465"/>
    <n v="1"/>
    <d v="2001-10-05T00:00:00"/>
    <x v="0"/>
    <n v="1"/>
    <s v="Santa Clara Community Organization"/>
    <n v="4224629"/>
    <n v="905598"/>
    <m/>
    <m/>
    <s v="BREEDEN BROS INC"/>
    <m/>
    <s v="375 LYNNBROOK DR"/>
    <x v="0"/>
    <x v="0"/>
    <x v="0"/>
    <m/>
  </r>
  <r>
    <n v="1"/>
    <n v="4065"/>
    <n v="1"/>
    <d v="2001-10-08T00:00:00"/>
    <x v="0"/>
    <n v="1"/>
    <s v="Active Bethel Citizens"/>
    <n v="4222873"/>
    <n v="893178"/>
    <m/>
    <m/>
    <s v="CENTEX HOMES"/>
    <m/>
    <s v="3821 CENTURY DR"/>
    <x v="0"/>
    <x v="0"/>
    <x v="0"/>
    <m/>
  </r>
  <r>
    <n v="1"/>
    <n v="4068"/>
    <n v="1"/>
    <d v="2001-10-08T00:00:00"/>
    <x v="0"/>
    <n v="1"/>
    <s v="Active Bethel Citizens"/>
    <n v="4222871"/>
    <n v="893123"/>
    <m/>
    <m/>
    <s v="CENTEX HOMES"/>
    <m/>
    <s v="3815 CENTURY DR"/>
    <x v="0"/>
    <x v="0"/>
    <x v="0"/>
    <m/>
  </r>
  <r>
    <n v="1"/>
    <n v="4278"/>
    <n v="1"/>
    <d v="2001-10-08T00:00:00"/>
    <x v="0"/>
    <n v="1"/>
    <s v="Santa Clara Community Organization"/>
    <n v="4227259"/>
    <n v="909085"/>
    <m/>
    <m/>
    <s v="HEITMAN CUSTOM HOMES"/>
    <m/>
    <s v="80 DANIEL DR"/>
    <x v="0"/>
    <x v="0"/>
    <x v="0"/>
    <m/>
  </r>
  <r>
    <n v="1"/>
    <n v="3407"/>
    <n v="1"/>
    <d v="2001-10-09T00:00:00"/>
    <x v="8"/>
    <n v="4"/>
    <s v="Santa Clara Community Organization"/>
    <n v="4231482"/>
    <n v="898259"/>
    <m/>
    <s v="Green Leaf Village"/>
    <s v="METROPOLITAN AFFORD HOUSING"/>
    <s v="GREEN LEAF VILLAGE"/>
    <s v="2790 W LONE OAK LP, Bldg 1"/>
    <x v="0"/>
    <x v="1"/>
    <x v="1"/>
    <m/>
  </r>
  <r>
    <n v="1"/>
    <n v="3428"/>
    <n v="1"/>
    <d v="2001-10-09T00:00:00"/>
    <x v="8"/>
    <n v="4"/>
    <s v="Santa Clara Community Organization"/>
    <n v="4231549"/>
    <n v="898257"/>
    <m/>
    <s v="Green Leaf Village"/>
    <s v="METROPOLITAN AFFORD HOUSING"/>
    <s v="GREEN LEAF VILLAGE"/>
    <s v="2770 W LONE OAK LP, Bldg 2"/>
    <x v="0"/>
    <x v="1"/>
    <x v="1"/>
    <m/>
  </r>
  <r>
    <n v="1"/>
    <n v="3429"/>
    <n v="1"/>
    <d v="2001-10-09T00:00:00"/>
    <x v="8"/>
    <n v="4"/>
    <s v="Santa Clara Community Organization"/>
    <n v="4231549"/>
    <n v="898202"/>
    <m/>
    <s v="Green Leaf Village"/>
    <s v="METROPOLITAN AFFORD HOUSING"/>
    <s v="GREEN LEAF VILLAGE"/>
    <s v="2750 W LONE OAK LP, Bldg 3"/>
    <x v="0"/>
    <x v="1"/>
    <x v="1"/>
    <m/>
  </r>
  <r>
    <n v="1"/>
    <n v="3430"/>
    <n v="1"/>
    <d v="2001-10-09T00:00:00"/>
    <x v="8"/>
    <n v="4"/>
    <s v="Santa Clara Community Organization"/>
    <n v="4231506"/>
    <n v="898158"/>
    <m/>
    <s v="Green Leaf Village"/>
    <s v="METROPOLITAN AFFORD HOUSING"/>
    <s v="GREEN LEAF VILLAGE"/>
    <s v="2730 W LONE OAK LP, Bldg 4"/>
    <x v="0"/>
    <x v="1"/>
    <x v="1"/>
    <m/>
  </r>
  <r>
    <n v="1"/>
    <n v="3431"/>
    <n v="1"/>
    <d v="2001-10-09T00:00:00"/>
    <x v="8"/>
    <n v="4"/>
    <s v="Santa Clara Community Organization"/>
    <n v="4231534"/>
    <n v="898111"/>
    <m/>
    <s v="Green Leaf Village"/>
    <s v="METROPOLITAN AFFORD HOUSING"/>
    <s v="GREEN LEAF VILLAGE"/>
    <s v="2710 W LONE OAK LP, Bldg 5"/>
    <x v="0"/>
    <x v="1"/>
    <x v="1"/>
    <m/>
  </r>
  <r>
    <n v="1"/>
    <n v="3432"/>
    <n v="1"/>
    <d v="2001-10-09T00:00:00"/>
    <x v="3"/>
    <n v="2"/>
    <s v="Santa Clara Community Organization"/>
    <n v="4231684"/>
    <n v="898119"/>
    <m/>
    <s v="Green Leaf Village"/>
    <s v="METROPOLITAN AFFORD HOUSING"/>
    <s v="GREEN LEAF VILLAGE"/>
    <s v="2735 E LONE OAK LP, Bldg 6"/>
    <x v="0"/>
    <x v="1"/>
    <x v="1"/>
    <m/>
  </r>
  <r>
    <n v="1"/>
    <n v="3433"/>
    <n v="1"/>
    <d v="2001-10-09T00:00:00"/>
    <x v="8"/>
    <n v="4"/>
    <s v="Santa Clara Community Organization"/>
    <n v="4231755"/>
    <n v="898151"/>
    <m/>
    <s v="Green Leaf Village"/>
    <s v="METROPOLITAN AFFORD HOUSING"/>
    <s v="GREEN LEAF VILLAGE"/>
    <s v="2715 E LONE OAK LP, Bldg 7"/>
    <x v="0"/>
    <x v="1"/>
    <x v="1"/>
    <m/>
  </r>
  <r>
    <n v="1"/>
    <n v="3434"/>
    <n v="1"/>
    <d v="2001-10-09T00:00:00"/>
    <x v="7"/>
    <n v="6"/>
    <s v="Santa Clara Community Organization"/>
    <n v="4231720"/>
    <n v="898271"/>
    <m/>
    <s v="Green Leaf Village"/>
    <s v="METROPOLITAN AFFORD HOUSING"/>
    <s v="GREEN LEAF VILLAGE"/>
    <s v="2775 E LONE OAK LP, Bldg 8"/>
    <x v="0"/>
    <x v="2"/>
    <x v="1"/>
    <m/>
  </r>
  <r>
    <n v="1"/>
    <n v="3435"/>
    <n v="1"/>
    <d v="2001-10-09T00:00:00"/>
    <x v="9"/>
    <n v="2"/>
    <s v="Santa Clara Community Organization"/>
    <n v="4231687"/>
    <n v="898191"/>
    <s v="Apartment  1-4 Units"/>
    <s v="Green Leaf Village"/>
    <s v="METROPOLITAN AFFORD HOUSING"/>
    <s v="GREEN LEAF VILLAGE"/>
    <s v="2755 E LONE OAK LP"/>
    <x v="0"/>
    <x v="1"/>
    <x v="1"/>
    <s v="Changed proposed dwellings from 1 to 2. Green leaf village; 34 total dus. 32 dwellings were tallied in the 2001 issued BP report (issued on 10/9/01)."/>
  </r>
  <r>
    <n v="1"/>
    <n v="3982"/>
    <n v="1"/>
    <d v="2001-10-09T00:00:00"/>
    <x v="0"/>
    <n v="1"/>
    <s v="Northeast Neighbors"/>
    <n v="4242826"/>
    <n v="898777"/>
    <m/>
    <m/>
    <s v="WESTER KATRINA"/>
    <m/>
    <s v="3540 STERLING WOODS DR"/>
    <x v="0"/>
    <x v="0"/>
    <x v="0"/>
    <m/>
  </r>
  <r>
    <n v="1"/>
    <n v="3234"/>
    <n v="1"/>
    <d v="2001-10-10T00:00:00"/>
    <x v="0"/>
    <n v="1"/>
    <s v="Harlow Neighbors"/>
    <n v="4251158"/>
    <n v="889473"/>
    <m/>
    <m/>
    <s v="BRANT L RANDALL"/>
    <m/>
    <s v="3533 SUSSEX ST"/>
    <x v="0"/>
    <x v="0"/>
    <x v="0"/>
    <m/>
  </r>
  <r>
    <n v="1"/>
    <n v="4063"/>
    <n v="1"/>
    <d v="2001-10-10T00:00:00"/>
    <x v="0"/>
    <n v="1"/>
    <s v="Active Bethel Citizens"/>
    <n v="4222720"/>
    <n v="893564"/>
    <m/>
    <m/>
    <s v="CENTEX HOMES"/>
    <m/>
    <s v="3869 CENTURY DR"/>
    <x v="0"/>
    <x v="0"/>
    <x v="0"/>
    <m/>
  </r>
  <r>
    <n v="1"/>
    <n v="4279"/>
    <n v="1"/>
    <d v="2001-10-10T00:00:00"/>
    <x v="0"/>
    <n v="1"/>
    <s v="Santa Clara Community Organization"/>
    <n v="4227198"/>
    <n v="909114"/>
    <m/>
    <m/>
    <s v="HEITMAN CUSTOM HOMES"/>
    <m/>
    <s v="70 DANIEL DR"/>
    <x v="0"/>
    <x v="0"/>
    <x v="0"/>
    <m/>
  </r>
  <r>
    <n v="1"/>
    <n v="3332"/>
    <n v="1"/>
    <d v="2001-10-11T00:00:00"/>
    <x v="0"/>
    <n v="1"/>
    <s v="Unknown"/>
    <n v="4214186"/>
    <n v="873577"/>
    <m/>
    <m/>
    <s v="CREASEY SHERRY"/>
    <m/>
    <s v="29296 MCTAVISH LN"/>
    <x v="0"/>
    <x v="0"/>
    <x v="0"/>
    <m/>
  </r>
  <r>
    <n v="1"/>
    <n v="3838"/>
    <n v="1"/>
    <d v="2001-10-11T00:00:00"/>
    <x v="0"/>
    <n v="1"/>
    <s v="Southeast Neighbors"/>
    <n v="4247229"/>
    <n v="866163"/>
    <m/>
    <m/>
    <s v="COVEY JOEY &amp; GREEN JENNIFER"/>
    <m/>
    <s v="1931 WOODSON LP"/>
    <x v="0"/>
    <x v="0"/>
    <x v="0"/>
    <m/>
  </r>
  <r>
    <n v="1"/>
    <n v="4515"/>
    <n v="1"/>
    <d v="2001-10-11T00:00:00"/>
    <x v="0"/>
    <n v="1"/>
    <s v="Santa Clara Community Organization"/>
    <n v="4227673"/>
    <n v="904746"/>
    <m/>
    <m/>
    <s v="BRUCE WIECHERT CUSTOM HOMES"/>
    <m/>
    <s v="158 MACKIN AVE"/>
    <x v="0"/>
    <x v="0"/>
    <x v="0"/>
    <m/>
  </r>
  <r>
    <n v="1"/>
    <n v="3520"/>
    <n v="1"/>
    <d v="2001-10-15T00:00:00"/>
    <x v="0"/>
    <n v="1"/>
    <s v="Churchill Area Neighbors"/>
    <n v="4226581"/>
    <n v="868918"/>
    <m/>
    <m/>
    <s v="DOWN DENNIS &amp; ELLEN"/>
    <m/>
    <s v="3264 WINTERCREEK DR"/>
    <x v="0"/>
    <x v="0"/>
    <x v="0"/>
    <m/>
  </r>
  <r>
    <n v="1"/>
    <n v="4453"/>
    <n v="1"/>
    <d v="2001-10-15T00:00:00"/>
    <x v="0"/>
    <n v="1"/>
    <s v="Active Bethel Citizens"/>
    <n v="4209905"/>
    <n v="892456"/>
    <m/>
    <m/>
    <s v="BRUCE WIECHERT CUSTOM HOMES"/>
    <m/>
    <s v="6093 MONDAVI LN"/>
    <x v="0"/>
    <x v="0"/>
    <x v="0"/>
    <m/>
  </r>
  <r>
    <n v="1"/>
    <n v="4906"/>
    <n v="1"/>
    <d v="2001-10-16T00:00:00"/>
    <x v="1"/>
    <n v="1"/>
    <s v="Harlow Neighbors"/>
    <n v="4250971"/>
    <n v="888295"/>
    <m/>
    <s v="Camelot MH Park"/>
    <s v="BABCOCK HAROLD"/>
    <s v="MARYDITH  P"/>
    <s v="3700 BABCOCK LN, Unit 118"/>
    <x v="0"/>
    <x v="0"/>
    <x v="0"/>
    <m/>
  </r>
  <r>
    <n v="1"/>
    <n v="3728"/>
    <n v="1"/>
    <d v="2001-10-17T00:00:00"/>
    <x v="0"/>
    <n v="1"/>
    <s v="River Road Community Organization"/>
    <n v="4232219"/>
    <n v="890377"/>
    <m/>
    <m/>
    <s v="WELWYN GROUP L L C"/>
    <m/>
    <s v="1116 STEVI SHAY LN"/>
    <x v="0"/>
    <x v="0"/>
    <x v="0"/>
    <m/>
  </r>
  <r>
    <n v="1"/>
    <n v="3907"/>
    <n v="1"/>
    <d v="2001-10-17T00:00:00"/>
    <x v="0"/>
    <n v="1"/>
    <s v="Santa Clara Community Organization"/>
    <n v="4227611"/>
    <n v="909458"/>
    <m/>
    <m/>
    <s v="PATRICK HOMES INC"/>
    <m/>
    <s v="191 DANIEL DR"/>
    <x v="0"/>
    <x v="0"/>
    <x v="0"/>
    <m/>
  </r>
  <r>
    <n v="1"/>
    <n v="4400"/>
    <n v="1"/>
    <d v="2001-10-17T00:00:00"/>
    <x v="0"/>
    <n v="1"/>
    <s v="Cal Young Neighborhood Association"/>
    <n v="4240330"/>
    <n v="888946"/>
    <m/>
    <m/>
    <s v="BENSON VERN"/>
    <m/>
    <s v="1359 HAMMOCK ST"/>
    <x v="0"/>
    <x v="0"/>
    <x v="0"/>
    <m/>
  </r>
  <r>
    <n v="1"/>
    <n v="4528"/>
    <n v="1"/>
    <d v="2001-10-17T00:00:00"/>
    <x v="0"/>
    <n v="1"/>
    <s v="Santa Clara Community Organization"/>
    <n v="4224923"/>
    <n v="906362"/>
    <m/>
    <m/>
    <s v="BREEDEN BROS INC"/>
    <m/>
    <s v="4285 TORRINGTON AVE"/>
    <x v="0"/>
    <x v="0"/>
    <x v="0"/>
    <m/>
  </r>
  <r>
    <n v="1"/>
    <n v="4599"/>
    <n v="1"/>
    <d v="2001-10-17T00:00:00"/>
    <x v="0"/>
    <n v="1"/>
    <s v="Santa Clara Community Organization"/>
    <n v="4226432"/>
    <n v="905221"/>
    <m/>
    <m/>
    <s v="BRUCE WIECHERT CUSTOM HOMES"/>
    <m/>
    <s v="468 NAISMITH BLVD"/>
    <x v="0"/>
    <x v="0"/>
    <x v="0"/>
    <m/>
  </r>
  <r>
    <n v="1"/>
    <n v="3816"/>
    <n v="1"/>
    <d v="2001-10-18T00:00:00"/>
    <x v="0"/>
    <n v="1"/>
    <s v="Churchill Area Neighbors"/>
    <n v="4229530"/>
    <n v="869713"/>
    <m/>
    <m/>
    <s v="MASKE DIANE"/>
    <m/>
    <s v="2470 RANDY LN"/>
    <x v="0"/>
    <x v="0"/>
    <x v="0"/>
    <m/>
  </r>
  <r>
    <n v="1"/>
    <n v="4267"/>
    <n v="1"/>
    <d v="2001-10-19T00:00:00"/>
    <x v="0"/>
    <n v="1"/>
    <s v="Friendly Area Neighbors"/>
    <n v="4238158"/>
    <n v="875325"/>
    <m/>
    <m/>
    <s v="BARNES BRUCE"/>
    <m/>
    <s v="1877 LAWRENCE ST"/>
    <x v="0"/>
    <x v="0"/>
    <x v="0"/>
    <m/>
  </r>
  <r>
    <n v="1"/>
    <n v="4463"/>
    <n v="1"/>
    <d v="2001-10-19T00:00:00"/>
    <x v="0"/>
    <n v="1"/>
    <s v="Santa Clara Community Organization"/>
    <n v="4227764"/>
    <n v="909111"/>
    <m/>
    <m/>
    <s v="HEITMAN DAN"/>
    <m/>
    <s v="4729 SYMPHONY DR"/>
    <x v="0"/>
    <x v="0"/>
    <x v="0"/>
    <m/>
  </r>
  <r>
    <n v="1"/>
    <n v="3080"/>
    <n v="1"/>
    <d v="2001-10-22T00:00:00"/>
    <x v="0"/>
    <n v="1"/>
    <s v="Southeast Neighbors"/>
    <n v="4245608"/>
    <n v="863702"/>
    <m/>
    <m/>
    <s v="REYNOLDS MICHAEL J"/>
    <m/>
    <s v="1650 LEATHERWOOD DR"/>
    <x v="0"/>
    <x v="0"/>
    <x v="0"/>
    <m/>
  </r>
  <r>
    <n v="1"/>
    <n v="3527"/>
    <n v="1"/>
    <d v="2001-10-22T00:00:00"/>
    <x v="0"/>
    <n v="1"/>
    <s v="Northeast Neighbors"/>
    <n v="4250162"/>
    <n v="896209"/>
    <m/>
    <m/>
    <s v="ANSLOW &amp; DEGENEAULT"/>
    <m/>
    <s v="3389 ANTIGUA DR"/>
    <x v="0"/>
    <x v="0"/>
    <x v="0"/>
    <m/>
  </r>
  <r>
    <n v="1"/>
    <n v="4393"/>
    <n v="1"/>
    <d v="2001-10-22T00:00:00"/>
    <x v="0"/>
    <n v="1"/>
    <s v="Cal Young Neighborhood Association"/>
    <n v="4239558"/>
    <n v="888372"/>
    <m/>
    <m/>
    <s v="SMITH JEANNE LOUISE"/>
    <m/>
    <s v="1310 BRICKLEY RD"/>
    <x v="0"/>
    <x v="0"/>
    <x v="0"/>
    <m/>
  </r>
  <r>
    <n v="1"/>
    <n v="4533"/>
    <n v="1"/>
    <d v="2001-10-22T00:00:00"/>
    <x v="2"/>
    <n v="1"/>
    <s v="River Road Community Organization"/>
    <n v="4225001"/>
    <n v="895949"/>
    <m/>
    <m/>
    <s v="MOSS WAYNE &amp; SHERRYL"/>
    <m/>
    <s v="550 BUSHNELL LN"/>
    <x v="0"/>
    <x v="0"/>
    <x v="0"/>
    <m/>
  </r>
  <r>
    <n v="1"/>
    <n v="4362"/>
    <n v="1"/>
    <d v="2001-10-24T00:00:00"/>
    <x v="0"/>
    <n v="1"/>
    <s v="Active Bethel Citizens"/>
    <n v="4222857"/>
    <n v="893527"/>
    <m/>
    <m/>
    <s v="CENTEX HOMES"/>
    <m/>
    <s v="3851 CENTURY DR"/>
    <x v="0"/>
    <x v="0"/>
    <x v="0"/>
    <m/>
  </r>
  <r>
    <n v="1"/>
    <n v="4551"/>
    <n v="1"/>
    <d v="2001-10-24T00:00:00"/>
    <x v="0"/>
    <n v="1"/>
    <s v="Active Bethel Citizens"/>
    <n v="4210529"/>
    <n v="891397"/>
    <m/>
    <m/>
    <s v="SLAYDEN &amp; SLAYDEN BUILDERS"/>
    <m/>
    <s v="5933 KISTLER LN"/>
    <x v="0"/>
    <x v="0"/>
    <x v="0"/>
    <m/>
  </r>
  <r>
    <n v="1"/>
    <n v="4552"/>
    <n v="1"/>
    <d v="2001-10-24T00:00:00"/>
    <x v="0"/>
    <n v="1"/>
    <s v="Active Bethel Citizens"/>
    <n v="4210537"/>
    <n v="891468"/>
    <m/>
    <m/>
    <s v="SLAYDEN &amp; SLAYDEN BUILDERS"/>
    <m/>
    <s v="5931 KISTLER LN"/>
    <x v="0"/>
    <x v="0"/>
    <x v="0"/>
    <m/>
  </r>
  <r>
    <n v="1"/>
    <n v="4563"/>
    <n v="1"/>
    <d v="2001-10-24T00:00:00"/>
    <x v="0"/>
    <n v="1"/>
    <s v="Active Bethel Citizens"/>
    <n v="4213277"/>
    <n v="889685"/>
    <m/>
    <m/>
    <s v="CENTEX HOMES"/>
    <m/>
    <s v="5563 AUSTIN WAY"/>
    <x v="0"/>
    <x v="0"/>
    <x v="0"/>
    <m/>
  </r>
  <r>
    <n v="1"/>
    <n v="4565"/>
    <n v="1"/>
    <d v="2001-10-24T00:00:00"/>
    <x v="0"/>
    <n v="1"/>
    <s v="Active Bethel Citizens"/>
    <n v="4213211"/>
    <n v="889688"/>
    <m/>
    <m/>
    <s v="CENTEX HOMES"/>
    <m/>
    <s v="5571 AUSTIN WAY"/>
    <x v="0"/>
    <x v="0"/>
    <x v="0"/>
    <m/>
  </r>
  <r>
    <n v="1"/>
    <n v="4464"/>
    <n v="1"/>
    <d v="2001-10-25T00:00:00"/>
    <x v="0"/>
    <n v="1"/>
    <s v="Santa Clara Community Organization"/>
    <n v="4227148"/>
    <n v="909302"/>
    <m/>
    <m/>
    <s v="HEITMAN CUSTOM HOMES"/>
    <m/>
    <s v="40 DANIEL DR"/>
    <x v="0"/>
    <x v="0"/>
    <x v="0"/>
    <m/>
  </r>
  <r>
    <n v="1"/>
    <n v="4733"/>
    <n v="1"/>
    <d v="2001-10-25T00:00:00"/>
    <x v="0"/>
    <n v="1"/>
    <s v="Active Bethel Citizens"/>
    <n v="4210440"/>
    <n v="891260"/>
    <m/>
    <m/>
    <s v="BRUCE WIECHERT CUSTOM HOMES"/>
    <m/>
    <s v="5968 KISTLER LN"/>
    <x v="0"/>
    <x v="0"/>
    <x v="0"/>
    <m/>
  </r>
  <r>
    <n v="1"/>
    <n v="4564"/>
    <n v="1"/>
    <d v="2001-10-29T00:00:00"/>
    <x v="0"/>
    <n v="1"/>
    <s v="Active Bethel Citizens"/>
    <n v="4222786"/>
    <n v="893562"/>
    <m/>
    <m/>
    <s v="CENTEX HOMES"/>
    <m/>
    <s v="3863 CENTURY DR"/>
    <x v="0"/>
    <x v="0"/>
    <x v="0"/>
    <m/>
  </r>
  <r>
    <n v="1"/>
    <n v="4677"/>
    <n v="1"/>
    <d v="2001-10-29T00:00:00"/>
    <x v="0"/>
    <n v="1"/>
    <s v="Churchill Area Neighbors"/>
    <n v="4225934"/>
    <n v="871636"/>
    <m/>
    <m/>
    <s v="KILBY &amp; SONNEN PROJECT LLC"/>
    <m/>
    <s v="3638 COLONY OAKS DR"/>
    <x v="0"/>
    <x v="0"/>
    <x v="0"/>
    <m/>
  </r>
  <r>
    <n v="1"/>
    <n v="4678"/>
    <n v="1"/>
    <d v="2001-10-29T00:00:00"/>
    <x v="0"/>
    <n v="1"/>
    <s v="Churchill Area Neighbors"/>
    <n v="4225974"/>
    <n v="871641"/>
    <m/>
    <m/>
    <s v="KILBY &amp; SONNEN PROJECT LLC"/>
    <m/>
    <s v="3634 COLONY OAKS DR"/>
    <x v="0"/>
    <x v="0"/>
    <x v="0"/>
    <m/>
  </r>
  <r>
    <n v="1"/>
    <n v="4679"/>
    <n v="1"/>
    <d v="2001-10-29T00:00:00"/>
    <x v="0"/>
    <n v="1"/>
    <s v="Churchill Area Neighbors"/>
    <n v="4226013"/>
    <n v="871650"/>
    <m/>
    <m/>
    <s v="KILBY &amp; SONNEN PROJECT LLC"/>
    <m/>
    <s v="3626 COLONY OAKS DR"/>
    <x v="0"/>
    <x v="0"/>
    <x v="0"/>
    <m/>
  </r>
  <r>
    <n v="1"/>
    <n v="5156"/>
    <n v="1"/>
    <d v="2001-10-30T00:00:00"/>
    <x v="1"/>
    <n v="1"/>
    <s v="Active Bethel Citizens"/>
    <n v="4215055"/>
    <n v="891734"/>
    <m/>
    <s v="Woodland Park Estates"/>
    <s v="SUN COMMUNITIES"/>
    <s v="LOVELL JEFF &amp; DEANNA"/>
    <s v="1699 N TERRY ST, Unit 323"/>
    <x v="0"/>
    <x v="0"/>
    <x v="0"/>
    <m/>
  </r>
  <r>
    <n v="1"/>
    <n v="4489"/>
    <n v="1"/>
    <d v="2001-10-31T00:00:00"/>
    <x v="0"/>
    <n v="1"/>
    <s v="Northeast Neighbors"/>
    <n v="4245494"/>
    <n v="895823"/>
    <m/>
    <m/>
    <s v="PARADISE DEVELOPMENT"/>
    <m/>
    <s v="2222 DEVON AVE"/>
    <x v="0"/>
    <x v="0"/>
    <x v="0"/>
    <m/>
  </r>
  <r>
    <n v="1"/>
    <n v="773"/>
    <n v="1"/>
    <d v="2001-11-01T00:00:00"/>
    <x v="0"/>
    <n v="1"/>
    <s v="Goodpasture Island Neighbors"/>
    <n v="4236483"/>
    <n v="894888"/>
    <m/>
    <m/>
    <s v="SORRIC RICHARD J"/>
    <m/>
    <s v="3473 RIVERPLACE DR"/>
    <x v="0"/>
    <x v="0"/>
    <x v="0"/>
    <m/>
  </r>
  <r>
    <n v="1"/>
    <n v="4701"/>
    <n v="1"/>
    <d v="2001-11-01T00:00:00"/>
    <x v="0"/>
    <n v="1"/>
    <s v="Santa Clara Community Organization"/>
    <n v="4224705"/>
    <n v="906253"/>
    <m/>
    <m/>
    <s v="BREEDEN BROS INC"/>
    <m/>
    <s v="4232 TORRINGTON AVE"/>
    <x v="0"/>
    <x v="0"/>
    <x v="0"/>
    <m/>
  </r>
  <r>
    <n v="1"/>
    <n v="4218"/>
    <n v="1"/>
    <d v="2001-11-02T00:00:00"/>
    <x v="0"/>
    <n v="1"/>
    <s v="Crest Drive Citizens Association"/>
    <n v="4236938"/>
    <n v="867997"/>
    <m/>
    <m/>
    <s v="MCCANN CAROLYN"/>
    <m/>
    <s v="669 FULVUE DR"/>
    <x v="0"/>
    <x v="0"/>
    <x v="0"/>
    <m/>
  </r>
  <r>
    <n v="1"/>
    <n v="4822"/>
    <n v="1"/>
    <d v="2001-11-02T00:00:00"/>
    <x v="0"/>
    <n v="1"/>
    <s v="Santa Clara Community Organization"/>
    <n v="4227066"/>
    <n v="908051"/>
    <m/>
    <m/>
    <s v="BREEDEN BROS INC"/>
    <m/>
    <s v="51 LARKSMEAD LN"/>
    <x v="0"/>
    <x v="0"/>
    <x v="0"/>
    <m/>
  </r>
  <r>
    <n v="1"/>
    <n v="4902"/>
    <n v="1"/>
    <d v="2001-11-02T00:00:00"/>
    <x v="0"/>
    <n v="1"/>
    <s v="Active Bethel Citizens"/>
    <n v="4209724"/>
    <n v="891251"/>
    <m/>
    <m/>
    <s v="BRUCE WIECHERT CUSTOM HOMES"/>
    <m/>
    <s v="1562 IRON HORSE RD"/>
    <x v="0"/>
    <x v="0"/>
    <x v="0"/>
    <m/>
  </r>
  <r>
    <n v="1"/>
    <n v="4904"/>
    <n v="1"/>
    <d v="2001-11-02T00:00:00"/>
    <x v="0"/>
    <n v="1"/>
    <s v="Active Bethel Citizens"/>
    <n v="4210088"/>
    <n v="891279"/>
    <m/>
    <m/>
    <s v="BRUCE WIECHERT CUSTOM HOMES"/>
    <m/>
    <s v="6030 KISTLER LN"/>
    <x v="0"/>
    <x v="0"/>
    <x v="0"/>
    <m/>
  </r>
  <r>
    <n v="1"/>
    <n v="4907"/>
    <n v="1"/>
    <d v="2001-11-02T00:00:00"/>
    <x v="0"/>
    <n v="1"/>
    <s v="Santa Clara Community Organization"/>
    <n v="4227997"/>
    <n v="904831"/>
    <m/>
    <m/>
    <s v="BRUCE WIECHERT CUSTOM HOMES"/>
    <m/>
    <s v="187 NAISMITH BLVD"/>
    <x v="0"/>
    <x v="0"/>
    <x v="0"/>
    <m/>
  </r>
  <r>
    <n v="1"/>
    <n v="4021"/>
    <n v="1"/>
    <d v="2001-11-05T00:00:00"/>
    <x v="0"/>
    <n v="1"/>
    <s v="Santa Clara Community Organization"/>
    <n v="4227521"/>
    <n v="909406"/>
    <m/>
    <m/>
    <s v="B H ANDERSON CONSTRUCTION"/>
    <m/>
    <s v="4771 GRACE DR"/>
    <x v="0"/>
    <x v="0"/>
    <x v="0"/>
    <m/>
  </r>
  <r>
    <n v="1"/>
    <n v="4037"/>
    <n v="1"/>
    <d v="2001-11-05T00:00:00"/>
    <x v="0"/>
    <n v="1"/>
    <s v="Santa Clara Community Organization"/>
    <n v="4231640"/>
    <n v="903199"/>
    <m/>
    <m/>
    <s v="CARPENTER CAROL"/>
    <m/>
    <s v="494 WILKES DR"/>
    <x v="0"/>
    <x v="0"/>
    <x v="0"/>
    <m/>
  </r>
  <r>
    <n v="1"/>
    <n v="4198"/>
    <n v="1"/>
    <d v="2001-11-05T00:00:00"/>
    <x v="0"/>
    <n v="1"/>
    <s v="River Road Community Organization"/>
    <n v="4230207"/>
    <n v="889150"/>
    <m/>
    <m/>
    <s v="GILDEA SPIKE &amp; TIBBITTS BONNY"/>
    <m/>
    <s v="1038 ELKAY DR"/>
    <x v="0"/>
    <x v="0"/>
    <x v="0"/>
    <m/>
  </r>
  <r>
    <n v="1"/>
    <n v="4652"/>
    <n v="1"/>
    <d v="2001-11-05T00:00:00"/>
    <x v="0"/>
    <n v="1"/>
    <s v="Active Bethel Citizens"/>
    <n v="4213231"/>
    <n v="889767"/>
    <m/>
    <m/>
    <s v="CENTEX HOMES"/>
    <m/>
    <s v="1574 ADELMAN LP"/>
    <x v="0"/>
    <x v="0"/>
    <x v="0"/>
    <m/>
  </r>
  <r>
    <n v="1"/>
    <n v="4653"/>
    <n v="1"/>
    <d v="2001-11-05T00:00:00"/>
    <x v="0"/>
    <n v="1"/>
    <s v="Active Bethel Citizens"/>
    <n v="4213154"/>
    <n v="889062"/>
    <m/>
    <m/>
    <s v="CENTEX HOMES"/>
    <m/>
    <s v="5524 DONOHOE AVE"/>
    <x v="0"/>
    <x v="0"/>
    <x v="0"/>
    <m/>
  </r>
  <r>
    <n v="1"/>
    <n v="4716"/>
    <n v="1"/>
    <d v="2001-11-05T00:00:00"/>
    <x v="0"/>
    <n v="1"/>
    <s v="Cal Young Neighborhood Association"/>
    <n v="4238851"/>
    <n v="887508"/>
    <m/>
    <m/>
    <s v="SEBRING MARK"/>
    <m/>
    <s v="1132 BUTTE LN"/>
    <x v="0"/>
    <x v="0"/>
    <x v="0"/>
    <m/>
  </r>
  <r>
    <n v="1"/>
    <n v="4950"/>
    <n v="1"/>
    <d v="2001-11-05T00:00:00"/>
    <x v="0"/>
    <n v="1"/>
    <s v="Santa Clara Community Organization"/>
    <n v="4225018"/>
    <n v="903828"/>
    <m/>
    <m/>
    <s v="SPURLOCK BEN"/>
    <m/>
    <s v="1025 SWENSON LN"/>
    <x v="0"/>
    <x v="0"/>
    <x v="0"/>
    <m/>
  </r>
  <r>
    <n v="1"/>
    <n v="3564"/>
    <n v="1"/>
    <d v="2001-11-06T00:00:00"/>
    <x v="8"/>
    <n v="3"/>
    <s v="Churchill Area Neighbors"/>
    <n v="4220887"/>
    <n v="876196"/>
    <m/>
    <m/>
    <s v="P S M TRUST"/>
    <m/>
    <s v="4140 HENRY CT"/>
    <x v="0"/>
    <x v="1"/>
    <x v="1"/>
    <m/>
  </r>
  <r>
    <n v="1"/>
    <n v="4957"/>
    <n v="1"/>
    <d v="2001-11-06T00:00:00"/>
    <x v="0"/>
    <n v="1"/>
    <s v="River Road Community Organization"/>
    <n v="4230579"/>
    <n v="891592"/>
    <m/>
    <m/>
    <s v="GEROT MICHAEL &amp; ELIZBETH"/>
    <m/>
    <s v="342 GARTH LN"/>
    <x v="0"/>
    <x v="0"/>
    <x v="0"/>
    <m/>
  </r>
  <r>
    <n v="1"/>
    <n v="4702"/>
    <n v="1"/>
    <d v="2001-11-07T00:00:00"/>
    <x v="0"/>
    <n v="1"/>
    <s v="Santa Clara Community Organization"/>
    <n v="4224768"/>
    <n v="906143"/>
    <m/>
    <m/>
    <s v="BREEDEN BROS INC"/>
    <m/>
    <s v="4192 TORRINGTON AVE"/>
    <x v="0"/>
    <x v="0"/>
    <x v="0"/>
    <m/>
  </r>
  <r>
    <n v="1"/>
    <n v="4832"/>
    <n v="1"/>
    <d v="2001-11-07T00:00:00"/>
    <x v="0"/>
    <n v="1"/>
    <s v="Northeast Neighbors"/>
    <n v="4244357"/>
    <n v="899029"/>
    <m/>
    <m/>
    <s v="FORSYTH LANCE"/>
    <m/>
    <s v="2209 COMSTOCK AVE"/>
    <x v="0"/>
    <x v="0"/>
    <x v="0"/>
    <m/>
  </r>
  <r>
    <n v="1"/>
    <n v="3932"/>
    <n v="1"/>
    <d v="2001-11-08T00:00:00"/>
    <x v="0"/>
    <n v="1"/>
    <s v="Santa Clara Community Organization"/>
    <n v="4231772"/>
    <n v="903560"/>
    <m/>
    <m/>
    <s v="KENDRA PARK LLC"/>
    <m/>
    <s v="3641 KENDRA ST"/>
    <x v="0"/>
    <x v="0"/>
    <x v="0"/>
    <m/>
  </r>
  <r>
    <n v="1"/>
    <n v="3933"/>
    <n v="1"/>
    <d v="2001-11-08T00:00:00"/>
    <x v="0"/>
    <n v="1"/>
    <s v="Santa Clara Community Organization"/>
    <n v="4231808"/>
    <n v="903558"/>
    <m/>
    <m/>
    <s v="KENDRA PARK LLC"/>
    <m/>
    <s v="3639 KENDRA ST"/>
    <x v="0"/>
    <x v="0"/>
    <x v="0"/>
    <m/>
  </r>
  <r>
    <n v="1"/>
    <n v="4791"/>
    <n v="1"/>
    <d v="2001-11-08T00:00:00"/>
    <x v="0"/>
    <n v="1"/>
    <s v="Harlow Neighbors"/>
    <n v="4248367"/>
    <n v="891203"/>
    <m/>
    <m/>
    <s v="PREMIER HOMES"/>
    <m/>
    <s v="1730 PROVINCIAL WAY"/>
    <x v="0"/>
    <x v="0"/>
    <x v="0"/>
    <m/>
  </r>
  <r>
    <n v="1"/>
    <n v="3558"/>
    <n v="1"/>
    <d v="2001-11-09T00:00:00"/>
    <x v="0"/>
    <n v="1"/>
    <s v="Goodpasture Island Neighbors"/>
    <n v="4236508"/>
    <n v="894803"/>
    <m/>
    <m/>
    <s v="SORRIC RICK"/>
    <m/>
    <s v="3489 RIVERPLACE DR"/>
    <x v="0"/>
    <x v="0"/>
    <x v="0"/>
    <m/>
  </r>
  <r>
    <n v="1"/>
    <n v="4978"/>
    <n v="1"/>
    <d v="2001-11-09T00:00:00"/>
    <x v="0"/>
    <n v="1"/>
    <s v="Santa Clara Community Organization"/>
    <n v="4227997"/>
    <n v="905299"/>
    <m/>
    <m/>
    <s v="BRUCE WIECHERT CUSTOM HOMES"/>
    <m/>
    <s v="249 NAISMITH BLVD"/>
    <x v="0"/>
    <x v="0"/>
    <x v="0"/>
    <m/>
  </r>
  <r>
    <n v="1"/>
    <n v="4962"/>
    <n v="1"/>
    <d v="2001-11-13T00:00:00"/>
    <x v="0"/>
    <n v="1"/>
    <s v="River Road Community Organization"/>
    <n v="4230331"/>
    <n v="892082"/>
    <m/>
    <m/>
    <s v="BREEDEN BROS INC"/>
    <m/>
    <s v="384 BRIANA LN"/>
    <x v="0"/>
    <x v="0"/>
    <x v="0"/>
    <m/>
  </r>
  <r>
    <n v="1"/>
    <n v="5005"/>
    <n v="1"/>
    <d v="2001-11-13T00:00:00"/>
    <x v="0"/>
    <n v="1"/>
    <s v="Active Bethel Citizens"/>
    <n v="4212705"/>
    <n v="890756"/>
    <m/>
    <m/>
    <s v="FOOTE DEVELOPMENT COMPANY"/>
    <m/>
    <s v="5519 CARDIFF ST"/>
    <x v="0"/>
    <x v="0"/>
    <x v="0"/>
    <m/>
  </r>
  <r>
    <n v="1"/>
    <n v="5006"/>
    <n v="1"/>
    <d v="2001-11-13T00:00:00"/>
    <x v="0"/>
    <n v="1"/>
    <s v="Active Bethel Citizens"/>
    <n v="4212638"/>
    <n v="890764"/>
    <m/>
    <m/>
    <s v="FOOTE DEVELOPMENT COMPANY"/>
    <m/>
    <s v="5527 CARDIFF ST"/>
    <x v="0"/>
    <x v="0"/>
    <x v="0"/>
    <m/>
  </r>
  <r>
    <n v="1"/>
    <n v="5012"/>
    <n v="1"/>
    <d v="2001-11-13T00:00:00"/>
    <x v="0"/>
    <n v="1"/>
    <s v="Active Bethel Citizens"/>
    <n v="4212697"/>
    <n v="890612"/>
    <m/>
    <m/>
    <s v="FOOTE DEVELOPMENT COMPANY"/>
    <m/>
    <s v="5514 CARDIFF ST"/>
    <x v="0"/>
    <x v="0"/>
    <x v="0"/>
    <m/>
  </r>
  <r>
    <n v="1"/>
    <n v="5014"/>
    <n v="1"/>
    <d v="2001-11-13T00:00:00"/>
    <x v="0"/>
    <n v="1"/>
    <s v="Active Bethel Citizens"/>
    <n v="4212633"/>
    <n v="890616"/>
    <m/>
    <m/>
    <s v="FOOTE DEVELOPMENT COMPANY"/>
    <m/>
    <s v="5522 CARDIFF ST"/>
    <x v="0"/>
    <x v="0"/>
    <x v="0"/>
    <m/>
  </r>
  <r>
    <n v="1"/>
    <n v="4096"/>
    <n v="1"/>
    <d v="2001-11-14T00:00:00"/>
    <x v="1"/>
    <n v="1"/>
    <s v="Active Bethel Citizens"/>
    <n v="4222321"/>
    <n v="886054"/>
    <m/>
    <s v="Elmira Estates MH Park"/>
    <s v="MARQUARDT KEN"/>
    <m/>
    <s v="3897 TROY WAY"/>
    <x v="0"/>
    <x v="0"/>
    <x v="0"/>
    <m/>
  </r>
  <r>
    <n v="1"/>
    <n v="4856"/>
    <n v="1"/>
    <d v="2001-11-14T00:00:00"/>
    <x v="0"/>
    <n v="1"/>
    <s v="Active Bethel Citizens"/>
    <n v="4210447"/>
    <n v="891429"/>
    <m/>
    <m/>
    <s v="BRUCE WIECHERT CUSTOM HOMES"/>
    <m/>
    <s v="5971 KISTLER LN"/>
    <x v="0"/>
    <x v="0"/>
    <x v="0"/>
    <m/>
  </r>
  <r>
    <n v="1"/>
    <n v="5047"/>
    <n v="1"/>
    <d v="2001-11-14T00:00:00"/>
    <x v="0"/>
    <n v="1"/>
    <s v="Santa Clara Community Organization"/>
    <n v="4229876"/>
    <n v="906860"/>
    <m/>
    <m/>
    <s v="ANDERSON DEVELOPMENT LLC"/>
    <m/>
    <s v="4415 CALUMET WAY"/>
    <x v="0"/>
    <x v="0"/>
    <x v="0"/>
    <m/>
  </r>
  <r>
    <n v="1"/>
    <n v="5126"/>
    <n v="1"/>
    <d v="2001-11-14T00:00:00"/>
    <x v="0"/>
    <n v="1"/>
    <s v="Active Bethel Citizens"/>
    <n v="4210366"/>
    <n v="891264"/>
    <m/>
    <m/>
    <s v="BRUCE WIECHERT CUSTOM HOMES"/>
    <m/>
    <s v="5980 KISTLER LN"/>
    <x v="0"/>
    <x v="0"/>
    <x v="0"/>
    <m/>
  </r>
  <r>
    <n v="1"/>
    <n v="5143"/>
    <n v="1"/>
    <d v="2001-11-14T00:00:00"/>
    <x v="0"/>
    <n v="1"/>
    <s v="Harlow Neighbors"/>
    <n v="4250263"/>
    <n v="889127"/>
    <m/>
    <m/>
    <s v="PARADISE DEVELOPMENT"/>
    <m/>
    <s v="3348 ROSEMONT WAY"/>
    <x v="0"/>
    <x v="0"/>
    <x v="0"/>
    <m/>
  </r>
  <r>
    <n v="1"/>
    <n v="3891"/>
    <n v="1"/>
    <d v="2001-11-15T00:00:00"/>
    <x v="0"/>
    <n v="1"/>
    <s v="Churchill Area Neighbors"/>
    <n v="4226348"/>
    <n v="868743"/>
    <m/>
    <m/>
    <s v="CONDOS ROGER &amp; LONG KATRINA"/>
    <m/>
    <s v="3281 WINTERCREEK DR"/>
    <x v="0"/>
    <x v="0"/>
    <x v="0"/>
    <m/>
  </r>
  <r>
    <n v="1"/>
    <n v="4854"/>
    <n v="1"/>
    <d v="2001-11-15T00:00:00"/>
    <x v="0"/>
    <n v="1"/>
    <s v="Goodpasture Island Neighbors"/>
    <n v="4236263"/>
    <n v="894362"/>
    <m/>
    <m/>
    <s v="RUHOFF HOMEBUILDERS INC"/>
    <m/>
    <s v="3265 LAKESIDE DR"/>
    <x v="0"/>
    <x v="0"/>
    <x v="0"/>
    <m/>
  </r>
  <r>
    <n v="1"/>
    <n v="5081"/>
    <n v="1"/>
    <d v="2001-11-15T00:00:00"/>
    <x v="0"/>
    <n v="1"/>
    <s v="Active Bethel Citizens"/>
    <n v="4209722"/>
    <n v="891316"/>
    <m/>
    <m/>
    <s v="COAST RANGE CONSTRUCTION"/>
    <m/>
    <s v="1570 IRON HORSE RD"/>
    <x v="0"/>
    <x v="0"/>
    <x v="0"/>
    <m/>
  </r>
  <r>
    <n v="1"/>
    <n v="5084"/>
    <n v="1"/>
    <d v="2001-11-15T00:00:00"/>
    <x v="0"/>
    <n v="1"/>
    <s v="Active Bethel Citizens"/>
    <n v="4209728"/>
    <n v="891385"/>
    <m/>
    <m/>
    <s v="COAST RANGE CONSTRUCTION"/>
    <m/>
    <s v="1576 IRON HORSE RD"/>
    <x v="0"/>
    <x v="0"/>
    <x v="0"/>
    <m/>
  </r>
  <r>
    <n v="1"/>
    <n v="4914"/>
    <n v="1"/>
    <d v="2001-11-16T00:00:00"/>
    <x v="0"/>
    <n v="1"/>
    <s v="Active Bethel Citizens"/>
    <n v="4213640"/>
    <n v="890702"/>
    <m/>
    <m/>
    <s v="FOOTE DEVELOPMENT COMPANY"/>
    <m/>
    <s v="1646 HAMLET LN"/>
    <x v="0"/>
    <x v="0"/>
    <x v="0"/>
    <m/>
  </r>
  <r>
    <n v="1"/>
    <n v="4915"/>
    <n v="1"/>
    <d v="2001-11-16T00:00:00"/>
    <x v="0"/>
    <n v="1"/>
    <s v="Active Bethel Citizens"/>
    <n v="4213680"/>
    <n v="890701"/>
    <m/>
    <m/>
    <s v="FOOTE DEVELOPMENT COMPANY"/>
    <m/>
    <s v="1648 HAMLET LN"/>
    <x v="0"/>
    <x v="0"/>
    <x v="0"/>
    <m/>
  </r>
  <r>
    <n v="1"/>
    <n v="4916"/>
    <n v="1"/>
    <d v="2001-11-16T00:00:00"/>
    <x v="0"/>
    <n v="1"/>
    <s v="Active Bethel Citizens"/>
    <n v="4213724"/>
    <n v="890698"/>
    <m/>
    <m/>
    <s v="FOOTE DEVELOPMENT COMPANY"/>
    <m/>
    <s v="1652 HAMLET LN"/>
    <x v="0"/>
    <x v="0"/>
    <x v="0"/>
    <m/>
  </r>
  <r>
    <n v="1"/>
    <n v="4872"/>
    <n v="1"/>
    <d v="2001-11-21T00:00:00"/>
    <x v="0"/>
    <n v="1"/>
    <s v="Goodpasture Island Neighbors"/>
    <n v="4236393"/>
    <n v="895303"/>
    <m/>
    <m/>
    <s v="SORRIC RICK"/>
    <m/>
    <s v="3339 RIVERPLACE DR"/>
    <x v="0"/>
    <x v="0"/>
    <x v="0"/>
    <m/>
  </r>
  <r>
    <n v="1"/>
    <n v="5131"/>
    <n v="1"/>
    <d v="2001-11-26T00:00:00"/>
    <x v="0"/>
    <n v="1"/>
    <s v="River Road Community Organization"/>
    <n v="4229197"/>
    <n v="893115"/>
    <m/>
    <m/>
    <s v="HARRIS JEFF &amp; JODY"/>
    <m/>
    <s v="1458 ESCALANTE ST"/>
    <x v="0"/>
    <x v="0"/>
    <x v="0"/>
    <m/>
  </r>
  <r>
    <n v="1"/>
    <n v="5115"/>
    <n v="1"/>
    <d v="2001-11-27T00:00:00"/>
    <x v="0"/>
    <n v="1"/>
    <s v="Active Bethel Citizens"/>
    <n v="4222686"/>
    <n v="893411"/>
    <m/>
    <m/>
    <s v="CENTEX HOMES"/>
    <m/>
    <s v="3870 CENTURY DR"/>
    <x v="0"/>
    <x v="0"/>
    <x v="0"/>
    <m/>
  </r>
  <r>
    <n v="1"/>
    <n v="5117"/>
    <n v="1"/>
    <d v="2001-11-27T00:00:00"/>
    <x v="0"/>
    <n v="1"/>
    <s v="Active Bethel Citizens"/>
    <n v="4222740"/>
    <n v="893316"/>
    <m/>
    <m/>
    <s v="CENTEX HOMES"/>
    <m/>
    <s v="3809 AERIAL WAY"/>
    <x v="0"/>
    <x v="0"/>
    <x v="0"/>
    <m/>
  </r>
  <r>
    <n v="1"/>
    <n v="5307"/>
    <n v="1"/>
    <d v="2001-11-27T00:00:00"/>
    <x v="0"/>
    <n v="1"/>
    <s v="Active Bethel Citizens"/>
    <n v="4210014"/>
    <n v="891280"/>
    <m/>
    <m/>
    <s v="BRUCE WIECHERT CUSTOM HOMES"/>
    <m/>
    <s v="6048 KISTLER LN"/>
    <x v="0"/>
    <x v="0"/>
    <x v="0"/>
    <m/>
  </r>
  <r>
    <n v="1"/>
    <n v="5726"/>
    <n v="1"/>
    <d v="2001-11-27T00:00:00"/>
    <x v="1"/>
    <n v="1"/>
    <s v="Active Bethel Citizens"/>
    <n v="4222251"/>
    <n v="885869"/>
    <m/>
    <s v="Elmira Estates MH Park"/>
    <s v="M &amp; M LAND &amp; CATTLE"/>
    <m/>
    <s v="555 TANEY ST"/>
    <x v="0"/>
    <x v="0"/>
    <x v="0"/>
    <m/>
  </r>
  <r>
    <n v="1"/>
    <n v="5727"/>
    <n v="1"/>
    <d v="2001-11-27T00:00:00"/>
    <x v="1"/>
    <n v="1"/>
    <s v="Active Bethel Citizens"/>
    <n v="4222253"/>
    <n v="885894"/>
    <m/>
    <s v="Elmira Estates MH Park"/>
    <s v="M &amp; M LAND &amp; CATTLE"/>
    <m/>
    <s v="561 TANEY ST"/>
    <x v="0"/>
    <x v="0"/>
    <x v="0"/>
    <m/>
  </r>
  <r>
    <n v="1"/>
    <n v="4874"/>
    <n v="1"/>
    <d v="2001-11-28T00:00:00"/>
    <x v="0"/>
    <n v="1"/>
    <s v="Santa Clara Community Organization"/>
    <n v="4227546"/>
    <n v="909213"/>
    <m/>
    <m/>
    <s v="BRIAN MURRY CONSTRUCTION LLC"/>
    <m/>
    <s v="115 DANIEL DR"/>
    <x v="0"/>
    <x v="0"/>
    <x v="0"/>
    <m/>
  </r>
  <r>
    <n v="1"/>
    <n v="4875"/>
    <n v="1"/>
    <d v="2001-11-28T00:00:00"/>
    <x v="0"/>
    <n v="1"/>
    <s v="Santa Clara Community Organization"/>
    <n v="4227304"/>
    <n v="909280"/>
    <m/>
    <m/>
    <s v="BRIAN MURRY CONSTRUCTION LLC"/>
    <m/>
    <s v="65 DANIEL DR"/>
    <x v="0"/>
    <x v="0"/>
    <x v="0"/>
    <m/>
  </r>
  <r>
    <n v="1"/>
    <n v="5344"/>
    <n v="1"/>
    <d v="2001-11-28T00:00:00"/>
    <x v="0"/>
    <n v="1"/>
    <s v="Northeast Neighbors"/>
    <n v="4249703"/>
    <n v="896096"/>
    <m/>
    <m/>
    <s v="FUTURE B HOMES INC"/>
    <m/>
    <s v="3342 ANTIGUA DR"/>
    <x v="0"/>
    <x v="0"/>
    <x v="0"/>
    <m/>
  </r>
  <r>
    <n v="1"/>
    <n v="5591"/>
    <n v="1"/>
    <d v="2001-11-29T00:00:00"/>
    <x v="1"/>
    <n v="1"/>
    <s v="Active Bethel Citizens"/>
    <n v="4214423"/>
    <n v="891025"/>
    <m/>
    <s v="West Eugene Village"/>
    <s v="WEST EUGENE VILLAGE MFG HOME PARK"/>
    <m/>
    <s v="5258 OLYMPIC CIR"/>
    <x v="0"/>
    <x v="0"/>
    <x v="0"/>
    <m/>
  </r>
  <r>
    <n v="1"/>
    <n v="5704"/>
    <n v="1"/>
    <d v="2001-11-29T00:00:00"/>
    <x v="1"/>
    <n v="1"/>
    <s v="Active Bethel Citizens"/>
    <n v="4222261"/>
    <n v="885749"/>
    <m/>
    <s v="Elmira Estates MH Park"/>
    <s v="M &amp; M LAND &amp; CATTLE"/>
    <m/>
    <s v="517 TANEY ST"/>
    <x v="0"/>
    <x v="0"/>
    <x v="0"/>
    <m/>
  </r>
  <r>
    <n v="1"/>
    <n v="5706"/>
    <n v="1"/>
    <d v="2001-11-29T00:00:00"/>
    <x v="1"/>
    <n v="1"/>
    <s v="Active Bethel Citizens"/>
    <n v="4222264"/>
    <n v="885835"/>
    <m/>
    <s v="Elmira Estates MH Park"/>
    <s v="M &amp; M LAND &amp; CATTLE"/>
    <m/>
    <s v="549 TANEY ST, Unit 15"/>
    <x v="0"/>
    <x v="0"/>
    <x v="0"/>
    <m/>
  </r>
  <r>
    <n v="1"/>
    <n v="4070"/>
    <n v="1"/>
    <d v="2001-11-30T00:00:00"/>
    <x v="0"/>
    <n v="1"/>
    <s v="Churchill Area Neighbors"/>
    <n v="4229054"/>
    <n v="870548"/>
    <m/>
    <m/>
    <s v="WILLIAMS GENERAL CONTRACTING DUPLIC"/>
    <m/>
    <s v="2655 RIDGEMONT DR"/>
    <x v="0"/>
    <x v="0"/>
    <x v="0"/>
    <m/>
  </r>
  <r>
    <n v="1"/>
    <n v="5288"/>
    <n v="1"/>
    <d v="2001-12-03T00:00:00"/>
    <x v="0"/>
    <n v="1"/>
    <s v="Northeast Neighbors"/>
    <n v="4241378"/>
    <n v="898362"/>
    <m/>
    <m/>
    <s v="GANSEN MIKE"/>
    <m/>
    <s v="3440 MEADOW VIEW DR"/>
    <x v="0"/>
    <x v="0"/>
    <x v="0"/>
    <m/>
  </r>
  <r>
    <n v="1"/>
    <n v="5292"/>
    <n v="1"/>
    <d v="2001-12-03T00:00:00"/>
    <x v="0"/>
    <n v="1"/>
    <s v="Churchill Area Neighbors"/>
    <n v="4226779"/>
    <n v="869932"/>
    <m/>
    <m/>
    <s v="MCBETH BUILDERS INC"/>
    <m/>
    <s v="3045 WINTERCREEK DR"/>
    <x v="0"/>
    <x v="0"/>
    <x v="0"/>
    <m/>
  </r>
  <r>
    <n v="1"/>
    <n v="5297"/>
    <n v="1"/>
    <d v="2001-12-04T00:00:00"/>
    <x v="0"/>
    <n v="1"/>
    <s v="Santa Clara Community Organization"/>
    <n v="4224522"/>
    <n v="905807"/>
    <m/>
    <m/>
    <s v="BREEDEN BROS INC--DUPLICATE"/>
    <m/>
    <s v="4060 TORRINGTON AVE"/>
    <x v="0"/>
    <x v="0"/>
    <x v="0"/>
    <m/>
  </r>
  <r>
    <n v="1"/>
    <n v="5333"/>
    <n v="1"/>
    <d v="2001-12-05T00:00:00"/>
    <x v="0"/>
    <n v="1"/>
    <s v="Active Bethel Citizens"/>
    <n v="4213210"/>
    <n v="889212"/>
    <m/>
    <m/>
    <s v="CENTEX HOMES"/>
    <m/>
    <s v="1209 MULINEX AVE"/>
    <x v="0"/>
    <x v="0"/>
    <x v="0"/>
    <m/>
  </r>
  <r>
    <n v="1"/>
    <n v="5436"/>
    <n v="1"/>
    <d v="2001-12-05T00:00:00"/>
    <x v="0"/>
    <n v="1"/>
    <s v="Santa Clara Community Organization"/>
    <n v="4227644"/>
    <n v="905372"/>
    <m/>
    <m/>
    <s v="BRUCE WIECHERT CUSTOM HOMES"/>
    <m/>
    <s v="281 NAISMITH BLVD"/>
    <x v="0"/>
    <x v="0"/>
    <x v="0"/>
    <m/>
  </r>
  <r>
    <n v="1"/>
    <n v="5828"/>
    <n v="1"/>
    <d v="2001-12-05T00:00:00"/>
    <x v="1"/>
    <n v="1"/>
    <s v="Active Bethel Citizens"/>
    <n v="4222262"/>
    <n v="885778"/>
    <m/>
    <s v="Elmira Estates MH Park"/>
    <s v="EMERALD LIFESTYLE HOMES"/>
    <m/>
    <s v="525 TANEY ST"/>
    <x v="0"/>
    <x v="0"/>
    <x v="0"/>
    <m/>
  </r>
  <r>
    <n v="1"/>
    <n v="5829"/>
    <n v="1"/>
    <d v="2001-12-05T00:00:00"/>
    <x v="1"/>
    <n v="1"/>
    <s v="Active Bethel Citizens"/>
    <n v="4222257"/>
    <n v="885929"/>
    <m/>
    <s v="Elmira Estates MH Park"/>
    <s v="EMERALD LIFESTYLE HOMES"/>
    <m/>
    <s v="569 TANEY ST"/>
    <x v="0"/>
    <x v="0"/>
    <x v="0"/>
    <m/>
  </r>
  <r>
    <n v="0"/>
    <n v="6071"/>
    <n v="1"/>
    <d v="2001-12-06T00:00:00"/>
    <x v="0"/>
    <n v="1"/>
    <s v="Crest Drive Citizens Association"/>
    <n v="4230173"/>
    <n v="870086"/>
    <m/>
    <m/>
    <s v="HERNANDEZ OSCAR &amp; ANNE"/>
    <m/>
    <s v="2380 LASATER BLVD"/>
    <x v="0"/>
    <x v="0"/>
    <x v="0"/>
    <m/>
  </r>
  <r>
    <n v="1"/>
    <n v="3983"/>
    <n v="1"/>
    <d v="2001-12-06T00:00:00"/>
    <x v="0"/>
    <n v="1"/>
    <s v="Southeast Neighbors"/>
    <n v="4238636"/>
    <n v="861305"/>
    <m/>
    <m/>
    <s v="MUSTOE TRACY"/>
    <m/>
    <s v="81 MARLBORO LN"/>
    <x v="0"/>
    <x v="0"/>
    <x v="0"/>
    <m/>
  </r>
  <r>
    <n v="1"/>
    <n v="4690"/>
    <n v="1"/>
    <d v="2001-12-06T00:00:00"/>
    <x v="0"/>
    <n v="1"/>
    <s v="Santa Clara Community Organization"/>
    <n v="4224488"/>
    <n v="904685"/>
    <m/>
    <m/>
    <s v="COZY HOMES BY TOM WIRFS DBA"/>
    <m/>
    <s v="1079 TYSON LN"/>
    <x v="0"/>
    <x v="0"/>
    <x v="0"/>
    <m/>
  </r>
  <r>
    <n v="1"/>
    <n v="3989"/>
    <n v="1"/>
    <d v="2001-12-07T00:00:00"/>
    <x v="0"/>
    <n v="1"/>
    <s v="Southeast Neighbors"/>
    <n v="4247314"/>
    <n v="866053"/>
    <m/>
    <m/>
    <s v="WEEKS ROBERT &amp; CHERI"/>
    <m/>
    <s v="1929 WOODSON LP"/>
    <x v="0"/>
    <x v="0"/>
    <x v="0"/>
    <m/>
  </r>
  <r>
    <n v="1"/>
    <n v="5459"/>
    <n v="1"/>
    <d v="2001-12-07T00:00:00"/>
    <x v="0"/>
    <n v="1"/>
    <s v="Santa Clara Community Organization"/>
    <n v="4227704"/>
    <n v="905372"/>
    <m/>
    <m/>
    <s v="BRUCE WIECHERT CUSTOM HOMES"/>
    <m/>
    <s v="275 NAISMITH BLVD"/>
    <x v="0"/>
    <x v="0"/>
    <x v="0"/>
    <m/>
  </r>
  <r>
    <n v="1"/>
    <n v="5537"/>
    <n v="1"/>
    <d v="2001-12-07T00:00:00"/>
    <x v="0"/>
    <n v="1"/>
    <s v="Santa Clara Community Organization"/>
    <n v="4227779"/>
    <n v="905218"/>
    <m/>
    <m/>
    <s v="BRUCE WIECHERT CUSTOM HOMES"/>
    <m/>
    <s v="264 NAISMITH BLVD"/>
    <x v="0"/>
    <x v="0"/>
    <x v="0"/>
    <m/>
  </r>
  <r>
    <n v="1"/>
    <n v="3840"/>
    <n v="1"/>
    <d v="2001-12-10T00:00:00"/>
    <x v="0"/>
    <n v="1"/>
    <s v="Churchill Area Neighbors"/>
    <n v="4227739"/>
    <n v="871429"/>
    <m/>
    <m/>
    <s v="MASADA DEVELOPMENT INC"/>
    <m/>
    <s v="2737 HALLMARK LN"/>
    <x v="0"/>
    <x v="0"/>
    <x v="0"/>
    <m/>
  </r>
  <r>
    <n v="1"/>
    <n v="4534"/>
    <n v="1"/>
    <d v="2001-12-10T00:00:00"/>
    <x v="0"/>
    <n v="1"/>
    <s v="Goodpasture Island Neighbors"/>
    <n v="4233878"/>
    <n v="891734"/>
    <m/>
    <m/>
    <s v="ALL BUILD CONSTRUCTION INC"/>
    <m/>
    <s v="606 SHORELINE WAY"/>
    <x v="0"/>
    <x v="0"/>
    <x v="0"/>
    <m/>
  </r>
  <r>
    <n v="1"/>
    <n v="5716"/>
    <n v="1"/>
    <d v="2001-12-10T00:00:00"/>
    <x v="0"/>
    <n v="1"/>
    <s v="Northeast Neighbors"/>
    <n v="4245587"/>
    <n v="895822"/>
    <m/>
    <m/>
    <s v="MELTEBEKE CONSTRUCTION DBA"/>
    <m/>
    <s v="2232 DEVON AVE"/>
    <x v="0"/>
    <x v="0"/>
    <x v="0"/>
    <m/>
  </r>
  <r>
    <n v="1"/>
    <n v="5608"/>
    <n v="1"/>
    <d v="2001-12-11T00:00:00"/>
    <x v="0"/>
    <n v="1"/>
    <s v="Harlow Neighbors"/>
    <n v="4250531"/>
    <n v="880098"/>
    <m/>
    <m/>
    <s v="FOGELSTROM COMPANY"/>
    <m/>
    <s v="496 COVEY LN"/>
    <x v="0"/>
    <x v="0"/>
    <x v="0"/>
    <m/>
  </r>
  <r>
    <n v="1"/>
    <n v="4381"/>
    <n v="1"/>
    <d v="2001-12-12T00:00:00"/>
    <x v="0"/>
    <n v="1"/>
    <s v="Churchill Area Neighbors"/>
    <n v="4227166"/>
    <n v="869151"/>
    <m/>
    <m/>
    <s v="PHAN SETH"/>
    <m/>
    <s v="3317 SOUTHVIEW DR"/>
    <x v="0"/>
    <x v="0"/>
    <x v="0"/>
    <m/>
  </r>
  <r>
    <n v="1"/>
    <n v="5832"/>
    <n v="1"/>
    <d v="2001-12-12T00:00:00"/>
    <x v="1"/>
    <n v="1"/>
    <s v="Active Bethel Citizens"/>
    <n v="4222078"/>
    <n v="885723"/>
    <m/>
    <s v="Elmira Estates MH Park"/>
    <s v="M &amp; M LAND &amp; CATTLE"/>
    <m/>
    <s v="506 TANEY ST"/>
    <x v="0"/>
    <x v="0"/>
    <x v="0"/>
    <m/>
  </r>
  <r>
    <n v="1"/>
    <n v="4954"/>
    <n v="1"/>
    <d v="2001-12-13T00:00:00"/>
    <x v="6"/>
    <n v="1"/>
    <s v="South University Neighborhood Association"/>
    <n v="4245228"/>
    <n v="873696"/>
    <m/>
    <m/>
    <s v="GALVAN DENNIS &amp; HAUGEN KIRSTEN"/>
    <m/>
    <s v="1436 E 22ND AVE"/>
    <x v="0"/>
    <x v="0"/>
    <x v="0"/>
    <s v="changed BPR proposed use to SDU"/>
  </r>
  <r>
    <n v="1"/>
    <n v="5183"/>
    <n v="1"/>
    <d v="2001-12-13T00:00:00"/>
    <x v="0"/>
    <n v="1"/>
    <s v="Active Bethel Citizens"/>
    <n v="4210864"/>
    <n v="891014"/>
    <m/>
    <m/>
    <s v="MASADA DEVELOPMENT INC"/>
    <m/>
    <s v="5894 FIRESTONE DR"/>
    <x v="0"/>
    <x v="0"/>
    <x v="0"/>
    <m/>
  </r>
  <r>
    <n v="1"/>
    <n v="5519"/>
    <n v="1"/>
    <d v="2001-12-13T00:00:00"/>
    <x v="0"/>
    <n v="1"/>
    <s v="River Road Community Organization"/>
    <n v="4230820"/>
    <n v="891908"/>
    <m/>
    <m/>
    <s v="KONOLD GARY"/>
    <m/>
    <s v="1341 MANZANA ST"/>
    <x v="0"/>
    <x v="0"/>
    <x v="0"/>
    <m/>
  </r>
  <r>
    <n v="1"/>
    <n v="5462"/>
    <n v="1"/>
    <d v="2001-12-14T00:00:00"/>
    <x v="0"/>
    <n v="1"/>
    <s v="Santa Clara Community Organization"/>
    <n v="4232542"/>
    <n v="903950"/>
    <m/>
    <m/>
    <s v="TOUCHSTONE DEVELOPMENT"/>
    <m/>
    <s v="3743 JULIA LP"/>
    <x v="0"/>
    <x v="0"/>
    <x v="0"/>
    <m/>
  </r>
  <r>
    <n v="1"/>
    <n v="4844"/>
    <n v="1"/>
    <d v="2001-12-17T00:00:00"/>
    <x v="0"/>
    <n v="1"/>
    <s v="Harlow Neighbors"/>
    <n v="4251220"/>
    <n v="889711"/>
    <m/>
    <m/>
    <s v="BRANT L RANDALL"/>
    <m/>
    <s v="3535 PRESTON ST"/>
    <x v="0"/>
    <x v="0"/>
    <x v="0"/>
    <m/>
  </r>
  <r>
    <n v="1"/>
    <n v="5129"/>
    <n v="1"/>
    <d v="2001-12-17T00:00:00"/>
    <x v="0"/>
    <n v="1"/>
    <s v="Harlow Neighbors"/>
    <n v="4251155"/>
    <n v="889224"/>
    <m/>
    <m/>
    <s v="L RANDALL BRANT CUSTOM HOMES"/>
    <m/>
    <s v="3521 WARWICK LN"/>
    <x v="0"/>
    <x v="0"/>
    <x v="0"/>
    <m/>
  </r>
  <r>
    <n v="1"/>
    <n v="5469"/>
    <n v="1"/>
    <d v="2001-12-17T00:00:00"/>
    <x v="0"/>
    <n v="1"/>
    <s v="Harlow Neighbors"/>
    <n v="4247414"/>
    <n v="891097"/>
    <m/>
    <m/>
    <s v="MELTEBEKE CONSTRUCTION DBA"/>
    <m/>
    <s v="1710 BEST LN"/>
    <x v="0"/>
    <x v="0"/>
    <x v="0"/>
    <m/>
  </r>
  <r>
    <n v="1"/>
    <n v="5540"/>
    <n v="1"/>
    <d v="2001-12-17T00:00:00"/>
    <x v="0"/>
    <n v="1"/>
    <s v="Santa Clara Community Organization"/>
    <n v="4227817"/>
    <n v="909296"/>
    <m/>
    <m/>
    <s v="RUHOFF HOMEBUILDERS INC"/>
    <m/>
    <s v="150 DANIEL DR"/>
    <x v="0"/>
    <x v="0"/>
    <x v="0"/>
    <m/>
  </r>
  <r>
    <n v="1"/>
    <n v="5127"/>
    <n v="1"/>
    <d v="2001-12-18T00:00:00"/>
    <x v="0"/>
    <n v="1"/>
    <s v="Churchill Area Neighbors"/>
    <n v="4226607"/>
    <n v="868731"/>
    <m/>
    <m/>
    <s v="IRWIN JIM"/>
    <m/>
    <s v="3259 WINTERCREEK DR"/>
    <x v="0"/>
    <x v="0"/>
    <x v="0"/>
    <m/>
  </r>
  <r>
    <n v="1"/>
    <n v="5538"/>
    <n v="1"/>
    <d v="2001-12-18T00:00:00"/>
    <x v="0"/>
    <n v="1"/>
    <s v="Northeast Neighbors"/>
    <n v="4249432"/>
    <n v="896387"/>
    <m/>
    <m/>
    <s v="LUCAS LARRY D"/>
    <m/>
    <s v="2892 MARTINIQUE AVE"/>
    <x v="0"/>
    <x v="0"/>
    <x v="0"/>
    <m/>
  </r>
  <r>
    <n v="1"/>
    <n v="5711"/>
    <n v="1"/>
    <d v="2001-12-18T00:00:00"/>
    <x v="0"/>
    <n v="1"/>
    <s v="Active Bethel Citizens"/>
    <n v="4210167"/>
    <n v="891426"/>
    <m/>
    <m/>
    <s v="BRUCE WIECHERT CUSTOM HOMES"/>
    <m/>
    <s v="6013 KISTLER LN"/>
    <x v="0"/>
    <x v="0"/>
    <x v="0"/>
    <m/>
  </r>
  <r>
    <n v="1"/>
    <n v="5969"/>
    <n v="1"/>
    <d v="2001-12-18T00:00:00"/>
    <x v="1"/>
    <n v="1"/>
    <s v="Active Bethel Citizens"/>
    <n v="4215055"/>
    <n v="891734"/>
    <m/>
    <s v="Woodland Park Estates"/>
    <s v="SUN COMMUNITIES OPERATING"/>
    <s v="ELLINGBOE KRISTOPHER &amp; COX MARY"/>
    <s v="1699 N TERRY ST, Unit 329"/>
    <x v="0"/>
    <x v="0"/>
    <x v="0"/>
    <m/>
  </r>
  <r>
    <n v="1"/>
    <n v="5009"/>
    <n v="1"/>
    <d v="2001-12-19T00:00:00"/>
    <x v="0"/>
    <n v="1"/>
    <s v="Active Bethel Citizens"/>
    <n v="4212579"/>
    <n v="890763"/>
    <m/>
    <m/>
    <s v="FOOTE DEVELOPMENT COMPANY"/>
    <m/>
    <s v="5543 CARDIFF ST"/>
    <x v="0"/>
    <x v="0"/>
    <x v="0"/>
    <m/>
  </r>
  <r>
    <n v="1"/>
    <n v="5011"/>
    <n v="1"/>
    <d v="2001-12-19T00:00:00"/>
    <x v="0"/>
    <n v="1"/>
    <s v="Active Bethel Citizens"/>
    <n v="4212570"/>
    <n v="890620"/>
    <m/>
    <m/>
    <s v="FOOTE DEVELOPMENT COMPANY"/>
    <m/>
    <s v="5538 CARDIFF ST"/>
    <x v="0"/>
    <x v="0"/>
    <x v="0"/>
    <m/>
  </r>
  <r>
    <n v="1"/>
    <n v="5631"/>
    <n v="1"/>
    <d v="2001-12-20T00:00:00"/>
    <x v="0"/>
    <n v="1"/>
    <s v="Santa Clara Community Organization"/>
    <n v="4226509"/>
    <n v="908077"/>
    <m/>
    <m/>
    <s v="JOSEPH ARIOLA CONSTRUCTION INC"/>
    <m/>
    <s v="157 LARKSMEAD LN"/>
    <x v="0"/>
    <x v="0"/>
    <x v="0"/>
    <m/>
  </r>
  <r>
    <n v="1"/>
    <n v="6028"/>
    <n v="1"/>
    <d v="2001-12-20T00:00:00"/>
    <x v="1"/>
    <n v="1"/>
    <s v="Active Bethel Citizens"/>
    <n v="4215055"/>
    <n v="891734"/>
    <m/>
    <s v="Woodland Park Estates"/>
    <s v="PLANTS"/>
    <m/>
    <s v="1699 N TERRY ST, Unit 2"/>
    <x v="0"/>
    <x v="0"/>
    <x v="0"/>
    <m/>
  </r>
  <r>
    <n v="1"/>
    <n v="5332"/>
    <n v="1"/>
    <d v="2001-12-21T00:00:00"/>
    <x v="0"/>
    <n v="1"/>
    <s v="Goodpasture Island Neighbors"/>
    <n v="4236547"/>
    <n v="894536"/>
    <m/>
    <m/>
    <s v="RAMIREZ JOHN &amp; RAQUEL"/>
    <m/>
    <s v="3335 BROOKVIEW DR"/>
    <x v="0"/>
    <x v="0"/>
    <x v="0"/>
    <m/>
  </r>
  <r>
    <n v="1"/>
    <n v="5458"/>
    <n v="1"/>
    <d v="2001-12-27T00:00:00"/>
    <x v="0"/>
    <n v="1"/>
    <s v="Active Bethel Citizens"/>
    <n v="4210869"/>
    <n v="891232"/>
    <m/>
    <m/>
    <s v="HATHAWAY SHAWN &amp; DEBRA"/>
    <m/>
    <s v="1557 CALISTOGA CT"/>
    <x v="0"/>
    <x v="0"/>
    <x v="0"/>
    <m/>
  </r>
  <r>
    <n v="1"/>
    <n v="5983"/>
    <n v="1"/>
    <d v="2001-12-27T00:00:00"/>
    <x v="1"/>
    <n v="1"/>
    <s v="Active Bethel Citizens"/>
    <n v="4222076"/>
    <n v="885754"/>
    <m/>
    <s v="Elmira Estates MH Park"/>
    <s v="M &amp; M LAND &amp; CATTLE"/>
    <m/>
    <s v="510 TANEY ST"/>
    <x v="0"/>
    <x v="0"/>
    <x v="0"/>
    <m/>
  </r>
  <r>
    <n v="1"/>
    <n v="5984"/>
    <n v="1"/>
    <d v="2001-12-27T00:00:00"/>
    <x v="1"/>
    <n v="1"/>
    <s v="Active Bethel Citizens"/>
    <n v="4222078"/>
    <n v="885782"/>
    <m/>
    <s v="Elmira Estates MH Park"/>
    <s v="M &amp; M LAND &amp; CATTLE"/>
    <m/>
    <s v="522 TANEY ST"/>
    <x v="0"/>
    <x v="0"/>
    <x v="0"/>
    <m/>
  </r>
  <r>
    <n v="1"/>
    <n v="5986"/>
    <n v="1"/>
    <d v="2001-12-27T00:00:00"/>
    <x v="1"/>
    <n v="1"/>
    <s v="Active Bethel Citizens"/>
    <n v="4222077"/>
    <n v="885814"/>
    <m/>
    <s v="Elmira Estates MH Park"/>
    <s v="M &amp; M LAND &amp; CATTLE"/>
    <m/>
    <s v="530 TANEY ST"/>
    <x v="0"/>
    <x v="0"/>
    <x v="0"/>
    <m/>
  </r>
  <r>
    <n v="1"/>
    <n v="5987"/>
    <n v="1"/>
    <d v="2001-12-27T00:00:00"/>
    <x v="1"/>
    <n v="1"/>
    <s v="Active Bethel Citizens"/>
    <n v="4222076"/>
    <n v="885876"/>
    <m/>
    <s v="Elmira Estates MH Park"/>
    <s v="M &amp; M LAND &amp; CATTLE"/>
    <m/>
    <s v="552 TANEY ST"/>
    <x v="0"/>
    <x v="0"/>
    <x v="0"/>
    <m/>
  </r>
  <r>
    <n v="1"/>
    <n v="6161"/>
    <n v="1"/>
    <d v="2001-12-27T00:00:00"/>
    <x v="1"/>
    <n v="1"/>
    <s v="Active Bethel Citizens"/>
    <n v="4222481"/>
    <n v="886056"/>
    <m/>
    <s v="Elmira Estates MH Park"/>
    <s v="M &amp; M LAND &amp; CATTLE"/>
    <m/>
    <s v="3851 TROY WAY"/>
    <x v="0"/>
    <x v="0"/>
    <x v="0"/>
    <m/>
  </r>
  <r>
    <n v="1"/>
    <n v="4809"/>
    <n v="1"/>
    <d v="2001-12-28T00:00:00"/>
    <x v="0"/>
    <n v="1"/>
    <s v="Goodpasture Island Neighbors"/>
    <n v="4236090"/>
    <n v="894422"/>
    <m/>
    <m/>
    <s v="TAUBE ROBERT"/>
    <m/>
    <s v="3239 LAKESIDE DR"/>
    <x v="0"/>
    <x v="0"/>
    <x v="0"/>
    <m/>
  </r>
  <r>
    <n v="1"/>
    <n v="5606"/>
    <n v="1"/>
    <d v="2001-12-28T00:00:00"/>
    <x v="0"/>
    <n v="1"/>
    <s v="Santa Clara Community Organization"/>
    <n v="4227435"/>
    <n v="905042"/>
    <m/>
    <m/>
    <s v="SCOTT CARLSON CONSTRUCTION CO"/>
    <m/>
    <s v="3946 HAMPSHIRE LN"/>
    <x v="0"/>
    <x v="0"/>
    <x v="0"/>
    <m/>
  </r>
  <r>
    <n v="1"/>
    <n v="6127"/>
    <n v="1"/>
    <d v="2001-12-28T00:00:00"/>
    <x v="1"/>
    <n v="1"/>
    <s v="Active Bethel Citizens"/>
    <n v="4214949"/>
    <n v="888055"/>
    <m/>
    <s v="Daneland MH Park"/>
    <s v="DANELAND MBL HOME PARK LLC"/>
    <s v="WALTERS MELVIN &amp; ELOISE"/>
    <s v="1199 N TERRY ST, Unit 166"/>
    <x v="0"/>
    <x v="0"/>
    <x v="0"/>
    <m/>
  </r>
  <r>
    <n v="1"/>
    <n v="6225"/>
    <n v="1"/>
    <d v="2001-12-28T00:00:00"/>
    <x v="1"/>
    <n v="1"/>
    <s v="Active Bethel Citizens"/>
    <n v="4222083"/>
    <n v="885997"/>
    <m/>
    <s v="Elmira Estates MH Park"/>
    <s v="M &amp; M LAND &amp; CATTLE"/>
    <m/>
    <s v="576 TANEY ST"/>
    <x v="0"/>
    <x v="0"/>
    <x v="0"/>
    <m/>
  </r>
  <r>
    <n v="1"/>
    <n v="5401"/>
    <n v="1"/>
    <d v="2001-12-31T00:00:00"/>
    <x v="0"/>
    <n v="1"/>
    <s v="Northeast Neighbors"/>
    <n v="4243454"/>
    <n v="899002"/>
    <m/>
    <m/>
    <s v="BRANDON JACK - DUPLICATE"/>
    <m/>
    <s v="2111 ASHBURY DR"/>
    <x v="0"/>
    <x v="0"/>
    <x v="0"/>
    <m/>
  </r>
  <r>
    <n v="1"/>
    <n v="5477"/>
    <n v="1"/>
    <d v="2001-12-31T00:00:00"/>
    <x v="0"/>
    <n v="1"/>
    <s v="Santa Clara Community Organization"/>
    <n v="4222766"/>
    <n v="902704"/>
    <m/>
    <m/>
    <s v="HOMELAND BUILDERS"/>
    <m/>
    <s v="3475 KORBEL ST"/>
    <x v="0"/>
    <x v="0"/>
    <x v="0"/>
    <m/>
  </r>
  <r>
    <n v="1"/>
    <n v="5765"/>
    <n v="1"/>
    <d v="2001-12-31T00:00:00"/>
    <x v="0"/>
    <n v="1"/>
    <s v="Active Bethel Citizens"/>
    <n v="4210874"/>
    <n v="891317"/>
    <m/>
    <m/>
    <s v="IMAGE BUILDERS"/>
    <m/>
    <s v="1561 CALISTOGA CT"/>
    <x v="0"/>
    <x v="0"/>
    <x v="0"/>
    <m/>
  </r>
  <r>
    <n v="1"/>
    <n v="5724"/>
    <n v="1"/>
    <d v="2002-01-02T00:00:00"/>
    <x v="0"/>
    <n v="1"/>
    <s v="Northeast Neighbors"/>
    <n v="4245692"/>
    <n v="895817"/>
    <m/>
    <m/>
    <s v="MELTEBEKE CONSTRUCTION DBA"/>
    <m/>
    <s v="2244 DEVON AVE"/>
    <x v="1"/>
    <x v="0"/>
    <x v="0"/>
    <m/>
  </r>
  <r>
    <n v="1"/>
    <n v="5804"/>
    <n v="1"/>
    <d v="2002-01-02T00:00:00"/>
    <x v="0"/>
    <n v="1"/>
    <s v="Santa Clara Community Organization"/>
    <n v="4224640"/>
    <n v="906437"/>
    <m/>
    <m/>
    <s v="BREEDEN BROS INC--DUPLICATE"/>
    <m/>
    <s v="4270 TORRINGTON AVE"/>
    <x v="1"/>
    <x v="0"/>
    <x v="0"/>
    <m/>
  </r>
  <r>
    <n v="1"/>
    <n v="5867"/>
    <n v="1"/>
    <d v="2002-01-02T00:00:00"/>
    <x v="0"/>
    <n v="1"/>
    <s v="Active Bethel Citizens"/>
    <n v="4209729"/>
    <n v="891455"/>
    <m/>
    <m/>
    <s v="JOHNSTON JEFF W"/>
    <m/>
    <s v="1580 IRON HORSE RD"/>
    <x v="1"/>
    <x v="0"/>
    <x v="0"/>
    <m/>
  </r>
  <r>
    <n v="1"/>
    <n v="5930"/>
    <n v="1"/>
    <d v="2002-01-02T00:00:00"/>
    <x v="0"/>
    <n v="1"/>
    <s v="Santa Clara Community Organization"/>
    <n v="4227438"/>
    <n v="904757"/>
    <m/>
    <m/>
    <s v="BREEDEN BROS INC"/>
    <m/>
    <s v="196 MACKIN AVE"/>
    <x v="1"/>
    <x v="0"/>
    <x v="0"/>
    <m/>
  </r>
  <r>
    <n v="1"/>
    <n v="5209"/>
    <n v="1"/>
    <d v="2002-01-03T00:00:00"/>
    <x v="4"/>
    <n v="8"/>
    <s v="Cal Young Neighborhood Association"/>
    <n v="4245545"/>
    <n v="889684"/>
    <m/>
    <s v="Sheldon Village"/>
    <s v="HOUSING AUTHORITY &amp; COMM SRVC AG"/>
    <s v="SHELDON VILLAGE APARTMENTS"/>
    <s v="2556 SHELDON VILLAGE LP"/>
    <x v="1"/>
    <x v="2"/>
    <x v="1"/>
    <s v="Change proposed use code from 20+ to 5-19 units?"/>
  </r>
  <r>
    <n v="1"/>
    <n v="5227"/>
    <n v="1"/>
    <d v="2002-01-03T00:00:00"/>
    <x v="4"/>
    <n v="5"/>
    <s v="Cal Young Neighborhood Association"/>
    <n v="4245654"/>
    <n v="889699"/>
    <m/>
    <s v="Sheldon Village"/>
    <s v="HOUSING AUTHORITY &amp; COMM SRVC AG"/>
    <s v="SHELDON VILLAGE APARTMENTS"/>
    <s v="2558 SHELDON VILLAGE LP"/>
    <x v="1"/>
    <x v="2"/>
    <x v="1"/>
    <s v="Change proposed use code from 20+ to 5-19 units?"/>
  </r>
  <r>
    <n v="1"/>
    <n v="5228"/>
    <n v="1"/>
    <d v="2002-01-03T00:00:00"/>
    <x v="4"/>
    <n v="5"/>
    <s v="Cal Young Neighborhood Association"/>
    <n v="4245672"/>
    <n v="889626"/>
    <m/>
    <s v="Sheldon Village"/>
    <s v="HOUSING AUTHORITY &amp; COMM SRVC AG"/>
    <s v="SHELDON VILLAGE APARTMENTS"/>
    <s v="2562 SHELDON VILLAGE LP"/>
    <x v="1"/>
    <x v="2"/>
    <x v="1"/>
    <s v="Change proposed use code from 20+ to 5-19 units?"/>
  </r>
  <r>
    <n v="1"/>
    <n v="5229"/>
    <n v="1"/>
    <d v="2002-01-03T00:00:00"/>
    <x v="4"/>
    <n v="5"/>
    <s v="Cal Young Neighborhood Association"/>
    <n v="4245645"/>
    <n v="889561"/>
    <m/>
    <s v="Sheldon Village"/>
    <s v="HOUSING AUTHORITY &amp; COMM SRVC AG"/>
    <s v="SHELDON VILLAGE APARTMENTS"/>
    <s v="2564 SHELDON VILLAGE LP"/>
    <x v="1"/>
    <x v="2"/>
    <x v="1"/>
    <s v="Change proposed use code from 20+ to 5-19 units?"/>
  </r>
  <r>
    <n v="1"/>
    <n v="5230"/>
    <n v="1"/>
    <d v="2002-01-03T00:00:00"/>
    <x v="4"/>
    <n v="5"/>
    <s v="Cal Young Neighborhood Association"/>
    <n v="4245583"/>
    <n v="889522"/>
    <m/>
    <s v="Sheldon Village"/>
    <s v="HOUSING AUTHORITY &amp; COMM SRVC AG"/>
    <s v="SHELDON VILLAGE APARTMENTS"/>
    <s v="2566 SHELDON VILLAGE LP"/>
    <x v="1"/>
    <x v="2"/>
    <x v="1"/>
    <s v="Change proposed use code from 20+ to 5-19 units?"/>
  </r>
  <r>
    <n v="1"/>
    <n v="5231"/>
    <n v="1"/>
    <d v="2002-01-03T00:00:00"/>
    <x v="4"/>
    <n v="5"/>
    <s v="Cal Young Neighborhood Association"/>
    <n v="4245553"/>
    <n v="889548"/>
    <m/>
    <s v="Sheldon Village"/>
    <s v="HOUSING AUTHORITY &amp; COMM SRVC AG"/>
    <s v="SHELDON VILLAGE APARTMENTS"/>
    <s v="2568 SHELDON VILLAGE LP"/>
    <x v="1"/>
    <x v="2"/>
    <x v="1"/>
    <s v="Change proposed use code from 20+ to 5-19 units?"/>
  </r>
  <r>
    <n v="1"/>
    <n v="5452"/>
    <n v="1"/>
    <d v="2002-01-03T00:00:00"/>
    <x v="0"/>
    <n v="1"/>
    <s v="River Road Community Organization"/>
    <n v="4233085"/>
    <n v="889699"/>
    <m/>
    <m/>
    <s v="KREINDEL RICO"/>
    <m/>
    <s v="113 OAKLEIGH LN"/>
    <x v="1"/>
    <x v="0"/>
    <x v="0"/>
    <m/>
  </r>
  <r>
    <n v="1"/>
    <n v="5904"/>
    <n v="1"/>
    <d v="2002-01-03T00:00:00"/>
    <x v="0"/>
    <n v="1"/>
    <s v="Active Bethel Citizens"/>
    <n v="4210655"/>
    <n v="891254"/>
    <m/>
    <m/>
    <s v="BRUCE WIECHERT CUSTOM HOMES"/>
    <m/>
    <s v="5918 KISTLER LN"/>
    <x v="1"/>
    <x v="0"/>
    <x v="0"/>
    <m/>
  </r>
  <r>
    <n v="1"/>
    <n v="6029"/>
    <n v="1"/>
    <d v="2002-01-03T00:00:00"/>
    <x v="0"/>
    <n v="1"/>
    <s v="Active Bethel Citizens"/>
    <n v="4210648"/>
    <n v="891158"/>
    <m/>
    <m/>
    <s v="BRUCE WIECHERT CUSTOM HOMES"/>
    <m/>
    <s v="5919 FIRESTONE DR"/>
    <x v="1"/>
    <x v="0"/>
    <x v="0"/>
    <m/>
  </r>
  <r>
    <n v="1"/>
    <n v="4366"/>
    <n v="1"/>
    <d v="2002-01-04T00:00:00"/>
    <x v="0"/>
    <n v="1"/>
    <s v="Santa Clara Community Organization"/>
    <n v="4226748"/>
    <n v="907878"/>
    <m/>
    <m/>
    <s v="TRENT SCOTT &amp; LAUREN"/>
    <m/>
    <s v="124 LARKSMEAD LN"/>
    <x v="1"/>
    <x v="0"/>
    <x v="0"/>
    <m/>
  </r>
  <r>
    <n v="1"/>
    <n v="5997"/>
    <n v="1"/>
    <d v="2002-01-04T00:00:00"/>
    <x v="0"/>
    <n v="1"/>
    <s v="Active Bethel Citizens"/>
    <n v="4212574"/>
    <n v="889561"/>
    <m/>
    <m/>
    <s v="HAYDEN HOMES"/>
    <m/>
    <s v="5606 AUSTIN WAY"/>
    <x v="1"/>
    <x v="0"/>
    <x v="0"/>
    <m/>
  </r>
  <r>
    <n v="1"/>
    <n v="5482"/>
    <n v="1"/>
    <d v="2002-01-07T00:00:00"/>
    <x v="0"/>
    <n v="1"/>
    <s v="Northeast Neighbors"/>
    <n v="4244217"/>
    <n v="899038"/>
    <m/>
    <m/>
    <s v="CRESCENT HOMES INC"/>
    <m/>
    <s v="2210 COMSTOCK AVE"/>
    <x v="1"/>
    <x v="0"/>
    <x v="0"/>
    <m/>
  </r>
  <r>
    <n v="1"/>
    <n v="5413"/>
    <n v="1"/>
    <d v="2002-01-09T00:00:00"/>
    <x v="0"/>
    <n v="1"/>
    <s v="Northeast Neighbors"/>
    <n v="4241729"/>
    <n v="898234"/>
    <m/>
    <m/>
    <s v="DUNCAN FRITZ S &amp; TRICIA S"/>
    <m/>
    <s v="3424 RIVER POINTE DR"/>
    <x v="1"/>
    <x v="0"/>
    <x v="0"/>
    <m/>
  </r>
  <r>
    <n v="1"/>
    <n v="5460"/>
    <n v="1"/>
    <d v="2002-01-09T00:00:00"/>
    <x v="0"/>
    <n v="1"/>
    <s v="Santa Clara Community Organization"/>
    <n v="4228127"/>
    <n v="907657"/>
    <m/>
    <m/>
    <s v="OREGON ESTATES LLC"/>
    <m/>
    <s v="119 BAMPTON CT"/>
    <x v="1"/>
    <x v="0"/>
    <x v="0"/>
    <m/>
  </r>
  <r>
    <n v="1"/>
    <n v="5994"/>
    <n v="1"/>
    <d v="2002-01-09T00:00:00"/>
    <x v="0"/>
    <n v="1"/>
    <s v="Active Bethel Citizens"/>
    <n v="4210732"/>
    <n v="891401"/>
    <m/>
    <m/>
    <s v="DUNSTON STEVE"/>
    <m/>
    <s v="1568 CALISTOGA CT"/>
    <x v="1"/>
    <x v="0"/>
    <x v="0"/>
    <m/>
  </r>
  <r>
    <n v="1"/>
    <n v="6111"/>
    <n v="1"/>
    <d v="2002-01-09T00:00:00"/>
    <x v="0"/>
    <n v="1"/>
    <s v="Santa Clara Community Organization"/>
    <n v="4227607"/>
    <n v="909384"/>
    <m/>
    <m/>
    <s v="PATRICK HOMES INC"/>
    <m/>
    <s v="185 DANIEL DR"/>
    <x v="1"/>
    <x v="0"/>
    <x v="0"/>
    <m/>
  </r>
  <r>
    <n v="1"/>
    <n v="5001"/>
    <n v="1"/>
    <d v="2002-01-10T00:00:00"/>
    <x v="0"/>
    <n v="1"/>
    <s v="Crest Drive Citizens Association"/>
    <n v="4231116"/>
    <n v="873186"/>
    <m/>
    <m/>
    <s v="KOEHN MICHAEL"/>
    <m/>
    <s v="2115 W 25TH AVE"/>
    <x v="1"/>
    <x v="0"/>
    <x v="0"/>
    <m/>
  </r>
  <r>
    <n v="1"/>
    <n v="6030"/>
    <n v="1"/>
    <d v="2002-01-10T00:00:00"/>
    <x v="0"/>
    <n v="1"/>
    <s v="Active Bethel Citizens"/>
    <n v="4210500"/>
    <n v="891018"/>
    <m/>
    <m/>
    <s v="BRUCE WIECHERT CUSTOM HOMES"/>
    <m/>
    <s v="5962 FIRESTONE DR"/>
    <x v="1"/>
    <x v="0"/>
    <x v="0"/>
    <m/>
  </r>
  <r>
    <n v="1"/>
    <n v="6129"/>
    <n v="1"/>
    <d v="2002-01-10T00:00:00"/>
    <x v="0"/>
    <n v="1"/>
    <s v="Active Bethel Citizens"/>
    <n v="4210364"/>
    <n v="891173"/>
    <m/>
    <m/>
    <s v="BRUCE WIECHERT CUSTOM HOMES"/>
    <m/>
    <s v="5985 FIRESTONE DR"/>
    <x v="1"/>
    <x v="0"/>
    <x v="0"/>
    <m/>
  </r>
  <r>
    <n v="1"/>
    <n v="6207"/>
    <n v="1"/>
    <d v="2002-01-10T00:00:00"/>
    <x v="0"/>
    <n v="1"/>
    <s v="Active Bethel Citizens"/>
    <n v="4210874"/>
    <n v="891397"/>
    <m/>
    <m/>
    <s v="RON FLAMMANG CONSTRUCTION"/>
    <m/>
    <s v="1565 CALISTOGA CT"/>
    <x v="1"/>
    <x v="0"/>
    <x v="0"/>
    <m/>
  </r>
  <r>
    <n v="1"/>
    <n v="6236"/>
    <n v="1"/>
    <d v="2002-01-10T00:00:00"/>
    <x v="1"/>
    <n v="1"/>
    <s v="Active Bethel Citizens"/>
    <n v="4222076"/>
    <n v="885903"/>
    <m/>
    <m/>
    <s v="M&amp;M LAND CATTLE"/>
    <m/>
    <s v="558 TANEY ST"/>
    <x v="1"/>
    <x v="0"/>
    <x v="0"/>
    <m/>
  </r>
  <r>
    <n v="1"/>
    <n v="6237"/>
    <n v="1"/>
    <d v="2002-01-10T00:00:00"/>
    <x v="1"/>
    <n v="1"/>
    <s v="Active Bethel Citizens"/>
    <n v="4222079"/>
    <n v="885936"/>
    <m/>
    <s v="Elmira Estates MH Park"/>
    <s v="M &amp; M LAND &amp; CATTLE"/>
    <m/>
    <s v="566 TANEY ST"/>
    <x v="1"/>
    <x v="0"/>
    <x v="0"/>
    <m/>
  </r>
  <r>
    <n v="1"/>
    <n v="6238"/>
    <n v="1"/>
    <d v="2002-01-10T00:00:00"/>
    <x v="1"/>
    <n v="1"/>
    <s v="Active Bethel Citizens"/>
    <n v="4222081"/>
    <n v="885962"/>
    <m/>
    <s v="Elmira Estates MH Park"/>
    <s v="M &amp; M LAND &amp; CATTLE"/>
    <m/>
    <s v="570 TANEY ST"/>
    <x v="1"/>
    <x v="0"/>
    <x v="0"/>
    <m/>
  </r>
  <r>
    <n v="1"/>
    <n v="5858"/>
    <n v="1"/>
    <d v="2002-01-11T00:00:00"/>
    <x v="0"/>
    <n v="1"/>
    <s v="Active Bethel Citizens"/>
    <n v="4213219"/>
    <n v="889454"/>
    <m/>
    <m/>
    <s v="CENTEX HOMES"/>
    <m/>
    <s v="1277 MULINEX AVE"/>
    <x v="1"/>
    <x v="0"/>
    <x v="0"/>
    <m/>
  </r>
  <r>
    <n v="1"/>
    <n v="5973"/>
    <n v="1"/>
    <d v="2002-01-11T00:00:00"/>
    <x v="0"/>
    <n v="1"/>
    <s v="Northeast Neighbors"/>
    <n v="4243851"/>
    <n v="898994"/>
    <m/>
    <m/>
    <s v="OREGON ESTATES LLC"/>
    <m/>
    <s v="2183 ASHBURY DR"/>
    <x v="1"/>
    <x v="0"/>
    <x v="0"/>
    <m/>
  </r>
  <r>
    <n v="1"/>
    <n v="6117"/>
    <n v="1"/>
    <d v="2002-01-11T00:00:00"/>
    <x v="0"/>
    <n v="1"/>
    <s v="Active Bethel Citizens"/>
    <n v="4213092"/>
    <n v="889068"/>
    <m/>
    <m/>
    <s v="CENTEX HOMES"/>
    <m/>
    <s v="5532 DONOHOE AVE"/>
    <x v="1"/>
    <x v="0"/>
    <x v="0"/>
    <m/>
  </r>
  <r>
    <n v="1"/>
    <n v="3575"/>
    <n v="1"/>
    <d v="2002-01-14T00:00:00"/>
    <x v="0"/>
    <n v="1"/>
    <s v="Northeast Neighbors"/>
    <n v="4244332"/>
    <n v="899186"/>
    <m/>
    <m/>
    <s v="CHARACTER HOMES"/>
    <m/>
    <s v="2237 AVENGALE DR"/>
    <x v="1"/>
    <x v="0"/>
    <x v="0"/>
    <m/>
  </r>
  <r>
    <n v="1"/>
    <n v="3929"/>
    <n v="1"/>
    <d v="2002-01-14T00:00:00"/>
    <x v="0"/>
    <n v="1"/>
    <s v="Santa Clara Community Organization"/>
    <n v="4231841"/>
    <n v="903556"/>
    <m/>
    <m/>
    <s v="KENDRA PARK LLC"/>
    <m/>
    <s v="3637 KENDRA ST"/>
    <x v="1"/>
    <x v="0"/>
    <x v="0"/>
    <m/>
  </r>
  <r>
    <n v="1"/>
    <n v="6160"/>
    <n v="1"/>
    <d v="2002-01-14T00:00:00"/>
    <x v="0"/>
    <n v="1"/>
    <s v="Santa Clara Community Organization"/>
    <n v="4225990"/>
    <n v="905105"/>
    <m/>
    <m/>
    <s v="BRUCE WIECHERT CUSTOM HOMES"/>
    <m/>
    <s v="531 NAISMITH BLVD"/>
    <x v="1"/>
    <x v="0"/>
    <x v="0"/>
    <m/>
  </r>
  <r>
    <n v="1"/>
    <n v="5226"/>
    <n v="1"/>
    <d v="2002-01-15T00:00:00"/>
    <x v="0"/>
    <n v="1"/>
    <s v="Churchill Area Neighbors"/>
    <n v="4229414"/>
    <n v="869689"/>
    <m/>
    <m/>
    <s v="ANSLOW &amp; DEGENEAULT"/>
    <m/>
    <s v="2478 RANDY LN"/>
    <x v="1"/>
    <x v="0"/>
    <x v="0"/>
    <m/>
  </r>
  <r>
    <n v="1"/>
    <n v="5820"/>
    <n v="1"/>
    <d v="2002-01-15T00:00:00"/>
    <x v="0"/>
    <n v="1"/>
    <s v="Northeast Neighbors"/>
    <n v="4249479"/>
    <n v="897079"/>
    <m/>
    <m/>
    <s v="ANSLOW &amp; DEGENEAULT"/>
    <m/>
    <s v="3064 GRAND CAYMAN DR"/>
    <x v="1"/>
    <x v="0"/>
    <x v="0"/>
    <m/>
  </r>
  <r>
    <n v="1"/>
    <n v="5900"/>
    <n v="1"/>
    <d v="2002-01-15T00:00:00"/>
    <x v="0"/>
    <n v="1"/>
    <s v="Santa Clara Community Organization"/>
    <n v="4227737"/>
    <n v="909173"/>
    <m/>
    <m/>
    <s v="PRODEN RICK S"/>
    <m/>
    <s v="4749 SYMPHONY DR"/>
    <x v="1"/>
    <x v="0"/>
    <x v="0"/>
    <m/>
  </r>
  <r>
    <n v="1"/>
    <n v="5927"/>
    <n v="1"/>
    <d v="2002-01-15T00:00:00"/>
    <x v="0"/>
    <n v="1"/>
    <s v="Santa Clara Community Organization"/>
    <n v="4224648"/>
    <n v="906699"/>
    <m/>
    <m/>
    <s v="BREEDEN BROS INC"/>
    <m/>
    <s v="4275 HYACINTH ST"/>
    <x v="1"/>
    <x v="0"/>
    <x v="0"/>
    <m/>
  </r>
  <r>
    <n v="1"/>
    <n v="6013"/>
    <n v="1"/>
    <d v="2002-01-15T00:00:00"/>
    <x v="0"/>
    <n v="1"/>
    <s v="Southeast Neighbors"/>
    <n v="4245657"/>
    <n v="867619"/>
    <m/>
    <m/>
    <s v="PETRONE ED &amp; MOERSCHELL EDIE"/>
    <m/>
    <s v="3475 AGATE ST"/>
    <x v="1"/>
    <x v="0"/>
    <x v="0"/>
    <m/>
  </r>
  <r>
    <n v="1"/>
    <n v="6124"/>
    <n v="1"/>
    <d v="2002-01-15T00:00:00"/>
    <x v="0"/>
    <n v="1"/>
    <s v="Cal Young Neighborhood Association"/>
    <n v="4244744"/>
    <n v="891453"/>
    <m/>
    <m/>
    <s v="WARD DON &amp; KRISTINA"/>
    <m/>
    <s v="2085 NORWOOD ST"/>
    <x v="1"/>
    <x v="0"/>
    <x v="0"/>
    <m/>
  </r>
  <r>
    <n v="1"/>
    <n v="4634"/>
    <n v="1"/>
    <d v="2002-01-16T00:00:00"/>
    <x v="0"/>
    <n v="1"/>
    <s v="Northeast Neighbors"/>
    <n v="4243771"/>
    <n v="898995"/>
    <m/>
    <m/>
    <s v="RUHOFF HOMEBUILDERS INC"/>
    <m/>
    <s v="2169 ASHBURY DR"/>
    <x v="1"/>
    <x v="0"/>
    <x v="0"/>
    <m/>
  </r>
  <r>
    <n v="1"/>
    <n v="5839"/>
    <n v="1"/>
    <d v="2002-01-16T00:00:00"/>
    <x v="0"/>
    <n v="1"/>
    <s v="Crest Drive Citizens Association"/>
    <n v="4237311"/>
    <n v="867851"/>
    <m/>
    <m/>
    <s v="BROWNLEE GARY P &amp; MARGARET"/>
    <m/>
    <s v="522 FULVUE DR"/>
    <x v="1"/>
    <x v="0"/>
    <x v="0"/>
    <m/>
  </r>
  <r>
    <n v="1"/>
    <n v="6159"/>
    <n v="1"/>
    <d v="2002-01-16T00:00:00"/>
    <x v="0"/>
    <n v="1"/>
    <s v="River Road Community Organization"/>
    <n v="4229533"/>
    <n v="891344"/>
    <s v="Single Family Dwelling"/>
    <m/>
    <s v="GANSEN CONSTRUCTION"/>
    <m/>
    <s v="1047 HORN LN"/>
    <x v="1"/>
    <x v="0"/>
    <x v="0"/>
    <m/>
  </r>
  <r>
    <n v="1"/>
    <n v="6171"/>
    <n v="1"/>
    <d v="2002-01-22T00:00:00"/>
    <x v="0"/>
    <n v="1"/>
    <s v="Active Bethel Citizens"/>
    <n v="4219851"/>
    <n v="887770"/>
    <m/>
    <m/>
    <s v="MCKAY A BRUCE"/>
    <m/>
    <s v="4295 FLAGSTAFF ST"/>
    <x v="1"/>
    <x v="0"/>
    <x v="0"/>
    <m/>
  </r>
  <r>
    <n v="1"/>
    <n v="5508"/>
    <n v="1"/>
    <d v="2002-01-24T00:00:00"/>
    <x v="0"/>
    <n v="1"/>
    <s v="Santa Clara Community Organization"/>
    <n v="4227372"/>
    <n v="909401"/>
    <m/>
    <m/>
    <s v="ANDERSON DEVELOPMENT LLC"/>
    <m/>
    <s v="4772 GRACE DR"/>
    <x v="1"/>
    <x v="0"/>
    <x v="0"/>
    <m/>
  </r>
  <r>
    <n v="1"/>
    <n v="5510"/>
    <n v="1"/>
    <d v="2002-01-24T00:00:00"/>
    <x v="0"/>
    <n v="1"/>
    <s v="Santa Clara Community Organization"/>
    <n v="4229762"/>
    <n v="907226"/>
    <m/>
    <m/>
    <s v="ANDERSON DEVELOPMENT LLC"/>
    <m/>
    <s v="4490 CALUMET WAY"/>
    <x v="1"/>
    <x v="0"/>
    <x v="0"/>
    <m/>
  </r>
  <r>
    <n v="1"/>
    <n v="6035"/>
    <n v="1"/>
    <d v="2002-01-24T00:00:00"/>
    <x v="0"/>
    <n v="1"/>
    <s v="Santa Clara Community Organization"/>
    <n v="4227158"/>
    <n v="909542"/>
    <m/>
    <m/>
    <s v="BRANNAN WILLIAM &quot;CHIP&quot;"/>
    <m/>
    <s v="15 DANIEL DR"/>
    <x v="1"/>
    <x v="0"/>
    <x v="0"/>
    <m/>
  </r>
  <r>
    <n v="2"/>
    <n v="259"/>
    <n v="1"/>
    <d v="2002-01-24T00:00:00"/>
    <x v="1"/>
    <n v="1"/>
    <s v="Santa Clara Community Organization"/>
    <n v="4224630"/>
    <n v="898013"/>
    <m/>
    <s v="Gainsborough MH Park"/>
    <s v="GAINSBOROUGH"/>
    <m/>
    <s v="2475 NORTHAMPTON RD, Unit 30"/>
    <x v="1"/>
    <x v="0"/>
    <x v="0"/>
    <m/>
  </r>
  <r>
    <n v="1"/>
    <n v="6048"/>
    <n v="1"/>
    <d v="2002-01-25T00:00:00"/>
    <x v="0"/>
    <n v="1"/>
    <s v="Northeast Neighbors"/>
    <n v="4241908"/>
    <n v="899935"/>
    <m/>
    <m/>
    <s v="FORREST ERIC &amp; KRISTIN"/>
    <m/>
    <s v="3785 WATERBROOK WAY"/>
    <x v="1"/>
    <x v="0"/>
    <x v="0"/>
    <m/>
  </r>
  <r>
    <n v="1"/>
    <n v="6077"/>
    <n v="1"/>
    <d v="2002-01-25T00:00:00"/>
    <x v="0"/>
    <n v="1"/>
    <s v="Southeast Neighbors"/>
    <n v="4238778"/>
    <n v="860503"/>
    <m/>
    <m/>
    <s v="CLEMMER RYAN"/>
    <m/>
    <s v="141 SPENCERS CREST DR"/>
    <x v="1"/>
    <x v="0"/>
    <x v="0"/>
    <m/>
  </r>
  <r>
    <n v="1"/>
    <n v="5604"/>
    <n v="1"/>
    <d v="2002-01-28T00:00:00"/>
    <x v="0"/>
    <n v="1"/>
    <s v="Santa Clara Community Organization"/>
    <n v="4227844"/>
    <n v="909497"/>
    <m/>
    <m/>
    <s v="CAROUSEL HOMES INC"/>
    <m/>
    <s v="176 DANIEL DR"/>
    <x v="1"/>
    <x v="0"/>
    <x v="0"/>
    <m/>
  </r>
  <r>
    <n v="1"/>
    <n v="5971"/>
    <n v="1"/>
    <d v="2002-01-28T00:00:00"/>
    <x v="0"/>
    <n v="1"/>
    <s v="Northeast Neighbors"/>
    <n v="4244066"/>
    <n v="899041"/>
    <m/>
    <m/>
    <s v="LONG STEVE &amp; MARCEE"/>
    <m/>
    <s v="2202 AVENGALE DR"/>
    <x v="1"/>
    <x v="0"/>
    <x v="0"/>
    <m/>
  </r>
  <r>
    <n v="1"/>
    <n v="6032"/>
    <n v="1"/>
    <d v="2002-01-28T00:00:00"/>
    <x v="0"/>
    <n v="1"/>
    <s v="Churchill Area Neighbors"/>
    <n v="4224919"/>
    <n v="870143"/>
    <m/>
    <m/>
    <s v="BREEDEN BROS INC--DUPLICATE"/>
    <m/>
    <s v="3845 BRIGHTON AVE"/>
    <x v="1"/>
    <x v="0"/>
    <x v="0"/>
    <m/>
  </r>
  <r>
    <n v="2"/>
    <n v="63"/>
    <n v="1"/>
    <d v="2002-01-28T00:00:00"/>
    <x v="0"/>
    <n v="1"/>
    <s v="Active Bethel Citizens"/>
    <n v="4213715"/>
    <n v="890761"/>
    <m/>
    <m/>
    <s v="FOOTE DEVELOPMENT COMPANY"/>
    <m/>
    <s v="1654 HAMLET LN"/>
    <x v="1"/>
    <x v="0"/>
    <x v="0"/>
    <m/>
  </r>
  <r>
    <n v="2"/>
    <n v="70"/>
    <n v="1"/>
    <d v="2002-01-28T00:00:00"/>
    <x v="0"/>
    <n v="1"/>
    <s v="Active Bethel Citizens"/>
    <n v="4213652"/>
    <n v="890764"/>
    <m/>
    <m/>
    <s v="FOOTE DEVELOPMENT COMPANY"/>
    <m/>
    <s v="1656 HAMLET LN"/>
    <x v="1"/>
    <x v="0"/>
    <x v="0"/>
    <m/>
  </r>
  <r>
    <n v="2"/>
    <n v="92"/>
    <n v="1"/>
    <d v="2002-01-28T00:00:00"/>
    <x v="0"/>
    <n v="1"/>
    <s v="Active Bethel Citizens"/>
    <n v="4213728"/>
    <n v="890821"/>
    <m/>
    <m/>
    <s v="FOOTE MIKE"/>
    <m/>
    <s v="1662 HAMLET LN"/>
    <x v="1"/>
    <x v="0"/>
    <x v="0"/>
    <m/>
  </r>
  <r>
    <n v="1"/>
    <n v="5058"/>
    <n v="1"/>
    <d v="2002-01-29T00:00:00"/>
    <x v="0"/>
    <n v="1"/>
    <s v="Goodpasture Island Neighbors"/>
    <n v="4234607"/>
    <n v="894180"/>
    <m/>
    <m/>
    <s v="ALLDRIDGE SCOTT D &amp; JANELL R"/>
    <m/>
    <s v="2759 RIVERWALK LP"/>
    <x v="1"/>
    <x v="0"/>
    <x v="0"/>
    <m/>
  </r>
  <r>
    <n v="2"/>
    <n v="90"/>
    <n v="1"/>
    <d v="2002-01-29T00:00:00"/>
    <x v="0"/>
    <n v="1"/>
    <s v="Active Bethel Citizens"/>
    <n v="4213644"/>
    <n v="890826"/>
    <m/>
    <m/>
    <s v="FOOTE DEVELOPMENT COMPANY"/>
    <m/>
    <s v="5244 JEFFREY WAY"/>
    <x v="1"/>
    <x v="0"/>
    <x v="0"/>
    <m/>
  </r>
  <r>
    <n v="2"/>
    <n v="91"/>
    <n v="1"/>
    <d v="2002-01-29T00:00:00"/>
    <x v="0"/>
    <n v="1"/>
    <s v="Active Bethel Citizens"/>
    <n v="4213685"/>
    <n v="890824"/>
    <m/>
    <m/>
    <s v="FOOTE DEVELOPMENT COMPANY"/>
    <m/>
    <s v="5230 JEFFREY WAY"/>
    <x v="1"/>
    <x v="0"/>
    <x v="0"/>
    <m/>
  </r>
  <r>
    <n v="2"/>
    <n v="88"/>
    <n v="1"/>
    <d v="2002-01-30T00:00:00"/>
    <x v="0"/>
    <n v="1"/>
    <s v="Santa Clara Community Organization"/>
    <n v="4227734"/>
    <n v="904746"/>
    <m/>
    <m/>
    <s v="BRUCE WIECHERT CUSTOM HOMES"/>
    <m/>
    <s v="146 MACKIN AVE"/>
    <x v="1"/>
    <x v="0"/>
    <x v="0"/>
    <m/>
  </r>
  <r>
    <n v="2"/>
    <n v="197"/>
    <n v="1"/>
    <d v="2002-01-30T00:00:00"/>
    <x v="0"/>
    <n v="1"/>
    <s v="Active Bethel Citizens"/>
    <n v="4210088"/>
    <n v="891189"/>
    <m/>
    <m/>
    <s v="BRUCE WIECHERT CUSTOM HOMES"/>
    <m/>
    <s v="6033 FIRESTONE DR"/>
    <x v="1"/>
    <x v="0"/>
    <x v="0"/>
    <m/>
  </r>
  <r>
    <n v="2"/>
    <n v="242"/>
    <n v="1"/>
    <d v="2002-01-30T00:00:00"/>
    <x v="1"/>
    <n v="1"/>
    <s v="Northeast Neighbors"/>
    <n v="4249602"/>
    <n v="893484"/>
    <m/>
    <s v="Summer Oaks Park"/>
    <s v="WARD JACK"/>
    <m/>
    <s v="3220 CRESCENT AVE, Unit 71"/>
    <x v="1"/>
    <x v="0"/>
    <x v="0"/>
    <m/>
  </r>
  <r>
    <n v="1"/>
    <n v="6034"/>
    <n v="1"/>
    <d v="2002-01-31T00:00:00"/>
    <x v="0"/>
    <n v="1"/>
    <s v="Santa Clara Community Organization"/>
    <n v="4224919"/>
    <n v="906292"/>
    <m/>
    <m/>
    <s v="BREEDEN BROS INC"/>
    <m/>
    <s v="4229 TORRINGTON AVE"/>
    <x v="1"/>
    <x v="0"/>
    <x v="0"/>
    <m/>
  </r>
  <r>
    <n v="2"/>
    <n v="33"/>
    <n v="1"/>
    <d v="2002-02-01T00:00:00"/>
    <x v="2"/>
    <n v="1"/>
    <s v="Active Bethel Citizens"/>
    <n v="4214699"/>
    <n v="886920"/>
    <m/>
    <m/>
    <s v="PITZER BARBARA"/>
    <m/>
    <s v="740 N TERRY ST"/>
    <x v="1"/>
    <x v="0"/>
    <x v="0"/>
    <m/>
  </r>
  <r>
    <n v="1"/>
    <n v="4799"/>
    <n v="1"/>
    <d v="2002-02-04T00:00:00"/>
    <x v="2"/>
    <n v="1"/>
    <s v="Active Bethel Citizens"/>
    <n v="4223749"/>
    <n v="886190"/>
    <m/>
    <m/>
    <s v="BEAVER ROBERT"/>
    <m/>
    <s v="570 HUGHES ST"/>
    <x v="1"/>
    <x v="0"/>
    <x v="0"/>
    <m/>
  </r>
  <r>
    <n v="2"/>
    <n v="467"/>
    <n v="1"/>
    <d v="2002-02-04T00:00:00"/>
    <x v="1"/>
    <n v="1"/>
    <s v="Active Bethel Citizens"/>
    <n v="4222450"/>
    <n v="886058"/>
    <m/>
    <s v="Elmira Estates MH Park"/>
    <s v="M &amp; M LAND &amp; CATTLE"/>
    <m/>
    <s v="3863 TROY WAY"/>
    <x v="1"/>
    <x v="0"/>
    <x v="0"/>
    <m/>
  </r>
  <r>
    <n v="2"/>
    <n v="468"/>
    <n v="1"/>
    <d v="2002-02-04T00:00:00"/>
    <x v="1"/>
    <n v="1"/>
    <s v="Active Bethel Citizens"/>
    <n v="4222373"/>
    <n v="886061"/>
    <m/>
    <s v="Elmira Estates MH Park"/>
    <s v="M &amp; M LAND &amp; CATTLE"/>
    <m/>
    <s v="3885 TROY WAY"/>
    <x v="1"/>
    <x v="0"/>
    <x v="0"/>
    <m/>
  </r>
  <r>
    <n v="2"/>
    <n v="469"/>
    <n v="1"/>
    <d v="2002-02-04T00:00:00"/>
    <x v="1"/>
    <n v="1"/>
    <s v="Active Bethel Citizens"/>
    <n v="4222414"/>
    <n v="886061"/>
    <m/>
    <s v="Elmira Estates MH Park"/>
    <s v="M &amp; M LAND &amp; CATTLE"/>
    <m/>
    <s v="3871 TROY WAY"/>
    <x v="1"/>
    <x v="0"/>
    <x v="0"/>
    <m/>
  </r>
  <r>
    <n v="1"/>
    <n v="3549"/>
    <n v="1"/>
    <d v="2002-02-05T00:00:00"/>
    <x v="0"/>
    <n v="1"/>
    <s v="Cal Young Neighborhood Association"/>
    <n v="4238168"/>
    <n v="889020"/>
    <m/>
    <m/>
    <s v="WEBB JOHN"/>
    <m/>
    <s v="1050 BACKLUND PL"/>
    <x v="1"/>
    <x v="0"/>
    <x v="0"/>
    <m/>
  </r>
  <r>
    <n v="1"/>
    <n v="3930"/>
    <n v="1"/>
    <d v="2002-02-05T00:00:00"/>
    <x v="0"/>
    <n v="1"/>
    <s v="Santa Clara Community Organization"/>
    <n v="4231879"/>
    <n v="903557"/>
    <m/>
    <m/>
    <s v="KENDRA PARK LLC"/>
    <m/>
    <s v="3635 KENDRA ST"/>
    <x v="1"/>
    <x v="0"/>
    <x v="0"/>
    <m/>
  </r>
  <r>
    <n v="2"/>
    <n v="75"/>
    <n v="1"/>
    <d v="2002-02-05T00:00:00"/>
    <x v="0"/>
    <n v="1"/>
    <s v="Active Bethel Citizens"/>
    <n v="4213217"/>
    <n v="889396"/>
    <m/>
    <m/>
    <s v="CENTEX HOMES"/>
    <m/>
    <s v="1261 MULINEX AVE"/>
    <x v="1"/>
    <x v="0"/>
    <x v="0"/>
    <m/>
  </r>
  <r>
    <n v="2"/>
    <n v="76"/>
    <n v="1"/>
    <d v="2002-02-05T00:00:00"/>
    <x v="0"/>
    <n v="1"/>
    <s v="Active Bethel Citizens"/>
    <n v="4213213"/>
    <n v="889275"/>
    <m/>
    <m/>
    <s v="CENTEX HOMES"/>
    <m/>
    <s v="1235 MULINEX AVE"/>
    <x v="1"/>
    <x v="0"/>
    <x v="0"/>
    <m/>
  </r>
  <r>
    <n v="2"/>
    <n v="77"/>
    <n v="1"/>
    <d v="2002-02-05T00:00:00"/>
    <x v="0"/>
    <n v="1"/>
    <s v="Active Bethel Citizens"/>
    <n v="4213215"/>
    <n v="889337"/>
    <m/>
    <m/>
    <s v="CENTEX HOMES"/>
    <m/>
    <s v="1243 MULINEX AVE"/>
    <x v="1"/>
    <x v="0"/>
    <x v="0"/>
    <m/>
  </r>
  <r>
    <n v="1"/>
    <n v="5502"/>
    <n v="1"/>
    <d v="2002-02-06T00:00:00"/>
    <x v="0"/>
    <n v="1"/>
    <s v="Northeast Neighbors"/>
    <n v="4250280"/>
    <n v="896171"/>
    <m/>
    <m/>
    <s v="ANSLOW &amp; DEGENEAULT"/>
    <m/>
    <s v="2832 MARTINIQUE AVE"/>
    <x v="1"/>
    <x v="0"/>
    <x v="0"/>
    <m/>
  </r>
  <r>
    <n v="1"/>
    <n v="5903"/>
    <n v="1"/>
    <d v="2002-02-06T00:00:00"/>
    <x v="0"/>
    <n v="1"/>
    <s v="Northeast Neighbors"/>
    <n v="4249399"/>
    <n v="897077"/>
    <m/>
    <m/>
    <s v="ANSLOW &amp; DEGENEAULT"/>
    <m/>
    <s v="3060 GRAND CAYMAN DR"/>
    <x v="1"/>
    <x v="0"/>
    <x v="0"/>
    <m/>
  </r>
  <r>
    <n v="2"/>
    <n v="44"/>
    <n v="1"/>
    <d v="2002-02-06T00:00:00"/>
    <x v="0"/>
    <n v="1"/>
    <s v="Churchill Area Neighbors"/>
    <n v="4229004"/>
    <n v="870303"/>
    <m/>
    <m/>
    <s v="WITT PAUL"/>
    <m/>
    <s v="2676 RIDGEMONT DR"/>
    <x v="1"/>
    <x v="0"/>
    <x v="0"/>
    <m/>
  </r>
  <r>
    <n v="2"/>
    <n v="86"/>
    <n v="1"/>
    <d v="2002-02-07T00:00:00"/>
    <x v="0"/>
    <n v="1"/>
    <s v="Active Bethel Citizens"/>
    <n v="4210722"/>
    <n v="891162"/>
    <m/>
    <m/>
    <s v="BRUCE WIECHERT CUSTOM HOMES"/>
    <m/>
    <s v="5911 FIRESTONE DR"/>
    <x v="1"/>
    <x v="0"/>
    <x v="0"/>
    <m/>
  </r>
  <r>
    <n v="2"/>
    <n v="303"/>
    <n v="1"/>
    <d v="2002-02-07T00:00:00"/>
    <x v="0"/>
    <n v="1"/>
    <s v="Active Bethel Citizens"/>
    <n v="4210581"/>
    <n v="891164"/>
    <m/>
    <m/>
    <s v="BRUCE WIECHERT CUSTOM HOMES"/>
    <m/>
    <s v="5937 FIRESTONE DR"/>
    <x v="1"/>
    <x v="0"/>
    <x v="0"/>
    <m/>
  </r>
  <r>
    <n v="2"/>
    <n v="336"/>
    <n v="1"/>
    <d v="2002-02-07T00:00:00"/>
    <x v="0"/>
    <n v="1"/>
    <s v="Active Bethel Citizens"/>
    <n v="4210726"/>
    <n v="891250"/>
    <m/>
    <m/>
    <s v="BRUCE WIECHERT CUSTOM HOMES"/>
    <m/>
    <s v="5910 KISTLER LN"/>
    <x v="1"/>
    <x v="0"/>
    <x v="0"/>
    <m/>
  </r>
  <r>
    <n v="1"/>
    <n v="5864"/>
    <n v="1"/>
    <d v="2002-02-11T00:00:00"/>
    <x v="0"/>
    <n v="1"/>
    <s v="Harlow Neighbors"/>
    <n v="4250483"/>
    <n v="880187"/>
    <m/>
    <m/>
    <s v="FOGELSTROM CO"/>
    <m/>
    <s v="492 COVEY LN"/>
    <x v="1"/>
    <x v="0"/>
    <x v="0"/>
    <m/>
  </r>
  <r>
    <n v="2"/>
    <n v="85"/>
    <n v="1"/>
    <d v="2002-02-11T00:00:00"/>
    <x v="0"/>
    <n v="1"/>
    <s v="Goodpasture Island Neighbors"/>
    <n v="4235740"/>
    <n v="895032"/>
    <m/>
    <m/>
    <s v="JAMIESON MICHAEL &amp; JOANNE"/>
    <m/>
    <s v="3165 RIVERPLACE DR"/>
    <x v="1"/>
    <x v="0"/>
    <x v="0"/>
    <m/>
  </r>
  <r>
    <n v="1"/>
    <n v="5888"/>
    <n v="1"/>
    <d v="2002-02-12T00:00:00"/>
    <x v="0"/>
    <n v="1"/>
    <s v="Northeast Neighbors"/>
    <n v="4249556"/>
    <n v="896511"/>
    <m/>
    <m/>
    <s v="LUCAS HOMES"/>
    <m/>
    <s v="2886 MARTINIQUE AVE"/>
    <x v="1"/>
    <x v="0"/>
    <x v="0"/>
    <m/>
  </r>
  <r>
    <n v="2"/>
    <n v="194"/>
    <n v="1"/>
    <d v="2002-02-12T00:00:00"/>
    <x v="0"/>
    <n v="1"/>
    <s v="Santa Clara Community Organization"/>
    <n v="4232123"/>
    <n v="904135"/>
    <m/>
    <m/>
    <s v="SARRICAS CONSTRUCTION CO"/>
    <m/>
    <s v="3752 ROBBIE ST"/>
    <x v="1"/>
    <x v="0"/>
    <x v="0"/>
    <m/>
  </r>
  <r>
    <n v="2"/>
    <n v="208"/>
    <n v="1"/>
    <d v="2002-02-12T00:00:00"/>
    <x v="0"/>
    <n v="1"/>
    <s v="Northeast Neighbors"/>
    <n v="4242934"/>
    <n v="896857"/>
    <m/>
    <m/>
    <s v="PARADISE DEVELOPMENT CO"/>
    <m/>
    <s v="2038 LAKEVIEW DR"/>
    <x v="1"/>
    <x v="0"/>
    <x v="0"/>
    <m/>
  </r>
  <r>
    <n v="2"/>
    <n v="209"/>
    <n v="1"/>
    <d v="2002-02-12T00:00:00"/>
    <x v="0"/>
    <n v="1"/>
    <s v="Harlow Neighbors"/>
    <n v="4250637"/>
    <n v="889253"/>
    <m/>
    <m/>
    <s v="PARADISE DEVELOPMENT"/>
    <m/>
    <s v="3373 ROSEMONT WAY"/>
    <x v="1"/>
    <x v="0"/>
    <x v="0"/>
    <m/>
  </r>
  <r>
    <n v="2"/>
    <n v="247"/>
    <n v="1"/>
    <d v="2002-02-12T00:00:00"/>
    <x v="0"/>
    <n v="1"/>
    <s v="Northeast Neighbors"/>
    <n v="4249546"/>
    <n v="896385"/>
    <m/>
    <m/>
    <s v="SURCAMP RODNEY &amp; AASHILD"/>
    <m/>
    <s v="2890 MARTINIQUE AVE"/>
    <x v="1"/>
    <x v="0"/>
    <x v="0"/>
    <m/>
  </r>
  <r>
    <n v="2"/>
    <n v="338"/>
    <n v="1"/>
    <d v="2002-02-13T00:00:00"/>
    <x v="0"/>
    <n v="1"/>
    <s v="Active Bethel Citizens"/>
    <n v="4210160"/>
    <n v="891184"/>
    <m/>
    <m/>
    <s v="BRUCE WIECHERT CUSTOM HOMES"/>
    <m/>
    <s v="6021 FIRESTONE DR"/>
    <x v="1"/>
    <x v="0"/>
    <x v="0"/>
    <m/>
  </r>
  <r>
    <n v="2"/>
    <n v="437"/>
    <n v="1"/>
    <d v="2002-02-13T00:00:00"/>
    <x v="0"/>
    <n v="1"/>
    <s v="Active Bethel Citizens"/>
    <n v="4210293"/>
    <n v="891178"/>
    <m/>
    <m/>
    <s v="BRUCE WIECHERT CUSTOM HOMES"/>
    <m/>
    <s v="5993 FIRESTONE DR"/>
    <x v="1"/>
    <x v="0"/>
    <x v="0"/>
    <m/>
  </r>
  <r>
    <n v="1"/>
    <n v="5931"/>
    <n v="1"/>
    <d v="2002-02-14T00:00:00"/>
    <x v="0"/>
    <n v="1"/>
    <s v="Santa Clara Community Organization"/>
    <n v="4226049"/>
    <n v="904950"/>
    <m/>
    <m/>
    <s v="BREEDEN BROS INC--DUPLICATE"/>
    <m/>
    <s v="528 NAISMITH BLVD"/>
    <x v="1"/>
    <x v="0"/>
    <x v="0"/>
    <m/>
  </r>
  <r>
    <n v="2"/>
    <n v="125"/>
    <n v="1"/>
    <d v="2002-02-18T00:00:00"/>
    <x v="0"/>
    <n v="1"/>
    <s v="River Road Community Organization"/>
    <n v="4229890"/>
    <n v="895266"/>
    <m/>
    <m/>
    <s v="MASADA DEVELOPMENT INC"/>
    <m/>
    <s v="265 KOURT DR"/>
    <x v="1"/>
    <x v="0"/>
    <x v="0"/>
    <m/>
  </r>
  <r>
    <n v="2"/>
    <n v="392"/>
    <n v="1"/>
    <d v="2002-02-19T00:00:00"/>
    <x v="0"/>
    <n v="1"/>
    <s v="Northeast Neighbors"/>
    <n v="4243533"/>
    <n v="899005"/>
    <m/>
    <m/>
    <s v="COREY DEVELOPMENT L L C"/>
    <m/>
    <s v="2123 ASHBURY DR"/>
    <x v="1"/>
    <x v="0"/>
    <x v="0"/>
    <m/>
  </r>
  <r>
    <n v="1"/>
    <n v="5912"/>
    <n v="1"/>
    <d v="2002-02-20T00:00:00"/>
    <x v="0"/>
    <n v="1"/>
    <s v="Churchill Area Neighbors"/>
    <n v="4223207"/>
    <n v="871081"/>
    <m/>
    <m/>
    <s v="MCCARTIN SEAN &amp; TAN"/>
    <m/>
    <s v="2954 SUMMIT TERRACE DR"/>
    <x v="1"/>
    <x v="0"/>
    <x v="0"/>
    <m/>
  </r>
  <r>
    <n v="2"/>
    <n v="128"/>
    <n v="1"/>
    <d v="2002-02-20T00:00:00"/>
    <x v="0"/>
    <n v="1"/>
    <s v="Churchill Area Neighbors"/>
    <n v="4227690"/>
    <n v="871333"/>
    <m/>
    <m/>
    <s v="MASADA DEVELOPMENT INC"/>
    <m/>
    <s v="2743 HALLMARK LN"/>
    <x v="1"/>
    <x v="0"/>
    <x v="0"/>
    <m/>
  </r>
  <r>
    <n v="2"/>
    <n v="282"/>
    <n v="1"/>
    <d v="2002-02-20T00:00:00"/>
    <x v="0"/>
    <n v="1"/>
    <s v="Northeast Neighbors"/>
    <n v="4242981"/>
    <n v="898869"/>
    <m/>
    <m/>
    <s v="WESTER KATRINA"/>
    <m/>
    <s v="3543 STERLING WOODS DR"/>
    <x v="1"/>
    <x v="0"/>
    <x v="0"/>
    <m/>
  </r>
  <r>
    <n v="2"/>
    <n v="439"/>
    <n v="1"/>
    <d v="2002-02-20T00:00:00"/>
    <x v="0"/>
    <n v="1"/>
    <s v="Santa Clara Community Organization"/>
    <n v="4226061"/>
    <n v="905102"/>
    <m/>
    <m/>
    <s v="BRUCE WIECHERT CUSTOM HOMES"/>
    <m/>
    <s v="525 NAISMITH BLVD"/>
    <x v="1"/>
    <x v="0"/>
    <x v="0"/>
    <m/>
  </r>
  <r>
    <n v="2"/>
    <n v="556"/>
    <n v="1"/>
    <d v="2002-02-20T00:00:00"/>
    <x v="0"/>
    <n v="1"/>
    <s v="Active Bethel Citizens"/>
    <n v="4210582"/>
    <n v="891253"/>
    <m/>
    <m/>
    <s v="BRUCE WIECHERT CUSTOM HOMES"/>
    <m/>
    <s v="5930 KISTLER LN"/>
    <x v="1"/>
    <x v="0"/>
    <x v="0"/>
    <m/>
  </r>
  <r>
    <n v="1"/>
    <n v="3408"/>
    <n v="1"/>
    <d v="2002-02-21T00:00:00"/>
    <x v="0"/>
    <n v="1"/>
    <s v="Northeast Neighbors"/>
    <n v="4250024"/>
    <n v="896088"/>
    <m/>
    <m/>
    <s v="D J S INVESTMENTS L L C"/>
    <m/>
    <s v="3380 ANTIGUA DR"/>
    <x v="1"/>
    <x v="0"/>
    <x v="0"/>
    <m/>
  </r>
  <r>
    <n v="2"/>
    <n v="115"/>
    <n v="1"/>
    <d v="2002-02-21T00:00:00"/>
    <x v="0"/>
    <n v="1"/>
    <s v="Santa Clara Community Organization"/>
    <n v="4227158"/>
    <n v="909243"/>
    <m/>
    <m/>
    <s v="CRESCENT HOMES INC"/>
    <m/>
    <s v="50 DANIEL DR"/>
    <x v="1"/>
    <x v="0"/>
    <x v="0"/>
    <m/>
  </r>
  <r>
    <n v="2"/>
    <n v="435"/>
    <n v="1"/>
    <d v="2002-02-21T00:00:00"/>
    <x v="0"/>
    <n v="1"/>
    <s v="River Road Community Organization"/>
    <n v="4230192"/>
    <n v="891904"/>
    <m/>
    <m/>
    <s v="G T RENKEN BUILDERS"/>
    <m/>
    <s v="1356 ANDERSEN LN"/>
    <x v="1"/>
    <x v="0"/>
    <x v="0"/>
    <m/>
  </r>
  <r>
    <n v="2"/>
    <n v="524"/>
    <n v="1"/>
    <d v="2002-02-21T00:00:00"/>
    <x v="0"/>
    <n v="1"/>
    <s v="Active Bethel Citizens"/>
    <n v="4212824"/>
    <n v="889554"/>
    <m/>
    <m/>
    <s v="HAYDEN HOMES"/>
    <m/>
    <s v="5590 AUSTIN WAY"/>
    <x v="1"/>
    <x v="0"/>
    <x v="0"/>
    <m/>
  </r>
  <r>
    <n v="2"/>
    <n v="525"/>
    <n v="1"/>
    <d v="2002-02-21T00:00:00"/>
    <x v="0"/>
    <n v="1"/>
    <s v="Active Bethel Citizens"/>
    <n v="4212555"/>
    <n v="889481"/>
    <m/>
    <m/>
    <s v="HAYDEN HOMES"/>
    <m/>
    <s v="1282 COLTON WAY"/>
    <x v="1"/>
    <x v="0"/>
    <x v="0"/>
    <m/>
  </r>
  <r>
    <n v="2"/>
    <n v="526"/>
    <n v="1"/>
    <d v="2002-02-21T00:00:00"/>
    <x v="0"/>
    <n v="1"/>
    <s v="Active Bethel Citizens"/>
    <n v="4212553"/>
    <n v="889422"/>
    <m/>
    <m/>
    <s v="HAYDEN HOMES"/>
    <m/>
    <s v="1264 COLTON WAY"/>
    <x v="1"/>
    <x v="0"/>
    <x v="0"/>
    <m/>
  </r>
  <r>
    <n v="2"/>
    <n v="527"/>
    <n v="1"/>
    <d v="2002-02-21T00:00:00"/>
    <x v="0"/>
    <n v="1"/>
    <s v="Active Bethel Citizens"/>
    <n v="4212759"/>
    <n v="889556"/>
    <m/>
    <m/>
    <s v="HAYDEN HOMES"/>
    <m/>
    <s v="5592 AUSTIN WAY"/>
    <x v="1"/>
    <x v="0"/>
    <x v="0"/>
    <m/>
  </r>
  <r>
    <n v="2"/>
    <n v="719"/>
    <n v="1"/>
    <d v="2002-02-21T00:00:00"/>
    <x v="1"/>
    <n v="1"/>
    <s v="Northeast Neighbors"/>
    <n v="4249602"/>
    <n v="893484"/>
    <m/>
    <s v="Summer Oaks Park"/>
    <s v="SUMMEROAKS PARK LLC"/>
    <m/>
    <s v="3220 CRESCENT AVE, Unit 21"/>
    <x v="1"/>
    <x v="0"/>
    <x v="0"/>
    <m/>
  </r>
  <r>
    <n v="2"/>
    <n v="725"/>
    <n v="1"/>
    <d v="2002-02-21T00:00:00"/>
    <x v="1"/>
    <n v="1"/>
    <s v="Northeast Neighbors"/>
    <n v="4249602"/>
    <n v="893484"/>
    <m/>
    <m/>
    <s v="SUMMER OAKS LTD PTRSHP"/>
    <m/>
    <s v="3220 CRESCENT AVE, Unit 79"/>
    <x v="1"/>
    <x v="0"/>
    <x v="0"/>
    <m/>
  </r>
  <r>
    <n v="1"/>
    <n v="1135"/>
    <n v="1"/>
    <d v="2002-02-25T00:00:00"/>
    <x v="0"/>
    <n v="1"/>
    <s v="Southeast Neighbors"/>
    <n v="4245207"/>
    <n v="860814"/>
    <m/>
    <m/>
    <s v="REDDING MICHAEL"/>
    <m/>
    <s v="4918 HUNTERS GLEN DR"/>
    <x v="1"/>
    <x v="0"/>
    <x v="0"/>
    <m/>
  </r>
  <r>
    <n v="1"/>
    <n v="4147"/>
    <n v="1"/>
    <d v="2002-02-26T00:00:00"/>
    <x v="0"/>
    <n v="1"/>
    <s v="Northeast Neighbors"/>
    <n v="4242992"/>
    <n v="898799"/>
    <m/>
    <m/>
    <s v="KONOLD HOWARD"/>
    <m/>
    <s v="3539 STERLING WOODS DR"/>
    <x v="1"/>
    <x v="0"/>
    <x v="0"/>
    <m/>
  </r>
  <r>
    <n v="2"/>
    <n v="109"/>
    <n v="1"/>
    <d v="2002-02-27T00:00:00"/>
    <x v="0"/>
    <n v="1"/>
    <s v="River Road Community Organization"/>
    <n v="4229996"/>
    <n v="895250"/>
    <m/>
    <m/>
    <s v="COREY DEVELOPMENT L L C"/>
    <m/>
    <s v="257 KOURT DR"/>
    <x v="1"/>
    <x v="0"/>
    <x v="0"/>
    <m/>
  </r>
  <r>
    <n v="2"/>
    <n v="162"/>
    <n v="1"/>
    <d v="2002-02-27T00:00:00"/>
    <x v="0"/>
    <n v="1"/>
    <s v="Northeast Neighbors"/>
    <n v="4243612"/>
    <n v="899000"/>
    <m/>
    <m/>
    <s v="CHALUS CONSTRUCTION"/>
    <m/>
    <s v="2145 ASHBURY DR"/>
    <x v="1"/>
    <x v="0"/>
    <x v="0"/>
    <m/>
  </r>
  <r>
    <n v="2"/>
    <n v="210"/>
    <n v="1"/>
    <d v="2002-02-27T00:00:00"/>
    <x v="0"/>
    <n v="1"/>
    <s v="River Road Community Organization"/>
    <n v="4230035"/>
    <n v="895163"/>
    <m/>
    <m/>
    <s v="COREY DEVELOPMENT L L C"/>
    <m/>
    <s v="249 KOURT DR"/>
    <x v="1"/>
    <x v="0"/>
    <x v="0"/>
    <m/>
  </r>
  <r>
    <n v="2"/>
    <n v="212"/>
    <n v="1"/>
    <d v="2002-02-27T00:00:00"/>
    <x v="0"/>
    <n v="1"/>
    <s v="River Road Community Organization"/>
    <n v="4230067"/>
    <n v="895243"/>
    <m/>
    <m/>
    <s v="COREY DEVELOPMENT L L C"/>
    <m/>
    <s v="253 KOURT DR"/>
    <x v="1"/>
    <x v="0"/>
    <x v="0"/>
    <m/>
  </r>
  <r>
    <n v="2"/>
    <n v="394"/>
    <n v="1"/>
    <d v="2002-02-27T00:00:00"/>
    <x v="0"/>
    <n v="1"/>
    <s v="Santa Clara Community Organization"/>
    <n v="4224640"/>
    <n v="906159"/>
    <m/>
    <m/>
    <s v="BREEDEN BROS INC--DUPLICATE"/>
    <m/>
    <s v="4174 TORRINGTON AVE"/>
    <x v="1"/>
    <x v="0"/>
    <x v="0"/>
    <m/>
  </r>
  <r>
    <n v="2"/>
    <n v="580"/>
    <n v="1"/>
    <d v="2002-02-27T00:00:00"/>
    <x v="0"/>
    <n v="1"/>
    <s v="Active Bethel Citizens"/>
    <n v="4213282"/>
    <n v="889934"/>
    <m/>
    <m/>
    <s v="CENTEX HOMES"/>
    <m/>
    <s v="1567 ADELMAN LP"/>
    <x v="1"/>
    <x v="0"/>
    <x v="0"/>
    <m/>
  </r>
  <r>
    <n v="2"/>
    <n v="581"/>
    <n v="1"/>
    <d v="2002-02-27T00:00:00"/>
    <x v="0"/>
    <n v="1"/>
    <s v="Active Bethel Citizens"/>
    <n v="4213271"/>
    <n v="889530"/>
    <m/>
    <m/>
    <s v="CENTEX HOMES"/>
    <m/>
    <s v="5566 AUSTIN WAY"/>
    <x v="1"/>
    <x v="0"/>
    <x v="0"/>
    <m/>
  </r>
  <r>
    <n v="2"/>
    <n v="582"/>
    <n v="1"/>
    <d v="2002-02-27T00:00:00"/>
    <x v="0"/>
    <n v="1"/>
    <s v="Active Bethel Citizens"/>
    <n v="4213156"/>
    <n v="889939"/>
    <m/>
    <m/>
    <s v="CENTEX HOMES"/>
    <m/>
    <s v="1589 ADELMAN LP"/>
    <x v="1"/>
    <x v="0"/>
    <x v="0"/>
    <m/>
  </r>
  <r>
    <n v="1"/>
    <n v="3371"/>
    <n v="1"/>
    <d v="2002-02-28T00:00:00"/>
    <x v="0"/>
    <n v="1"/>
    <s v="Far West Neighborhood Association"/>
    <n v="4231486"/>
    <n v="875213"/>
    <m/>
    <m/>
    <s v="THOMPSON C P SR &amp; M K 1-2"/>
    <m/>
    <s v="1960 GARFIELD ST"/>
    <x v="1"/>
    <x v="0"/>
    <x v="0"/>
    <m/>
  </r>
  <r>
    <n v="1"/>
    <n v="6208"/>
    <n v="1"/>
    <d v="2002-02-28T00:00:00"/>
    <x v="0"/>
    <n v="1"/>
    <s v="Santa Clara Community Organization"/>
    <n v="4227504"/>
    <n v="909276"/>
    <m/>
    <m/>
    <s v="CRESCENT HOMES INC"/>
    <m/>
    <s v="4759 GRACE DR"/>
    <x v="1"/>
    <x v="0"/>
    <x v="0"/>
    <m/>
  </r>
  <r>
    <n v="2"/>
    <n v="714"/>
    <n v="1"/>
    <d v="2002-02-28T00:00:00"/>
    <x v="0"/>
    <n v="1"/>
    <s v="Northeast Neighbors"/>
    <n v="4250483"/>
    <n v="896150"/>
    <m/>
    <m/>
    <s v="D J S INVESTMENTS L L C"/>
    <m/>
    <s v="2831 MARTINIQUE AVE"/>
    <x v="1"/>
    <x v="0"/>
    <x v="0"/>
    <m/>
  </r>
  <r>
    <n v="2"/>
    <n v="351"/>
    <n v="1"/>
    <d v="2002-03-01T00:00:00"/>
    <x v="0"/>
    <n v="1"/>
    <s v="Active Bethel Citizens"/>
    <n v="4212809"/>
    <n v="890610"/>
    <m/>
    <m/>
    <s v="FOOTE DEVELOPMENT COMPANY"/>
    <m/>
    <s v="5492 CARDIFF ST"/>
    <x v="1"/>
    <x v="0"/>
    <x v="0"/>
    <m/>
  </r>
  <r>
    <n v="2"/>
    <n v="355"/>
    <n v="1"/>
    <d v="2002-03-01T00:00:00"/>
    <x v="0"/>
    <n v="1"/>
    <s v="Active Bethel Citizens"/>
    <n v="4212816"/>
    <n v="890755"/>
    <m/>
    <m/>
    <s v="FOOTE DEVELOPMENT COMPANY"/>
    <m/>
    <s v="5499 CARDIFF ST"/>
    <x v="1"/>
    <x v="0"/>
    <x v="0"/>
    <m/>
  </r>
  <r>
    <n v="2"/>
    <n v="357"/>
    <n v="1"/>
    <d v="2002-03-01T00:00:00"/>
    <x v="0"/>
    <n v="1"/>
    <s v="Active Bethel Citizens"/>
    <n v="4212872"/>
    <n v="890752"/>
    <m/>
    <m/>
    <s v="FOOTE DEVELOPMENT COMPANY"/>
    <m/>
    <s v="5483 CARDIFF ST"/>
    <x v="1"/>
    <x v="0"/>
    <x v="0"/>
    <m/>
  </r>
  <r>
    <n v="2"/>
    <n v="443"/>
    <n v="1"/>
    <d v="2002-03-01T00:00:00"/>
    <x v="2"/>
    <n v="1"/>
    <s v="Active Bethel Citizens"/>
    <n v="4222896"/>
    <n v="889915"/>
    <m/>
    <m/>
    <s v="MIDDLETON STEVE"/>
    <m/>
    <s v="1485 BERNTZEN RD"/>
    <x v="1"/>
    <x v="0"/>
    <x v="0"/>
    <m/>
  </r>
  <r>
    <n v="2"/>
    <n v="411"/>
    <n v="1"/>
    <d v="2002-03-04T00:00:00"/>
    <x v="0"/>
    <n v="1"/>
    <s v="Northeast Neighbors"/>
    <n v="4243753"/>
    <n v="898857"/>
    <m/>
    <m/>
    <s v="OREGON ESTATES LLC"/>
    <m/>
    <s v="2162 ASHBURY DR"/>
    <x v="1"/>
    <x v="0"/>
    <x v="0"/>
    <m/>
  </r>
  <r>
    <n v="2"/>
    <n v="514"/>
    <n v="1"/>
    <d v="2002-03-04T00:00:00"/>
    <x v="2"/>
    <n v="1"/>
    <s v="Active Bethel Citizens"/>
    <n v="4214546"/>
    <n v="890990"/>
    <m/>
    <m/>
    <s v="KOZLOWSKI BERT"/>
    <m/>
    <s v="5238 OLYMPIC CIR"/>
    <x v="1"/>
    <x v="0"/>
    <x v="0"/>
    <m/>
  </r>
  <r>
    <n v="2"/>
    <n v="294"/>
    <n v="1"/>
    <d v="2002-03-05T00:00:00"/>
    <x v="0"/>
    <n v="1"/>
    <s v="Santa Clara Community Organization"/>
    <n v="4227516"/>
    <n v="909528"/>
    <m/>
    <m/>
    <s v="BAUMGARTNER JOHN M"/>
    <m/>
    <s v="4785 GRACE DR"/>
    <x v="1"/>
    <x v="0"/>
    <x v="0"/>
    <m/>
  </r>
  <r>
    <n v="2"/>
    <n v="588"/>
    <n v="1"/>
    <d v="2002-03-05T00:00:00"/>
    <x v="0"/>
    <n v="1"/>
    <s v="Santa Clara Community Organization"/>
    <n v="4227368"/>
    <n v="909532"/>
    <m/>
    <m/>
    <s v="BAUMGARTNER JOHN M"/>
    <m/>
    <s v="4792 GRACE DR"/>
    <x v="1"/>
    <x v="0"/>
    <x v="0"/>
    <m/>
  </r>
  <r>
    <n v="2"/>
    <n v="764"/>
    <n v="1"/>
    <d v="2002-03-05T00:00:00"/>
    <x v="0"/>
    <n v="1"/>
    <s v="Active Bethel Citizens"/>
    <n v="4209871"/>
    <n v="891438"/>
    <m/>
    <m/>
    <s v="BRUCE WIECHERT CUSTOM HOMES"/>
    <m/>
    <s v="6089 KISTLER LN"/>
    <x v="1"/>
    <x v="0"/>
    <x v="0"/>
    <m/>
  </r>
  <r>
    <n v="2"/>
    <n v="841"/>
    <n v="1"/>
    <d v="2002-03-05T00:00:00"/>
    <x v="0"/>
    <n v="1"/>
    <s v="River Road Community Organization"/>
    <n v="4230821"/>
    <n v="891965"/>
    <m/>
    <m/>
    <s v="KONOLD GARY"/>
    <m/>
    <s v="1345 MANZANA ST"/>
    <x v="1"/>
    <x v="0"/>
    <x v="0"/>
    <m/>
  </r>
  <r>
    <n v="2"/>
    <n v="844"/>
    <n v="1"/>
    <d v="2002-03-05T00:00:00"/>
    <x v="0"/>
    <n v="1"/>
    <s v="Active Bethel Citizens"/>
    <n v="4210302"/>
    <n v="891418"/>
    <m/>
    <m/>
    <s v="BRUCE WIECHERT CUSTOM HOMES"/>
    <m/>
    <s v="5997 KISTLER LN"/>
    <x v="1"/>
    <x v="0"/>
    <x v="0"/>
    <m/>
  </r>
  <r>
    <n v="1"/>
    <n v="2678"/>
    <n v="1"/>
    <d v="2002-03-06T00:00:00"/>
    <x v="0"/>
    <n v="1"/>
    <s v="Churchill Area Neighbors"/>
    <n v="4229904"/>
    <n v="870119"/>
    <m/>
    <m/>
    <s v="DUNCAN GORDON"/>
    <m/>
    <s v="2375 LASATER BLVD"/>
    <x v="1"/>
    <x v="0"/>
    <x v="0"/>
    <m/>
  </r>
  <r>
    <n v="2"/>
    <n v="287"/>
    <n v="1"/>
    <d v="2002-03-06T00:00:00"/>
    <x v="0"/>
    <n v="1"/>
    <s v="Northeast Neighbors"/>
    <n v="4243430"/>
    <n v="897747"/>
    <m/>
    <m/>
    <s v="QUALITY HOMES"/>
    <m/>
    <s v="3365 GILHAM RD"/>
    <x v="1"/>
    <x v="0"/>
    <x v="0"/>
    <m/>
  </r>
  <r>
    <n v="2"/>
    <n v="864"/>
    <n v="1"/>
    <d v="2002-03-06T00:00:00"/>
    <x v="0"/>
    <n v="1"/>
    <s v="Active Bethel Citizens"/>
    <n v="4213345"/>
    <n v="889931"/>
    <m/>
    <m/>
    <s v="CENTEX HOMES"/>
    <m/>
    <s v="1559 ADELMAN LP"/>
    <x v="1"/>
    <x v="0"/>
    <x v="0"/>
    <m/>
  </r>
  <r>
    <n v="2"/>
    <n v="353"/>
    <n v="1"/>
    <d v="2002-03-08T00:00:00"/>
    <x v="0"/>
    <n v="1"/>
    <s v="Active Bethel Citizens"/>
    <n v="4212869"/>
    <n v="890610"/>
    <m/>
    <m/>
    <s v="FOOTE DEVELOPMENT COMPANY"/>
    <m/>
    <s v="5480 CARDIFF ST"/>
    <x v="1"/>
    <x v="0"/>
    <x v="0"/>
    <m/>
  </r>
  <r>
    <n v="2"/>
    <n v="358"/>
    <n v="1"/>
    <d v="2002-03-08T00:00:00"/>
    <x v="0"/>
    <n v="1"/>
    <s v="Active Bethel Citizens"/>
    <n v="4212915"/>
    <n v="890604"/>
    <m/>
    <m/>
    <s v="FOOTE DEVELOPMENT COMPANY"/>
    <m/>
    <s v="5466 CARDIFF ST"/>
    <x v="1"/>
    <x v="0"/>
    <x v="0"/>
    <m/>
  </r>
  <r>
    <n v="2"/>
    <n v="483"/>
    <n v="1"/>
    <d v="2002-03-11T00:00:00"/>
    <x v="0"/>
    <n v="1"/>
    <s v="Active Bethel Citizens"/>
    <n v="4210867"/>
    <n v="891151"/>
    <m/>
    <m/>
    <s v="MASADA DEVELOPMENT INC"/>
    <m/>
    <s v="5895 FIRESTONE DR"/>
    <x v="1"/>
    <x v="0"/>
    <x v="0"/>
    <m/>
  </r>
  <r>
    <n v="2"/>
    <n v="939"/>
    <n v="1"/>
    <d v="2002-03-11T00:00:00"/>
    <x v="0"/>
    <n v="1"/>
    <s v="Harlow Neighbors"/>
    <n v="4250478"/>
    <n v="880124"/>
    <m/>
    <m/>
    <s v="FOGELSTROM CO"/>
    <m/>
    <s v="494 COVEY LN"/>
    <x v="1"/>
    <x v="0"/>
    <x v="0"/>
    <m/>
  </r>
  <r>
    <n v="2"/>
    <n v="360"/>
    <n v="1"/>
    <d v="2002-03-12T00:00:00"/>
    <x v="0"/>
    <n v="1"/>
    <s v="Active Bethel Citizens"/>
    <n v="4212972"/>
    <n v="890601"/>
    <m/>
    <m/>
    <s v="FOOTE DEVELOPMENT COMPANY"/>
    <m/>
    <s v="5458 CARDIFF ST"/>
    <x v="1"/>
    <x v="0"/>
    <x v="0"/>
    <m/>
  </r>
  <r>
    <n v="2"/>
    <n v="361"/>
    <n v="1"/>
    <d v="2002-03-12T00:00:00"/>
    <x v="0"/>
    <n v="1"/>
    <s v="Active Bethel Citizens"/>
    <n v="4213030"/>
    <n v="890600"/>
    <m/>
    <m/>
    <s v="FOOTE DEVELOPMENT COMPANY"/>
    <m/>
    <s v="5446 CARDIFF ST"/>
    <x v="1"/>
    <x v="0"/>
    <x v="0"/>
    <m/>
  </r>
  <r>
    <n v="2"/>
    <n v="363"/>
    <n v="1"/>
    <d v="2002-03-12T00:00:00"/>
    <x v="0"/>
    <n v="1"/>
    <s v="Active Bethel Citizens"/>
    <n v="4212982"/>
    <n v="890746"/>
    <m/>
    <m/>
    <s v="FOOTE DEVELOPMENT COMPANY"/>
    <m/>
    <s v="5461 CARDIFF ST"/>
    <x v="1"/>
    <x v="0"/>
    <x v="0"/>
    <m/>
  </r>
  <r>
    <n v="2"/>
    <n v="840"/>
    <n v="1"/>
    <d v="2002-03-12T00:00:00"/>
    <x v="0"/>
    <n v="1"/>
    <s v="River Road Community Organization"/>
    <n v="4230820"/>
    <n v="891852"/>
    <m/>
    <m/>
    <s v="KONOLD GARY"/>
    <m/>
    <s v="1335 MANZANA ST"/>
    <x v="1"/>
    <x v="0"/>
    <x v="0"/>
    <m/>
  </r>
  <r>
    <n v="2"/>
    <n v="927"/>
    <n v="1"/>
    <d v="2002-03-12T00:00:00"/>
    <x v="0"/>
    <n v="1"/>
    <s v="River Road Community Organization"/>
    <n v="4230619"/>
    <n v="892074"/>
    <m/>
    <m/>
    <s v="BREEDEN BROS INC--DUPLICATE"/>
    <m/>
    <s v="322 BRIANA LN"/>
    <x v="1"/>
    <x v="0"/>
    <x v="0"/>
    <m/>
  </r>
  <r>
    <n v="2"/>
    <n v="931"/>
    <n v="1"/>
    <d v="2002-03-12T00:00:00"/>
    <x v="0"/>
    <n v="1"/>
    <s v="River Road Community Organization"/>
    <n v="4230562"/>
    <n v="892076"/>
    <m/>
    <m/>
    <s v="BREEDEN BROS INC"/>
    <m/>
    <s v="344 BRIANA LN"/>
    <x v="1"/>
    <x v="0"/>
    <x v="0"/>
    <m/>
  </r>
  <r>
    <n v="2"/>
    <n v="913"/>
    <n v="1"/>
    <d v="2002-03-13T00:00:00"/>
    <x v="0"/>
    <n v="1"/>
    <s v="Santa Clara Community Organization"/>
    <n v="4227525"/>
    <n v="909340"/>
    <m/>
    <m/>
    <s v="SCOTT CARLSON CONSTRUCTION"/>
    <m/>
    <s v="4765 GRACE DR"/>
    <x v="1"/>
    <x v="0"/>
    <x v="0"/>
    <m/>
  </r>
  <r>
    <n v="2"/>
    <n v="1035"/>
    <n v="1"/>
    <d v="2002-03-13T00:00:00"/>
    <x v="0"/>
    <n v="1"/>
    <s v="Northeast Neighbors"/>
    <n v="4243155"/>
    <n v="897874"/>
    <m/>
    <m/>
    <s v="PARADISE DEVELOPMENT"/>
    <m/>
    <s v="2043 LAKE WIND DR"/>
    <x v="1"/>
    <x v="0"/>
    <x v="0"/>
    <m/>
  </r>
  <r>
    <n v="2"/>
    <n v="343"/>
    <n v="1"/>
    <d v="2002-03-14T00:00:00"/>
    <x v="0"/>
    <n v="1"/>
    <s v="Northeast Neighbors"/>
    <n v="4243379"/>
    <n v="900918"/>
    <m/>
    <m/>
    <s v="RUHOFF HOMEBUILDERS INC"/>
    <m/>
    <s v="3993 MIRROR POND WAY"/>
    <x v="1"/>
    <x v="0"/>
    <x v="0"/>
    <m/>
  </r>
  <r>
    <n v="2"/>
    <n v="440"/>
    <n v="1"/>
    <d v="2002-03-14T00:00:00"/>
    <x v="0"/>
    <n v="1"/>
    <s v="Santa Clara Community Organization"/>
    <n v="4226378"/>
    <n v="905364"/>
    <m/>
    <m/>
    <s v="BRUCE WIECHERT CUSTOM HOMES"/>
    <m/>
    <s v="461 NAISMITH BLVD"/>
    <x v="1"/>
    <x v="0"/>
    <x v="0"/>
    <m/>
  </r>
  <r>
    <n v="2"/>
    <n v="499"/>
    <n v="1"/>
    <d v="2002-03-14T00:00:00"/>
    <x v="0"/>
    <n v="1"/>
    <s v="Friendly Area Neighbors"/>
    <n v="4237128"/>
    <n v="874096"/>
    <m/>
    <m/>
    <s v="MURRY BRIAN"/>
    <m/>
    <s v="2175 JEFFERSON ALY"/>
    <x v="1"/>
    <x v="0"/>
    <x v="0"/>
    <m/>
  </r>
  <r>
    <n v="2"/>
    <n v="595"/>
    <n v="1"/>
    <d v="2002-03-14T00:00:00"/>
    <x v="0"/>
    <n v="1"/>
    <s v="Crest Drive Citizens Association"/>
    <n v="4230958"/>
    <n v="872475"/>
    <m/>
    <m/>
    <s v="BAUMANN JOHN"/>
    <m/>
    <s v="2062 MORNING VIEW DR"/>
    <x v="1"/>
    <x v="0"/>
    <x v="0"/>
    <m/>
  </r>
  <r>
    <n v="2"/>
    <n v="707"/>
    <n v="1"/>
    <d v="2002-03-14T00:00:00"/>
    <x v="0"/>
    <n v="1"/>
    <s v="Active Bethel Citizens"/>
    <n v="4212970"/>
    <n v="889071"/>
    <m/>
    <m/>
    <s v="HAYDEN HOMES"/>
    <m/>
    <s v="5552 DONOHOE AVE"/>
    <x v="1"/>
    <x v="0"/>
    <x v="0"/>
    <m/>
  </r>
  <r>
    <n v="2"/>
    <n v="708"/>
    <n v="1"/>
    <d v="2002-03-14T00:00:00"/>
    <x v="0"/>
    <n v="1"/>
    <s v="Active Bethel Citizens"/>
    <n v="4212545"/>
    <n v="889092"/>
    <m/>
    <m/>
    <s v="HAYDEN HOMES"/>
    <m/>
    <s v="5628 DONOHOE AVE"/>
    <x v="1"/>
    <x v="0"/>
    <x v="0"/>
    <m/>
  </r>
  <r>
    <n v="2"/>
    <n v="709"/>
    <n v="1"/>
    <d v="2002-03-14T00:00:00"/>
    <x v="0"/>
    <n v="1"/>
    <s v="Active Bethel Citizens"/>
    <n v="4212966"/>
    <n v="889437"/>
    <m/>
    <m/>
    <s v="HAYDEN HOMES"/>
    <m/>
    <s v="1279 PEETS CT"/>
    <x v="1"/>
    <x v="0"/>
    <x v="0"/>
    <m/>
  </r>
  <r>
    <n v="2"/>
    <n v="774"/>
    <n v="1"/>
    <d v="2002-03-14T00:00:00"/>
    <x v="0"/>
    <n v="1"/>
    <s v="River Road Community Organization"/>
    <n v="4229529"/>
    <n v="891243"/>
    <m/>
    <m/>
    <s v="GANSEN MIKE"/>
    <m/>
    <s v="1051 HORN LN"/>
    <x v="1"/>
    <x v="0"/>
    <x v="0"/>
    <m/>
  </r>
  <r>
    <n v="2"/>
    <n v="935"/>
    <n v="1"/>
    <d v="2002-03-14T00:00:00"/>
    <x v="0"/>
    <n v="1"/>
    <s v="Active Bethel Citizens"/>
    <n v="4212910"/>
    <n v="889075"/>
    <m/>
    <m/>
    <s v="HAYDEN HOMES"/>
    <m/>
    <s v="5568 DONOHOE AVE"/>
    <x v="1"/>
    <x v="0"/>
    <x v="0"/>
    <m/>
  </r>
  <r>
    <n v="2"/>
    <n v="943"/>
    <n v="1"/>
    <d v="2002-03-14T00:00:00"/>
    <x v="0"/>
    <n v="1"/>
    <s v="Active Bethel Citizens"/>
    <n v="4212955"/>
    <n v="889225"/>
    <m/>
    <m/>
    <s v="HAYDEN HOMES"/>
    <m/>
    <s v="1229 PEETS CT"/>
    <x v="1"/>
    <x v="0"/>
    <x v="0"/>
    <m/>
  </r>
  <r>
    <n v="2"/>
    <n v="944"/>
    <n v="1"/>
    <d v="2002-03-14T00:00:00"/>
    <x v="0"/>
    <n v="1"/>
    <s v="Active Bethel Citizens"/>
    <n v="4212852"/>
    <n v="889702"/>
    <m/>
    <m/>
    <s v="HAYDEN HOMES"/>
    <m/>
    <s v="5593 AUSTIN WAY"/>
    <x v="1"/>
    <x v="0"/>
    <x v="0"/>
    <m/>
  </r>
  <r>
    <n v="2"/>
    <n v="946"/>
    <n v="1"/>
    <d v="2002-03-14T00:00:00"/>
    <x v="0"/>
    <n v="1"/>
    <s v="Active Bethel Citizens"/>
    <n v="4212581"/>
    <n v="889711"/>
    <m/>
    <m/>
    <s v="HAYDEN HOMES"/>
    <m/>
    <s v="1310 COLTON WAY"/>
    <x v="1"/>
    <x v="0"/>
    <x v="0"/>
    <m/>
  </r>
  <r>
    <n v="2"/>
    <n v="1084"/>
    <n v="1"/>
    <d v="2002-03-14T00:00:00"/>
    <x v="0"/>
    <n v="1"/>
    <s v="Active Bethel Citizens"/>
    <n v="4210297"/>
    <n v="891265"/>
    <m/>
    <m/>
    <s v="BRUCE WIECHERT CUSTOM HOMES"/>
    <m/>
    <s v="5996 KISTLER LN"/>
    <x v="1"/>
    <x v="0"/>
    <x v="0"/>
    <m/>
  </r>
  <r>
    <n v="2"/>
    <n v="775"/>
    <n v="1"/>
    <d v="2002-03-15T00:00:00"/>
    <x v="0"/>
    <n v="1"/>
    <s v="River Road Community Organization"/>
    <n v="4229539"/>
    <n v="891454"/>
    <m/>
    <m/>
    <s v="GANSEN MIKE"/>
    <m/>
    <s v="1043 HORN LN"/>
    <x v="1"/>
    <x v="0"/>
    <x v="0"/>
    <m/>
  </r>
  <r>
    <n v="2"/>
    <n v="711"/>
    <n v="1"/>
    <d v="2002-03-18T00:00:00"/>
    <x v="0"/>
    <n v="1"/>
    <s v="Active Bethel Citizens"/>
    <n v="4212482"/>
    <n v="889095"/>
    <m/>
    <m/>
    <s v="HAYDEN HOMES"/>
    <m/>
    <s v="5634 DONOHOE AVE"/>
    <x v="1"/>
    <x v="0"/>
    <x v="0"/>
    <m/>
  </r>
  <r>
    <n v="2"/>
    <n v="897"/>
    <n v="1"/>
    <d v="2002-03-18T00:00:00"/>
    <x v="0"/>
    <n v="1"/>
    <s v="Santa Clara Community Organization"/>
    <n v="4232538"/>
    <n v="904151"/>
    <m/>
    <m/>
    <s v="OREGON ESTATES LLC"/>
    <m/>
    <s v="3755 JULIA LP"/>
    <x v="1"/>
    <x v="0"/>
    <x v="0"/>
    <m/>
  </r>
  <r>
    <n v="2"/>
    <n v="901"/>
    <n v="1"/>
    <d v="2002-03-18T00:00:00"/>
    <x v="0"/>
    <n v="1"/>
    <s v="Santa Clara Community Organization"/>
    <n v="4226667"/>
    <n v="905042"/>
    <m/>
    <m/>
    <s v="OREGON ESTATES LLC"/>
    <m/>
    <s v="3846 PATRICIA ST"/>
    <x v="1"/>
    <x v="0"/>
    <x v="0"/>
    <m/>
  </r>
  <r>
    <n v="1"/>
    <n v="6145"/>
    <n v="1"/>
    <d v="2002-03-19T00:00:00"/>
    <x v="0"/>
    <n v="1"/>
    <s v="Northeast Neighbors"/>
    <n v="4249732"/>
    <n v="896263"/>
    <m/>
    <m/>
    <s v="ANSLOW &amp; DEGENEAULT"/>
    <m/>
    <s v="3355 ANTIGUA DR"/>
    <x v="1"/>
    <x v="0"/>
    <x v="0"/>
    <m/>
  </r>
  <r>
    <n v="2"/>
    <n v="376"/>
    <n v="1"/>
    <d v="2002-03-19T00:00:00"/>
    <x v="0"/>
    <n v="1"/>
    <s v="Santa Clara Community Organization"/>
    <n v="4226636"/>
    <n v="908072"/>
    <m/>
    <m/>
    <s v="GREEN LARRY &amp; JAN"/>
    <m/>
    <s v="135 LARKSMEAD LN"/>
    <x v="1"/>
    <x v="0"/>
    <x v="0"/>
    <m/>
  </r>
  <r>
    <n v="2"/>
    <n v="481"/>
    <n v="1"/>
    <d v="2002-03-19T00:00:00"/>
    <x v="0"/>
    <n v="1"/>
    <s v="River Road Community Organization"/>
    <n v="4229876"/>
    <n v="895207"/>
    <m/>
    <m/>
    <s v="MASADA DEVELOPMENT INC"/>
    <m/>
    <s v="275 KOURT DR"/>
    <x v="1"/>
    <x v="0"/>
    <x v="0"/>
    <m/>
  </r>
  <r>
    <n v="2"/>
    <n v="352"/>
    <n v="1"/>
    <d v="2002-03-20T00:00:00"/>
    <x v="0"/>
    <n v="1"/>
    <s v="Active Bethel Citizens"/>
    <n v="4213039"/>
    <n v="890744"/>
    <m/>
    <m/>
    <s v="FOOTE MIKE"/>
    <m/>
    <s v="5449 CARDIFF ST"/>
    <x v="1"/>
    <x v="0"/>
    <x v="0"/>
    <m/>
  </r>
  <r>
    <n v="2"/>
    <n v="362"/>
    <n v="1"/>
    <d v="2002-03-20T00:00:00"/>
    <x v="0"/>
    <n v="1"/>
    <s v="Active Bethel Citizens"/>
    <n v="4212927"/>
    <n v="890748"/>
    <m/>
    <m/>
    <s v="FOOTE DEVELOPMENT COMPANY"/>
    <m/>
    <s v="5475 CARDIFF ST"/>
    <x v="1"/>
    <x v="0"/>
    <x v="0"/>
    <m/>
  </r>
  <r>
    <n v="2"/>
    <n v="929"/>
    <n v="1"/>
    <d v="2002-03-20T00:00:00"/>
    <x v="0"/>
    <n v="1"/>
    <s v="River Road Community Organization"/>
    <n v="4230504"/>
    <n v="892078"/>
    <m/>
    <m/>
    <s v="BREEDEN BROS INC"/>
    <m/>
    <s v="362 BRIANA LN"/>
    <x v="1"/>
    <x v="0"/>
    <x v="0"/>
    <m/>
  </r>
  <r>
    <n v="2"/>
    <n v="932"/>
    <n v="1"/>
    <d v="2002-03-20T00:00:00"/>
    <x v="0"/>
    <n v="1"/>
    <s v="Santa Clara Community Organization"/>
    <n v="4223692"/>
    <n v="904589"/>
    <m/>
    <m/>
    <s v="BREEDEN BROS INC"/>
    <m/>
    <s v="3760 LANCASTER DR"/>
    <x v="1"/>
    <x v="0"/>
    <x v="0"/>
    <m/>
  </r>
  <r>
    <n v="2"/>
    <n v="977"/>
    <n v="1"/>
    <d v="2002-03-20T00:00:00"/>
    <x v="0"/>
    <n v="1"/>
    <s v="Santa Clara Community Organization"/>
    <n v="4226380"/>
    <n v="908062"/>
    <m/>
    <m/>
    <s v="FISHER RANDY"/>
    <m/>
    <s v="173 LARKSMEAD LN"/>
    <x v="1"/>
    <x v="0"/>
    <x v="0"/>
    <m/>
  </r>
  <r>
    <n v="2"/>
    <n v="1137"/>
    <n v="1"/>
    <d v="2002-03-20T00:00:00"/>
    <x v="0"/>
    <n v="1"/>
    <s v="Active Bethel Citizens"/>
    <n v="4210435"/>
    <n v="891170"/>
    <m/>
    <m/>
    <s v="BRUCE WIECHERT CUSTOM HOMES"/>
    <m/>
    <s v="5967 FIRESTONE DR"/>
    <x v="1"/>
    <x v="0"/>
    <x v="0"/>
    <m/>
  </r>
  <r>
    <n v="2"/>
    <n v="1172"/>
    <n v="1"/>
    <d v="2002-03-20T00:00:00"/>
    <x v="0"/>
    <n v="1"/>
    <s v="Santa Clara Community Organization"/>
    <n v="4228005"/>
    <n v="905036"/>
    <m/>
    <m/>
    <s v="BRUCE WIECHERT CUSTOM HOMES"/>
    <m/>
    <s v="213 NAISMITH BLVD"/>
    <x v="1"/>
    <x v="0"/>
    <x v="0"/>
    <m/>
  </r>
  <r>
    <n v="2"/>
    <n v="1489"/>
    <n v="1"/>
    <d v="2002-03-20T00:00:00"/>
    <x v="1"/>
    <n v="1"/>
    <s v="Active Bethel Citizens"/>
    <n v="4222377"/>
    <n v="885977"/>
    <m/>
    <s v="Elmira Estates MH Park"/>
    <s v="M &amp; M LAND &amp; CATTLE"/>
    <s v="CLARK MIKE L"/>
    <s v="3872 TROY WAY, Unit 26"/>
    <x v="1"/>
    <x v="0"/>
    <x v="0"/>
    <m/>
  </r>
  <r>
    <n v="2"/>
    <n v="928"/>
    <n v="1"/>
    <d v="2002-03-21T00:00:00"/>
    <x v="0"/>
    <n v="1"/>
    <s v="Goodpasture Island Neighbors"/>
    <n v="4234462"/>
    <n v="894205"/>
    <m/>
    <m/>
    <s v="WALTER THOMAS A (TOM)"/>
    <m/>
    <s v="2863 RIVERWALK LP"/>
    <x v="1"/>
    <x v="0"/>
    <x v="0"/>
    <m/>
  </r>
  <r>
    <n v="2"/>
    <n v="1288"/>
    <n v="1"/>
    <d v="2002-03-21T00:00:00"/>
    <x v="1"/>
    <n v="1"/>
    <s v="Active Bethel Citizens"/>
    <n v="4215055"/>
    <n v="891734"/>
    <m/>
    <s v="Woodland Park Estates"/>
    <s v="CANTRELL JEREMY &amp; POWELL TARA"/>
    <s v="CANTRELL JEREMY &amp; POWELL TARA"/>
    <s v="1699 N TERRY ST, Unit 180"/>
    <x v="1"/>
    <x v="0"/>
    <x v="0"/>
    <m/>
  </r>
  <r>
    <n v="2"/>
    <n v="724"/>
    <n v="1"/>
    <d v="2002-03-22T00:00:00"/>
    <x v="0"/>
    <n v="1"/>
    <s v="Southeast Neighbors"/>
    <n v="4247191"/>
    <n v="862700"/>
    <m/>
    <m/>
    <s v="LEE JON &amp; JANET"/>
    <m/>
    <s v="4450 S SHASTA LP"/>
    <x v="1"/>
    <x v="0"/>
    <x v="0"/>
    <m/>
  </r>
  <r>
    <n v="2"/>
    <n v="839"/>
    <n v="1"/>
    <d v="2002-03-22T00:00:00"/>
    <x v="0"/>
    <n v="1"/>
    <s v="Northeast Neighbors"/>
    <n v="4241658"/>
    <n v="898570"/>
    <m/>
    <m/>
    <s v="JORGENSEN DAVID &amp; JENEL"/>
    <m/>
    <s v="1645 CANOE RIDGE WAY"/>
    <x v="1"/>
    <x v="0"/>
    <x v="0"/>
    <m/>
  </r>
  <r>
    <n v="2"/>
    <n v="1013"/>
    <n v="1"/>
    <d v="2002-03-22T00:00:00"/>
    <x v="0"/>
    <n v="1"/>
    <s v="Active Bethel Citizens"/>
    <n v="4213532"/>
    <n v="889924"/>
    <m/>
    <m/>
    <s v="CENTEX HOMES"/>
    <m/>
    <s v="1521 ADELMAN LP"/>
    <x v="1"/>
    <x v="0"/>
    <x v="0"/>
    <m/>
  </r>
  <r>
    <n v="2"/>
    <n v="1015"/>
    <n v="1"/>
    <d v="2002-03-22T00:00:00"/>
    <x v="0"/>
    <n v="1"/>
    <s v="Active Bethel Citizens"/>
    <n v="4213532"/>
    <n v="889766"/>
    <m/>
    <m/>
    <s v="CENTEX HOMES"/>
    <m/>
    <s v="1516 ADELMAN LP"/>
    <x v="1"/>
    <x v="0"/>
    <x v="0"/>
    <m/>
  </r>
  <r>
    <n v="2"/>
    <n v="1016"/>
    <n v="1"/>
    <d v="2002-03-22T00:00:00"/>
    <x v="0"/>
    <n v="1"/>
    <s v="Active Bethel Citizens"/>
    <n v="4213469"/>
    <n v="889770"/>
    <m/>
    <m/>
    <s v="CENTEX HOMES"/>
    <m/>
    <s v="1528 ADELMAN LP"/>
    <x v="1"/>
    <x v="0"/>
    <x v="0"/>
    <m/>
  </r>
  <r>
    <n v="2"/>
    <n v="797"/>
    <n v="1"/>
    <d v="2002-03-25T00:00:00"/>
    <x v="2"/>
    <n v="1"/>
    <s v="Active Bethel Citizens"/>
    <n v="4223634"/>
    <n v="888322"/>
    <m/>
    <m/>
    <s v="MIDDLETON ELVIN &amp; MARTHA"/>
    <m/>
    <s v="3664 MARSHALL AVE"/>
    <x v="1"/>
    <x v="0"/>
    <x v="0"/>
    <m/>
  </r>
  <r>
    <n v="2"/>
    <n v="1037"/>
    <n v="1"/>
    <d v="2002-03-25T00:00:00"/>
    <x v="0"/>
    <n v="1"/>
    <s v="Northeast Neighbors"/>
    <n v="4243841"/>
    <n v="898852"/>
    <m/>
    <m/>
    <s v="FORSYTH CONSTRUCTION"/>
    <m/>
    <s v="2174 ASHBURY DR"/>
    <x v="1"/>
    <x v="0"/>
    <x v="0"/>
    <m/>
  </r>
  <r>
    <n v="2"/>
    <n v="1088"/>
    <n v="1"/>
    <d v="2002-03-25T00:00:00"/>
    <x v="0"/>
    <n v="1"/>
    <s v="Northeast Neighbors"/>
    <n v="4244078"/>
    <n v="899368"/>
    <m/>
    <m/>
    <s v="A J BRANDT CONSTRUCTION"/>
    <m/>
    <s v="3683 WALTON LN"/>
    <x v="1"/>
    <x v="0"/>
    <x v="0"/>
    <m/>
  </r>
  <r>
    <n v="2"/>
    <n v="1289"/>
    <n v="1"/>
    <d v="2002-03-27T00:00:00"/>
    <x v="2"/>
    <n v="1"/>
    <s v="Active Bethel Citizens"/>
    <n v="4214471"/>
    <n v="891135"/>
    <m/>
    <m/>
    <s v="EUGENE SALES CENTER"/>
    <m/>
    <s v="5251 OLYMPIC CIR"/>
    <x v="1"/>
    <x v="0"/>
    <x v="0"/>
    <m/>
  </r>
  <r>
    <n v="2"/>
    <n v="1634"/>
    <n v="1"/>
    <d v="2002-03-27T00:00:00"/>
    <x v="1"/>
    <n v="1"/>
    <s v="Santa Clara Community Organization"/>
    <n v="4224503"/>
    <n v="898028"/>
    <m/>
    <s v="Gainsborough Estates"/>
    <s v="FORE-WARD INVESTMENTS"/>
    <m/>
    <s v="2474 NORTHAMPTON RD"/>
    <x v="1"/>
    <x v="0"/>
    <x v="0"/>
    <m/>
  </r>
  <r>
    <n v="2"/>
    <n v="611"/>
    <n v="1"/>
    <d v="2002-03-28T00:00:00"/>
    <x v="0"/>
    <n v="1"/>
    <s v="Santa Clara Community Organization"/>
    <n v="4227314"/>
    <n v="909208"/>
    <m/>
    <m/>
    <s v="BERRY JOHNNE"/>
    <m/>
    <s v="75 DANIEL DR"/>
    <x v="1"/>
    <x v="0"/>
    <x v="0"/>
    <m/>
  </r>
  <r>
    <n v="2"/>
    <n v="1296"/>
    <n v="1"/>
    <d v="2002-03-28T00:00:00"/>
    <x v="0"/>
    <n v="1"/>
    <s v="Santa Clara Community Organization"/>
    <n v="4224765"/>
    <n v="905983"/>
    <m/>
    <m/>
    <s v="BREEDEN BROS INC"/>
    <m/>
    <s v="4122 TORRINGTON AVE"/>
    <x v="1"/>
    <x v="0"/>
    <x v="0"/>
    <m/>
  </r>
  <r>
    <n v="2"/>
    <n v="945"/>
    <n v="1"/>
    <d v="2002-03-29T00:00:00"/>
    <x v="0"/>
    <n v="1"/>
    <s v="Active Bethel Citizens"/>
    <n v="4213020"/>
    <n v="889544"/>
    <m/>
    <m/>
    <s v="HAYDEN HOMES"/>
    <m/>
    <s v="5582 AUSTIN WAY"/>
    <x v="1"/>
    <x v="0"/>
    <x v="0"/>
    <m/>
  </r>
  <r>
    <n v="2"/>
    <n v="1113"/>
    <n v="1"/>
    <d v="2002-04-01T00:00:00"/>
    <x v="0"/>
    <n v="1"/>
    <s v="Santa Clara Community Organization"/>
    <n v="4227752"/>
    <n v="909519"/>
    <m/>
    <m/>
    <s v="CAROUSEL HOMES INC"/>
    <m/>
    <s v="190 DANIEL DR"/>
    <x v="1"/>
    <x v="0"/>
    <x v="0"/>
    <m/>
  </r>
  <r>
    <n v="2"/>
    <n v="1309"/>
    <n v="1"/>
    <d v="2002-04-01T00:00:00"/>
    <x v="2"/>
    <n v="1"/>
    <s v="Active Bethel Citizens"/>
    <n v="4214604"/>
    <n v="890989"/>
    <m/>
    <m/>
    <s v="EUGENE SALES CENTER"/>
    <m/>
    <s v="5226 OLYMPIC CIR"/>
    <x v="1"/>
    <x v="0"/>
    <x v="0"/>
    <m/>
  </r>
  <r>
    <n v="2"/>
    <n v="1314"/>
    <n v="1"/>
    <d v="2002-04-01T00:00:00"/>
    <x v="2"/>
    <n v="1"/>
    <s v="Active Bethel Citizens"/>
    <n v="4214709"/>
    <n v="890376"/>
    <m/>
    <m/>
    <s v="EUGENE SALES CENTER"/>
    <m/>
    <s v="5220 BRIDGEWATER DR"/>
    <x v="1"/>
    <x v="0"/>
    <x v="0"/>
    <m/>
  </r>
  <r>
    <n v="2"/>
    <n v="1406"/>
    <n v="1"/>
    <d v="2002-04-01T00:00:00"/>
    <x v="2"/>
    <n v="1"/>
    <s v="Active Bethel Citizens"/>
    <n v="4225198"/>
    <n v="884705"/>
    <m/>
    <m/>
    <s v="ALLEN RANDOLPH A &amp; JUDY E"/>
    <m/>
    <s v="3364 CORALY AVE"/>
    <x v="1"/>
    <x v="0"/>
    <x v="0"/>
    <m/>
  </r>
  <r>
    <n v="2"/>
    <n v="405"/>
    <n v="1"/>
    <d v="2002-04-02T00:00:00"/>
    <x v="0"/>
    <n v="1"/>
    <s v="Santa Clara Community Organization"/>
    <n v="4227328"/>
    <n v="909079"/>
    <m/>
    <m/>
    <s v="HEITMAN CUSTOM HOMES"/>
    <m/>
    <s v="90 DANIEL DR"/>
    <x v="1"/>
    <x v="0"/>
    <x v="0"/>
    <m/>
  </r>
  <r>
    <n v="2"/>
    <n v="1161"/>
    <n v="1"/>
    <d v="2002-04-02T00:00:00"/>
    <x v="2"/>
    <n v="1"/>
    <s v="Santa Clara Community Organization"/>
    <n v="4230719"/>
    <n v="903869"/>
    <m/>
    <m/>
    <s v="CONSER HOMES INC"/>
    <m/>
    <s v="3690 RIVERCREST DR"/>
    <x v="1"/>
    <x v="0"/>
    <x v="0"/>
    <m/>
  </r>
  <r>
    <n v="1"/>
    <n v="3454"/>
    <n v="1"/>
    <d v="2002-04-03T00:00:00"/>
    <x v="0"/>
    <n v="1"/>
    <s v="Northeast Neighbors"/>
    <n v="4244528"/>
    <n v="899029"/>
    <m/>
    <m/>
    <s v="CHARACTER HOMES"/>
    <m/>
    <s v="2262 AVENGALE DR"/>
    <x v="1"/>
    <x v="0"/>
    <x v="0"/>
    <m/>
  </r>
  <r>
    <n v="2"/>
    <n v="175"/>
    <n v="1"/>
    <d v="2002-04-03T00:00:00"/>
    <x v="2"/>
    <n v="1"/>
    <s v="Active Bethel Citizens"/>
    <n v="4220246"/>
    <n v="889544"/>
    <m/>
    <m/>
    <s v="JACKSON LARRY L &amp; KATHY A"/>
    <m/>
    <s v="1355 ECHO HOLLOW RD"/>
    <x v="1"/>
    <x v="0"/>
    <x v="0"/>
    <m/>
  </r>
  <r>
    <n v="2"/>
    <n v="493"/>
    <n v="1"/>
    <d v="2002-04-03T00:00:00"/>
    <x v="0"/>
    <n v="1"/>
    <s v="Goodpasture Island Neighbors"/>
    <n v="4235778"/>
    <n v="894483"/>
    <m/>
    <m/>
    <s v="JANSSEN DWIGHT &amp; DEBORAH K"/>
    <m/>
    <s v="3208 LAKESIDE DR"/>
    <x v="1"/>
    <x v="0"/>
    <x v="0"/>
    <m/>
  </r>
  <r>
    <n v="2"/>
    <n v="978"/>
    <n v="1"/>
    <d v="2002-04-03T00:00:00"/>
    <x v="0"/>
    <n v="1"/>
    <s v="Active Bethel Citizens"/>
    <n v="4209867"/>
    <n v="891288"/>
    <m/>
    <m/>
    <s v="BRUCE WIECHERT CUSTOM HOMES"/>
    <m/>
    <s v="6080 KISTLER LN"/>
    <x v="1"/>
    <x v="0"/>
    <x v="0"/>
    <m/>
  </r>
  <r>
    <n v="2"/>
    <n v="1146"/>
    <n v="1"/>
    <d v="2002-04-03T00:00:00"/>
    <x v="0"/>
    <n v="1"/>
    <s v="Active Bethel Citizens"/>
    <n v="4222804"/>
    <n v="887127"/>
    <m/>
    <m/>
    <s v="JOHNSON JESUS"/>
    <m/>
    <s v="821 BERNTZEN RD"/>
    <x v="1"/>
    <x v="0"/>
    <x v="0"/>
    <m/>
  </r>
  <r>
    <n v="2"/>
    <n v="1191"/>
    <n v="1"/>
    <d v="2002-04-03T00:00:00"/>
    <x v="0"/>
    <n v="1"/>
    <s v="Santa Clara Community Organization"/>
    <n v="4226806"/>
    <n v="905198"/>
    <m/>
    <m/>
    <s v="BRUCE WIECHERT CUSTOM HOMES"/>
    <m/>
    <s v="406 NAISMITH BLVD"/>
    <x v="1"/>
    <x v="0"/>
    <x v="0"/>
    <m/>
  </r>
  <r>
    <n v="2"/>
    <n v="612"/>
    <n v="1"/>
    <d v="2002-04-05T00:00:00"/>
    <x v="0"/>
    <n v="1"/>
    <s v="Northeast Neighbors"/>
    <n v="4242980"/>
    <n v="898930"/>
    <m/>
    <m/>
    <s v="WESTER THOMAS J"/>
    <m/>
    <s v="3557 STERLING WOODS DR"/>
    <x v="1"/>
    <x v="0"/>
    <x v="0"/>
    <m/>
  </r>
  <r>
    <n v="2"/>
    <n v="1117"/>
    <n v="1"/>
    <d v="2002-04-05T00:00:00"/>
    <x v="0"/>
    <n v="1"/>
    <s v="Northeast Neighbors"/>
    <n v="4243010"/>
    <n v="898722"/>
    <m/>
    <m/>
    <s v="WESTER KATRINA"/>
    <m/>
    <s v="3521 STERLING WOODS DR"/>
    <x v="1"/>
    <x v="0"/>
    <x v="0"/>
    <m/>
  </r>
  <r>
    <n v="1"/>
    <n v="3594"/>
    <n v="1"/>
    <d v="2002-04-08T00:00:00"/>
    <x v="0"/>
    <n v="1"/>
    <s v="Northeast Neighbors"/>
    <n v="4244443"/>
    <n v="899034"/>
    <m/>
    <m/>
    <s v="CHARACTER HOMES"/>
    <m/>
    <s v="2250 AVENGALE DR"/>
    <x v="1"/>
    <x v="0"/>
    <x v="0"/>
    <m/>
  </r>
  <r>
    <n v="2"/>
    <n v="1350"/>
    <n v="1"/>
    <d v="2002-04-08T00:00:00"/>
    <x v="0"/>
    <n v="1"/>
    <s v="Santa Clara Community Organization"/>
    <n v="4227907"/>
    <n v="905365"/>
    <m/>
    <m/>
    <s v="BRUCE WIECHERT CUSTOM HOMES"/>
    <m/>
    <s v="259 NAISMITH BLVD"/>
    <x v="1"/>
    <x v="0"/>
    <x v="0"/>
    <m/>
  </r>
  <r>
    <n v="2"/>
    <n v="1415"/>
    <n v="1"/>
    <d v="2002-04-08T00:00:00"/>
    <x v="0"/>
    <n v="1"/>
    <s v="Santa Clara Community Organization"/>
    <n v="4227766"/>
    <n v="905369"/>
    <m/>
    <m/>
    <s v="BRUCE WIECHERT CUSTOM HOMES"/>
    <m/>
    <s v="267 NAISMITH BLVD"/>
    <x v="1"/>
    <x v="0"/>
    <x v="0"/>
    <m/>
  </r>
  <r>
    <n v="2"/>
    <n v="1506"/>
    <n v="1"/>
    <d v="2002-04-08T00:00:00"/>
    <x v="0"/>
    <n v="1"/>
    <s v="Santa Clara Community Organization"/>
    <n v="4228082"/>
    <n v="904180"/>
    <m/>
    <m/>
    <s v="BRUCE WIECHERT CUSTOM HOMES"/>
    <m/>
    <s v="3697 COUNTRYSIDE LN"/>
    <x v="1"/>
    <x v="0"/>
    <x v="0"/>
    <m/>
  </r>
  <r>
    <n v="2"/>
    <n v="866"/>
    <n v="1"/>
    <d v="2002-04-09T00:00:00"/>
    <x v="0"/>
    <n v="1"/>
    <s v="Southeast Neighbors"/>
    <n v="4245590"/>
    <n v="863546"/>
    <m/>
    <m/>
    <s v="REYNOLDS MICHAEL J"/>
    <m/>
    <s v="1660 LEATHERWOOD DR"/>
    <x v="1"/>
    <x v="0"/>
    <x v="0"/>
    <m/>
  </r>
  <r>
    <n v="2"/>
    <n v="1386"/>
    <n v="1"/>
    <d v="2002-04-09T00:00:00"/>
    <x v="0"/>
    <n v="1"/>
    <s v="Santa Clara Community Organization"/>
    <n v="4227904"/>
    <n v="907609"/>
    <m/>
    <m/>
    <s v="RUHOFF HOMEBUILDERS INC"/>
    <m/>
    <s v="4396 KATY LN"/>
    <x v="1"/>
    <x v="0"/>
    <x v="0"/>
    <m/>
  </r>
  <r>
    <n v="2"/>
    <n v="1503"/>
    <n v="1"/>
    <d v="2002-04-09T00:00:00"/>
    <x v="0"/>
    <n v="1"/>
    <s v="River Road Community Organization"/>
    <n v="4230496"/>
    <n v="891511"/>
    <m/>
    <m/>
    <s v="GEROT MICHAEL &amp; ELIZBETH"/>
    <m/>
    <s v="1315 ANDERSEN LN"/>
    <x v="1"/>
    <x v="0"/>
    <x v="0"/>
    <m/>
  </r>
  <r>
    <n v="2"/>
    <n v="1504"/>
    <n v="1"/>
    <d v="2002-04-09T00:00:00"/>
    <x v="0"/>
    <n v="1"/>
    <s v="River Road Community Organization"/>
    <n v="4230495"/>
    <n v="891459"/>
    <m/>
    <m/>
    <s v="GEROT MICHAEL &amp; ELIZBETH"/>
    <m/>
    <s v="1307 ANDERSEN LN"/>
    <x v="1"/>
    <x v="0"/>
    <x v="0"/>
    <m/>
  </r>
  <r>
    <n v="2"/>
    <n v="1835"/>
    <n v="1"/>
    <d v="2002-04-09T00:00:00"/>
    <x v="1"/>
    <n v="1"/>
    <s v="Santa Clara Community Organization"/>
    <n v="4224160"/>
    <n v="897967"/>
    <m/>
    <s v="Gainsborough MH Park"/>
    <s v="GAINSBOROUGH"/>
    <s v="JOHNSON LOUIS"/>
    <s v="2462 LANSDOWN RD"/>
    <x v="1"/>
    <x v="0"/>
    <x v="0"/>
    <m/>
  </r>
  <r>
    <n v="2"/>
    <n v="1355"/>
    <n v="1"/>
    <d v="2002-04-10T00:00:00"/>
    <x v="0"/>
    <n v="1"/>
    <s v="Santa Clara Community Organization"/>
    <n v="4224916"/>
    <n v="906154"/>
    <m/>
    <m/>
    <s v="BREEDEN BROS INC"/>
    <m/>
    <s v="4207 TORRINGTON AVE"/>
    <x v="1"/>
    <x v="0"/>
    <x v="0"/>
    <m/>
  </r>
  <r>
    <n v="2"/>
    <n v="1445"/>
    <n v="1"/>
    <d v="2002-04-10T00:00:00"/>
    <x v="0"/>
    <n v="1"/>
    <s v="Northeast Neighbors"/>
    <n v="4243184"/>
    <n v="897477"/>
    <m/>
    <m/>
    <s v="PARADISE DEVELOPMENT CO"/>
    <m/>
    <s v="2089 LAKE SHORE DR"/>
    <x v="1"/>
    <x v="0"/>
    <x v="0"/>
    <m/>
  </r>
  <r>
    <n v="2"/>
    <n v="1560"/>
    <n v="1"/>
    <d v="2002-04-10T00:00:00"/>
    <x v="0"/>
    <n v="1"/>
    <s v="Santa Clara Community Organization"/>
    <n v="4227575"/>
    <n v="905224"/>
    <m/>
    <m/>
    <s v="BRUCE WIECHERT CUSTOM HOMES"/>
    <m/>
    <s v="284 NAISMITH BLVD"/>
    <x v="1"/>
    <x v="0"/>
    <x v="0"/>
    <m/>
  </r>
  <r>
    <n v="1"/>
    <n v="5763"/>
    <n v="1"/>
    <d v="2002-04-11T00:00:00"/>
    <x v="0"/>
    <n v="1"/>
    <s v="Southeast Neighbors"/>
    <n v="4246962"/>
    <n v="862025"/>
    <m/>
    <m/>
    <s v="IVES &amp; STEBBINS L L C DO NOT USE!!!"/>
    <m/>
    <s v="4680 CRESCENT RIDGE LN"/>
    <x v="1"/>
    <x v="0"/>
    <x v="0"/>
    <m/>
  </r>
  <r>
    <n v="2"/>
    <n v="1379"/>
    <n v="1"/>
    <d v="2002-04-11T00:00:00"/>
    <x v="0"/>
    <n v="1"/>
    <s v="Active Bethel Citizens"/>
    <n v="4212793"/>
    <n v="889357"/>
    <m/>
    <m/>
    <s v="HAYDEN HOMES"/>
    <m/>
    <s v="1268 PEETS CT"/>
    <x v="1"/>
    <x v="0"/>
    <x v="0"/>
    <m/>
  </r>
  <r>
    <n v="2"/>
    <n v="1380"/>
    <n v="1"/>
    <d v="2002-04-11T00:00:00"/>
    <x v="0"/>
    <n v="1"/>
    <s v="Active Bethel Citizens"/>
    <n v="4212605"/>
    <n v="889088"/>
    <m/>
    <m/>
    <s v="HAYDEN HOMES"/>
    <m/>
    <s v="5620 DONOHOE AVE"/>
    <x v="1"/>
    <x v="0"/>
    <x v="0"/>
    <m/>
  </r>
  <r>
    <n v="2"/>
    <n v="1381"/>
    <n v="1"/>
    <d v="2002-04-11T00:00:00"/>
    <x v="0"/>
    <n v="1"/>
    <s v="Active Bethel Citizens"/>
    <n v="4212849"/>
    <n v="889077"/>
    <m/>
    <m/>
    <s v="HAYDEN HOMES"/>
    <m/>
    <s v="5576 DONOHOE AVE"/>
    <x v="1"/>
    <x v="0"/>
    <x v="0"/>
    <m/>
  </r>
  <r>
    <n v="2"/>
    <n v="1382"/>
    <n v="1"/>
    <d v="2002-04-11T00:00:00"/>
    <x v="0"/>
    <n v="1"/>
    <s v="Active Bethel Citizens"/>
    <n v="4212666"/>
    <n v="889085"/>
    <m/>
    <m/>
    <s v="HAYDEN HOMES"/>
    <m/>
    <s v="5608 DONOHOE AVE"/>
    <x v="1"/>
    <x v="0"/>
    <x v="0"/>
    <m/>
  </r>
  <r>
    <n v="2"/>
    <n v="1383"/>
    <n v="1"/>
    <d v="2002-04-11T00:00:00"/>
    <x v="0"/>
    <n v="1"/>
    <s v="Active Bethel Citizens"/>
    <n v="4212786"/>
    <n v="889080"/>
    <m/>
    <m/>
    <s v="HAYDEN HOMES"/>
    <m/>
    <s v="1193 COLTON WAY"/>
    <x v="1"/>
    <x v="0"/>
    <x v="0"/>
    <m/>
  </r>
  <r>
    <n v="2"/>
    <n v="1384"/>
    <n v="1"/>
    <d v="2002-04-11T00:00:00"/>
    <x v="0"/>
    <n v="1"/>
    <s v="Active Bethel Citizens"/>
    <n v="4212800"/>
    <n v="889233"/>
    <m/>
    <m/>
    <s v="HAYDEN HOMES"/>
    <m/>
    <s v="5567 DONOHOE AVE"/>
    <x v="1"/>
    <x v="0"/>
    <x v="0"/>
    <m/>
  </r>
  <r>
    <n v="2"/>
    <n v="1604"/>
    <n v="1"/>
    <d v="2002-04-11T00:00:00"/>
    <x v="0"/>
    <n v="1"/>
    <s v="Active Bethel Citizens"/>
    <n v="4213402"/>
    <n v="890272"/>
    <m/>
    <m/>
    <s v="FOOTE MIKE"/>
    <m/>
    <s v="1606 RILEY LN"/>
    <x v="1"/>
    <x v="0"/>
    <x v="0"/>
    <m/>
  </r>
  <r>
    <n v="2"/>
    <n v="1605"/>
    <n v="1"/>
    <d v="2002-04-11T00:00:00"/>
    <x v="0"/>
    <n v="1"/>
    <s v="Active Bethel Citizens"/>
    <n v="4213359"/>
    <n v="890274"/>
    <m/>
    <m/>
    <s v="FOOTE MIKE"/>
    <m/>
    <s v="5309 WALES DR"/>
    <x v="1"/>
    <x v="0"/>
    <x v="0"/>
    <m/>
  </r>
  <r>
    <n v="2"/>
    <n v="1607"/>
    <n v="1"/>
    <d v="2002-04-11T00:00:00"/>
    <x v="0"/>
    <n v="1"/>
    <s v="Active Bethel Citizens"/>
    <n v="4213318"/>
    <n v="890276"/>
    <m/>
    <m/>
    <s v="FOOTE MIKE"/>
    <m/>
    <s v="5331 WALES DR"/>
    <x v="1"/>
    <x v="0"/>
    <x v="0"/>
    <m/>
  </r>
  <r>
    <n v="2"/>
    <n v="1608"/>
    <n v="1"/>
    <d v="2002-04-11T00:00:00"/>
    <x v="0"/>
    <n v="1"/>
    <s v="Active Bethel Citizens"/>
    <n v="4213331"/>
    <n v="890337"/>
    <m/>
    <m/>
    <s v="FOOTE MIKE"/>
    <m/>
    <s v="1608 RILEY LN"/>
    <x v="1"/>
    <x v="0"/>
    <x v="0"/>
    <m/>
  </r>
  <r>
    <n v="2"/>
    <n v="1610"/>
    <n v="1"/>
    <d v="2002-04-11T00:00:00"/>
    <x v="0"/>
    <n v="1"/>
    <s v="Active Bethel Citizens"/>
    <n v="4213393"/>
    <n v="890337"/>
    <m/>
    <m/>
    <s v="FOOTE MIKE"/>
    <m/>
    <s v="1616 RILEY LN"/>
    <x v="1"/>
    <x v="0"/>
    <x v="0"/>
    <m/>
  </r>
  <r>
    <n v="2"/>
    <n v="1439"/>
    <n v="1"/>
    <d v="2002-04-12T00:00:00"/>
    <x v="0"/>
    <n v="1"/>
    <s v="Northeast Neighbors"/>
    <n v="4250402"/>
    <n v="896328"/>
    <m/>
    <m/>
    <s v="ROWE CHRIS &amp; KINDLE"/>
    <m/>
    <s v="2839 MARTINIQUE AVE"/>
    <x v="1"/>
    <x v="0"/>
    <x v="0"/>
    <m/>
  </r>
  <r>
    <n v="2"/>
    <n v="1527"/>
    <n v="1"/>
    <d v="2002-04-12T00:00:00"/>
    <x v="0"/>
    <n v="1"/>
    <s v="Active Bethel Citizens"/>
    <n v="4213405"/>
    <n v="889773"/>
    <m/>
    <m/>
    <s v="CENTEX HOMES"/>
    <m/>
    <s v="1540 ADELMAN LP"/>
    <x v="1"/>
    <x v="0"/>
    <x v="0"/>
    <m/>
  </r>
  <r>
    <n v="2"/>
    <n v="1528"/>
    <n v="1"/>
    <d v="2002-04-12T00:00:00"/>
    <x v="0"/>
    <n v="1"/>
    <s v="Active Bethel Citizens"/>
    <n v="4213471"/>
    <n v="889929"/>
    <m/>
    <m/>
    <s v="CENTEX HOMES"/>
    <m/>
    <s v="1535 ADELMAN LP"/>
    <x v="1"/>
    <x v="0"/>
    <x v="0"/>
    <m/>
  </r>
  <r>
    <n v="2"/>
    <n v="1529"/>
    <n v="1"/>
    <d v="2002-04-12T00:00:00"/>
    <x v="0"/>
    <n v="1"/>
    <s v="Active Bethel Citizens"/>
    <n v="4213407"/>
    <n v="889931"/>
    <m/>
    <m/>
    <s v="CENTEX HOMES"/>
    <m/>
    <s v="1547 ADELMAN LP"/>
    <x v="1"/>
    <x v="0"/>
    <x v="0"/>
    <m/>
  </r>
  <r>
    <n v="1"/>
    <n v="6016"/>
    <n v="1"/>
    <d v="2002-04-15T00:00:00"/>
    <x v="0"/>
    <n v="1"/>
    <s v="Goodpasture Island Neighbors"/>
    <n v="4237119"/>
    <n v="893871"/>
    <m/>
    <m/>
    <s v="MONTOYA RICK &amp; BILLS BETSY"/>
    <m/>
    <s v="3452 LAKESIDE DR"/>
    <x v="1"/>
    <x v="0"/>
    <x v="0"/>
    <m/>
  </r>
  <r>
    <n v="2"/>
    <n v="1295"/>
    <n v="1"/>
    <d v="2002-04-15T00:00:00"/>
    <x v="0"/>
    <n v="1"/>
    <s v="Santa Clara Community Organization"/>
    <n v="4227313"/>
    <n v="904761"/>
    <m/>
    <m/>
    <s v="BREEDEN BROS INC"/>
    <m/>
    <s v="3879 GIPSON ST"/>
    <x v="1"/>
    <x v="0"/>
    <x v="0"/>
    <m/>
  </r>
  <r>
    <n v="2"/>
    <n v="1357"/>
    <n v="1"/>
    <d v="2002-04-15T00:00:00"/>
    <x v="0"/>
    <n v="1"/>
    <s v="River Road Community Organization"/>
    <n v="4230578"/>
    <n v="891813"/>
    <m/>
    <m/>
    <s v="BREEDEN BROS INC"/>
    <m/>
    <s v="1334 MANZANA ST"/>
    <x v="1"/>
    <x v="0"/>
    <x v="0"/>
    <m/>
  </r>
  <r>
    <n v="2"/>
    <n v="1653"/>
    <n v="1"/>
    <d v="2002-04-15T00:00:00"/>
    <x v="0"/>
    <n v="1"/>
    <s v="Santa Clara Community Organization"/>
    <n v="4224771"/>
    <n v="905598"/>
    <m/>
    <m/>
    <s v="BREEDEN BROS INC"/>
    <m/>
    <s v="363 LYNNBROOK DR"/>
    <x v="1"/>
    <x v="0"/>
    <x v="0"/>
    <m/>
  </r>
  <r>
    <n v="2"/>
    <n v="1268"/>
    <n v="1"/>
    <d v="2002-04-16T00:00:00"/>
    <x v="0"/>
    <n v="1"/>
    <s v="Active Bethel Citizens"/>
    <n v="4210652"/>
    <n v="892484"/>
    <m/>
    <m/>
    <s v="FLAMMANG RON"/>
    <m/>
    <s v="5951 MONDAVI LN"/>
    <x v="1"/>
    <x v="0"/>
    <x v="0"/>
    <m/>
  </r>
  <r>
    <n v="2"/>
    <n v="1741"/>
    <n v="1"/>
    <d v="2002-04-17T00:00:00"/>
    <x v="0"/>
    <n v="1"/>
    <s v="Harlow Neighbors"/>
    <n v="4250792"/>
    <n v="880249"/>
    <m/>
    <m/>
    <s v="FOGELSTROM CO"/>
    <m/>
    <s v="483 COVEY LN"/>
    <x v="1"/>
    <x v="0"/>
    <x v="0"/>
    <s v="No BP plans on microfilm. Assessor categorizes as dwelling, not plex or townhouse. Changed BPR use and code to SFD for all Covey Ln permits issued during this time."/>
  </r>
  <r>
    <n v="2"/>
    <n v="1742"/>
    <n v="1"/>
    <d v="2002-04-17T00:00:00"/>
    <x v="5"/>
    <n v="1"/>
    <s v="Harlow Neighbors"/>
    <n v="4250796"/>
    <n v="880318"/>
    <m/>
    <m/>
    <s v="FOGELSTROM CO"/>
    <m/>
    <s v="481 COVEY LN"/>
    <x v="1"/>
    <x v="3"/>
    <x v="1"/>
    <s v="No BP plans on microfilm. Assessor categorizes as dwelling, not plex or townhouse. Changed BPR use and code to SFD for all Covey Ln permits issued during this time."/>
  </r>
  <r>
    <n v="2"/>
    <n v="528"/>
    <n v="1"/>
    <d v="2002-04-18T00:00:00"/>
    <x v="0"/>
    <n v="1"/>
    <s v="Northeast Neighbors"/>
    <n v="4243716"/>
    <n v="895941"/>
    <m/>
    <m/>
    <s v="WIGMORE JOHN &amp; AUDREY"/>
    <m/>
    <s v="2105 CARRIAGE DR"/>
    <x v="1"/>
    <x v="0"/>
    <x v="0"/>
    <m/>
  </r>
  <r>
    <n v="2"/>
    <n v="568"/>
    <n v="1"/>
    <d v="2002-04-18T00:00:00"/>
    <x v="0"/>
    <n v="1"/>
    <s v="Southeast Neighbors"/>
    <n v="4245698"/>
    <n v="864665"/>
    <m/>
    <m/>
    <s v="SWALLEN TIMOTHY"/>
    <m/>
    <s v="1731 ESTATE DR"/>
    <x v="1"/>
    <x v="0"/>
    <x v="0"/>
    <m/>
  </r>
  <r>
    <n v="2"/>
    <n v="1334"/>
    <n v="1"/>
    <d v="2002-04-18T00:00:00"/>
    <x v="0"/>
    <n v="1"/>
    <s v="Churchill Area Neighbors"/>
    <n v="4226994"/>
    <n v="869175"/>
    <m/>
    <m/>
    <s v="SOLBERG ROBERT"/>
    <m/>
    <s v="3335 SOUTHVIEW DR"/>
    <x v="1"/>
    <x v="0"/>
    <x v="0"/>
    <m/>
  </r>
  <r>
    <n v="2"/>
    <n v="1487"/>
    <n v="1"/>
    <d v="2002-04-19T00:00:00"/>
    <x v="0"/>
    <n v="1"/>
    <s v="Santa Clara Community Organization"/>
    <n v="4226310"/>
    <n v="905348"/>
    <m/>
    <m/>
    <s v="BRUCE WIECHERT CUSTOM HOMES"/>
    <m/>
    <s v="469 NAISMITH BLVD"/>
    <x v="1"/>
    <x v="0"/>
    <x v="0"/>
    <m/>
  </r>
  <r>
    <n v="2"/>
    <n v="1592"/>
    <n v="1"/>
    <d v="2002-04-19T00:00:00"/>
    <x v="0"/>
    <n v="1"/>
    <s v="Santa Clara Community Organization"/>
    <n v="4227995"/>
    <n v="904769"/>
    <m/>
    <m/>
    <s v="BRUCE WIECHERT CUSTOM HOMES"/>
    <m/>
    <s v="175 NAISMITH BLVD"/>
    <x v="1"/>
    <x v="0"/>
    <x v="0"/>
    <m/>
  </r>
  <r>
    <n v="2"/>
    <n v="593"/>
    <n v="1"/>
    <d v="2002-04-22T00:00:00"/>
    <x v="0"/>
    <n v="1"/>
    <s v="Northeast Neighbors"/>
    <n v="4242846"/>
    <n v="898719"/>
    <m/>
    <m/>
    <s v="WESTER THOMAS J"/>
    <m/>
    <s v="3528 STERLING WOODS DR"/>
    <x v="1"/>
    <x v="0"/>
    <x v="0"/>
    <m/>
  </r>
  <r>
    <n v="2"/>
    <n v="1531"/>
    <n v="1"/>
    <d v="2002-04-22T00:00:00"/>
    <x v="0"/>
    <n v="1"/>
    <s v="Northeast Neighbors"/>
    <n v="4243009"/>
    <n v="901109"/>
    <m/>
    <m/>
    <s v="RUHOFF HOMEBUILDERS INC"/>
    <m/>
    <s v="3968 MIRROR POND WAY"/>
    <x v="1"/>
    <x v="0"/>
    <x v="0"/>
    <m/>
  </r>
  <r>
    <n v="2"/>
    <n v="1650"/>
    <n v="1"/>
    <d v="2002-04-22T00:00:00"/>
    <x v="0"/>
    <n v="1"/>
    <s v="Santa Clara Community Organization"/>
    <n v="4226586"/>
    <n v="905150"/>
    <m/>
    <m/>
    <s v="OREGON ESTATES LLC"/>
    <m/>
    <s v="385 MACKIN AVE"/>
    <x v="1"/>
    <x v="0"/>
    <x v="0"/>
    <m/>
  </r>
  <r>
    <n v="2"/>
    <n v="2109"/>
    <n v="1"/>
    <d v="2002-04-22T00:00:00"/>
    <x v="1"/>
    <n v="1"/>
    <s v="West Eugene Community Organization"/>
    <n v="4221599"/>
    <n v="877190"/>
    <m/>
    <s v="Churchill Meadows MH Park"/>
    <s v="CHURCHILL MEADOWS LLC"/>
    <s v="EMERALD LIFESTYLE HOMES"/>
    <s v="1415 S BERTELSEN RD, Unit 131"/>
    <x v="1"/>
    <x v="0"/>
    <x v="0"/>
    <m/>
  </r>
  <r>
    <n v="2"/>
    <n v="1485"/>
    <n v="1"/>
    <d v="2002-04-23T00:00:00"/>
    <x v="0"/>
    <n v="1"/>
    <s v="Santa Clara Community Organization"/>
    <n v="4228002"/>
    <n v="904973"/>
    <m/>
    <m/>
    <s v="BRUCE WIECHERT CUSTOM HOMES"/>
    <m/>
    <s v="205 NAISMITH BLVD"/>
    <x v="1"/>
    <x v="0"/>
    <x v="0"/>
    <m/>
  </r>
  <r>
    <n v="2"/>
    <n v="1039"/>
    <n v="1"/>
    <d v="2002-04-24T00:00:00"/>
    <x v="0"/>
    <n v="1"/>
    <s v="Northeast Neighbors"/>
    <n v="4249757"/>
    <n v="896689"/>
    <m/>
    <m/>
    <s v="CLASSIC HOMES"/>
    <m/>
    <s v="2877 MARTINIQUE AVE"/>
    <x v="1"/>
    <x v="0"/>
    <x v="0"/>
    <m/>
  </r>
  <r>
    <n v="2"/>
    <n v="1595"/>
    <n v="1"/>
    <d v="2002-04-24T00:00:00"/>
    <x v="0"/>
    <n v="1"/>
    <s v="Northeast Neighbors"/>
    <n v="4241705"/>
    <n v="898843"/>
    <m/>
    <m/>
    <s v="PHILLIPS MIKE &amp; GAIL"/>
    <m/>
    <s v="1685 SAND TRAP LN"/>
    <x v="1"/>
    <x v="0"/>
    <x v="0"/>
    <m/>
  </r>
  <r>
    <n v="2"/>
    <n v="1443"/>
    <n v="1"/>
    <d v="2002-04-26T00:00:00"/>
    <x v="0"/>
    <n v="1"/>
    <s v="Northeast Neighbors"/>
    <n v="4245486"/>
    <n v="895976"/>
    <m/>
    <m/>
    <s v="PARADISE DEVELOPMENT CO"/>
    <m/>
    <s v="2225 DEVON AVE"/>
    <x v="1"/>
    <x v="0"/>
    <x v="0"/>
    <m/>
  </r>
  <r>
    <n v="2"/>
    <n v="1729"/>
    <n v="1"/>
    <d v="2002-04-26T00:00:00"/>
    <x v="0"/>
    <n v="1"/>
    <s v="Santa Clara Community Organization"/>
    <n v="4227247"/>
    <n v="907851"/>
    <s v="Parking-Recreation"/>
    <m/>
    <s v="ALLEN MELANIE"/>
    <m/>
    <s v="18 LARKSMEAD LN"/>
    <x v="1"/>
    <x v="0"/>
    <x v="0"/>
    <m/>
  </r>
  <r>
    <n v="2"/>
    <n v="1859"/>
    <n v="1"/>
    <d v="2002-04-26T00:00:00"/>
    <x v="1"/>
    <n v="1"/>
    <s v="Active Bethel Citizens"/>
    <n v="4224485"/>
    <n v="889767"/>
    <m/>
    <m/>
    <s v="TINIAKOS LON"/>
    <m/>
    <s v="3456 PATTISON ST"/>
    <x v="1"/>
    <x v="0"/>
    <x v="0"/>
    <m/>
  </r>
  <r>
    <n v="2"/>
    <n v="1860"/>
    <n v="1"/>
    <d v="2002-04-26T00:00:00"/>
    <x v="2"/>
    <n v="1"/>
    <s v="Active Bethel Citizens"/>
    <n v="4224498"/>
    <n v="889687"/>
    <m/>
    <m/>
    <s v="TINIAKOS LON"/>
    <m/>
    <s v="3454 PATTISON ST"/>
    <x v="1"/>
    <x v="0"/>
    <x v="0"/>
    <m/>
  </r>
  <r>
    <n v="2"/>
    <n v="1862"/>
    <n v="1"/>
    <d v="2002-04-26T00:00:00"/>
    <x v="2"/>
    <n v="1"/>
    <s v="Active Bethel Citizens"/>
    <n v="4224480"/>
    <n v="889842"/>
    <m/>
    <m/>
    <s v="TINIAKOS LON"/>
    <m/>
    <s v="3460 PATTISON ST"/>
    <x v="1"/>
    <x v="0"/>
    <x v="0"/>
    <m/>
  </r>
  <r>
    <n v="2"/>
    <n v="2001"/>
    <n v="1"/>
    <d v="2002-04-26T00:00:00"/>
    <x v="0"/>
    <n v="1"/>
    <s v="Active Bethel Citizens"/>
    <n v="4213585"/>
    <n v="890265"/>
    <m/>
    <m/>
    <s v="FOOTE MIKE"/>
    <m/>
    <s v="5265 WALES DR"/>
    <x v="1"/>
    <x v="0"/>
    <x v="0"/>
    <m/>
  </r>
  <r>
    <n v="2"/>
    <n v="2002"/>
    <n v="1"/>
    <d v="2002-04-26T00:00:00"/>
    <x v="0"/>
    <n v="1"/>
    <s v="Active Bethel Citizens"/>
    <n v="4213546"/>
    <n v="890267"/>
    <m/>
    <m/>
    <s v="FOOTE MIKE"/>
    <m/>
    <s v="5271 WALES DR"/>
    <x v="1"/>
    <x v="0"/>
    <x v="0"/>
    <m/>
  </r>
  <r>
    <n v="2"/>
    <n v="2003"/>
    <n v="1"/>
    <d v="2002-04-26T00:00:00"/>
    <x v="0"/>
    <n v="1"/>
    <s v="Active Bethel Citizens"/>
    <n v="4213501"/>
    <n v="890269"/>
    <m/>
    <m/>
    <s v="FOOTE MIKE"/>
    <m/>
    <s v="1605 RILEY LN"/>
    <x v="1"/>
    <x v="0"/>
    <x v="0"/>
    <m/>
  </r>
  <r>
    <n v="2"/>
    <n v="2004"/>
    <n v="1"/>
    <d v="2002-04-26T00:00:00"/>
    <x v="0"/>
    <n v="1"/>
    <s v="Active Bethel Citizens"/>
    <n v="4213588"/>
    <n v="890331"/>
    <m/>
    <m/>
    <s v="FOOTE MIKE"/>
    <m/>
    <s v="1611 RILEY LN"/>
    <x v="1"/>
    <x v="0"/>
    <x v="0"/>
    <m/>
  </r>
  <r>
    <n v="2"/>
    <n v="2005"/>
    <n v="1"/>
    <d v="2002-04-26T00:00:00"/>
    <x v="0"/>
    <n v="1"/>
    <s v="Active Bethel Citizens"/>
    <n v="4213548"/>
    <n v="890331"/>
    <m/>
    <m/>
    <s v="FOOTE MIKE"/>
    <m/>
    <s v="1613 RILEY LN"/>
    <x v="1"/>
    <x v="0"/>
    <x v="0"/>
    <m/>
  </r>
  <r>
    <n v="2"/>
    <n v="2006"/>
    <n v="1"/>
    <d v="2002-04-26T00:00:00"/>
    <x v="0"/>
    <n v="1"/>
    <s v="Active Bethel Citizens"/>
    <n v="4213503"/>
    <n v="890332"/>
    <m/>
    <m/>
    <s v="FOOTE MIKE"/>
    <m/>
    <s v="1615 RILEY LN"/>
    <x v="1"/>
    <x v="0"/>
    <x v="0"/>
    <m/>
  </r>
  <r>
    <n v="2"/>
    <n v="452"/>
    <n v="1"/>
    <d v="2002-04-29T00:00:00"/>
    <x v="0"/>
    <n v="1"/>
    <s v="Churchill Area Neighbors"/>
    <n v="4229179"/>
    <n v="870534"/>
    <m/>
    <m/>
    <s v="WILLIAMS GENERAL CONTRACTING"/>
    <m/>
    <s v="2639 RIDGEMONT DR"/>
    <x v="1"/>
    <x v="0"/>
    <x v="0"/>
    <m/>
  </r>
  <r>
    <n v="2"/>
    <n v="930"/>
    <n v="1"/>
    <d v="2002-04-29T00:00:00"/>
    <x v="0"/>
    <n v="1"/>
    <s v="River Road Community Organization"/>
    <n v="4230671"/>
    <n v="891929"/>
    <m/>
    <m/>
    <s v="BREEDEN BROS INC"/>
    <m/>
    <s v="1344 MANZANA ST"/>
    <x v="1"/>
    <x v="0"/>
    <x v="0"/>
    <m/>
  </r>
  <r>
    <n v="2"/>
    <n v="1549"/>
    <n v="1"/>
    <d v="2002-04-29T00:00:00"/>
    <x v="0"/>
    <n v="1"/>
    <s v="Santa Clara Community Organization"/>
    <n v="4222797"/>
    <n v="902438"/>
    <m/>
    <m/>
    <s v="IVERSON BOYD"/>
    <m/>
    <s v="3409 KORBEL ST"/>
    <x v="1"/>
    <x v="0"/>
    <x v="0"/>
    <m/>
  </r>
  <r>
    <n v="2"/>
    <n v="1633"/>
    <n v="1"/>
    <d v="2002-04-29T00:00:00"/>
    <x v="0"/>
    <n v="1"/>
    <s v="Santa Clara Community Organization"/>
    <n v="4227515"/>
    <n v="909465"/>
    <m/>
    <m/>
    <s v="ANDERSON DEVELOPMENT LLC"/>
    <m/>
    <s v="4779 GRACE DR"/>
    <x v="1"/>
    <x v="0"/>
    <x v="0"/>
    <m/>
  </r>
  <r>
    <n v="2"/>
    <n v="1891"/>
    <n v="1"/>
    <d v="2002-04-29T00:00:00"/>
    <x v="0"/>
    <n v="1"/>
    <s v="Santa Clara Community Organization"/>
    <n v="4224788"/>
    <n v="906698"/>
    <m/>
    <m/>
    <s v="BREEDEN BROS INC--DUPLICATE"/>
    <m/>
    <s v="4261 HYACINTH ST"/>
    <x v="1"/>
    <x v="0"/>
    <x v="0"/>
    <m/>
  </r>
  <r>
    <n v="2"/>
    <n v="1109"/>
    <n v="1"/>
    <d v="2002-04-30T00:00:00"/>
    <x v="0"/>
    <n v="1"/>
    <s v="Northeast Neighbors"/>
    <n v="4242834"/>
    <n v="897895"/>
    <m/>
    <m/>
    <s v="PARADISE DEVELOPMENT CO"/>
    <m/>
    <s v="2005 LAKE WIND DR"/>
    <x v="1"/>
    <x v="0"/>
    <x v="0"/>
    <m/>
  </r>
  <r>
    <n v="2"/>
    <n v="1400"/>
    <n v="1"/>
    <d v="2002-04-30T00:00:00"/>
    <x v="0"/>
    <n v="1"/>
    <s v="Southeast Neighbors"/>
    <n v="4241413"/>
    <n v="858830"/>
    <m/>
    <m/>
    <s v="HANSEN RODD"/>
    <m/>
    <s v="845 PINE FOREST DR"/>
    <x v="1"/>
    <x v="0"/>
    <x v="0"/>
    <m/>
  </r>
  <r>
    <n v="2"/>
    <n v="1451"/>
    <n v="1"/>
    <d v="2002-04-30T00:00:00"/>
    <x v="0"/>
    <n v="1"/>
    <s v="Santa Clara Community Organization"/>
    <n v="4227616"/>
    <n v="909243"/>
    <m/>
    <m/>
    <s v="CRESCENT HOMES INC"/>
    <m/>
    <s v="125 DANIEL DR"/>
    <x v="1"/>
    <x v="0"/>
    <x v="0"/>
    <m/>
  </r>
  <r>
    <n v="2"/>
    <n v="1458"/>
    <n v="1"/>
    <d v="2002-04-30T00:00:00"/>
    <x v="0"/>
    <n v="1"/>
    <s v="Northeast Neighbors"/>
    <n v="4241698"/>
    <n v="898955"/>
    <m/>
    <m/>
    <s v="STEVEN W JOHNSON CONSTRUCTION INC"/>
    <m/>
    <s v="3640 WATERBROOK WAY"/>
    <x v="1"/>
    <x v="0"/>
    <x v="0"/>
    <m/>
  </r>
  <r>
    <n v="2"/>
    <n v="1730"/>
    <n v="1"/>
    <d v="2002-04-30T00:00:00"/>
    <x v="0"/>
    <n v="1"/>
    <s v="Active Bethel Citizens"/>
    <n v="4218910"/>
    <n v="885763"/>
    <m/>
    <m/>
    <s v="JULES DEVELOPMENT"/>
    <m/>
    <s v="4442 ALDERBURY ST"/>
    <x v="1"/>
    <x v="0"/>
    <x v="0"/>
    <m/>
  </r>
  <r>
    <n v="2"/>
    <n v="1731"/>
    <n v="1"/>
    <d v="2002-04-30T00:00:00"/>
    <x v="0"/>
    <n v="1"/>
    <s v="Active Bethel Citizens"/>
    <n v="4219027"/>
    <n v="885842"/>
    <m/>
    <m/>
    <s v="JULES DEVELOPMENT"/>
    <m/>
    <s v="4431 ALDERBURY ST"/>
    <x v="1"/>
    <x v="0"/>
    <x v="0"/>
    <m/>
  </r>
  <r>
    <n v="2"/>
    <n v="1732"/>
    <n v="1"/>
    <d v="2002-04-30T00:00:00"/>
    <x v="0"/>
    <n v="1"/>
    <s v="Active Bethel Citizens"/>
    <n v="4218942"/>
    <n v="885758"/>
    <m/>
    <m/>
    <s v="JULES DEVELOPMENT"/>
    <m/>
    <s v="4436 ALDERBURY ST"/>
    <x v="1"/>
    <x v="0"/>
    <x v="0"/>
    <m/>
  </r>
  <r>
    <n v="2"/>
    <n v="1733"/>
    <n v="1"/>
    <d v="2002-04-30T00:00:00"/>
    <x v="0"/>
    <n v="1"/>
    <s v="Active Bethel Citizens"/>
    <n v="4218974"/>
    <n v="885756"/>
    <m/>
    <m/>
    <s v="JULES DEVELOPMENT"/>
    <m/>
    <s v="4434 ALDERBURY ST"/>
    <x v="1"/>
    <x v="0"/>
    <x v="0"/>
    <m/>
  </r>
  <r>
    <n v="2"/>
    <n v="1736"/>
    <n v="1"/>
    <d v="2002-04-30T00:00:00"/>
    <x v="0"/>
    <n v="1"/>
    <s v="Active Bethel Citizens"/>
    <n v="4219006"/>
    <n v="885756"/>
    <m/>
    <m/>
    <s v="JULES DEVELOPMENT"/>
    <m/>
    <s v="4432 ALDERBURY ST"/>
    <x v="1"/>
    <x v="0"/>
    <x v="0"/>
    <m/>
  </r>
  <r>
    <n v="2"/>
    <n v="1737"/>
    <n v="1"/>
    <d v="2002-04-30T00:00:00"/>
    <x v="0"/>
    <n v="1"/>
    <s v="Active Bethel Citizens"/>
    <n v="4218995"/>
    <n v="885847"/>
    <m/>
    <m/>
    <s v="JULES DEVELOPMENT"/>
    <m/>
    <s v="4433 ALDERBURY ST"/>
    <x v="1"/>
    <x v="0"/>
    <x v="0"/>
    <m/>
  </r>
  <r>
    <n v="2"/>
    <n v="1739"/>
    <n v="1"/>
    <d v="2002-04-30T00:00:00"/>
    <x v="0"/>
    <n v="1"/>
    <s v="Active Bethel Citizens"/>
    <n v="4218962"/>
    <n v="885845"/>
    <m/>
    <m/>
    <s v="JULES DEVELOPMENT"/>
    <m/>
    <s v="4437 ALDERBURY ST"/>
    <x v="1"/>
    <x v="0"/>
    <x v="0"/>
    <m/>
  </r>
  <r>
    <n v="2"/>
    <n v="1792"/>
    <n v="1"/>
    <d v="2002-04-30T00:00:00"/>
    <x v="0"/>
    <n v="1"/>
    <s v="Active Bethel Citizens"/>
    <n v="4210092"/>
    <n v="891427"/>
    <m/>
    <m/>
    <s v="BRUCE WIECHERT CUSTOM HOMES"/>
    <m/>
    <s v="6025 KISTLER LN"/>
    <x v="1"/>
    <x v="0"/>
    <x v="0"/>
    <m/>
  </r>
  <r>
    <n v="2"/>
    <n v="1793"/>
    <n v="1"/>
    <d v="2002-04-30T00:00:00"/>
    <x v="0"/>
    <n v="1"/>
    <s v="Active Bethel Citizens"/>
    <n v="4210361"/>
    <n v="891026"/>
    <m/>
    <m/>
    <s v="BRUCE WIECHERT CUSTOM HOMES"/>
    <m/>
    <s v="5988 FIRESTONE DR"/>
    <x v="1"/>
    <x v="0"/>
    <x v="0"/>
    <m/>
  </r>
  <r>
    <n v="2"/>
    <n v="1807"/>
    <n v="1"/>
    <d v="2002-04-30T00:00:00"/>
    <x v="0"/>
    <n v="1"/>
    <s v="Active Bethel Citizens"/>
    <n v="4210287"/>
    <n v="891031"/>
    <m/>
    <m/>
    <s v="BRUCE WIECHERT CUSTOM HOMES"/>
    <m/>
    <s v="5998 FIRESTONE DR"/>
    <x v="1"/>
    <x v="0"/>
    <x v="0"/>
    <m/>
  </r>
  <r>
    <n v="2"/>
    <n v="1822"/>
    <n v="1"/>
    <d v="2002-04-30T00:00:00"/>
    <x v="0"/>
    <n v="1"/>
    <s v="Santa Clara Community Organization"/>
    <n v="4227751"/>
    <n v="908281"/>
    <m/>
    <m/>
    <s v="HEITMAN CUSTOM HOMES"/>
    <m/>
    <s v="4597 SYMPHONY DR"/>
    <x v="1"/>
    <x v="0"/>
    <x v="0"/>
    <m/>
  </r>
  <r>
    <n v="2"/>
    <n v="1949"/>
    <n v="1"/>
    <d v="2002-04-30T00:00:00"/>
    <x v="0"/>
    <n v="1"/>
    <s v="Santa Clara Community Organization"/>
    <n v="4227499"/>
    <n v="904758"/>
    <m/>
    <m/>
    <s v="BREEDEN BROS INC"/>
    <m/>
    <s v="190 MACKIN AVE"/>
    <x v="1"/>
    <x v="0"/>
    <x v="0"/>
    <m/>
  </r>
  <r>
    <n v="2"/>
    <n v="979"/>
    <n v="1"/>
    <d v="2002-05-01T00:00:00"/>
    <x v="0"/>
    <n v="1"/>
    <s v="Active Bethel Citizens"/>
    <n v="4210632"/>
    <n v="891494"/>
    <m/>
    <m/>
    <s v="SLAYDEN &amp; SLAYDEN BUILDERS"/>
    <m/>
    <s v="5929 KISTLER LN"/>
    <x v="1"/>
    <x v="0"/>
    <x v="0"/>
    <m/>
  </r>
  <r>
    <n v="2"/>
    <n v="2221"/>
    <n v="1"/>
    <d v="2002-05-01T00:00:00"/>
    <x v="1"/>
    <n v="1"/>
    <s v="Unknown"/>
    <m/>
    <m/>
    <m/>
    <s v="Emerald Valley Estates"/>
    <s v="EMERALD VALLEY ESTATES LLC"/>
    <m/>
    <s v="450 N TERRY ST, Unit 18"/>
    <x v="1"/>
    <x v="0"/>
    <x v="0"/>
    <m/>
  </r>
  <r>
    <n v="2"/>
    <n v="2224"/>
    <n v="1"/>
    <d v="2002-05-01T00:00:00"/>
    <x v="1"/>
    <n v="1"/>
    <s v="Unknown"/>
    <m/>
    <m/>
    <m/>
    <s v="Emerald Valley Estates"/>
    <s v="EMERALD VALLEY ESTATES LLC"/>
    <m/>
    <s v="450 N TERRY ST, Unit 94"/>
    <x v="1"/>
    <x v="0"/>
    <x v="0"/>
    <m/>
  </r>
  <r>
    <n v="2"/>
    <n v="2225"/>
    <n v="1"/>
    <d v="2002-05-01T00:00:00"/>
    <x v="1"/>
    <n v="1"/>
    <s v="Unknown"/>
    <m/>
    <m/>
    <m/>
    <s v="Emerald Valley Estates"/>
    <s v="EMERALD VALLEY ESTATES LLC"/>
    <m/>
    <s v="450 N TERRY ST, Unit 71"/>
    <x v="1"/>
    <x v="0"/>
    <x v="0"/>
    <m/>
  </r>
  <r>
    <n v="2"/>
    <n v="2226"/>
    <n v="1"/>
    <d v="2002-05-01T00:00:00"/>
    <x v="1"/>
    <n v="1"/>
    <s v="Unknown"/>
    <m/>
    <m/>
    <m/>
    <s v="Emerald Valley Estates"/>
    <s v="EMERALD VALLEY ESTATES LLC"/>
    <m/>
    <s v="450 N TERRY ST, Unit 68"/>
    <x v="1"/>
    <x v="0"/>
    <x v="0"/>
    <m/>
  </r>
  <r>
    <n v="2"/>
    <n v="1935"/>
    <n v="1"/>
    <d v="2002-05-02T00:00:00"/>
    <x v="0"/>
    <n v="1"/>
    <s v="Santa Clara Community Organization"/>
    <n v="4227050"/>
    <n v="907748"/>
    <m/>
    <m/>
    <s v="HENGSTLER JAMES &amp; MARGARET"/>
    <m/>
    <s v="75 CARTHAGE AVE"/>
    <x v="1"/>
    <x v="0"/>
    <x v="0"/>
    <m/>
  </r>
  <r>
    <n v="2"/>
    <n v="2052"/>
    <n v="1"/>
    <d v="2002-05-02T00:00:00"/>
    <x v="0"/>
    <n v="1"/>
    <s v="River Road Community Organization"/>
    <n v="4230662"/>
    <n v="891595"/>
    <m/>
    <m/>
    <s v="GEROT MICHAEL &amp; ELIZABETH"/>
    <m/>
    <s v="1324 MANZANA ST"/>
    <x v="1"/>
    <x v="0"/>
    <x v="0"/>
    <m/>
  </r>
  <r>
    <n v="2"/>
    <n v="1812"/>
    <n v="1"/>
    <d v="2002-05-03T00:00:00"/>
    <x v="0"/>
    <n v="1"/>
    <s v="Northeast Neighbors"/>
    <n v="4241624"/>
    <n v="899555"/>
    <m/>
    <m/>
    <s v="OLMOS SCOTT"/>
    <m/>
    <s v="3765 MEADOW VIEW DR"/>
    <x v="1"/>
    <x v="0"/>
    <x v="0"/>
    <m/>
  </r>
  <r>
    <n v="2"/>
    <n v="1491"/>
    <n v="1"/>
    <d v="2002-05-06T00:00:00"/>
    <x v="0"/>
    <n v="1"/>
    <s v="Santa Clara Community Organization"/>
    <n v="4225984"/>
    <n v="904954"/>
    <m/>
    <m/>
    <s v="BREEDEN BROS INC"/>
    <m/>
    <s v="534 NAISMITH BLVD"/>
    <x v="1"/>
    <x v="0"/>
    <x v="0"/>
    <m/>
  </r>
  <r>
    <n v="2"/>
    <n v="1587"/>
    <n v="1"/>
    <d v="2002-05-06T00:00:00"/>
    <x v="0"/>
    <n v="1"/>
    <s v="Southeast Neighbors"/>
    <n v="4247103"/>
    <n v="866105"/>
    <m/>
    <m/>
    <s v="SAUCIER GERRARD"/>
    <m/>
    <s v="1935 WOODSON LP"/>
    <x v="1"/>
    <x v="0"/>
    <x v="0"/>
    <m/>
  </r>
  <r>
    <n v="2"/>
    <n v="1712"/>
    <n v="1"/>
    <d v="2002-05-06T00:00:00"/>
    <x v="0"/>
    <n v="1"/>
    <s v="Harlow Neighbors"/>
    <n v="4250603"/>
    <n v="886906"/>
    <m/>
    <m/>
    <s v="BARTRAM ROBERT &amp; CAROL"/>
    <m/>
    <s v="842 SHERATON DR"/>
    <x v="1"/>
    <x v="0"/>
    <x v="0"/>
    <m/>
  </r>
  <r>
    <n v="2"/>
    <n v="1722"/>
    <n v="1"/>
    <d v="2002-05-06T00:00:00"/>
    <x v="0"/>
    <n v="1"/>
    <s v="Northeast Neighbors"/>
    <n v="4244231"/>
    <n v="896754"/>
    <m/>
    <m/>
    <s v="T D C DEVELOPMENT"/>
    <m/>
    <s v="2219 LAKEVIEW DR"/>
    <x v="1"/>
    <x v="0"/>
    <x v="0"/>
    <m/>
  </r>
  <r>
    <n v="2"/>
    <n v="1820"/>
    <n v="1"/>
    <d v="2002-05-06T00:00:00"/>
    <x v="0"/>
    <n v="1"/>
    <s v="Santa Clara Community Organization"/>
    <n v="4227740"/>
    <n v="908413"/>
    <m/>
    <m/>
    <s v="HEITMAN CUSTOM HOMES"/>
    <m/>
    <s v="4617 SYMPHONY DR"/>
    <x v="1"/>
    <x v="0"/>
    <x v="0"/>
    <m/>
  </r>
  <r>
    <n v="2"/>
    <n v="1845"/>
    <n v="1"/>
    <d v="2002-05-07T00:00:00"/>
    <x v="0"/>
    <n v="1"/>
    <s v="Churchill Area Neighbors"/>
    <n v="4226900"/>
    <n v="869364"/>
    <m/>
    <m/>
    <s v="HEITMAN CUSTOM HOMES"/>
    <m/>
    <s v="3342 MURRY DR"/>
    <x v="1"/>
    <x v="0"/>
    <x v="0"/>
    <m/>
  </r>
  <r>
    <n v="2"/>
    <n v="2182"/>
    <n v="1"/>
    <d v="2002-05-08T00:00:00"/>
    <x v="0"/>
    <n v="1"/>
    <s v="Active Bethel Citizens"/>
    <n v="4210079"/>
    <n v="891039"/>
    <m/>
    <m/>
    <s v="BRUCE WIECHERT CUSTOM HOMES"/>
    <m/>
    <s v="6022 FIRESTONE DR"/>
    <x v="1"/>
    <x v="0"/>
    <x v="0"/>
    <m/>
  </r>
  <r>
    <n v="1"/>
    <n v="2978"/>
    <n v="1"/>
    <d v="2002-05-09T00:00:00"/>
    <x v="0"/>
    <n v="1"/>
    <s v="Fairmount Neighbors"/>
    <n v="4247868"/>
    <n v="874912"/>
    <m/>
    <m/>
    <s v="LIEBREICH MAX"/>
    <m/>
    <s v="200 SUNSET DR"/>
    <x v="1"/>
    <x v="0"/>
    <x v="0"/>
    <m/>
  </r>
  <r>
    <n v="2"/>
    <n v="2111"/>
    <n v="1"/>
    <d v="2002-05-09T00:00:00"/>
    <x v="0"/>
    <n v="1"/>
    <s v="Santa Clara Community Organization"/>
    <n v="4228070"/>
    <n v="903938"/>
    <m/>
    <m/>
    <s v="BRUCE WIECHERT CUSTOM HOMES"/>
    <m/>
    <s v="3657 COUNTRYSIDE LN"/>
    <x v="1"/>
    <x v="0"/>
    <x v="0"/>
    <m/>
  </r>
  <r>
    <n v="2"/>
    <n v="2119"/>
    <n v="1"/>
    <d v="2002-05-09T00:00:00"/>
    <x v="0"/>
    <n v="1"/>
    <s v="Active Bethel Citizens"/>
    <n v="4213198"/>
    <n v="890596"/>
    <m/>
    <m/>
    <s v="FOOTE MIKE"/>
    <m/>
    <s v="5410 CARDIFF ST"/>
    <x v="1"/>
    <x v="0"/>
    <x v="0"/>
    <m/>
  </r>
  <r>
    <n v="2"/>
    <n v="2120"/>
    <n v="1"/>
    <d v="2002-05-09T00:00:00"/>
    <x v="0"/>
    <n v="1"/>
    <s v="Active Bethel Citizens"/>
    <n v="4213136"/>
    <n v="890600"/>
    <m/>
    <m/>
    <s v="FOOTE MIKE"/>
    <m/>
    <s v="5420 CARDIFF ST"/>
    <x v="1"/>
    <x v="0"/>
    <x v="0"/>
    <m/>
  </r>
  <r>
    <n v="2"/>
    <n v="2121"/>
    <n v="1"/>
    <d v="2002-05-09T00:00:00"/>
    <x v="0"/>
    <n v="1"/>
    <s v="Active Bethel Citizens"/>
    <n v="4213082"/>
    <n v="890602"/>
    <m/>
    <m/>
    <s v="FOOTE MIKE"/>
    <m/>
    <s v="5432 CARDIFF ST"/>
    <x v="1"/>
    <x v="0"/>
    <x v="0"/>
    <m/>
  </r>
  <r>
    <n v="2"/>
    <n v="1922"/>
    <n v="1"/>
    <d v="2002-05-10T00:00:00"/>
    <x v="0"/>
    <n v="1"/>
    <s v="Active Bethel Citizens"/>
    <n v="4213205"/>
    <n v="889535"/>
    <m/>
    <m/>
    <s v="CENTEX HOMES"/>
    <m/>
    <s v="5572 AUSTIN WAY"/>
    <x v="1"/>
    <x v="0"/>
    <x v="0"/>
    <m/>
  </r>
  <r>
    <n v="2"/>
    <n v="2314"/>
    <n v="1"/>
    <d v="2002-05-10T00:00:00"/>
    <x v="0"/>
    <n v="1"/>
    <s v="Santa Clara Community Organization"/>
    <n v="4229897"/>
    <n v="907002"/>
    <m/>
    <m/>
    <s v="ANDERSON DEVELOPMENT LLC"/>
    <m/>
    <s v="4439 CALUMET WAY"/>
    <x v="1"/>
    <x v="0"/>
    <x v="0"/>
    <m/>
  </r>
  <r>
    <n v="2"/>
    <n v="598"/>
    <n v="1"/>
    <d v="2002-05-13T00:00:00"/>
    <x v="0"/>
    <n v="1"/>
    <s v="Churchill Area Neighbors"/>
    <n v="4227327"/>
    <n v="874705"/>
    <m/>
    <m/>
    <s v="TJM INVESTMENTS INC"/>
    <m/>
    <s v="3385 S LAMBERT ST"/>
    <x v="1"/>
    <x v="0"/>
    <x v="0"/>
    <m/>
  </r>
  <r>
    <n v="2"/>
    <n v="1197"/>
    <n v="1"/>
    <d v="2002-05-13T00:00:00"/>
    <x v="0"/>
    <n v="1"/>
    <s v="Harlow Neighbors"/>
    <n v="4250737"/>
    <n v="880182"/>
    <m/>
    <m/>
    <s v="FOGELSTROM CO"/>
    <m/>
    <s v="491 COVEY LN"/>
    <x v="1"/>
    <x v="0"/>
    <x v="0"/>
    <m/>
  </r>
  <r>
    <n v="2"/>
    <n v="1533"/>
    <n v="1"/>
    <d v="2002-05-13T00:00:00"/>
    <x v="8"/>
    <n v="4"/>
    <s v="West University Neighbors"/>
    <n v="4240925"/>
    <n v="876168"/>
    <m/>
    <m/>
    <s v="LEUALLEN HARRY N &amp; JACKIE"/>
    <m/>
    <s v="1638 MILL ALY"/>
    <x v="1"/>
    <x v="1"/>
    <x v="1"/>
    <m/>
  </r>
  <r>
    <n v="2"/>
    <n v="1535"/>
    <n v="1"/>
    <d v="2002-05-13T00:00:00"/>
    <x v="0"/>
    <n v="1"/>
    <s v="Santa Clara Community Organization"/>
    <n v="4227169"/>
    <n v="909171"/>
    <m/>
    <m/>
    <s v="FREY KEVIN &amp; CHRIS"/>
    <m/>
    <s v="60 DANIEL DR"/>
    <x v="1"/>
    <x v="0"/>
    <x v="0"/>
    <m/>
  </r>
  <r>
    <n v="2"/>
    <n v="2062"/>
    <n v="1"/>
    <d v="2002-05-13T00:00:00"/>
    <x v="0"/>
    <n v="1"/>
    <s v="Santa Clara Community Organization"/>
    <n v="4227923"/>
    <n v="904127"/>
    <m/>
    <m/>
    <s v="BRUCE WIECHERT CUSTOM HOMES"/>
    <m/>
    <s v="3690 COUNTRYSIDE LN"/>
    <x v="1"/>
    <x v="0"/>
    <x v="0"/>
    <m/>
  </r>
  <r>
    <n v="2"/>
    <n v="2234"/>
    <n v="1"/>
    <d v="2002-05-13T00:00:00"/>
    <x v="0"/>
    <n v="1"/>
    <s v="Harlow Neighbors"/>
    <n v="4250687"/>
    <n v="880334"/>
    <m/>
    <m/>
    <s v="FOGELSTROM CO"/>
    <m/>
    <s v="477 COVEY LN"/>
    <x v="1"/>
    <x v="0"/>
    <x v="0"/>
    <m/>
  </r>
  <r>
    <n v="2"/>
    <n v="2455"/>
    <n v="1"/>
    <d v="2002-05-13T00:00:00"/>
    <x v="1"/>
    <n v="1"/>
    <s v="West Eugene Community Organization"/>
    <n v="4221599"/>
    <n v="877190"/>
    <m/>
    <s v="Churchill Meadows"/>
    <s v="CHURCHILL MEADOWS LLC"/>
    <m/>
    <s v="1415 S BERTELSEN RD, Unit 130"/>
    <x v="1"/>
    <x v="0"/>
    <x v="0"/>
    <m/>
  </r>
  <r>
    <n v="1"/>
    <n v="2396"/>
    <n v="1"/>
    <d v="2002-05-14T00:00:00"/>
    <x v="0"/>
    <n v="1"/>
    <s v="Cal Young Neighborhood Association"/>
    <n v="4239785"/>
    <n v="886092"/>
    <m/>
    <m/>
    <s v="SUMMIT GROUP L L C"/>
    <m/>
    <s v="675 SAND AVE"/>
    <x v="1"/>
    <x v="0"/>
    <x v="0"/>
    <m/>
  </r>
  <r>
    <n v="2"/>
    <n v="1770"/>
    <n v="1"/>
    <d v="2002-05-14T00:00:00"/>
    <x v="0"/>
    <n v="1"/>
    <s v="Harlow Neighbors"/>
    <n v="4250950"/>
    <n v="889535"/>
    <m/>
    <m/>
    <s v="BRANT L RANDALL"/>
    <m/>
    <s v="1468 MANCHESTER DR"/>
    <x v="1"/>
    <x v="0"/>
    <x v="0"/>
    <m/>
  </r>
  <r>
    <n v="2"/>
    <n v="2071"/>
    <n v="1"/>
    <d v="2002-05-14T00:00:00"/>
    <x v="0"/>
    <n v="1"/>
    <s v="Santa Clara Community Organization"/>
    <n v="4227450"/>
    <n v="908654"/>
    <m/>
    <m/>
    <s v="COLBURN ALLEN L"/>
    <m/>
    <s v="4769 HONEYCOMB DR"/>
    <x v="1"/>
    <x v="0"/>
    <x v="0"/>
    <m/>
  </r>
  <r>
    <n v="2"/>
    <n v="2175"/>
    <n v="1"/>
    <d v="2002-05-14T00:00:00"/>
    <x v="0"/>
    <n v="1"/>
    <s v="Santa Clara Community Organization"/>
    <n v="4224640"/>
    <n v="906248"/>
    <m/>
    <m/>
    <s v="BREEDEN BROS INC--DUPLICATE"/>
    <m/>
    <s v="4240 TORRINGTON AVE"/>
    <x v="1"/>
    <x v="0"/>
    <x v="0"/>
    <m/>
  </r>
  <r>
    <n v="2"/>
    <n v="2110"/>
    <n v="1"/>
    <d v="2002-05-16T00:00:00"/>
    <x v="0"/>
    <n v="1"/>
    <s v="Active Bethel Citizens"/>
    <n v="4210662"/>
    <n v="891408"/>
    <m/>
    <m/>
    <s v="BRUCE WIECHERT CUSTOM HOMES"/>
    <m/>
    <s v="5917 KISTLER LN"/>
    <x v="1"/>
    <x v="0"/>
    <x v="0"/>
    <m/>
  </r>
  <r>
    <n v="2"/>
    <n v="2122"/>
    <n v="1"/>
    <d v="2002-05-17T00:00:00"/>
    <x v="0"/>
    <n v="1"/>
    <s v="Active Bethel Citizens"/>
    <n v="4213092"/>
    <n v="890747"/>
    <m/>
    <m/>
    <s v="FOOTE MIKE"/>
    <m/>
    <s v="5433 CARDIFF ST"/>
    <x v="1"/>
    <x v="0"/>
    <x v="0"/>
    <m/>
  </r>
  <r>
    <n v="2"/>
    <n v="2123"/>
    <n v="1"/>
    <d v="2002-05-17T00:00:00"/>
    <x v="0"/>
    <n v="1"/>
    <s v="Active Bethel Citizens"/>
    <n v="4213144"/>
    <n v="890744"/>
    <m/>
    <m/>
    <s v="FOOTE MIKE"/>
    <m/>
    <s v="5425 CARDIFF ST"/>
    <x v="1"/>
    <x v="0"/>
    <x v="0"/>
    <m/>
  </r>
  <r>
    <n v="2"/>
    <n v="2124"/>
    <n v="1"/>
    <d v="2002-05-17T00:00:00"/>
    <x v="0"/>
    <n v="1"/>
    <s v="Active Bethel Citizens"/>
    <n v="4213204"/>
    <n v="890743"/>
    <m/>
    <m/>
    <s v="FOOTE MIKE"/>
    <m/>
    <s v="5411 CARDIFF ST"/>
    <x v="1"/>
    <x v="0"/>
    <x v="0"/>
    <m/>
  </r>
  <r>
    <n v="2"/>
    <n v="2237"/>
    <n v="1"/>
    <d v="2002-05-20T00:00:00"/>
    <x v="0"/>
    <n v="1"/>
    <s v="Northeast Neighbors"/>
    <n v="4242877"/>
    <n v="899573"/>
    <m/>
    <m/>
    <s v="ROEHL STEVE &amp; DENYSE"/>
    <m/>
    <s v="3658 STERLING WOODS DR"/>
    <x v="1"/>
    <x v="0"/>
    <x v="0"/>
    <m/>
  </r>
  <r>
    <n v="2"/>
    <n v="2327"/>
    <n v="1"/>
    <d v="2002-05-20T00:00:00"/>
    <x v="0"/>
    <n v="1"/>
    <s v="Santa Clara Community Organization"/>
    <n v="4227282"/>
    <n v="909475"/>
    <m/>
    <m/>
    <s v="PETRA UNLIMITED INC"/>
    <m/>
    <s v="35 DANIEL DR"/>
    <x v="1"/>
    <x v="0"/>
    <x v="0"/>
    <m/>
  </r>
  <r>
    <n v="2"/>
    <n v="2288"/>
    <n v="1"/>
    <d v="2002-05-21T00:00:00"/>
    <x v="0"/>
    <n v="1"/>
    <s v="Active Bethel Citizens"/>
    <n v="4213343"/>
    <n v="889776"/>
    <m/>
    <m/>
    <s v="CENTEX HOMES"/>
    <m/>
    <s v="1556 ADELMAN LP"/>
    <x v="1"/>
    <x v="0"/>
    <x v="0"/>
    <m/>
  </r>
  <r>
    <n v="2"/>
    <n v="2356"/>
    <n v="1"/>
    <d v="2002-05-21T00:00:00"/>
    <x v="0"/>
    <n v="1"/>
    <s v="Active Bethel Citizens"/>
    <n v="4210160"/>
    <n v="891277"/>
    <m/>
    <m/>
    <s v="BRUCE WIECHERT CUSTOM HOMES"/>
    <m/>
    <s v="6018 KISTLER LN"/>
    <x v="1"/>
    <x v="0"/>
    <x v="0"/>
    <m/>
  </r>
  <r>
    <n v="2"/>
    <n v="2358"/>
    <n v="1"/>
    <d v="2002-05-21T00:00:00"/>
    <x v="0"/>
    <n v="1"/>
    <s v="Northeast Neighbors"/>
    <n v="4249987"/>
    <n v="896255"/>
    <m/>
    <m/>
    <s v="KAST CONSTRUCTION INC"/>
    <m/>
    <s v="3375 ANTIGUA DR"/>
    <x v="1"/>
    <x v="0"/>
    <x v="0"/>
    <m/>
  </r>
  <r>
    <n v="2"/>
    <n v="2525"/>
    <n v="1"/>
    <d v="2002-05-21T00:00:00"/>
    <x v="0"/>
    <n v="1"/>
    <s v="Active Bethel Citizens"/>
    <n v="4210718"/>
    <n v="891010"/>
    <m/>
    <m/>
    <s v="BRUCE WIECHERT CUSTOM HOMES"/>
    <m/>
    <s v="5908 FIRESTONE DR"/>
    <x v="1"/>
    <x v="0"/>
    <x v="0"/>
    <m/>
  </r>
  <r>
    <n v="2"/>
    <n v="2526"/>
    <n v="1"/>
    <d v="2002-05-21T00:00:00"/>
    <x v="0"/>
    <n v="1"/>
    <s v="Active Bethel Citizens"/>
    <n v="4210018"/>
    <n v="891431"/>
    <m/>
    <m/>
    <s v="BRUCE WIECHERT CUSTOM HOMES"/>
    <m/>
    <s v="6053 KISTLER LN"/>
    <x v="1"/>
    <x v="0"/>
    <x v="0"/>
    <m/>
  </r>
  <r>
    <n v="1"/>
    <n v="3521"/>
    <n v="1"/>
    <d v="2002-05-22T00:00:00"/>
    <x v="0"/>
    <n v="1"/>
    <s v="Santa Clara Community Organization"/>
    <n v="4223550"/>
    <n v="904372"/>
    <m/>
    <m/>
    <s v="BREEDEN BROS INC--DUPLICATE"/>
    <m/>
    <s v="1228 HILO DR"/>
    <x v="1"/>
    <x v="0"/>
    <x v="0"/>
    <m/>
  </r>
  <r>
    <n v="2"/>
    <n v="2311"/>
    <n v="1"/>
    <d v="2002-05-22T00:00:00"/>
    <x v="0"/>
    <n v="1"/>
    <s v="Santa Clara Community Organization"/>
    <n v="4224773"/>
    <n v="906262"/>
    <m/>
    <m/>
    <s v="BREEDEN BROS INC"/>
    <m/>
    <s v="4220 TORRINGTON AVE"/>
    <x v="1"/>
    <x v="0"/>
    <x v="0"/>
    <m/>
  </r>
  <r>
    <n v="2"/>
    <n v="2151"/>
    <n v="1"/>
    <d v="2002-05-23T00:00:00"/>
    <x v="2"/>
    <n v="1"/>
    <s v="Friendly Area Neighbors"/>
    <n v="4237102"/>
    <n v="872307"/>
    <m/>
    <m/>
    <s v="BERNEY JOSPEH C &amp; HARDING LINDA"/>
    <m/>
    <s v="631 W 25TH PL"/>
    <x v="1"/>
    <x v="0"/>
    <x v="0"/>
    <m/>
  </r>
  <r>
    <n v="2"/>
    <n v="2244"/>
    <n v="1"/>
    <d v="2002-05-23T00:00:00"/>
    <x v="0"/>
    <n v="1"/>
    <s v="Active Bethel Citizens"/>
    <n v="4210430"/>
    <n v="891023"/>
    <m/>
    <m/>
    <s v="BRUCE WIECHERT CUSTOM HOMES"/>
    <m/>
    <s v="5976 FIRESTONE DR"/>
    <x v="1"/>
    <x v="0"/>
    <x v="0"/>
    <m/>
  </r>
  <r>
    <n v="2"/>
    <n v="2523"/>
    <n v="1"/>
    <d v="2002-05-23T00:00:00"/>
    <x v="0"/>
    <n v="1"/>
    <s v="Active Bethel Citizens"/>
    <n v="4209939"/>
    <n v="891285"/>
    <m/>
    <m/>
    <s v="BRUCE WIECHERT CUSTOM HOMES"/>
    <m/>
    <s v="6066 KISTLER LN"/>
    <x v="1"/>
    <x v="0"/>
    <x v="0"/>
    <m/>
  </r>
  <r>
    <n v="2"/>
    <n v="2254"/>
    <n v="1"/>
    <d v="2002-05-24T00:00:00"/>
    <x v="0"/>
    <n v="1"/>
    <s v="Santa Clara Community Organization"/>
    <n v="4232342"/>
    <n v="903923"/>
    <m/>
    <m/>
    <s v="HOLVEY MARK"/>
    <m/>
    <s v="3719 JULIA LP"/>
    <x v="1"/>
    <x v="0"/>
    <x v="0"/>
    <m/>
  </r>
  <r>
    <n v="2"/>
    <n v="2294"/>
    <n v="1"/>
    <d v="2002-05-24T00:00:00"/>
    <x v="0"/>
    <n v="1"/>
    <s v="Active Bethel Citizens"/>
    <n v="4210507"/>
    <n v="891171"/>
    <m/>
    <m/>
    <s v="BRUCE WIECHERT CUSTOM HOMES"/>
    <m/>
    <s v="5955 FIRESTONE DR"/>
    <x v="1"/>
    <x v="0"/>
    <x v="0"/>
    <m/>
  </r>
  <r>
    <n v="2"/>
    <n v="2252"/>
    <n v="1"/>
    <d v="2002-05-28T00:00:00"/>
    <x v="0"/>
    <n v="1"/>
    <s v="Northeast Neighbors"/>
    <n v="4242806"/>
    <n v="901119"/>
    <m/>
    <m/>
    <s v="COREY DAVID S"/>
    <m/>
    <s v="3956 MIRROR POND WAY"/>
    <x v="1"/>
    <x v="0"/>
    <x v="0"/>
    <m/>
  </r>
  <r>
    <n v="2"/>
    <n v="2298"/>
    <n v="1"/>
    <d v="2002-05-28T00:00:00"/>
    <x v="0"/>
    <n v="1"/>
    <s v="Cal Young Neighborhood Association"/>
    <n v="4239312"/>
    <n v="888371"/>
    <m/>
    <m/>
    <s v="SMITH JEANNE LOUISE"/>
    <m/>
    <s v="1260 BRICKLEY RD"/>
    <x v="1"/>
    <x v="0"/>
    <x v="0"/>
    <m/>
  </r>
  <r>
    <n v="2"/>
    <n v="2556"/>
    <n v="1"/>
    <d v="2002-05-28T00:00:00"/>
    <x v="0"/>
    <n v="1"/>
    <s v="Active Bethel Citizens"/>
    <n v="4213278"/>
    <n v="889779"/>
    <m/>
    <m/>
    <s v="CENTEX HOMES"/>
    <m/>
    <s v="1562 ADELMAN LP"/>
    <x v="1"/>
    <x v="0"/>
    <x v="0"/>
    <m/>
  </r>
  <r>
    <n v="2"/>
    <n v="2305"/>
    <n v="1"/>
    <d v="2002-05-29T00:00:00"/>
    <x v="0"/>
    <n v="1"/>
    <s v="Santa Clara Community Organization"/>
    <n v="4226621"/>
    <n v="907881"/>
    <m/>
    <m/>
    <s v="FOX SAM &amp; MARSH MARK"/>
    <m/>
    <s v="140 LARKSMEAD LN"/>
    <x v="1"/>
    <x v="0"/>
    <x v="0"/>
    <m/>
  </r>
  <r>
    <n v="2"/>
    <n v="2429"/>
    <n v="1"/>
    <d v="2002-05-29T00:00:00"/>
    <x v="0"/>
    <n v="1"/>
    <s v="River Road Community Organization"/>
    <n v="4230667"/>
    <n v="891992"/>
    <m/>
    <m/>
    <s v="BREEDEN BROS INC"/>
    <m/>
    <s v="1348 MANZANA ST"/>
    <x v="1"/>
    <x v="0"/>
    <x v="0"/>
    <m/>
  </r>
  <r>
    <n v="2"/>
    <n v="2497"/>
    <n v="1"/>
    <d v="2002-05-29T00:00:00"/>
    <x v="0"/>
    <n v="1"/>
    <s v="Active Bethel Citizens"/>
    <n v="4219169"/>
    <n v="886105"/>
    <m/>
    <m/>
    <s v="RAINBOW LAKE LLC"/>
    <m/>
    <s v="653 HANOVER ST"/>
    <x v="1"/>
    <x v="0"/>
    <x v="0"/>
    <m/>
  </r>
  <r>
    <n v="2"/>
    <n v="2499"/>
    <n v="1"/>
    <d v="2002-05-29T00:00:00"/>
    <x v="0"/>
    <n v="1"/>
    <s v="Active Bethel Citizens"/>
    <n v="4219125"/>
    <n v="885887"/>
    <m/>
    <m/>
    <s v="RAINBOW LAKE LLC"/>
    <m/>
    <s v="583 HANOVER ST"/>
    <x v="1"/>
    <x v="0"/>
    <x v="0"/>
    <m/>
  </r>
  <r>
    <n v="2"/>
    <n v="2500"/>
    <n v="1"/>
    <d v="2002-05-29T00:00:00"/>
    <x v="0"/>
    <n v="1"/>
    <s v="Active Bethel Citizens"/>
    <n v="4219154"/>
    <n v="885752"/>
    <m/>
    <m/>
    <s v="RAINBOW LAKE LLC"/>
    <m/>
    <s v="523 HANOVER ST"/>
    <x v="1"/>
    <x v="0"/>
    <x v="0"/>
    <m/>
  </r>
  <r>
    <n v="2"/>
    <n v="2505"/>
    <n v="1"/>
    <d v="2002-05-29T00:00:00"/>
    <x v="0"/>
    <n v="1"/>
    <s v="Active Bethel Citizens"/>
    <n v="4219136"/>
    <n v="886106"/>
    <m/>
    <m/>
    <s v="RAINBOW LAKE LLC"/>
    <m/>
    <s v="663 HANOVER ST"/>
    <x v="1"/>
    <x v="0"/>
    <x v="0"/>
    <m/>
  </r>
  <r>
    <n v="2"/>
    <n v="2508"/>
    <n v="1"/>
    <d v="2002-05-29T00:00:00"/>
    <x v="0"/>
    <n v="1"/>
    <s v="Active Bethel Citizens"/>
    <n v="4219106"/>
    <n v="886107"/>
    <m/>
    <m/>
    <s v="RAINBOW LAKE LLC"/>
    <m/>
    <s v="673 HANOVER ST"/>
    <x v="1"/>
    <x v="0"/>
    <x v="0"/>
    <m/>
  </r>
  <r>
    <n v="2"/>
    <n v="2512"/>
    <n v="1"/>
    <d v="2002-05-29T00:00:00"/>
    <x v="0"/>
    <n v="1"/>
    <s v="Active Bethel Citizens"/>
    <n v="4219071"/>
    <n v="886108"/>
    <m/>
    <m/>
    <s v="RAINBOW LAKE LLC"/>
    <m/>
    <s v="683 HANOVER ST"/>
    <x v="1"/>
    <x v="0"/>
    <x v="0"/>
    <m/>
  </r>
  <r>
    <n v="2"/>
    <n v="2513"/>
    <n v="1"/>
    <d v="2002-05-29T00:00:00"/>
    <x v="0"/>
    <n v="1"/>
    <s v="Active Bethel Citizens"/>
    <n v="4219041"/>
    <n v="886110"/>
    <m/>
    <m/>
    <s v="RAINBOW LAKE LLC"/>
    <m/>
    <s v="693 HANOVER ST"/>
    <x v="1"/>
    <x v="0"/>
    <x v="0"/>
    <m/>
  </r>
  <r>
    <n v="2"/>
    <n v="2514"/>
    <n v="1"/>
    <d v="2002-05-29T00:00:00"/>
    <x v="0"/>
    <n v="1"/>
    <s v="Active Bethel Citizens"/>
    <n v="4218908"/>
    <n v="886110"/>
    <m/>
    <m/>
    <s v="RAINBOW LAKE LLC"/>
    <m/>
    <s v="676 HANOVER ST"/>
    <x v="1"/>
    <x v="0"/>
    <x v="0"/>
    <m/>
  </r>
  <r>
    <n v="2"/>
    <n v="2515"/>
    <n v="1"/>
    <d v="2002-05-29T00:00:00"/>
    <x v="0"/>
    <n v="1"/>
    <s v="Active Bethel Citizens"/>
    <n v="4218792"/>
    <n v="886123"/>
    <m/>
    <m/>
    <s v="RAINBOW LAKE LLC"/>
    <m/>
    <s v="696 HANOVER ST"/>
    <x v="1"/>
    <x v="0"/>
    <x v="0"/>
    <m/>
  </r>
  <r>
    <n v="2"/>
    <n v="2295"/>
    <n v="1"/>
    <d v="2002-05-30T00:00:00"/>
    <x v="0"/>
    <n v="1"/>
    <s v="Harlow Neighbors"/>
    <n v="4250747"/>
    <n v="880342"/>
    <m/>
    <m/>
    <s v="FOGELSTROM CO"/>
    <m/>
    <s v="479 COVEY LN"/>
    <x v="1"/>
    <x v="0"/>
    <x v="0"/>
    <m/>
  </r>
  <r>
    <n v="2"/>
    <n v="2355"/>
    <n v="1"/>
    <d v="2002-05-30T00:00:00"/>
    <x v="0"/>
    <n v="1"/>
    <s v="Santa Clara Community Organization"/>
    <n v="4227830"/>
    <n v="905371"/>
    <m/>
    <m/>
    <s v="BRUCE WIECHERT CUSTOM HOMES"/>
    <m/>
    <s v="263 NAISMITH BLVD"/>
    <x v="1"/>
    <x v="0"/>
    <x v="0"/>
    <m/>
  </r>
  <r>
    <n v="2"/>
    <n v="2366"/>
    <n v="1"/>
    <d v="2002-05-30T00:00:00"/>
    <x v="0"/>
    <n v="1"/>
    <s v="Harlow Neighbors"/>
    <n v="4250740"/>
    <n v="880227"/>
    <m/>
    <m/>
    <s v="FOGELSTROM CO"/>
    <m/>
    <s v="485 COVEY LN"/>
    <x v="1"/>
    <x v="0"/>
    <x v="0"/>
    <m/>
  </r>
  <r>
    <n v="2"/>
    <n v="2373"/>
    <n v="1"/>
    <d v="2002-05-31T00:00:00"/>
    <x v="0"/>
    <n v="1"/>
    <s v="Santa Clara Community Organization"/>
    <n v="4232379"/>
    <n v="904193"/>
    <m/>
    <m/>
    <s v="JAMES D OHMART CONSTRUCTION LLC"/>
    <m/>
    <s v="3756 JULIA LP"/>
    <x v="1"/>
    <x v="0"/>
    <x v="0"/>
    <m/>
  </r>
  <r>
    <n v="2"/>
    <n v="2487"/>
    <n v="1"/>
    <d v="2002-05-31T00:00:00"/>
    <x v="0"/>
    <n v="1"/>
    <s v="Santa Clara Community Organization"/>
    <n v="4222777"/>
    <n v="902600"/>
    <m/>
    <m/>
    <s v="IVERSON BOYD"/>
    <m/>
    <s v="3451 KORBEL ST"/>
    <x v="1"/>
    <x v="0"/>
    <x v="0"/>
    <m/>
  </r>
  <r>
    <n v="2"/>
    <n v="1821"/>
    <n v="1"/>
    <d v="2002-06-03T00:00:00"/>
    <x v="0"/>
    <n v="1"/>
    <s v="Harlow Neighbors"/>
    <n v="4246447"/>
    <n v="885529"/>
    <m/>
    <m/>
    <s v="LITTLE SHERYL"/>
    <m/>
    <s v="520 WALNUT LN"/>
    <x v="1"/>
    <x v="0"/>
    <x v="0"/>
    <m/>
  </r>
  <r>
    <n v="2"/>
    <n v="2064"/>
    <n v="1"/>
    <d v="2002-06-03T00:00:00"/>
    <x v="0"/>
    <n v="1"/>
    <s v="Crest Drive Citizens Association"/>
    <n v="4236293"/>
    <n v="865399"/>
    <m/>
    <m/>
    <s v="GUENTHER PAUL W &amp; TORUNN L"/>
    <m/>
    <s v="3936 MONROE ST"/>
    <x v="1"/>
    <x v="0"/>
    <x v="0"/>
    <m/>
  </r>
  <r>
    <n v="2"/>
    <n v="2302"/>
    <n v="1"/>
    <d v="2002-06-03T00:00:00"/>
    <x v="0"/>
    <n v="1"/>
    <s v="Jefferson Westside Neighbors"/>
    <n v="4238767"/>
    <n v="877035"/>
    <m/>
    <m/>
    <s v="MACDUFFEE NANCY M PEAKE"/>
    <m/>
    <s v="210 W 14TH AVE"/>
    <x v="1"/>
    <x v="0"/>
    <x v="0"/>
    <m/>
  </r>
  <r>
    <n v="2"/>
    <n v="1450"/>
    <n v="1"/>
    <d v="2002-06-04T00:00:00"/>
    <x v="0"/>
    <n v="1"/>
    <s v="Santa Clara Community Organization"/>
    <n v="4227747"/>
    <n v="908213"/>
    <m/>
    <m/>
    <s v="CRESCENT HOMES INC"/>
    <m/>
    <s v="4589 SYMPHONY DR"/>
    <x v="1"/>
    <x v="0"/>
    <x v="0"/>
    <m/>
  </r>
  <r>
    <n v="2"/>
    <n v="2168"/>
    <n v="1"/>
    <d v="2002-06-04T00:00:00"/>
    <x v="0"/>
    <n v="1"/>
    <s v="Santa Clara Community Organization"/>
    <n v="4227453"/>
    <n v="908581"/>
    <m/>
    <m/>
    <s v="COLBURN ALLEN L"/>
    <m/>
    <s v="4753 HONEYCOMB DR"/>
    <x v="1"/>
    <x v="0"/>
    <x v="0"/>
    <m/>
  </r>
  <r>
    <n v="2"/>
    <n v="2610"/>
    <n v="1"/>
    <d v="2002-06-04T00:00:00"/>
    <x v="0"/>
    <n v="1"/>
    <s v="Harlow Neighbors"/>
    <n v="4248494"/>
    <n v="891291"/>
    <m/>
    <m/>
    <s v="PREMIER HOMES"/>
    <m/>
    <s v="1743 PROVINCIAL WAY"/>
    <x v="1"/>
    <x v="0"/>
    <x v="0"/>
    <m/>
  </r>
  <r>
    <n v="2"/>
    <n v="1376"/>
    <n v="1"/>
    <d v="2002-06-05T00:00:00"/>
    <x v="0"/>
    <n v="1"/>
    <s v="Harlow Neighbors"/>
    <n v="4250532"/>
    <n v="880208"/>
    <m/>
    <m/>
    <s v="FOGELSTROM CO"/>
    <m/>
    <s v="490 COVEY LN"/>
    <x v="1"/>
    <x v="0"/>
    <x v="0"/>
    <m/>
  </r>
  <r>
    <n v="2"/>
    <n v="2049"/>
    <n v="1"/>
    <d v="2002-06-06T00:00:00"/>
    <x v="0"/>
    <n v="1"/>
    <s v="Churchill Area Neighbors"/>
    <n v="4226677"/>
    <n v="868923"/>
    <m/>
    <m/>
    <s v="WILLIAMS GENERAL CONTRACTING"/>
    <m/>
    <s v="3256 WINTERCREEK DR"/>
    <x v="1"/>
    <x v="0"/>
    <x v="0"/>
    <m/>
  </r>
  <r>
    <n v="2"/>
    <n v="2552"/>
    <n v="1"/>
    <d v="2002-06-07T00:00:00"/>
    <x v="0"/>
    <n v="1"/>
    <s v="Crest Drive Citizens Association"/>
    <n v="4234529"/>
    <n v="870980"/>
    <m/>
    <m/>
    <s v="REBEYROL ALAIN &amp; YOUNG HEATHER"/>
    <m/>
    <s v="1175 MCLEAN BLVD"/>
    <x v="1"/>
    <x v="0"/>
    <x v="0"/>
    <m/>
  </r>
  <r>
    <n v="2"/>
    <n v="2593"/>
    <n v="1"/>
    <d v="2002-06-07T00:00:00"/>
    <x v="3"/>
    <n v="2"/>
    <s v="Active Bethel Citizens"/>
    <n v="4222973"/>
    <n v="891537"/>
    <m/>
    <m/>
    <s v="PETERSEN VIRGINIA"/>
    <m/>
    <s v="1890 WAITE ST"/>
    <x v="1"/>
    <x v="1"/>
    <x v="1"/>
    <m/>
  </r>
  <r>
    <n v="2"/>
    <n v="2217"/>
    <n v="1"/>
    <d v="2002-06-10T00:00:00"/>
    <x v="0"/>
    <n v="1"/>
    <s v="Santa Clara Community Organization"/>
    <n v="4226683"/>
    <n v="905129"/>
    <m/>
    <m/>
    <s v="OREGON ESTATES LLC"/>
    <m/>
    <s v="3852 PATRICIA ST"/>
    <x v="1"/>
    <x v="0"/>
    <x v="0"/>
    <m/>
  </r>
  <r>
    <n v="2"/>
    <n v="2386"/>
    <n v="1"/>
    <d v="2002-06-11T00:00:00"/>
    <x v="2"/>
    <n v="1"/>
    <s v="Northeast Neighbors"/>
    <n v="4244072"/>
    <n v="898477"/>
    <m/>
    <m/>
    <s v="CAMPBELL REX &amp; GRETELLE"/>
    <m/>
    <s v="3455 WALTON LN"/>
    <x v="1"/>
    <x v="0"/>
    <x v="0"/>
    <m/>
  </r>
  <r>
    <n v="2"/>
    <n v="2456"/>
    <n v="1"/>
    <d v="2002-06-11T00:00:00"/>
    <x v="0"/>
    <n v="1"/>
    <s v="Northeast Neighbors"/>
    <n v="4242561"/>
    <n v="897911"/>
    <m/>
    <m/>
    <s v="PARADISE DEVELOPMENT CO"/>
    <m/>
    <s v="1873 LAKE CREEK AVE"/>
    <x v="1"/>
    <x v="0"/>
    <x v="0"/>
    <m/>
  </r>
  <r>
    <n v="2"/>
    <n v="2557"/>
    <n v="1"/>
    <d v="2002-06-11T00:00:00"/>
    <x v="0"/>
    <n v="1"/>
    <s v="Northeast Neighbors"/>
    <n v="4241868"/>
    <n v="898924"/>
    <m/>
    <m/>
    <s v="SIMAS FRANK &amp; ANN"/>
    <m/>
    <s v="3635 WATERBROOK WAY"/>
    <x v="1"/>
    <x v="0"/>
    <x v="0"/>
    <m/>
  </r>
  <r>
    <n v="2"/>
    <n v="2558"/>
    <n v="1"/>
    <d v="2002-06-11T00:00:00"/>
    <x v="0"/>
    <n v="1"/>
    <s v="Northeast Neighbors"/>
    <n v="4245385"/>
    <n v="895980"/>
    <m/>
    <m/>
    <s v="PARADISE DEVELOPMENT CO"/>
    <m/>
    <s v="2219 DEVON AVE"/>
    <x v="1"/>
    <x v="0"/>
    <x v="0"/>
    <m/>
  </r>
  <r>
    <n v="2"/>
    <n v="2767"/>
    <n v="1"/>
    <d v="2002-06-11T00:00:00"/>
    <x v="2"/>
    <n v="1"/>
    <s v="Active Bethel Citizens"/>
    <n v="4214741"/>
    <n v="891282"/>
    <m/>
    <m/>
    <s v="EUGENE SALES CENTER"/>
    <m/>
    <s v="1770 OAKHURST CT"/>
    <x v="1"/>
    <x v="0"/>
    <x v="0"/>
    <m/>
  </r>
  <r>
    <n v="2"/>
    <n v="2771"/>
    <n v="1"/>
    <d v="2002-06-11T00:00:00"/>
    <x v="1"/>
    <n v="1"/>
    <s v="Northeast Neighbors"/>
    <n v="4249602"/>
    <n v="893484"/>
    <m/>
    <s v="Summer Oaks Park"/>
    <s v="WARD JACK"/>
    <m/>
    <s v="3220 CRESCENT AVE, Unit 62"/>
    <x v="1"/>
    <x v="0"/>
    <x v="0"/>
    <m/>
  </r>
  <r>
    <n v="2"/>
    <n v="2407"/>
    <n v="1"/>
    <d v="2002-06-12T00:00:00"/>
    <x v="0"/>
    <n v="1"/>
    <s v="Fairmount Neighbors"/>
    <n v="4247769"/>
    <n v="870413"/>
    <m/>
    <m/>
    <s v="GERMANI PAUL &amp; JANE"/>
    <m/>
    <s v="2870 SPRING BLVD"/>
    <x v="1"/>
    <x v="0"/>
    <x v="0"/>
    <m/>
  </r>
  <r>
    <n v="2"/>
    <n v="2479"/>
    <n v="1"/>
    <d v="2002-06-12T00:00:00"/>
    <x v="0"/>
    <n v="1"/>
    <s v="Active Bethel Citizens"/>
    <n v="4210646"/>
    <n v="891015"/>
    <m/>
    <m/>
    <s v="BRUCE WIECHERT CUSTOM HOMES"/>
    <m/>
    <s v="5926 FIRESTONE DR"/>
    <x v="1"/>
    <x v="0"/>
    <x v="0"/>
    <m/>
  </r>
  <r>
    <n v="2"/>
    <n v="2559"/>
    <n v="1"/>
    <d v="2002-06-12T00:00:00"/>
    <x v="0"/>
    <n v="1"/>
    <s v="Active Bethel Citizens"/>
    <n v="4213407"/>
    <n v="890397"/>
    <m/>
    <s v="Avalon Village Phase 7"/>
    <s v="FOOTE DEVELOPMENT COMPANY"/>
    <m/>
    <s v="1618 RILEY LN"/>
    <x v="1"/>
    <x v="0"/>
    <x v="0"/>
    <m/>
  </r>
  <r>
    <n v="2"/>
    <n v="2560"/>
    <n v="1"/>
    <d v="2002-06-12T00:00:00"/>
    <x v="0"/>
    <n v="1"/>
    <s v="Active Bethel Citizens"/>
    <n v="4213363"/>
    <n v="890399"/>
    <m/>
    <s v="Avalon Village Phase 7"/>
    <s v="FOOTE DEVELOPMENT COMPANY"/>
    <m/>
    <s v="1622 RILEY LN"/>
    <x v="1"/>
    <x v="0"/>
    <x v="0"/>
    <m/>
  </r>
  <r>
    <n v="2"/>
    <n v="2562"/>
    <n v="1"/>
    <d v="2002-06-12T00:00:00"/>
    <x v="0"/>
    <n v="1"/>
    <s v="Active Bethel Citizens"/>
    <n v="4213322"/>
    <n v="890401"/>
    <m/>
    <s v="Avalon Village Phase 7"/>
    <s v="FOOTE DEVELOPMENT COMPANY"/>
    <m/>
    <s v="1624 RILEY LN"/>
    <x v="1"/>
    <x v="0"/>
    <x v="0"/>
    <m/>
  </r>
  <r>
    <n v="2"/>
    <n v="2586"/>
    <n v="1"/>
    <d v="2002-06-12T00:00:00"/>
    <x v="0"/>
    <n v="1"/>
    <s v="Northeast Neighbors"/>
    <n v="4241754"/>
    <n v="899654"/>
    <m/>
    <m/>
    <s v="ENGDALL KIRK &amp; LESLIE"/>
    <m/>
    <s v="3750 WATERBROOK WAY"/>
    <x v="1"/>
    <x v="0"/>
    <x v="0"/>
    <m/>
  </r>
  <r>
    <n v="2"/>
    <n v="2620"/>
    <n v="1"/>
    <d v="2002-06-12T00:00:00"/>
    <x v="0"/>
    <n v="1"/>
    <s v="Santa Clara Community Organization"/>
    <n v="4227704"/>
    <n v="908755"/>
    <m/>
    <m/>
    <s v="FUTURE B HOMES INC"/>
    <m/>
    <s v="4687 SYMPHONY DR"/>
    <x v="1"/>
    <x v="0"/>
    <x v="0"/>
    <m/>
  </r>
  <r>
    <n v="2"/>
    <n v="2563"/>
    <n v="1"/>
    <d v="2002-06-13T00:00:00"/>
    <x v="0"/>
    <n v="1"/>
    <s v="Active Bethel Citizens"/>
    <n v="4213324"/>
    <n v="890463"/>
    <m/>
    <s v="Avalon Village Phase 7"/>
    <s v="FOOTE DEVELOPMENT COMPANY"/>
    <m/>
    <s v="1626 RILEY LN"/>
    <x v="1"/>
    <x v="0"/>
    <x v="0"/>
    <m/>
  </r>
  <r>
    <n v="2"/>
    <n v="2564"/>
    <n v="1"/>
    <d v="2002-06-13T00:00:00"/>
    <x v="0"/>
    <n v="1"/>
    <s v="Active Bethel Citizens"/>
    <n v="4213366"/>
    <n v="890463"/>
    <m/>
    <s v="Avalon Village Phase 7"/>
    <s v="FOOTE DEVELOPMENT COMPANY"/>
    <m/>
    <s v="1628 RILEY LN"/>
    <x v="1"/>
    <x v="0"/>
    <x v="0"/>
    <m/>
  </r>
  <r>
    <n v="2"/>
    <n v="2565"/>
    <n v="1"/>
    <d v="2002-06-13T00:00:00"/>
    <x v="0"/>
    <n v="1"/>
    <s v="Active Bethel Citizens"/>
    <n v="4213409"/>
    <n v="890461"/>
    <m/>
    <s v="Avalon Village Phase 7"/>
    <s v="FOOTE DEVELOPMENT COMPANY"/>
    <m/>
    <s v="1632 RILEY LN"/>
    <x v="1"/>
    <x v="0"/>
    <x v="0"/>
    <m/>
  </r>
  <r>
    <n v="2"/>
    <n v="2714"/>
    <n v="1"/>
    <d v="2002-06-13T00:00:00"/>
    <x v="0"/>
    <n v="1"/>
    <s v="Santa Clara Community Organization"/>
    <n v="4227253"/>
    <n v="908792"/>
    <m/>
    <m/>
    <s v="POSTON TRENT"/>
    <m/>
    <s v="24 SPRINGWOOD DR"/>
    <x v="1"/>
    <x v="0"/>
    <x v="0"/>
    <m/>
  </r>
  <r>
    <n v="2"/>
    <n v="1872"/>
    <n v="1"/>
    <d v="2002-06-14T00:00:00"/>
    <x v="0"/>
    <n v="1"/>
    <s v="Northeast Neighbors"/>
    <n v="4244248"/>
    <n v="899193"/>
    <m/>
    <m/>
    <s v="ANSLOW &amp; DEGENEAULT"/>
    <m/>
    <s v="2225 AVENGALE DR"/>
    <x v="1"/>
    <x v="0"/>
    <x v="0"/>
    <m/>
  </r>
  <r>
    <n v="2"/>
    <n v="2848"/>
    <n v="1"/>
    <d v="2002-06-14T00:00:00"/>
    <x v="0"/>
    <n v="1"/>
    <s v="Santa Clara Community Organization"/>
    <n v="4224262"/>
    <n v="905612"/>
    <m/>
    <m/>
    <s v="BREEDEN BROS INC"/>
    <m/>
    <s v="455 LYNNBROOK DR"/>
    <x v="1"/>
    <x v="0"/>
    <x v="0"/>
    <m/>
  </r>
  <r>
    <n v="2"/>
    <n v="2807"/>
    <n v="1"/>
    <d v="2002-06-17T00:00:00"/>
    <x v="0"/>
    <n v="1"/>
    <s v="Santa Clara Community Organization"/>
    <n v="4227553"/>
    <n v="908729"/>
    <m/>
    <m/>
    <s v="HEINL MIKE"/>
    <m/>
    <s v="4684 SYMPHONY DR"/>
    <x v="1"/>
    <x v="0"/>
    <x v="0"/>
    <m/>
  </r>
  <r>
    <n v="2"/>
    <n v="2480"/>
    <n v="1"/>
    <d v="2002-06-18T00:00:00"/>
    <x v="0"/>
    <n v="1"/>
    <s v="Unknown"/>
    <m/>
    <m/>
    <m/>
    <m/>
    <s v="BOLLENBAUGH MICK &amp; KELLY"/>
    <m/>
    <s v="2020 BRISTOL AVE"/>
    <x v="1"/>
    <x v="0"/>
    <x v="0"/>
    <m/>
  </r>
  <r>
    <n v="2"/>
    <n v="1940"/>
    <n v="1"/>
    <d v="2002-06-19T00:00:00"/>
    <x v="0"/>
    <n v="1"/>
    <s v="Active Bethel Citizens"/>
    <n v="4219848"/>
    <n v="887666"/>
    <m/>
    <m/>
    <s v="MCKAY A BRUCE"/>
    <m/>
    <s v="4260 FLAGSTAFF ST"/>
    <x v="1"/>
    <x v="0"/>
    <x v="0"/>
    <m/>
  </r>
  <r>
    <n v="2"/>
    <n v="2185"/>
    <n v="1"/>
    <d v="2002-06-19T00:00:00"/>
    <x v="0"/>
    <n v="1"/>
    <s v="Harlow Neighbors"/>
    <n v="4250857"/>
    <n v="889510"/>
    <m/>
    <m/>
    <s v="MELTEBEKE DAVID"/>
    <m/>
    <s v="3477 SUSSEX ST"/>
    <x v="1"/>
    <x v="0"/>
    <x v="0"/>
    <m/>
  </r>
  <r>
    <n v="2"/>
    <n v="2561"/>
    <n v="1"/>
    <d v="2002-06-19T00:00:00"/>
    <x v="0"/>
    <n v="1"/>
    <s v="Active Bethel Citizens"/>
    <n v="4212464"/>
    <n v="890870"/>
    <m/>
    <m/>
    <s v="FOOTE DEVELOPMENT COMPANY"/>
    <m/>
    <s v="5560 JEFFREY WAY"/>
    <x v="1"/>
    <x v="0"/>
    <x v="0"/>
    <m/>
  </r>
  <r>
    <n v="2"/>
    <n v="2573"/>
    <n v="1"/>
    <d v="2002-06-19T00:00:00"/>
    <x v="0"/>
    <n v="1"/>
    <s v="Active Bethel Citizens"/>
    <n v="4212403"/>
    <n v="890872"/>
    <m/>
    <m/>
    <s v="FOOTE DEVELOPMENT COMPANY"/>
    <m/>
    <s v="5572 JEFFREY WAY"/>
    <x v="1"/>
    <x v="0"/>
    <x v="0"/>
    <m/>
  </r>
  <r>
    <n v="2"/>
    <n v="2574"/>
    <n v="1"/>
    <d v="2002-06-19T00:00:00"/>
    <x v="0"/>
    <n v="1"/>
    <s v="Active Bethel Citizens"/>
    <n v="4212339"/>
    <n v="890873"/>
    <m/>
    <m/>
    <s v="FOOTE DEVELOPMENT COMPANY"/>
    <m/>
    <s v="5590 JEFFREY WAY"/>
    <x v="1"/>
    <x v="0"/>
    <x v="0"/>
    <m/>
  </r>
  <r>
    <n v="2"/>
    <n v="2921"/>
    <n v="1"/>
    <d v="2002-06-21T00:00:00"/>
    <x v="0"/>
    <n v="1"/>
    <s v="Northeast Neighbors"/>
    <n v="4244353"/>
    <n v="898785"/>
    <m/>
    <m/>
    <s v="D J S INVESTMENTS L L C"/>
    <m/>
    <s v="2250 COMSTOCK AVE"/>
    <x v="1"/>
    <x v="0"/>
    <x v="0"/>
    <m/>
  </r>
  <r>
    <n v="2"/>
    <n v="2674"/>
    <n v="1"/>
    <d v="2002-06-24T00:00:00"/>
    <x v="0"/>
    <n v="1"/>
    <s v="River Road Community Organization"/>
    <n v="4229549"/>
    <n v="891559"/>
    <m/>
    <m/>
    <s v="GANSEN CONSTRUCTION"/>
    <m/>
    <s v="1039 HORN LN"/>
    <x v="1"/>
    <x v="0"/>
    <x v="0"/>
    <m/>
  </r>
  <r>
    <n v="2"/>
    <n v="2804"/>
    <n v="1"/>
    <d v="2002-06-24T00:00:00"/>
    <x v="0"/>
    <n v="1"/>
    <s v="Santa Clara Community Organization"/>
    <n v="4227453"/>
    <n v="908731"/>
    <m/>
    <m/>
    <s v="COLBURN HOMES"/>
    <m/>
    <s v="4781 HONEYCOMB DR"/>
    <x v="1"/>
    <x v="0"/>
    <x v="0"/>
    <m/>
  </r>
  <r>
    <n v="2"/>
    <n v="2048"/>
    <n v="1"/>
    <d v="2002-06-25T00:00:00"/>
    <x v="0"/>
    <n v="1"/>
    <s v="Southeast Neighbors"/>
    <n v="4246353"/>
    <n v="862433"/>
    <m/>
    <m/>
    <s v="HAWES GEORGE"/>
    <m/>
    <s v="1819 SUNCATCHER WAY"/>
    <x v="1"/>
    <x v="0"/>
    <x v="0"/>
    <m/>
  </r>
  <r>
    <n v="2"/>
    <n v="2575"/>
    <n v="1"/>
    <d v="2002-06-26T00:00:00"/>
    <x v="0"/>
    <n v="1"/>
    <s v="Active Bethel Citizens"/>
    <n v="4212344"/>
    <n v="891018"/>
    <m/>
    <m/>
    <s v="FOOTE DEVELOPMENT COMPANY"/>
    <m/>
    <s v="5585 JEFFREY WAY"/>
    <x v="1"/>
    <x v="0"/>
    <x v="0"/>
    <m/>
  </r>
  <r>
    <n v="2"/>
    <n v="2576"/>
    <n v="1"/>
    <d v="2002-06-26T00:00:00"/>
    <x v="0"/>
    <n v="1"/>
    <s v="Active Bethel Citizens"/>
    <n v="4212413"/>
    <n v="891016"/>
    <m/>
    <m/>
    <s v="FOOTE DEVELOPMENT COMPANY"/>
    <m/>
    <s v="5563 JEFFREY WAY"/>
    <x v="1"/>
    <x v="0"/>
    <x v="0"/>
    <m/>
  </r>
  <r>
    <n v="2"/>
    <n v="2577"/>
    <n v="1"/>
    <d v="2002-06-26T00:00:00"/>
    <x v="0"/>
    <n v="1"/>
    <s v="Active Bethel Citizens"/>
    <n v="4212474"/>
    <n v="891013"/>
    <m/>
    <m/>
    <s v="FOOTE DEVELOPMENT COMPANY"/>
    <m/>
    <s v="5555 JEFFREY WAY"/>
    <x v="1"/>
    <x v="0"/>
    <x v="0"/>
    <m/>
  </r>
  <r>
    <n v="2"/>
    <n v="2622"/>
    <n v="1"/>
    <d v="2002-06-26T00:00:00"/>
    <x v="0"/>
    <n v="1"/>
    <s v="Active Bethel Citizens"/>
    <n v="4212546"/>
    <n v="889304"/>
    <m/>
    <m/>
    <s v="HAYDEN HOMES"/>
    <m/>
    <s v="1238 COLTON WAY"/>
    <x v="1"/>
    <x v="0"/>
    <x v="0"/>
    <m/>
  </r>
  <r>
    <n v="2"/>
    <n v="2624"/>
    <n v="1"/>
    <d v="2002-06-26T00:00:00"/>
    <x v="0"/>
    <n v="1"/>
    <s v="Active Bethel Citizens"/>
    <n v="4212885"/>
    <n v="889458"/>
    <m/>
    <m/>
    <s v="HAYDEN HOMES"/>
    <m/>
    <s v="1299 PEETS CT"/>
    <x v="1"/>
    <x v="0"/>
    <x v="0"/>
    <m/>
  </r>
  <r>
    <n v="2"/>
    <n v="2625"/>
    <n v="1"/>
    <d v="2002-06-26T00:00:00"/>
    <x v="0"/>
    <n v="1"/>
    <s v="Active Bethel Citizens"/>
    <n v="4212550"/>
    <n v="889363"/>
    <m/>
    <m/>
    <s v="HAYDEN HOMES"/>
    <m/>
    <s v="1248 COLTON WAY"/>
    <x v="1"/>
    <x v="0"/>
    <x v="0"/>
    <m/>
  </r>
  <r>
    <n v="2"/>
    <n v="2627"/>
    <n v="1"/>
    <d v="2002-06-26T00:00:00"/>
    <x v="0"/>
    <n v="1"/>
    <s v="Active Bethel Citizens"/>
    <n v="4212545"/>
    <n v="889244"/>
    <m/>
    <m/>
    <s v="HAYDEN HOMES"/>
    <m/>
    <s v="5621 DONOHOE AVE"/>
    <x v="1"/>
    <x v="0"/>
    <x v="0"/>
    <m/>
  </r>
  <r>
    <n v="2"/>
    <n v="2809"/>
    <n v="1"/>
    <d v="2002-06-26T00:00:00"/>
    <x v="0"/>
    <n v="1"/>
    <s v="Santa Clara Community Organization"/>
    <n v="4227566"/>
    <n v="908516"/>
    <m/>
    <m/>
    <s v="TOTH ERIC &amp; ROSANNA"/>
    <m/>
    <s v="4640 SYMPHONY DR"/>
    <x v="1"/>
    <x v="0"/>
    <x v="0"/>
    <m/>
  </r>
  <r>
    <n v="2"/>
    <n v="2990"/>
    <n v="1"/>
    <d v="2002-06-26T00:00:00"/>
    <x v="0"/>
    <n v="1"/>
    <s v="River Road Community Organization"/>
    <n v="4230818"/>
    <n v="891737"/>
    <m/>
    <m/>
    <s v="KONOLD GARY"/>
    <m/>
    <s v="1327 MANZANA ST"/>
    <x v="1"/>
    <x v="0"/>
    <x v="0"/>
    <m/>
  </r>
  <r>
    <n v="2"/>
    <n v="2612"/>
    <n v="1"/>
    <d v="2002-06-27T00:00:00"/>
    <x v="0"/>
    <n v="1"/>
    <s v="Northeast Neighbors"/>
    <n v="4243297"/>
    <n v="901094"/>
    <m/>
    <m/>
    <s v="FUTURE B HOMES INC"/>
    <m/>
    <s v="3986 MIRROR POND WAY"/>
    <x v="1"/>
    <x v="0"/>
    <x v="0"/>
    <m/>
  </r>
  <r>
    <n v="2"/>
    <n v="3046"/>
    <n v="1"/>
    <d v="2002-06-27T00:00:00"/>
    <x v="0"/>
    <n v="1"/>
    <s v="Active Bethel Citizens"/>
    <n v="4210510"/>
    <n v="891261"/>
    <m/>
    <m/>
    <s v="BRUCE WIECHERT CUSTOM HOMES"/>
    <m/>
    <s v="5952 KISTLER LN"/>
    <x v="1"/>
    <x v="0"/>
    <x v="0"/>
    <m/>
  </r>
  <r>
    <n v="2"/>
    <n v="3113"/>
    <n v="1"/>
    <d v="2002-06-27T00:00:00"/>
    <x v="0"/>
    <n v="1"/>
    <s v="Santa Clara Community Organization"/>
    <n v="4228073"/>
    <n v="903997"/>
    <m/>
    <m/>
    <s v="BRUCE WIECHERT CUSTOM HOMES"/>
    <m/>
    <s v="3669 COUNTRYSIDE LN"/>
    <x v="1"/>
    <x v="0"/>
    <x v="0"/>
    <m/>
  </r>
  <r>
    <n v="2"/>
    <n v="3114"/>
    <n v="1"/>
    <d v="2002-06-27T00:00:00"/>
    <x v="0"/>
    <n v="1"/>
    <s v="Santa Clara Community Organization"/>
    <n v="4228012"/>
    <n v="905373"/>
    <m/>
    <m/>
    <s v="BRUCE WIECHERT CUSTOM HOMES"/>
    <m/>
    <s v="253 NAISMITH BLVD"/>
    <x v="1"/>
    <x v="0"/>
    <x v="0"/>
    <m/>
  </r>
  <r>
    <n v="2"/>
    <n v="3148"/>
    <n v="1"/>
    <d v="2002-06-27T00:00:00"/>
    <x v="1"/>
    <n v="1"/>
    <s v="Northeast Neighbors"/>
    <n v="4249602"/>
    <n v="893484"/>
    <m/>
    <s v="Summer Oaks"/>
    <s v="WARD JACK"/>
    <m/>
    <s v="3220 CRESCENT AVE, Unit 19"/>
    <x v="1"/>
    <x v="0"/>
    <x v="0"/>
    <m/>
  </r>
  <r>
    <n v="2"/>
    <n v="1913"/>
    <n v="1"/>
    <d v="2002-06-28T00:00:00"/>
    <x v="0"/>
    <n v="1"/>
    <s v="Southeast Neighbors"/>
    <n v="4244871"/>
    <n v="863214"/>
    <m/>
    <m/>
    <s v="COOK GARY W"/>
    <m/>
    <s v="4284 BENT TREE LN"/>
    <x v="1"/>
    <x v="0"/>
    <x v="0"/>
    <m/>
  </r>
  <r>
    <n v="2"/>
    <n v="2634"/>
    <n v="1"/>
    <d v="2002-06-28T00:00:00"/>
    <x v="2"/>
    <n v="1"/>
    <s v="Northeast Neighbors"/>
    <n v="4247015"/>
    <n v="895004"/>
    <m/>
    <m/>
    <s v="SHARP RAY &amp; FAYE"/>
    <m/>
    <s v="2850 KINNEY LP"/>
    <x v="1"/>
    <x v="0"/>
    <x v="0"/>
    <m/>
  </r>
  <r>
    <n v="2"/>
    <n v="3453"/>
    <n v="1"/>
    <d v="2002-06-28T00:00:00"/>
    <x v="1"/>
    <n v="1"/>
    <s v="Santa Clara Community Organization"/>
    <n v="4224503"/>
    <n v="897859"/>
    <m/>
    <s v="Gainsborough"/>
    <s v="JOHNSON LOUIS"/>
    <m/>
    <s v="2421 LANSDOWN RD"/>
    <x v="1"/>
    <x v="0"/>
    <x v="0"/>
    <m/>
  </r>
  <r>
    <n v="1"/>
    <n v="3976"/>
    <n v="1"/>
    <d v="2002-07-01T00:00:00"/>
    <x v="0"/>
    <n v="1"/>
    <s v="Santa Clara Community Organization"/>
    <n v="4227392"/>
    <n v="909077"/>
    <m/>
    <m/>
    <s v="FOX CONSTRUCTION &amp; WEATHERIZATION"/>
    <m/>
    <s v="100 DANIEL DR"/>
    <x v="1"/>
    <x v="0"/>
    <x v="0"/>
    <m/>
  </r>
  <r>
    <n v="2"/>
    <n v="2747"/>
    <n v="1"/>
    <d v="2002-07-01T00:00:00"/>
    <x v="0"/>
    <n v="1"/>
    <s v="Southeast Neighbors"/>
    <n v="4247298"/>
    <n v="865585"/>
    <m/>
    <m/>
    <s v="BREEDEN BROS INC--DUPLICATE"/>
    <m/>
    <s v="1963 WOODSON LP"/>
    <x v="1"/>
    <x v="0"/>
    <x v="0"/>
    <m/>
  </r>
  <r>
    <n v="2"/>
    <n v="3115"/>
    <n v="1"/>
    <d v="2002-07-01T00:00:00"/>
    <x v="0"/>
    <n v="1"/>
    <s v="Santa Clara Community Organization"/>
    <n v="4227924"/>
    <n v="904186"/>
    <m/>
    <m/>
    <s v="BRUCE WIECHERT CUSTOM HOMES"/>
    <m/>
    <s v="3698 COUNTRYSIDE LN"/>
    <x v="1"/>
    <x v="0"/>
    <x v="0"/>
    <m/>
  </r>
  <r>
    <n v="2"/>
    <n v="3150"/>
    <n v="1"/>
    <d v="2002-07-01T00:00:00"/>
    <x v="0"/>
    <n v="1"/>
    <s v="River Road Community Organization"/>
    <n v="4230587"/>
    <n v="891984"/>
    <m/>
    <m/>
    <s v="BREEDEN BROS INC"/>
    <m/>
    <s v="1342 MANZANA ST"/>
    <x v="1"/>
    <x v="0"/>
    <x v="0"/>
    <m/>
  </r>
  <r>
    <n v="2"/>
    <n v="3151"/>
    <n v="1"/>
    <d v="2002-07-01T00:00:00"/>
    <x v="0"/>
    <n v="1"/>
    <s v="River Road Community Organization"/>
    <n v="4230578"/>
    <n v="891729"/>
    <m/>
    <m/>
    <s v="BREEDEN BROS INC"/>
    <m/>
    <s v="353 GARTH LN"/>
    <x v="1"/>
    <x v="0"/>
    <x v="0"/>
    <m/>
  </r>
  <r>
    <n v="2"/>
    <n v="3238"/>
    <n v="1"/>
    <d v="2002-07-01T00:00:00"/>
    <x v="0"/>
    <n v="1"/>
    <s v="Santa Clara Community Organization"/>
    <n v="4224762"/>
    <n v="905871"/>
    <m/>
    <m/>
    <s v="BREEDEN BROS INC--DUPLICATE"/>
    <m/>
    <s v="4094 TORRINGTON AVE"/>
    <x v="1"/>
    <x v="0"/>
    <x v="0"/>
    <m/>
  </r>
  <r>
    <n v="2"/>
    <n v="2597"/>
    <n v="1"/>
    <d v="2002-07-02T00:00:00"/>
    <x v="0"/>
    <n v="1"/>
    <s v="River Road Community Organization"/>
    <n v="4228764"/>
    <n v="890183"/>
    <m/>
    <m/>
    <s v="SHIELDS PATRICK J &amp; BARBARA"/>
    <m/>
    <s v="1489 W HILLIARD LN"/>
    <x v="1"/>
    <x v="0"/>
    <x v="0"/>
    <m/>
  </r>
  <r>
    <n v="2"/>
    <n v="2433"/>
    <n v="1"/>
    <d v="2002-07-03T00:00:00"/>
    <x v="0"/>
    <n v="1"/>
    <s v="Northeast Neighbors"/>
    <n v="4244274"/>
    <n v="898795"/>
    <m/>
    <m/>
    <s v="OBERMIRE GARY &amp; ROBIN"/>
    <m/>
    <s v="2240 COMSTOCK AVE"/>
    <x v="1"/>
    <x v="0"/>
    <x v="0"/>
    <m/>
  </r>
  <r>
    <n v="2"/>
    <n v="2922"/>
    <n v="1"/>
    <d v="2002-07-03T00:00:00"/>
    <x v="0"/>
    <n v="1"/>
    <s v="Northeast Neighbors"/>
    <n v="4244746"/>
    <n v="898776"/>
    <m/>
    <m/>
    <s v="D J S INVESTMENTS L L C"/>
    <m/>
    <s v="2302 COMSTOCK AVE"/>
    <x v="1"/>
    <x v="0"/>
    <x v="0"/>
    <m/>
  </r>
  <r>
    <n v="2"/>
    <n v="3170"/>
    <n v="1"/>
    <d v="2002-07-03T00:00:00"/>
    <x v="0"/>
    <n v="1"/>
    <s v="Active Bethel Citizens"/>
    <n v="4214507"/>
    <n v="889001"/>
    <m/>
    <m/>
    <s v="CENTEX HOMES"/>
    <m/>
    <s v="5266 DONOHOE AVE"/>
    <x v="1"/>
    <x v="0"/>
    <x v="0"/>
    <m/>
  </r>
  <r>
    <n v="2"/>
    <n v="2666"/>
    <n v="1"/>
    <d v="2002-07-08T00:00:00"/>
    <x v="0"/>
    <n v="1"/>
    <s v="Santa Clara Community Organization"/>
    <n v="4232146"/>
    <n v="904463"/>
    <m/>
    <m/>
    <s v="CASCADE DOOR WINDOW &amp; CONSTRUCTION"/>
    <m/>
    <s v="3828 ROBBIE ST"/>
    <x v="1"/>
    <x v="0"/>
    <x v="0"/>
    <m/>
  </r>
  <r>
    <n v="2"/>
    <n v="2772"/>
    <n v="1"/>
    <d v="2002-07-08T00:00:00"/>
    <x v="0"/>
    <n v="1"/>
    <s v="Santa Clara Community Organization"/>
    <n v="4227749"/>
    <n v="908347"/>
    <m/>
    <m/>
    <s v="HEITMAN CUSTOM HOMES"/>
    <m/>
    <s v="4603 SYMPHONY DR"/>
    <x v="1"/>
    <x v="0"/>
    <x v="0"/>
    <m/>
  </r>
  <r>
    <n v="2"/>
    <n v="3240"/>
    <n v="1"/>
    <d v="2002-07-08T00:00:00"/>
    <x v="0"/>
    <n v="1"/>
    <s v="Churchill Area Neighbors"/>
    <n v="4221309"/>
    <n v="873333"/>
    <m/>
    <m/>
    <s v="LODGE RANDY"/>
    <m/>
    <s v="2418 FOUR OAKS GRANGE RD"/>
    <x v="1"/>
    <x v="0"/>
    <x v="0"/>
    <m/>
  </r>
  <r>
    <n v="2"/>
    <n v="3303"/>
    <n v="1"/>
    <d v="2002-07-08T00:00:00"/>
    <x v="0"/>
    <n v="1"/>
    <s v="Active Bethel Citizens"/>
    <n v="4210155"/>
    <n v="891036"/>
    <m/>
    <m/>
    <s v="BRUCE WIECHERT CUSTOM HOMES"/>
    <m/>
    <s v="6014 FIRESTONE DR"/>
    <x v="1"/>
    <x v="0"/>
    <x v="0"/>
    <m/>
  </r>
  <r>
    <n v="2"/>
    <n v="3235"/>
    <n v="1"/>
    <d v="2002-07-10T00:00:00"/>
    <x v="0"/>
    <n v="1"/>
    <s v="Active Bethel Citizens"/>
    <n v="4212889"/>
    <n v="889549"/>
    <m/>
    <m/>
    <s v="HAYDEN HOMES"/>
    <m/>
    <s v="5588 AUSTIN WAY"/>
    <x v="1"/>
    <x v="0"/>
    <x v="0"/>
    <m/>
  </r>
  <r>
    <n v="2"/>
    <n v="3236"/>
    <n v="1"/>
    <d v="2002-07-10T00:00:00"/>
    <x v="0"/>
    <n v="1"/>
    <s v="Active Bethel Citizens"/>
    <n v="4212704"/>
    <n v="889358"/>
    <m/>
    <m/>
    <s v="HAYDEN HOMES"/>
    <m/>
    <s v="1245 COLTON WAY"/>
    <x v="1"/>
    <x v="0"/>
    <x v="0"/>
    <m/>
  </r>
  <r>
    <n v="2"/>
    <n v="3250"/>
    <n v="1"/>
    <d v="2002-07-10T00:00:00"/>
    <x v="0"/>
    <n v="1"/>
    <s v="Active Bethel Citizens"/>
    <n v="4212804"/>
    <n v="889442"/>
    <m/>
    <m/>
    <s v="HAYDEN HOMES"/>
    <m/>
    <s v="1280 PEETS CT"/>
    <x v="1"/>
    <x v="0"/>
    <x v="0"/>
    <m/>
  </r>
  <r>
    <n v="2"/>
    <n v="3251"/>
    <n v="1"/>
    <d v="2002-07-10T00:00:00"/>
    <x v="0"/>
    <n v="1"/>
    <s v="Active Bethel Citizens"/>
    <n v="4212707"/>
    <n v="889418"/>
    <m/>
    <m/>
    <s v="HAYDEN HOMES"/>
    <m/>
    <s v="1259 COLTON WAY"/>
    <x v="1"/>
    <x v="0"/>
    <x v="0"/>
    <m/>
  </r>
  <r>
    <n v="2"/>
    <n v="3252"/>
    <n v="1"/>
    <d v="2002-07-10T00:00:00"/>
    <x v="0"/>
    <n v="1"/>
    <s v="Active Bethel Citizens"/>
    <n v="4212958"/>
    <n v="889287"/>
    <m/>
    <m/>
    <s v="HAYDEN HOMES"/>
    <m/>
    <s v="1247 PEETS CT"/>
    <x v="1"/>
    <x v="0"/>
    <x v="0"/>
    <m/>
  </r>
  <r>
    <n v="2"/>
    <n v="3335"/>
    <n v="1"/>
    <d v="2002-07-10T00:00:00"/>
    <x v="0"/>
    <n v="1"/>
    <s v="Santa Clara Community Organization"/>
    <n v="4226565"/>
    <n v="905258"/>
    <m/>
    <m/>
    <s v="BRUCE WIECHERT CUSTOM HOMES"/>
    <m/>
    <s v="444 NAISMITH BLVD"/>
    <x v="1"/>
    <x v="0"/>
    <x v="0"/>
    <m/>
  </r>
  <r>
    <n v="1"/>
    <n v="3529"/>
    <n v="1"/>
    <d v="2002-07-11T00:00:00"/>
    <x v="0"/>
    <n v="1"/>
    <s v="Northeast Neighbors"/>
    <n v="4250078"/>
    <n v="896249"/>
    <m/>
    <m/>
    <s v="ANSLOW &amp; DEGENEAULT"/>
    <m/>
    <s v="3383 ANTIGUA DR"/>
    <x v="1"/>
    <x v="0"/>
    <x v="0"/>
    <m/>
  </r>
  <r>
    <n v="2"/>
    <n v="2859"/>
    <n v="1"/>
    <d v="2002-07-11T00:00:00"/>
    <x v="8"/>
    <n v="2"/>
    <s v="South University Neighborhood Association"/>
    <n v="4243342"/>
    <n v="875371"/>
    <m/>
    <m/>
    <s v="HANSEN GEORGE G &amp; MARY A"/>
    <m/>
    <s v="962 E 18TH AVE"/>
    <x v="1"/>
    <x v="1"/>
    <x v="1"/>
    <m/>
  </r>
  <r>
    <n v="2"/>
    <n v="3210"/>
    <n v="1"/>
    <d v="2002-07-11T00:00:00"/>
    <x v="0"/>
    <n v="1"/>
    <s v="Harlow Neighbors"/>
    <n v="4250328"/>
    <n v="879458"/>
    <m/>
    <m/>
    <s v="MASADA DEVELOPMENT INC"/>
    <m/>
    <s v="3720 BARDELL AVE"/>
    <x v="1"/>
    <x v="0"/>
    <x v="0"/>
    <m/>
  </r>
  <r>
    <n v="2"/>
    <n v="2766"/>
    <n v="1"/>
    <d v="2002-07-12T00:00:00"/>
    <x v="0"/>
    <n v="1"/>
    <s v="Harlow Neighbors"/>
    <n v="4250682"/>
    <n v="880240"/>
    <m/>
    <m/>
    <s v="FOGELSTROM CO"/>
    <m/>
    <s v="487 COVEY LN"/>
    <x v="1"/>
    <x v="0"/>
    <x v="0"/>
    <m/>
  </r>
  <r>
    <n v="2"/>
    <n v="3137"/>
    <n v="1"/>
    <d v="2002-07-12T00:00:00"/>
    <x v="0"/>
    <n v="1"/>
    <s v="Northeast Neighbors"/>
    <n v="4243032"/>
    <n v="900123"/>
    <m/>
    <m/>
    <s v="PLUEARD JEFF &amp; WENDY"/>
    <m/>
    <s v="3779 STERLING WOODS DR"/>
    <x v="1"/>
    <x v="0"/>
    <x v="0"/>
    <m/>
  </r>
  <r>
    <n v="2"/>
    <n v="3264"/>
    <n v="1"/>
    <d v="2002-07-12T00:00:00"/>
    <x v="0"/>
    <n v="1"/>
    <s v="Santa Clara Community Organization"/>
    <n v="4226791"/>
    <n v="899702"/>
    <m/>
    <m/>
    <s v="SURMEIER STEVEN H"/>
    <m/>
    <s v="2796 LA DARRAH ST"/>
    <x v="1"/>
    <x v="0"/>
    <x v="0"/>
    <m/>
  </r>
  <r>
    <n v="2"/>
    <n v="3368"/>
    <n v="1"/>
    <d v="2002-07-12T00:00:00"/>
    <x v="0"/>
    <n v="1"/>
    <s v="Santa Clara Community Organization"/>
    <n v="4226352"/>
    <n v="905048"/>
    <m/>
    <m/>
    <s v="WEST COAST ENTERPRISES INC"/>
    <m/>
    <s v="398 MACKIN AVE"/>
    <x v="1"/>
    <x v="0"/>
    <x v="0"/>
    <m/>
  </r>
  <r>
    <n v="2"/>
    <n v="3375"/>
    <n v="1"/>
    <d v="2002-07-12T00:00:00"/>
    <x v="2"/>
    <n v="1"/>
    <s v="Santa Clara Community Organization"/>
    <n v="4230911"/>
    <n v="903366"/>
    <m/>
    <m/>
    <s v="CONSER HOMES INC"/>
    <m/>
    <s v="3615 RIVERCREST DR"/>
    <x v="1"/>
    <x v="0"/>
    <x v="0"/>
    <m/>
  </r>
  <r>
    <n v="2"/>
    <n v="1966"/>
    <n v="1"/>
    <d v="2002-07-15T00:00:00"/>
    <x v="0"/>
    <n v="1"/>
    <s v="Southeast Neighbors"/>
    <n v="4246992"/>
    <n v="862664"/>
    <m/>
    <m/>
    <s v="LANE STEVE &amp; CINDY"/>
    <m/>
    <s v="2058 WHY WORRY LN"/>
    <x v="1"/>
    <x v="0"/>
    <x v="0"/>
    <m/>
  </r>
  <r>
    <n v="2"/>
    <n v="3379"/>
    <n v="1"/>
    <d v="2002-07-15T00:00:00"/>
    <x v="1"/>
    <n v="1"/>
    <s v="Active Bethel Citizens"/>
    <n v="4214949"/>
    <n v="888055"/>
    <m/>
    <m/>
    <s v="DANELAND MBL HOME PARK LLC"/>
    <s v="THOMPSON WILLIAM  A"/>
    <s v="1199 N TERRY ST, Unit 173"/>
    <x v="1"/>
    <x v="0"/>
    <x v="0"/>
    <m/>
  </r>
  <r>
    <n v="2"/>
    <n v="3575"/>
    <n v="1"/>
    <d v="2002-07-15T00:00:00"/>
    <x v="1"/>
    <n v="1"/>
    <s v="West Eugene Community Organization"/>
    <n v="4221599"/>
    <n v="877190"/>
    <m/>
    <s v="Churchill Meadows"/>
    <s v="CHURCHILL MEADOWS LLC"/>
    <s v="EASTMAN JAMES A"/>
    <s v="1415 S BERTELSEN RD, Unit 60"/>
    <x v="1"/>
    <x v="0"/>
    <x v="0"/>
    <m/>
  </r>
  <r>
    <n v="2"/>
    <n v="2063"/>
    <n v="1"/>
    <d v="2002-07-16T00:00:00"/>
    <x v="0"/>
    <n v="1"/>
    <s v="Northeast Neighbors"/>
    <n v="4243480"/>
    <n v="898861"/>
    <m/>
    <m/>
    <s v="VALLEY BUILDERS"/>
    <m/>
    <s v="2120 ASHBURY DR"/>
    <x v="1"/>
    <x v="0"/>
    <x v="0"/>
    <m/>
  </r>
  <r>
    <n v="2"/>
    <n v="2383"/>
    <n v="1"/>
    <d v="2002-07-16T00:00:00"/>
    <x v="4"/>
    <n v="54"/>
    <s v="Downtown Neighborhood Association"/>
    <n v="4240180"/>
    <n v="878201"/>
    <s v="Other Retail-Apparel/Acc."/>
    <s v="Aurora Building"/>
    <s v="ST VINCENT DE PAUL SOCIETY-DUPLICAT"/>
    <s v="AURORA BUILDING"/>
    <s v="100 E 11TH AVE"/>
    <x v="1"/>
    <x v="2"/>
    <x v="1"/>
    <s v="Units confirmed."/>
  </r>
  <r>
    <n v="2"/>
    <n v="2569"/>
    <n v="1"/>
    <d v="2002-07-16T00:00:00"/>
    <x v="0"/>
    <n v="1"/>
    <s v="Active Bethel Citizens"/>
    <n v="4213590"/>
    <n v="890393"/>
    <m/>
    <s v="Avalon Village Phase 7"/>
    <s v="FOOTE DEVELOPMENT COMPANY"/>
    <m/>
    <s v="1625 RILEY LN"/>
    <x v="1"/>
    <x v="0"/>
    <x v="0"/>
    <m/>
  </r>
  <r>
    <n v="2"/>
    <n v="2570"/>
    <n v="1"/>
    <d v="2002-07-16T00:00:00"/>
    <x v="0"/>
    <n v="1"/>
    <s v="Active Bethel Citizens"/>
    <n v="4213548"/>
    <n v="890393"/>
    <m/>
    <s v="Avalon Village Phase 7"/>
    <s v="FOOTE DEVELOPMENT COMPANY"/>
    <m/>
    <s v="1623 RILEY LN"/>
    <x v="1"/>
    <x v="0"/>
    <x v="0"/>
    <m/>
  </r>
  <r>
    <n v="2"/>
    <n v="2571"/>
    <n v="1"/>
    <d v="2002-07-16T00:00:00"/>
    <x v="0"/>
    <n v="1"/>
    <s v="Active Bethel Citizens"/>
    <n v="4213505"/>
    <n v="890394"/>
    <m/>
    <s v="Avalon Village Phase 7"/>
    <s v="FOOTE DEVELOPMENT COMPANY"/>
    <m/>
    <s v="1619 RILEY LN"/>
    <x v="1"/>
    <x v="0"/>
    <x v="0"/>
    <m/>
  </r>
  <r>
    <n v="2"/>
    <n v="2948"/>
    <n v="1"/>
    <d v="2002-07-17T00:00:00"/>
    <x v="0"/>
    <n v="1"/>
    <s v="Churchill Area Neighbors"/>
    <n v="4226877"/>
    <n v="870713"/>
    <m/>
    <m/>
    <s v="HEITMAN CUSTOM HOMES"/>
    <m/>
    <s v="3097 SKYVIEW LN"/>
    <x v="1"/>
    <x v="0"/>
    <x v="0"/>
    <m/>
  </r>
  <r>
    <n v="2"/>
    <n v="2047"/>
    <n v="1"/>
    <d v="2002-07-18T00:00:00"/>
    <x v="0"/>
    <n v="1"/>
    <s v="Santa Clara Community Organization"/>
    <n v="4227478"/>
    <n v="908975"/>
    <m/>
    <m/>
    <s v="ASHCRAFT RYAN &amp; STERN GLEN"/>
    <m/>
    <s v="77 SPRINGWOOD DR"/>
    <x v="1"/>
    <x v="0"/>
    <x v="0"/>
    <m/>
  </r>
  <r>
    <n v="2"/>
    <n v="3258"/>
    <n v="1"/>
    <d v="2002-07-18T00:00:00"/>
    <x v="0"/>
    <n v="1"/>
    <s v="Santa Clara Community Organization"/>
    <n v="4226628"/>
    <n v="905243"/>
    <m/>
    <m/>
    <s v="BRUCE WIECHERT CUSTOM HOMES"/>
    <m/>
    <s v="434 NAISMITH BLVD"/>
    <x v="1"/>
    <x v="0"/>
    <x v="0"/>
    <m/>
  </r>
  <r>
    <n v="2"/>
    <n v="2988"/>
    <n v="1"/>
    <d v="2002-07-19T00:00:00"/>
    <x v="0"/>
    <n v="1"/>
    <s v="Jefferson Westside Neighbors"/>
    <n v="4233516"/>
    <n v="879441"/>
    <m/>
    <m/>
    <s v="BOLMAN ROBERT"/>
    <m/>
    <s v="882 ALMADEN ST"/>
    <x v="1"/>
    <x v="0"/>
    <x v="0"/>
    <m/>
  </r>
  <r>
    <n v="2"/>
    <n v="3514"/>
    <n v="1"/>
    <d v="2002-07-19T00:00:00"/>
    <x v="0"/>
    <n v="1"/>
    <s v="Santa Clara Community Organization"/>
    <n v="4228075"/>
    <n v="904057"/>
    <m/>
    <m/>
    <s v="BRUCE WIECHERT CUSTOM HOMES"/>
    <m/>
    <s v="3679 COUNTRYSIDE LN"/>
    <x v="1"/>
    <x v="0"/>
    <x v="0"/>
    <m/>
  </r>
  <r>
    <n v="2"/>
    <n v="3019"/>
    <n v="1"/>
    <d v="2002-07-22T00:00:00"/>
    <x v="0"/>
    <n v="1"/>
    <s v="Laurel Hill Valley Citizens"/>
    <n v="4249811"/>
    <n v="873503"/>
    <m/>
    <m/>
    <s v="WARD FRED &amp; PEGGY"/>
    <m/>
    <s v="2192 SUNTREK DR"/>
    <x v="1"/>
    <x v="0"/>
    <x v="0"/>
    <m/>
  </r>
  <r>
    <n v="2"/>
    <n v="3201"/>
    <n v="1"/>
    <d v="2002-07-22T00:00:00"/>
    <x v="0"/>
    <n v="1"/>
    <s v="Northeast Neighbors"/>
    <n v="4243927"/>
    <n v="898849"/>
    <m/>
    <m/>
    <s v="REGENCY HOMES INC"/>
    <m/>
    <s v="2198 ASHBURY DR"/>
    <x v="1"/>
    <x v="0"/>
    <x v="0"/>
    <m/>
  </r>
  <r>
    <n v="2"/>
    <n v="3338"/>
    <n v="1"/>
    <d v="2002-07-22T00:00:00"/>
    <x v="0"/>
    <n v="1"/>
    <s v="Santa Clara Community Organization"/>
    <n v="4232535"/>
    <n v="904026"/>
    <m/>
    <m/>
    <s v="ASTRAUSKAS PETRS &amp; LAIMA"/>
    <m/>
    <s v="3749 JULIA LP"/>
    <x v="1"/>
    <x v="0"/>
    <x v="0"/>
    <m/>
  </r>
  <r>
    <n v="2"/>
    <n v="3852"/>
    <n v="1"/>
    <d v="2002-07-22T00:00:00"/>
    <x v="1"/>
    <n v="1"/>
    <s v="Santa Clara Community Organization"/>
    <n v="4224501"/>
    <n v="898092"/>
    <m/>
    <s v="Gainsborough"/>
    <s v="FORE-WARD INVESTMENTS"/>
    <m/>
    <s v="2488 NORTHAMPTON RD, Unit 32"/>
    <x v="1"/>
    <x v="0"/>
    <x v="0"/>
    <m/>
  </r>
  <r>
    <n v="2"/>
    <n v="2566"/>
    <n v="1"/>
    <d v="2002-07-23T00:00:00"/>
    <x v="0"/>
    <n v="1"/>
    <s v="Active Bethel Citizens"/>
    <n v="4213520"/>
    <n v="890455"/>
    <m/>
    <s v="Avalon Village Phase 7"/>
    <s v="FOOTE DEVELOPMENT COMPANY"/>
    <m/>
    <s v="1629 RILEY LN"/>
    <x v="1"/>
    <x v="0"/>
    <x v="0"/>
    <m/>
  </r>
  <r>
    <n v="2"/>
    <n v="2567"/>
    <n v="1"/>
    <d v="2002-07-23T00:00:00"/>
    <x v="0"/>
    <n v="1"/>
    <s v="Active Bethel Citizens"/>
    <n v="4213583"/>
    <n v="890454"/>
    <m/>
    <s v="Avalon Village Phase 7"/>
    <s v="FOOTE DEVELOPMENT COMPANY"/>
    <m/>
    <s v="1627 RILEY LN"/>
    <x v="1"/>
    <x v="0"/>
    <x v="0"/>
    <m/>
  </r>
  <r>
    <n v="2"/>
    <n v="3253"/>
    <n v="1"/>
    <d v="2002-07-23T00:00:00"/>
    <x v="0"/>
    <n v="1"/>
    <s v="Active Bethel Citizens"/>
    <n v="4212709"/>
    <n v="889477"/>
    <m/>
    <m/>
    <s v="HAYDEN HOMES"/>
    <m/>
    <s v="1277 COLTON WAY"/>
    <x v="1"/>
    <x v="0"/>
    <x v="0"/>
    <m/>
  </r>
  <r>
    <n v="2"/>
    <n v="3254"/>
    <n v="1"/>
    <d v="2002-07-23T00:00:00"/>
    <x v="0"/>
    <n v="1"/>
    <s v="Active Bethel Citizens"/>
    <n v="4212702"/>
    <n v="889299"/>
    <m/>
    <m/>
    <s v="HAYDEN HOMES"/>
    <m/>
    <s v="1237 COLTON WAY"/>
    <x v="1"/>
    <x v="0"/>
    <x v="0"/>
    <m/>
  </r>
  <r>
    <n v="2"/>
    <n v="3343"/>
    <n v="1"/>
    <d v="2002-07-23T00:00:00"/>
    <x v="0"/>
    <n v="1"/>
    <s v="Southeast Neighbors"/>
    <n v="4245526"/>
    <n v="860488"/>
    <m/>
    <m/>
    <s v="BATCHELOR JACK JR"/>
    <m/>
    <s v="4955 HUNTERS GLEN DR"/>
    <x v="1"/>
    <x v="0"/>
    <x v="0"/>
    <m/>
  </r>
  <r>
    <n v="2"/>
    <n v="3392"/>
    <n v="1"/>
    <d v="2002-07-23T00:00:00"/>
    <x v="0"/>
    <n v="1"/>
    <s v="Harlow Neighbors"/>
    <n v="4250541"/>
    <n v="880369"/>
    <m/>
    <m/>
    <s v="FOGELSTROM CO"/>
    <m/>
    <s v="478 COVEY LN"/>
    <x v="1"/>
    <x v="0"/>
    <x v="0"/>
    <m/>
  </r>
  <r>
    <n v="1"/>
    <n v="4840"/>
    <n v="1"/>
    <d v="2002-07-24T00:00:00"/>
    <x v="0"/>
    <n v="1"/>
    <s v="River Road Community Organization"/>
    <n v="4232223"/>
    <n v="890418"/>
    <m/>
    <m/>
    <s v="WELWYN GROUP L L C"/>
    <m/>
    <s v="1122 STEVI SHAY LN"/>
    <x v="1"/>
    <x v="0"/>
    <x v="0"/>
    <m/>
  </r>
  <r>
    <n v="2"/>
    <n v="2375"/>
    <n v="1"/>
    <d v="2002-07-24T00:00:00"/>
    <x v="0"/>
    <n v="1"/>
    <s v="Santa Clara Community Organization"/>
    <n v="4228187"/>
    <n v="908918"/>
    <m/>
    <m/>
    <s v="RUHOFF HOMEBUILDERS INC"/>
    <m/>
    <s v="187 SPRINGWOOD DR"/>
    <x v="1"/>
    <x v="0"/>
    <x v="0"/>
    <m/>
  </r>
  <r>
    <n v="2"/>
    <n v="2507"/>
    <n v="1"/>
    <d v="2002-07-24T00:00:00"/>
    <x v="0"/>
    <n v="1"/>
    <s v="Active Bethel Citizens"/>
    <n v="4219151"/>
    <n v="885966"/>
    <m/>
    <m/>
    <s v="RAINBOW LAKE LLC"/>
    <m/>
    <s v="603 HANOVER ST"/>
    <x v="1"/>
    <x v="0"/>
    <x v="0"/>
    <m/>
  </r>
  <r>
    <n v="2"/>
    <n v="2509"/>
    <n v="1"/>
    <d v="2002-07-24T00:00:00"/>
    <x v="0"/>
    <n v="1"/>
    <s v="Active Bethel Citizens"/>
    <n v="4219117"/>
    <n v="885968"/>
    <m/>
    <m/>
    <s v="RAINBOW LAKE LLC"/>
    <m/>
    <s v="613 HANOVER ST"/>
    <x v="1"/>
    <x v="0"/>
    <x v="0"/>
    <m/>
  </r>
  <r>
    <n v="2"/>
    <n v="2510"/>
    <n v="1"/>
    <d v="2002-07-24T00:00:00"/>
    <x v="0"/>
    <n v="1"/>
    <s v="Active Bethel Citizens"/>
    <n v="4219131"/>
    <n v="886021"/>
    <m/>
    <m/>
    <s v="RAINBOW LAKE LLC"/>
    <m/>
    <s v="623 HANOVER ST"/>
    <x v="1"/>
    <x v="0"/>
    <x v="0"/>
    <m/>
  </r>
  <r>
    <n v="2"/>
    <n v="2511"/>
    <n v="1"/>
    <d v="2002-07-24T00:00:00"/>
    <x v="0"/>
    <n v="1"/>
    <s v="Active Bethel Citizens"/>
    <n v="4219164"/>
    <n v="886019"/>
    <m/>
    <m/>
    <s v="RAINBOW LAKE LLC"/>
    <m/>
    <s v="633 HANOVER ST"/>
    <x v="1"/>
    <x v="0"/>
    <x v="0"/>
    <m/>
  </r>
  <r>
    <n v="2"/>
    <n v="3237"/>
    <n v="1"/>
    <d v="2002-07-25T00:00:00"/>
    <x v="0"/>
    <n v="1"/>
    <s v="Northeast Neighbors"/>
    <n v="4244825"/>
    <n v="898772"/>
    <m/>
    <m/>
    <s v="PUBOLS BILL &amp; LAURIE"/>
    <m/>
    <s v="2310 COMSTOCK AVE"/>
    <x v="1"/>
    <x v="0"/>
    <x v="0"/>
    <m/>
  </r>
  <r>
    <n v="2"/>
    <n v="3460"/>
    <n v="1"/>
    <d v="2002-07-25T00:00:00"/>
    <x v="1"/>
    <n v="1"/>
    <s v="Northeast Neighbors"/>
    <n v="4249602"/>
    <n v="893484"/>
    <m/>
    <s v="Summer Oaks"/>
    <s v="SUMMEROAKS"/>
    <s v="WARD JACK"/>
    <s v="3220 CRESCENT AVE, Unit 80"/>
    <x v="1"/>
    <x v="0"/>
    <x v="0"/>
    <m/>
  </r>
  <r>
    <n v="2"/>
    <n v="3054"/>
    <n v="1"/>
    <d v="2002-07-26T00:00:00"/>
    <x v="0"/>
    <n v="1"/>
    <s v="Harlow Neighbors"/>
    <n v="4250777"/>
    <n v="889512"/>
    <m/>
    <m/>
    <s v="PARADISE DEVELOPMENT"/>
    <m/>
    <s v="3459 SUSSEX ST"/>
    <x v="1"/>
    <x v="0"/>
    <x v="0"/>
    <m/>
  </r>
  <r>
    <n v="2"/>
    <n v="3596"/>
    <n v="1"/>
    <d v="2002-07-26T00:00:00"/>
    <x v="0"/>
    <n v="1"/>
    <s v="Santa Clara Community Organization"/>
    <n v="4227554"/>
    <n v="908655"/>
    <m/>
    <m/>
    <s v="BRUCE WIECHERT CUSTOM HOMES"/>
    <m/>
    <s v="4670 SYMPHONY DR"/>
    <x v="1"/>
    <x v="0"/>
    <x v="0"/>
    <m/>
  </r>
  <r>
    <n v="2"/>
    <n v="3644"/>
    <n v="1"/>
    <d v="2002-07-26T00:00:00"/>
    <x v="0"/>
    <n v="1"/>
    <s v="Santa Clara Community Organization"/>
    <n v="4227906"/>
    <n v="903817"/>
    <m/>
    <m/>
    <s v="BRUCE WIECHERT CUSTOM HOMES"/>
    <m/>
    <s v="3640 COUNTRYSIDE LN"/>
    <x v="1"/>
    <x v="0"/>
    <x v="0"/>
    <m/>
  </r>
  <r>
    <n v="2"/>
    <n v="3345"/>
    <n v="1"/>
    <d v="2002-07-29T00:00:00"/>
    <x v="2"/>
    <n v="1"/>
    <s v="Active Bethel Citizens"/>
    <n v="4214715"/>
    <n v="890900"/>
    <m/>
    <s v="West Eugene Village"/>
    <s v="EUGENE SALES CENTER"/>
    <m/>
    <s v="5211 GOLDEN EAGLE DR"/>
    <x v="1"/>
    <x v="0"/>
    <x v="0"/>
    <m/>
  </r>
  <r>
    <n v="2"/>
    <n v="2803"/>
    <n v="1"/>
    <d v="2002-07-30T00:00:00"/>
    <x v="0"/>
    <n v="1"/>
    <s v="Goodpasture Island Neighbors"/>
    <n v="4236309"/>
    <n v="895265"/>
    <m/>
    <m/>
    <s v="SORRIC RICK"/>
    <m/>
    <s v="3333 RIVERPLACE DR"/>
    <x v="1"/>
    <x v="0"/>
    <x v="0"/>
    <m/>
  </r>
  <r>
    <n v="2"/>
    <n v="3272"/>
    <n v="1"/>
    <d v="2002-07-30T00:00:00"/>
    <x v="0"/>
    <n v="1"/>
    <s v="Churchill Area Neighbors"/>
    <n v="4229521"/>
    <n v="869991"/>
    <m/>
    <m/>
    <s v="DAVIS WILLIAM &amp; TANYA"/>
    <m/>
    <s v="2470 RIDGEMONT DR"/>
    <x v="1"/>
    <x v="0"/>
    <x v="0"/>
    <m/>
  </r>
  <r>
    <n v="2"/>
    <n v="3446"/>
    <n v="1"/>
    <d v="2002-07-30T00:00:00"/>
    <x v="0"/>
    <n v="1"/>
    <s v="Active Bethel Citizens"/>
    <n v="4212953"/>
    <n v="889548"/>
    <m/>
    <m/>
    <s v="HAYDEN HOMES"/>
    <m/>
    <s v="5584 AUSTIN WAY"/>
    <x v="1"/>
    <x v="0"/>
    <x v="0"/>
    <m/>
  </r>
  <r>
    <n v="2"/>
    <n v="3443"/>
    <n v="1"/>
    <d v="2002-07-31T00:00:00"/>
    <x v="5"/>
    <n v="1"/>
    <s v="Harlow Neighbors"/>
    <n v="4250799"/>
    <n v="880409"/>
    <m/>
    <m/>
    <s v="FOGELSTROM CO"/>
    <m/>
    <s v="471 COVEY LN"/>
    <x v="1"/>
    <x v="3"/>
    <x v="1"/>
    <s v="No BP plans on microfilm. Assessor categorizes as dwelling, not plex or townhouse. Changed BPR use and code to SFD for all Covey Ln permits issued during this time."/>
  </r>
  <r>
    <n v="2"/>
    <n v="3463"/>
    <n v="1"/>
    <d v="2002-07-31T00:00:00"/>
    <x v="0"/>
    <n v="1"/>
    <s v="Harlow Neighbors"/>
    <n v="4250681"/>
    <n v="880174"/>
    <m/>
    <m/>
    <s v="FOGELSTROM CO"/>
    <m/>
    <s v="489 COVEY LN"/>
    <x v="1"/>
    <x v="0"/>
    <x v="0"/>
    <m/>
  </r>
  <r>
    <n v="2"/>
    <n v="3464"/>
    <n v="1"/>
    <d v="2002-07-31T00:00:00"/>
    <x v="0"/>
    <n v="1"/>
    <s v="Active Bethel Citizens"/>
    <n v="4213400"/>
    <n v="893561"/>
    <m/>
    <m/>
    <s v="CARLSON JOHN L"/>
    <m/>
    <s v="2112 MINNESOTA ST"/>
    <x v="1"/>
    <x v="0"/>
    <x v="0"/>
    <m/>
  </r>
  <r>
    <n v="2"/>
    <n v="3594"/>
    <n v="1"/>
    <d v="2002-07-31T00:00:00"/>
    <x v="0"/>
    <n v="1"/>
    <s v="Active Bethel Citizens"/>
    <n v="4214785"/>
    <n v="888986"/>
    <m/>
    <m/>
    <s v="CENTEX HOMES"/>
    <m/>
    <s v="5142 DONOHOE AVE"/>
    <x v="1"/>
    <x v="0"/>
    <x v="0"/>
    <m/>
  </r>
  <r>
    <n v="2"/>
    <n v="3595"/>
    <n v="1"/>
    <d v="2002-07-31T00:00:00"/>
    <x v="0"/>
    <n v="1"/>
    <s v="Active Bethel Citizens"/>
    <n v="4214708"/>
    <n v="888987"/>
    <m/>
    <m/>
    <s v="CENTEX HOMES"/>
    <m/>
    <s v="5174 DONOHOE AVE"/>
    <x v="1"/>
    <x v="0"/>
    <x v="0"/>
    <m/>
  </r>
  <r>
    <n v="2"/>
    <n v="2908"/>
    <n v="1"/>
    <d v="2002-08-01T00:00:00"/>
    <x v="0"/>
    <n v="1"/>
    <s v="Santa Clara Community Organization"/>
    <n v="4226194"/>
    <n v="907997"/>
    <m/>
    <m/>
    <s v="BREEDEN BROS INC"/>
    <m/>
    <s v="4534 ALTURA ST"/>
    <x v="1"/>
    <x v="0"/>
    <x v="0"/>
    <m/>
  </r>
  <r>
    <n v="2"/>
    <n v="3491"/>
    <n v="1"/>
    <d v="2002-08-05T00:00:00"/>
    <x v="0"/>
    <n v="1"/>
    <s v="Northeast Neighbors"/>
    <n v="4243172"/>
    <n v="900925"/>
    <m/>
    <m/>
    <s v="FUTURE B HOMES INC"/>
    <m/>
    <s v="3979 MIRROR POND WAY"/>
    <x v="1"/>
    <x v="0"/>
    <x v="0"/>
    <m/>
  </r>
  <r>
    <n v="2"/>
    <n v="3009"/>
    <n v="1"/>
    <d v="2002-08-06T00:00:00"/>
    <x v="7"/>
    <n v="6"/>
    <s v="West University Neighbors"/>
    <n v="4241784"/>
    <n v="875310"/>
    <m/>
    <m/>
    <s v="NEWMAN KRIS &amp; JAMIE"/>
    <m/>
    <s v="1839 PATTERSON ALY"/>
    <x v="1"/>
    <x v="2"/>
    <x v="1"/>
    <m/>
  </r>
  <r>
    <n v="2"/>
    <n v="3427"/>
    <n v="1"/>
    <d v="2002-08-06T00:00:00"/>
    <x v="0"/>
    <n v="1"/>
    <s v="Churchill Area Neighbors"/>
    <n v="4228180"/>
    <n v="872360"/>
    <m/>
    <m/>
    <s v="NICHOLS PAUL"/>
    <m/>
    <s v="2623 PARK FOREST DR"/>
    <x v="1"/>
    <x v="0"/>
    <x v="0"/>
    <m/>
  </r>
  <r>
    <n v="2"/>
    <n v="3833"/>
    <n v="1"/>
    <d v="2002-08-06T00:00:00"/>
    <x v="0"/>
    <n v="1"/>
    <s v="Northeast Neighbors"/>
    <n v="4244834"/>
    <n v="899175"/>
    <m/>
    <m/>
    <s v="FORSYTH LANCE"/>
    <m/>
    <s v="2307 AVENGALE DR"/>
    <x v="1"/>
    <x v="0"/>
    <x v="0"/>
    <m/>
  </r>
  <r>
    <n v="2"/>
    <n v="3043"/>
    <n v="1"/>
    <d v="2002-08-07T00:00:00"/>
    <x v="0"/>
    <n v="1"/>
    <s v="Churchill Area Neighbors"/>
    <n v="4226885"/>
    <n v="874549"/>
    <m/>
    <m/>
    <s v="MOODY LEE"/>
    <m/>
    <s v="2167 TODD ST"/>
    <x v="1"/>
    <x v="0"/>
    <x v="0"/>
    <m/>
  </r>
  <r>
    <n v="2"/>
    <n v="3676"/>
    <n v="1"/>
    <d v="2002-08-07T00:00:00"/>
    <x v="0"/>
    <n v="1"/>
    <s v="Active Bethel Citizens"/>
    <n v="4210574"/>
    <n v="891019"/>
    <m/>
    <m/>
    <s v="BRUCE WIECHERT CUSTOM HOMES"/>
    <m/>
    <s v="5944 FIRESTONE DR"/>
    <x v="1"/>
    <x v="0"/>
    <x v="0"/>
    <m/>
  </r>
  <r>
    <n v="2"/>
    <n v="3983"/>
    <n v="1"/>
    <d v="2002-08-07T00:00:00"/>
    <x v="0"/>
    <n v="1"/>
    <s v="Santa Clara Community Organization"/>
    <n v="4227707"/>
    <n v="908819"/>
    <m/>
    <m/>
    <s v="BRUCE WIECHERT CUSTOM HOMES"/>
    <m/>
    <s v="4699 SYMPHONY DR"/>
    <x v="1"/>
    <x v="0"/>
    <x v="0"/>
    <m/>
  </r>
  <r>
    <n v="2"/>
    <n v="3329"/>
    <n v="1"/>
    <d v="2002-08-08T00:00:00"/>
    <x v="0"/>
    <n v="1"/>
    <s v="Northeast Neighbors"/>
    <n v="4241561"/>
    <n v="898580"/>
    <m/>
    <m/>
    <s v="BRANDON MICHAEL J (MIKE)"/>
    <m/>
    <s v="1625 CANOE RIDGE WAY"/>
    <x v="1"/>
    <x v="0"/>
    <x v="0"/>
    <m/>
  </r>
  <r>
    <n v="2"/>
    <n v="1636"/>
    <n v="1"/>
    <d v="2002-08-12T00:00:00"/>
    <x v="0"/>
    <n v="1"/>
    <s v="Active Bethel Citizens"/>
    <n v="4217144"/>
    <n v="893163"/>
    <m/>
    <m/>
    <s v="ADAMO MARVIN"/>
    <m/>
    <s v="4725 BURNETT AVE"/>
    <x v="1"/>
    <x v="0"/>
    <x v="0"/>
    <m/>
  </r>
  <r>
    <n v="2"/>
    <n v="3557"/>
    <n v="1"/>
    <d v="2002-08-12T00:00:00"/>
    <x v="0"/>
    <n v="1"/>
    <s v="Goodpasture Island Neighbors"/>
    <n v="4233805"/>
    <n v="891801"/>
    <m/>
    <m/>
    <s v="WRIGHT KEITH"/>
    <m/>
    <s v="613 SHORELINE WAY"/>
    <x v="1"/>
    <x v="0"/>
    <x v="0"/>
    <m/>
  </r>
  <r>
    <n v="2"/>
    <n v="3970"/>
    <n v="1"/>
    <d v="2002-08-12T00:00:00"/>
    <x v="0"/>
    <n v="1"/>
    <s v="Active Bethel Citizens"/>
    <n v="4212716"/>
    <n v="891004"/>
    <m/>
    <m/>
    <s v="FOOTE MIKE"/>
    <m/>
    <s v="5501 JEFFREY WAY"/>
    <x v="1"/>
    <x v="0"/>
    <x v="0"/>
    <m/>
  </r>
  <r>
    <n v="2"/>
    <n v="3971"/>
    <n v="1"/>
    <d v="2002-08-12T00:00:00"/>
    <x v="0"/>
    <n v="1"/>
    <s v="Active Bethel Citizens"/>
    <n v="4212649"/>
    <n v="891006"/>
    <m/>
    <s v="Avalon Village"/>
    <s v="FOOTE MIKE"/>
    <m/>
    <s v="5515 JEFFREY WAY"/>
    <x v="1"/>
    <x v="0"/>
    <x v="0"/>
    <m/>
  </r>
  <r>
    <n v="2"/>
    <n v="3972"/>
    <n v="1"/>
    <d v="2002-08-12T00:00:00"/>
    <x v="0"/>
    <n v="1"/>
    <s v="Active Bethel Citizens"/>
    <n v="4212589"/>
    <n v="891008"/>
    <m/>
    <s v="Avalon Village"/>
    <s v="FOOTE MIKE"/>
    <m/>
    <s v="5529 JEFFREY WAY"/>
    <x v="1"/>
    <x v="0"/>
    <x v="0"/>
    <m/>
  </r>
  <r>
    <n v="2"/>
    <n v="3973"/>
    <n v="1"/>
    <d v="2002-08-12T00:00:00"/>
    <x v="0"/>
    <n v="1"/>
    <s v="Active Bethel Citizens"/>
    <n v="4212533"/>
    <n v="891011"/>
    <m/>
    <s v="Avalon Village"/>
    <s v="FOOTE MIKE"/>
    <m/>
    <s v="5537 JEFFREY WAY"/>
    <x v="1"/>
    <x v="0"/>
    <x v="0"/>
    <m/>
  </r>
  <r>
    <n v="2"/>
    <n v="1008"/>
    <n v="1"/>
    <d v="2002-08-14T00:00:00"/>
    <x v="0"/>
    <n v="1"/>
    <s v="Southeast Neighbors"/>
    <n v="4245663"/>
    <n v="863589"/>
    <m/>
    <m/>
    <s v="REYNOLDS MICHAEL J"/>
    <m/>
    <s v="1680 LEATHERWOOD DR"/>
    <x v="1"/>
    <x v="0"/>
    <x v="0"/>
    <m/>
  </r>
  <r>
    <n v="2"/>
    <n v="3997"/>
    <n v="1"/>
    <d v="2002-08-14T00:00:00"/>
    <x v="0"/>
    <n v="1"/>
    <s v="Santa Clara Community Organization"/>
    <n v="4227412"/>
    <n v="908975"/>
    <m/>
    <m/>
    <s v="PATRICK HOMES INC"/>
    <m/>
    <s v="61 SPRINGWOOD DR"/>
    <x v="1"/>
    <x v="0"/>
    <x v="0"/>
    <m/>
  </r>
  <r>
    <n v="2"/>
    <n v="2961"/>
    <n v="1"/>
    <d v="2002-08-15T00:00:00"/>
    <x v="0"/>
    <n v="1"/>
    <s v="Churchill Area Neighbors"/>
    <n v="4226675"/>
    <n v="870018"/>
    <m/>
    <m/>
    <s v="SEELEY JOHN"/>
    <m/>
    <s v="3031 WINTERCREEK DR"/>
    <x v="1"/>
    <x v="0"/>
    <x v="0"/>
    <m/>
  </r>
  <r>
    <n v="2"/>
    <n v="3438"/>
    <n v="1"/>
    <d v="2002-08-15T00:00:00"/>
    <x v="0"/>
    <n v="1"/>
    <s v="Harlow Neighbors"/>
    <n v="4250587"/>
    <n v="880105"/>
    <m/>
    <m/>
    <s v="FOGELSTROM CO"/>
    <m/>
    <s v="498 COVEY LN"/>
    <x v="1"/>
    <x v="0"/>
    <x v="0"/>
    <m/>
  </r>
  <r>
    <n v="2"/>
    <n v="3442"/>
    <n v="1"/>
    <d v="2002-08-15T00:00:00"/>
    <x v="0"/>
    <n v="1"/>
    <s v="Harlow Neighbors"/>
    <n v="4250801"/>
    <n v="880477"/>
    <m/>
    <m/>
    <s v="FOGELSTROM CO"/>
    <m/>
    <s v="469 COVEY LN"/>
    <x v="1"/>
    <x v="0"/>
    <x v="0"/>
    <s v="No BP plans on microfilm. Assessor categorizes as dwelling, not plex or townhouse. Changed BPR use and code to SFD for all Covey Ln permits issued during this time.(this permit already identified as SFD)."/>
  </r>
  <r>
    <n v="2"/>
    <n v="3588"/>
    <n v="1"/>
    <d v="2002-08-15T00:00:00"/>
    <x v="0"/>
    <n v="1"/>
    <s v="Unknown"/>
    <n v="4217214"/>
    <n v="869874"/>
    <m/>
    <m/>
    <s v="MCCONKEY SANDRA BONN"/>
    <m/>
    <s v="29621 GIMPL HILL RD"/>
    <x v="1"/>
    <x v="0"/>
    <x v="0"/>
    <m/>
  </r>
  <r>
    <n v="2"/>
    <n v="3924"/>
    <n v="1"/>
    <d v="2002-08-15T00:00:00"/>
    <x v="0"/>
    <n v="1"/>
    <s v="Active Bethel Citizens"/>
    <n v="4212709"/>
    <n v="890856"/>
    <m/>
    <s v="Avalon Village"/>
    <s v="FOOTE DEVELOPMENT COMPANY"/>
    <m/>
    <s v="5506 JEFFREY WAY"/>
    <x v="1"/>
    <x v="0"/>
    <x v="0"/>
    <m/>
  </r>
  <r>
    <n v="2"/>
    <n v="3490"/>
    <n v="1"/>
    <d v="2002-08-16T00:00:00"/>
    <x v="0"/>
    <n v="1"/>
    <s v="Santa Clara Community Organization"/>
    <n v="4227619"/>
    <n v="908359"/>
    <m/>
    <m/>
    <s v="CRESCENT HOMES INC"/>
    <m/>
    <s v="4615 HONEYCOMB DR"/>
    <x v="1"/>
    <x v="0"/>
    <x v="0"/>
    <m/>
  </r>
  <r>
    <n v="2"/>
    <n v="3741"/>
    <n v="1"/>
    <d v="2002-08-16T00:00:00"/>
    <x v="0"/>
    <n v="1"/>
    <s v="Santa Clara Community Organization"/>
    <n v="4227921"/>
    <n v="904077"/>
    <m/>
    <m/>
    <s v="BRUCE WIECHERT CUSTOM HOMES"/>
    <m/>
    <s v="3682 COUNTRYSIDE LN"/>
    <x v="1"/>
    <x v="0"/>
    <x v="0"/>
    <m/>
  </r>
  <r>
    <n v="2"/>
    <n v="3241"/>
    <n v="1"/>
    <d v="2002-08-19T00:00:00"/>
    <x v="0"/>
    <n v="1"/>
    <s v="Churchill Area Neighbors"/>
    <n v="4226305"/>
    <n v="870982"/>
    <m/>
    <m/>
    <s v="ENOCH ENTERPRISES INC"/>
    <m/>
    <s v="3355 VIDERA DR"/>
    <x v="1"/>
    <x v="0"/>
    <x v="0"/>
    <m/>
  </r>
  <r>
    <n v="2"/>
    <n v="2547"/>
    <n v="1"/>
    <d v="2002-08-20T00:00:00"/>
    <x v="2"/>
    <n v="1"/>
    <s v="Active Bethel Citizens"/>
    <n v="4223298"/>
    <n v="889027"/>
    <m/>
    <m/>
    <s v="BISHOP GERALD"/>
    <m/>
    <s v="1282 TAFT ST"/>
    <x v="1"/>
    <x v="0"/>
    <x v="0"/>
    <m/>
  </r>
  <r>
    <n v="2"/>
    <n v="3592"/>
    <n v="1"/>
    <d v="2002-08-20T00:00:00"/>
    <x v="0"/>
    <n v="1"/>
    <s v="Churchill Area Neighbors"/>
    <n v="4226780"/>
    <n v="868911"/>
    <m/>
    <m/>
    <s v="HEITMAN CUSTOM HOMES"/>
    <m/>
    <s v="3254 WINTERCREEK DR"/>
    <x v="1"/>
    <x v="0"/>
    <x v="0"/>
    <m/>
  </r>
  <r>
    <n v="2"/>
    <n v="4086"/>
    <n v="1"/>
    <d v="2002-08-20T00:00:00"/>
    <x v="0"/>
    <n v="1"/>
    <s v="Santa Clara Community Organization"/>
    <n v="4224696"/>
    <n v="905600"/>
    <m/>
    <m/>
    <s v="BREEDEN BROS INC"/>
    <m/>
    <s v="367 LYNNBROOK DR"/>
    <x v="1"/>
    <x v="0"/>
    <x v="0"/>
    <m/>
  </r>
  <r>
    <n v="2"/>
    <n v="3841"/>
    <n v="1"/>
    <d v="2002-08-21T00:00:00"/>
    <x v="0"/>
    <n v="1"/>
    <s v="Active Bethel Citizens"/>
    <n v="4221772"/>
    <n v="888827"/>
    <m/>
    <m/>
    <s v="B J P INC"/>
    <m/>
    <s v="1237 ELLSWORTH ST"/>
    <x v="1"/>
    <x v="0"/>
    <x v="0"/>
    <m/>
  </r>
  <r>
    <n v="2"/>
    <n v="3866"/>
    <n v="1"/>
    <d v="2002-08-21T00:00:00"/>
    <x v="0"/>
    <n v="1"/>
    <s v="Harlow Neighbors"/>
    <n v="4250542"/>
    <n v="880415"/>
    <m/>
    <m/>
    <s v="FOGELSTROM CO"/>
    <m/>
    <s v="472 COVEY LN"/>
    <x v="1"/>
    <x v="0"/>
    <x v="0"/>
    <m/>
  </r>
  <r>
    <n v="2"/>
    <n v="3926"/>
    <n v="1"/>
    <d v="2002-08-21T00:00:00"/>
    <x v="0"/>
    <n v="1"/>
    <s v="Active Bethel Citizens"/>
    <n v="4212580"/>
    <n v="890863"/>
    <m/>
    <s v="Avalon Village"/>
    <s v="FOOTE MIKE"/>
    <m/>
    <s v="5530 JEFFREY WAY"/>
    <x v="1"/>
    <x v="0"/>
    <x v="0"/>
    <m/>
  </r>
  <r>
    <n v="2"/>
    <n v="3974"/>
    <n v="1"/>
    <d v="2002-08-21T00:00:00"/>
    <x v="0"/>
    <n v="1"/>
    <s v="Active Bethel Citizens"/>
    <n v="4212522"/>
    <n v="890866"/>
    <m/>
    <s v="Avalon Village"/>
    <s v="FOOTE MIKE"/>
    <m/>
    <s v="5548 JEFFREY WAY"/>
    <x v="1"/>
    <x v="0"/>
    <x v="0"/>
    <m/>
  </r>
  <r>
    <n v="2"/>
    <n v="3975"/>
    <n v="1"/>
    <d v="2002-08-21T00:00:00"/>
    <x v="0"/>
    <n v="1"/>
    <s v="Active Bethel Citizens"/>
    <n v="4212643"/>
    <n v="890859"/>
    <m/>
    <s v="Avalon Village"/>
    <s v="FOOTE MIKE"/>
    <m/>
    <s v="5518 JEFFREY WAY"/>
    <x v="1"/>
    <x v="0"/>
    <x v="0"/>
    <m/>
  </r>
  <r>
    <n v="2"/>
    <n v="4040"/>
    <n v="1"/>
    <d v="2002-08-21T00:00:00"/>
    <x v="0"/>
    <n v="1"/>
    <s v="Santa Clara Community Organization"/>
    <n v="4228039"/>
    <n v="908461"/>
    <m/>
    <m/>
    <s v="RUHOFF HOMEBUILDERS INC"/>
    <m/>
    <s v="138 SPRINGWOOD DR"/>
    <x v="1"/>
    <x v="0"/>
    <x v="0"/>
    <m/>
  </r>
  <r>
    <n v="2"/>
    <n v="4087"/>
    <n v="1"/>
    <d v="2002-08-21T00:00:00"/>
    <x v="0"/>
    <n v="1"/>
    <s v="Santa Clara Community Organization"/>
    <n v="4225015"/>
    <n v="903695"/>
    <m/>
    <m/>
    <s v="SPURLOCK BEN"/>
    <m/>
    <s v="1028 SWENSON LN"/>
    <x v="1"/>
    <x v="0"/>
    <x v="0"/>
    <m/>
  </r>
  <r>
    <n v="2"/>
    <n v="3553"/>
    <n v="1"/>
    <d v="2002-08-22T00:00:00"/>
    <x v="0"/>
    <n v="1"/>
    <s v="Santa Clara Community Organization"/>
    <n v="4227458"/>
    <n v="909075"/>
    <m/>
    <m/>
    <s v="LOCKE DEAN"/>
    <m/>
    <s v="106 DANIEL DR"/>
    <x v="1"/>
    <x v="0"/>
    <x v="0"/>
    <m/>
  </r>
  <r>
    <n v="2"/>
    <n v="3651"/>
    <n v="1"/>
    <d v="2002-08-22T00:00:00"/>
    <x v="0"/>
    <n v="1"/>
    <s v="River Road Community Organization"/>
    <n v="4229683"/>
    <n v="895282"/>
    <m/>
    <m/>
    <s v="COON CORY"/>
    <m/>
    <s v="1860 MANIHI DR"/>
    <x v="1"/>
    <x v="0"/>
    <x v="0"/>
    <m/>
  </r>
  <r>
    <n v="2"/>
    <n v="3674"/>
    <n v="1"/>
    <d v="2002-08-22T00:00:00"/>
    <x v="0"/>
    <n v="1"/>
    <s v="Santa Clara Community Organization"/>
    <n v="4222774"/>
    <n v="902653"/>
    <m/>
    <m/>
    <s v="OAK TREE BUILDERS DBA"/>
    <m/>
    <s v="3463 KORBEL ST"/>
    <x v="1"/>
    <x v="0"/>
    <x v="0"/>
    <m/>
  </r>
  <r>
    <n v="2"/>
    <n v="2912"/>
    <n v="1"/>
    <d v="2002-08-23T00:00:00"/>
    <x v="0"/>
    <n v="1"/>
    <s v="Northeast Neighbors"/>
    <n v="4245961"/>
    <n v="897263"/>
    <m/>
    <m/>
    <s v="VAN SANT DENNIS L"/>
    <m/>
    <s v="2404 DEVON AVE"/>
    <x v="1"/>
    <x v="0"/>
    <x v="0"/>
    <m/>
  </r>
  <r>
    <n v="2"/>
    <n v="3617"/>
    <n v="1"/>
    <d v="2002-08-23T00:00:00"/>
    <x v="0"/>
    <n v="1"/>
    <s v="Harlow Neighbors"/>
    <n v="4248480"/>
    <n v="890867"/>
    <m/>
    <m/>
    <s v="PREMIER HOMES"/>
    <m/>
    <s v="1673 PROVINCIAL WAY"/>
    <x v="1"/>
    <x v="0"/>
    <x v="0"/>
    <m/>
  </r>
  <r>
    <n v="2"/>
    <n v="3695"/>
    <n v="1"/>
    <d v="2002-08-23T00:00:00"/>
    <x v="0"/>
    <n v="1"/>
    <s v="Northeast Neighbors"/>
    <n v="4242879"/>
    <n v="899644"/>
    <m/>
    <m/>
    <s v="WESTER KATRINA"/>
    <m/>
    <s v="3660 STERLING WOODS DR"/>
    <x v="1"/>
    <x v="0"/>
    <x v="0"/>
    <m/>
  </r>
  <r>
    <n v="2"/>
    <n v="3705"/>
    <n v="1"/>
    <d v="2002-08-23T00:00:00"/>
    <x v="0"/>
    <n v="1"/>
    <s v="River Road Community Organization"/>
    <n v="4230820"/>
    <n v="891794"/>
    <m/>
    <m/>
    <s v="KONOLD GARY"/>
    <m/>
    <s v="1329 MANZANA ST"/>
    <x v="1"/>
    <x v="0"/>
    <x v="0"/>
    <m/>
  </r>
  <r>
    <n v="2"/>
    <n v="2161"/>
    <n v="1"/>
    <d v="2002-08-26T00:00:00"/>
    <x v="0"/>
    <n v="1"/>
    <s v="Churchill Area Neighbors"/>
    <n v="4223654"/>
    <n v="871208"/>
    <m/>
    <m/>
    <s v="MARTIN JOHNNY R JR &amp; COLLEEN"/>
    <m/>
    <s v="2923 SUMMIT TERRACE DR"/>
    <x v="1"/>
    <x v="0"/>
    <x v="0"/>
    <m/>
  </r>
  <r>
    <n v="2"/>
    <n v="3012"/>
    <n v="1"/>
    <d v="2002-08-26T00:00:00"/>
    <x v="0"/>
    <n v="1"/>
    <s v="Northeast Neighbors"/>
    <n v="4241624"/>
    <n v="899656"/>
    <m/>
    <m/>
    <s v="TRAN KHOI &amp; HELEN"/>
    <m/>
    <s v="3801 MEADOW VIEW DR"/>
    <x v="1"/>
    <x v="0"/>
    <x v="0"/>
    <m/>
  </r>
  <r>
    <n v="2"/>
    <n v="4029"/>
    <n v="1"/>
    <d v="2002-08-26T00:00:00"/>
    <x v="2"/>
    <n v="1"/>
    <s v="Active Bethel Citizens"/>
    <n v="4214620"/>
    <n v="890157"/>
    <m/>
    <m/>
    <s v="EUGENE SALES CENTER"/>
    <m/>
    <s v="1631 SILVERWATER LN"/>
    <x v="1"/>
    <x v="0"/>
    <x v="0"/>
    <m/>
  </r>
  <r>
    <n v="2"/>
    <n v="4223"/>
    <n v="1"/>
    <d v="2002-08-26T00:00:00"/>
    <x v="0"/>
    <n v="1"/>
    <s v="Santa Clara Community Organization"/>
    <n v="4227552"/>
    <n v="908585"/>
    <m/>
    <m/>
    <s v="BRUCE WIECHERT CUSTOM HOMES"/>
    <m/>
    <s v="4654 SYMPHONY DR"/>
    <x v="1"/>
    <x v="0"/>
    <x v="0"/>
    <m/>
  </r>
  <r>
    <n v="2"/>
    <n v="3013"/>
    <n v="1"/>
    <d v="2002-08-27T00:00:00"/>
    <x v="0"/>
    <n v="1"/>
    <s v="Santa Clara Community Organization"/>
    <n v="4228049"/>
    <n v="908376"/>
    <m/>
    <m/>
    <s v="RUHOFF HOMEBUILDERS INC"/>
    <m/>
    <s v="142 SPRINGWOOD DR"/>
    <x v="1"/>
    <x v="0"/>
    <x v="0"/>
    <m/>
  </r>
  <r>
    <n v="2"/>
    <n v="3706"/>
    <n v="1"/>
    <d v="2002-08-27T00:00:00"/>
    <x v="3"/>
    <n v="2"/>
    <s v="River Road Community Organization"/>
    <n v="4229571"/>
    <n v="895092"/>
    <m/>
    <m/>
    <s v="COREY DAVID S"/>
    <m/>
    <s v="1820 MANIHI DR"/>
    <x v="1"/>
    <x v="1"/>
    <x v="1"/>
    <m/>
  </r>
  <r>
    <n v="2"/>
    <n v="3707"/>
    <n v="1"/>
    <d v="2002-08-27T00:00:00"/>
    <x v="3"/>
    <n v="2"/>
    <s v="River Road Community Organization"/>
    <n v="4229781"/>
    <n v="895067"/>
    <m/>
    <m/>
    <s v="COREY DAVID S"/>
    <m/>
    <s v="325 KOURT DR"/>
    <x v="1"/>
    <x v="1"/>
    <x v="1"/>
    <m/>
  </r>
  <r>
    <n v="2"/>
    <n v="3868"/>
    <n v="1"/>
    <d v="2002-08-27T00:00:00"/>
    <x v="0"/>
    <n v="1"/>
    <s v="Santa Clara Community Organization"/>
    <n v="4228021"/>
    <n v="908772"/>
    <m/>
    <m/>
    <s v="RUHOFF HOMEBUILDERS INC"/>
    <m/>
    <s v="122 SPRINGWOOD DR"/>
    <x v="1"/>
    <x v="0"/>
    <x v="0"/>
    <m/>
  </r>
  <r>
    <n v="2"/>
    <n v="2180"/>
    <n v="1"/>
    <d v="2002-08-28T00:00:00"/>
    <x v="0"/>
    <n v="1"/>
    <s v="Northeast Neighbors"/>
    <n v="4242996"/>
    <n v="894100"/>
    <m/>
    <m/>
    <s v="LEMONS JULIE"/>
    <m/>
    <s v="2674 GILHAM RD"/>
    <x v="1"/>
    <x v="0"/>
    <x v="0"/>
    <m/>
  </r>
  <r>
    <n v="2"/>
    <n v="3653"/>
    <n v="1"/>
    <d v="2002-08-28T00:00:00"/>
    <x v="0"/>
    <n v="1"/>
    <s v="Active Bethel Citizens"/>
    <n v="4212717"/>
    <n v="889693"/>
    <m/>
    <m/>
    <s v="HAYDEN HOMES"/>
    <m/>
    <s v="5597 AUSTIN WAY"/>
    <x v="1"/>
    <x v="0"/>
    <x v="0"/>
    <m/>
  </r>
  <r>
    <n v="2"/>
    <n v="4011"/>
    <n v="1"/>
    <d v="2002-08-28T00:00:00"/>
    <x v="0"/>
    <n v="1"/>
    <s v="Active Bethel Citizens"/>
    <n v="4212801"/>
    <n v="889294"/>
    <m/>
    <m/>
    <s v="HAYDEN HOMES"/>
    <m/>
    <s v="1256 PEETS CT"/>
    <x v="1"/>
    <x v="0"/>
    <x v="0"/>
    <m/>
  </r>
  <r>
    <n v="2"/>
    <n v="4073"/>
    <n v="1"/>
    <d v="2002-08-29T00:00:00"/>
    <x v="0"/>
    <n v="1"/>
    <s v="Active Bethel Citizens"/>
    <n v="4213411"/>
    <n v="890525"/>
    <m/>
    <s v="Avalon Village"/>
    <s v="FOOTE MIKE"/>
    <m/>
    <s v="1634 RILEY LN"/>
    <x v="1"/>
    <x v="0"/>
    <x v="0"/>
    <m/>
  </r>
  <r>
    <n v="2"/>
    <n v="4074"/>
    <n v="1"/>
    <d v="2002-08-29T00:00:00"/>
    <x v="0"/>
    <n v="1"/>
    <s v="Active Bethel Citizens"/>
    <n v="4213367"/>
    <n v="890527"/>
    <m/>
    <s v="Avalon Village"/>
    <s v="FOOTE MIKE"/>
    <m/>
    <s v="1636 RILEY LN"/>
    <x v="1"/>
    <x v="0"/>
    <x v="0"/>
    <m/>
  </r>
  <r>
    <n v="2"/>
    <n v="4075"/>
    <n v="1"/>
    <d v="2002-08-29T00:00:00"/>
    <x v="0"/>
    <n v="1"/>
    <s v="Active Bethel Citizens"/>
    <n v="4213326"/>
    <n v="890528"/>
    <m/>
    <s v="Avalon Village"/>
    <s v="FOOTE MIKE"/>
    <m/>
    <s v="1640 RILEY LN"/>
    <x v="1"/>
    <x v="0"/>
    <x v="0"/>
    <m/>
  </r>
  <r>
    <n v="2"/>
    <n v="3365"/>
    <n v="1"/>
    <d v="2002-08-30T00:00:00"/>
    <x v="0"/>
    <n v="1"/>
    <s v="Southeast Neighbors"/>
    <n v="4239305"/>
    <n v="861095"/>
    <m/>
    <m/>
    <s v="JASPER HILLS CONSTRUCTION"/>
    <m/>
    <s v="109 MARLBORO LN"/>
    <x v="1"/>
    <x v="0"/>
    <x v="0"/>
    <m/>
  </r>
  <r>
    <n v="2"/>
    <n v="3955"/>
    <n v="1"/>
    <d v="2002-08-30T00:00:00"/>
    <x v="0"/>
    <n v="1"/>
    <s v="Northeast Neighbors"/>
    <n v="4244612"/>
    <n v="898933"/>
    <m/>
    <m/>
    <s v="WRIGHT GORDON &amp; MOFFETT ANNE"/>
    <m/>
    <s v="2285 COMSTOCK AVE"/>
    <x v="1"/>
    <x v="0"/>
    <x v="0"/>
    <m/>
  </r>
  <r>
    <n v="2"/>
    <n v="4338"/>
    <n v="1"/>
    <d v="2002-08-30T00:00:00"/>
    <x v="1"/>
    <n v="1"/>
    <s v="Harlow Neighbors"/>
    <n v="4250971"/>
    <n v="888295"/>
    <m/>
    <m/>
    <s v="BABCOCK HAROLD"/>
    <m/>
    <s v="3700 BABCOCK LN, Unit 136"/>
    <x v="1"/>
    <x v="0"/>
    <x v="0"/>
    <m/>
  </r>
  <r>
    <n v="2"/>
    <n v="4478"/>
    <n v="1"/>
    <d v="2002-08-30T00:00:00"/>
    <x v="1"/>
    <n v="1"/>
    <s v="Northeast Neighbors"/>
    <n v="4249602"/>
    <n v="893484"/>
    <m/>
    <s v="SummerOaks MHP"/>
    <s v="WARD JACK"/>
    <m/>
    <s v="3220 CRESCENT AVE, Unit 68"/>
    <x v="1"/>
    <x v="0"/>
    <x v="0"/>
    <m/>
  </r>
  <r>
    <n v="2"/>
    <n v="4017"/>
    <n v="1"/>
    <d v="2002-09-03T00:00:00"/>
    <x v="0"/>
    <n v="1"/>
    <s v="Santa Clara Community Organization"/>
    <n v="4227142"/>
    <n v="909365"/>
    <m/>
    <m/>
    <s v="SANDEN TRENT &amp; GUILLAMINA"/>
    <m/>
    <s v="30 DANIEL DR"/>
    <x v="1"/>
    <x v="0"/>
    <x v="0"/>
    <m/>
  </r>
  <r>
    <n v="2"/>
    <n v="4114"/>
    <n v="1"/>
    <d v="2002-09-03T00:00:00"/>
    <x v="0"/>
    <n v="1"/>
    <s v="Santa Clara Community Organization"/>
    <n v="4227919"/>
    <n v="904028"/>
    <m/>
    <m/>
    <s v="WIECHERT BRUCE"/>
    <m/>
    <s v="3676 COUNTRYSIDE LN"/>
    <x v="1"/>
    <x v="0"/>
    <x v="0"/>
    <m/>
  </r>
  <r>
    <n v="2"/>
    <n v="4124"/>
    <n v="1"/>
    <d v="2002-09-03T00:00:00"/>
    <x v="1"/>
    <n v="1"/>
    <s v="Northeast Neighbors"/>
    <n v="4249602"/>
    <n v="893484"/>
    <m/>
    <s v="Summer Oaks MH Park"/>
    <s v="WARD JACK"/>
    <m/>
    <s v="3220 CRESCENT AVE, Unit 95"/>
    <x v="1"/>
    <x v="0"/>
    <x v="0"/>
    <m/>
  </r>
  <r>
    <n v="2"/>
    <n v="4294"/>
    <n v="1"/>
    <d v="2002-09-03T00:00:00"/>
    <x v="0"/>
    <n v="1"/>
    <s v="Santa Clara Community Organization"/>
    <n v="4224625"/>
    <n v="905970"/>
    <m/>
    <m/>
    <s v="BREEDEN BROS INC--DUPLICATE"/>
    <m/>
    <s v="4142 TORRINGTON AVE"/>
    <x v="1"/>
    <x v="0"/>
    <x v="0"/>
    <m/>
  </r>
  <r>
    <n v="2"/>
    <n v="4076"/>
    <n v="1"/>
    <d v="2002-09-04T00:00:00"/>
    <x v="0"/>
    <n v="1"/>
    <s v="Active Bethel Citizens"/>
    <n v="4213339"/>
    <n v="890591"/>
    <m/>
    <s v="Avalon Village"/>
    <s v="FOOTE MIKE"/>
    <m/>
    <s v="1644 RILEY LN"/>
    <x v="1"/>
    <x v="0"/>
    <x v="0"/>
    <m/>
  </r>
  <r>
    <n v="2"/>
    <n v="4077"/>
    <n v="1"/>
    <d v="2002-09-04T00:00:00"/>
    <x v="0"/>
    <n v="1"/>
    <s v="Active Bethel Citizens"/>
    <n v="4213401"/>
    <n v="890586"/>
    <m/>
    <s v="Avalon Village"/>
    <s v="FOOTE MIKE"/>
    <m/>
    <s v="1652 RILEY LN"/>
    <x v="1"/>
    <x v="0"/>
    <x v="0"/>
    <m/>
  </r>
  <r>
    <n v="2"/>
    <n v="4465"/>
    <n v="1"/>
    <d v="2002-09-04T00:00:00"/>
    <x v="1"/>
    <n v="1"/>
    <s v="West Eugene Community Organization"/>
    <n v="4221599"/>
    <n v="877190"/>
    <m/>
    <s v="Churchill Meadows"/>
    <s v="CHURCHILL MEADOWS LLC"/>
    <s v="EMERALD LIFESTYLE HOMES"/>
    <s v="1415 S BERTELSEN RD, Unit 101"/>
    <x v="1"/>
    <x v="0"/>
    <x v="0"/>
    <m/>
  </r>
  <r>
    <n v="2"/>
    <n v="4126"/>
    <n v="1"/>
    <d v="2002-09-05T00:00:00"/>
    <x v="0"/>
    <n v="1"/>
    <s v="Santa Clara Community Organization"/>
    <n v="4225080"/>
    <n v="903693"/>
    <m/>
    <m/>
    <s v="MACKENZIE PATTI"/>
    <m/>
    <s v="1018 SWENSON LN"/>
    <x v="1"/>
    <x v="0"/>
    <x v="0"/>
    <m/>
  </r>
  <r>
    <n v="2"/>
    <n v="1566"/>
    <n v="1"/>
    <d v="2002-09-06T00:00:00"/>
    <x v="0"/>
    <n v="1"/>
    <s v="Northeast Neighbors"/>
    <n v="4243201"/>
    <n v="897872"/>
    <m/>
    <m/>
    <s v="PARADISE DEVELOPMENT CO"/>
    <m/>
    <s v="2053 LAKE WIND DR"/>
    <x v="1"/>
    <x v="0"/>
    <x v="0"/>
    <m/>
  </r>
  <r>
    <n v="2"/>
    <n v="3700"/>
    <n v="1"/>
    <d v="2002-09-06T00:00:00"/>
    <x v="0"/>
    <n v="1"/>
    <s v="Santa Clara Community Organization"/>
    <n v="4227635"/>
    <n v="909314"/>
    <m/>
    <m/>
    <s v="BRIAN MURRY CONSTRUCTION LLC"/>
    <m/>
    <s v="145 DANIEL DR"/>
    <x v="1"/>
    <x v="0"/>
    <x v="0"/>
    <m/>
  </r>
  <r>
    <n v="2"/>
    <n v="3761"/>
    <n v="1"/>
    <d v="2002-09-06T00:00:00"/>
    <x v="0"/>
    <n v="1"/>
    <s v="Crest Drive Citizens Association"/>
    <n v="4234447"/>
    <n v="870872"/>
    <m/>
    <m/>
    <s v="KOENIG RUTH"/>
    <m/>
    <s v="1204 W 28TH AVE"/>
    <x v="1"/>
    <x v="0"/>
    <x v="0"/>
    <m/>
  </r>
  <r>
    <n v="2"/>
    <n v="4401"/>
    <n v="1"/>
    <d v="2002-09-06T00:00:00"/>
    <x v="0"/>
    <n v="1"/>
    <s v="Santa Clara Community Organization"/>
    <n v="4224910"/>
    <n v="905945"/>
    <m/>
    <m/>
    <s v="BREEDEN BROS INC--DUPLICATE"/>
    <m/>
    <s v="4113 TORRINGTON AVE"/>
    <x v="1"/>
    <x v="0"/>
    <x v="0"/>
    <m/>
  </r>
  <r>
    <n v="2"/>
    <n v="3340"/>
    <n v="1"/>
    <d v="2002-09-09T00:00:00"/>
    <x v="0"/>
    <n v="1"/>
    <s v="Northeast Neighbors"/>
    <n v="4249155"/>
    <n v="896797"/>
    <m/>
    <m/>
    <s v="LUCAS HOMES"/>
    <m/>
    <s v="3040 GRAND CAYMAN DR"/>
    <x v="1"/>
    <x v="0"/>
    <x v="0"/>
    <m/>
  </r>
  <r>
    <n v="2"/>
    <n v="3736"/>
    <n v="1"/>
    <d v="2002-09-09T00:00:00"/>
    <x v="0"/>
    <n v="1"/>
    <s v="Southeast Neighbors"/>
    <n v="4241614"/>
    <n v="858605"/>
    <m/>
    <m/>
    <s v="QUIRING JASON &amp; JOLENE"/>
    <m/>
    <s v="895 PINE FOREST DR"/>
    <x v="1"/>
    <x v="0"/>
    <x v="0"/>
    <m/>
  </r>
  <r>
    <n v="2"/>
    <n v="4031"/>
    <n v="1"/>
    <d v="2002-09-09T00:00:00"/>
    <x v="0"/>
    <n v="1"/>
    <s v="Churchill Area Neighbors"/>
    <n v="4228358"/>
    <n v="873914"/>
    <m/>
    <m/>
    <s v="NGO PHAT &amp; HUONG"/>
    <m/>
    <s v="2655 HIGHLAND OAKS DR"/>
    <x v="1"/>
    <x v="0"/>
    <x v="0"/>
    <m/>
  </r>
  <r>
    <n v="2"/>
    <n v="4123"/>
    <n v="1"/>
    <d v="2002-09-10T00:00:00"/>
    <x v="0"/>
    <n v="1"/>
    <s v="Santa Clara Community Organization"/>
    <n v="4228587"/>
    <n v="901353"/>
    <m/>
    <m/>
    <s v="PETERSON DEVON"/>
    <m/>
    <s v="223 FOXGLOVE AVE"/>
    <x v="1"/>
    <x v="0"/>
    <x v="0"/>
    <m/>
  </r>
  <r>
    <n v="2"/>
    <n v="4152"/>
    <n v="1"/>
    <d v="2002-09-10T00:00:00"/>
    <x v="0"/>
    <n v="1"/>
    <s v="Northeast Neighbors"/>
    <n v="4241881"/>
    <n v="899430"/>
    <m/>
    <m/>
    <s v="JACK BRANDON HOMEBUILDER"/>
    <m/>
    <s v="3735 WATERBROOK WAY"/>
    <x v="1"/>
    <x v="0"/>
    <x v="0"/>
    <m/>
  </r>
  <r>
    <n v="2"/>
    <n v="3535"/>
    <n v="1"/>
    <d v="2002-09-13T00:00:00"/>
    <x v="0"/>
    <n v="1"/>
    <s v="Southeast Neighbors"/>
    <n v="4246777"/>
    <n v="863188"/>
    <m/>
    <m/>
    <s v="ELLIS TRACY"/>
    <m/>
    <s v="4320 WENDELL LN"/>
    <x v="1"/>
    <x v="0"/>
    <x v="0"/>
    <m/>
  </r>
  <r>
    <n v="2"/>
    <n v="3854"/>
    <n v="1"/>
    <d v="2002-09-13T00:00:00"/>
    <x v="0"/>
    <n v="1"/>
    <s v="Goodpasture Island Neighbors"/>
    <n v="4236119"/>
    <n v="895178"/>
    <m/>
    <m/>
    <s v="MCINTYRE CONSTRUCTION"/>
    <m/>
    <s v="3317 RIVERPLACE DR"/>
    <x v="1"/>
    <x v="0"/>
    <x v="0"/>
    <m/>
  </r>
  <r>
    <n v="2"/>
    <n v="3875"/>
    <n v="1"/>
    <d v="2002-09-13T00:00:00"/>
    <x v="0"/>
    <n v="1"/>
    <s v="Santa Clara Community Organization"/>
    <n v="4227307"/>
    <n v="908613"/>
    <m/>
    <m/>
    <s v="CRESCENT HOMES INC"/>
    <m/>
    <s v="4766 HONEYCOMB DR"/>
    <x v="1"/>
    <x v="0"/>
    <x v="0"/>
    <m/>
  </r>
  <r>
    <n v="2"/>
    <n v="2498"/>
    <n v="1"/>
    <d v="2002-09-16T00:00:00"/>
    <x v="0"/>
    <n v="1"/>
    <s v="Active Bethel Citizens"/>
    <n v="4219120"/>
    <n v="885752"/>
    <m/>
    <m/>
    <s v="RAINBOW LAKE LLC"/>
    <m/>
    <s v="513 HANOVER ST"/>
    <x v="1"/>
    <x v="0"/>
    <x v="0"/>
    <m/>
  </r>
  <r>
    <n v="2"/>
    <n v="2501"/>
    <n v="1"/>
    <d v="2002-09-16T00:00:00"/>
    <x v="0"/>
    <n v="1"/>
    <s v="Active Bethel Citizens"/>
    <n v="4219158"/>
    <n v="885886"/>
    <m/>
    <m/>
    <s v="RAINBOW LAKE LLC"/>
    <m/>
    <s v="593 HANOVER ST"/>
    <x v="1"/>
    <x v="0"/>
    <x v="0"/>
    <m/>
  </r>
  <r>
    <n v="2"/>
    <n v="2502"/>
    <n v="1"/>
    <d v="2002-09-16T00:00:00"/>
    <x v="0"/>
    <n v="1"/>
    <s v="Active Bethel Citizens"/>
    <n v="4219158"/>
    <n v="885836"/>
    <m/>
    <m/>
    <s v="RAINBOW LAKE LLC"/>
    <m/>
    <s v="543 HANOVER ST"/>
    <x v="1"/>
    <x v="0"/>
    <x v="0"/>
    <m/>
  </r>
  <r>
    <n v="2"/>
    <n v="2503"/>
    <n v="1"/>
    <d v="2002-09-16T00:00:00"/>
    <x v="0"/>
    <n v="1"/>
    <s v="Active Bethel Citizens"/>
    <n v="4219127"/>
    <n v="885837"/>
    <m/>
    <m/>
    <s v="RAINBOW LAKE LLC"/>
    <m/>
    <s v="553 HANOVER ST"/>
    <x v="1"/>
    <x v="0"/>
    <x v="0"/>
    <m/>
  </r>
  <r>
    <n v="2"/>
    <n v="2504"/>
    <n v="1"/>
    <d v="2002-09-16T00:00:00"/>
    <x v="0"/>
    <n v="1"/>
    <s v="Active Bethel Citizens"/>
    <n v="4219095"/>
    <n v="885838"/>
    <m/>
    <m/>
    <s v="RAINBOW LAKE LLC"/>
    <m/>
    <s v="563 HANOVER ST"/>
    <x v="1"/>
    <x v="0"/>
    <x v="0"/>
    <m/>
  </r>
  <r>
    <n v="2"/>
    <n v="2506"/>
    <n v="1"/>
    <d v="2002-09-16T00:00:00"/>
    <x v="0"/>
    <n v="1"/>
    <s v="Active Bethel Citizens"/>
    <n v="4219091"/>
    <n v="885888"/>
    <m/>
    <m/>
    <s v="RAINBOW LAKE LLC"/>
    <m/>
    <s v="573 HANOVER ST"/>
    <x v="1"/>
    <x v="0"/>
    <x v="0"/>
    <m/>
  </r>
  <r>
    <n v="2"/>
    <n v="4289"/>
    <n v="1"/>
    <d v="2002-09-16T00:00:00"/>
    <x v="0"/>
    <n v="1"/>
    <s v="River Road Community Organization"/>
    <n v="4225962"/>
    <n v="895233"/>
    <m/>
    <m/>
    <s v="MASADA DEVELOPMENT INC"/>
    <m/>
    <s v="172 BUSHNELL LN"/>
    <x v="1"/>
    <x v="0"/>
    <x v="0"/>
    <m/>
  </r>
  <r>
    <n v="2"/>
    <n v="4438"/>
    <n v="1"/>
    <d v="2002-09-16T00:00:00"/>
    <x v="0"/>
    <n v="1"/>
    <s v="Santa Clara Community Organization"/>
    <n v="4228182"/>
    <n v="908606"/>
    <m/>
    <m/>
    <s v="BREEDEN BROS INC"/>
    <m/>
    <s v="180 SPRINGWOOD DR"/>
    <x v="1"/>
    <x v="0"/>
    <x v="0"/>
    <m/>
  </r>
  <r>
    <n v="2"/>
    <n v="4364"/>
    <n v="1"/>
    <d v="2002-09-17T00:00:00"/>
    <x v="0"/>
    <n v="1"/>
    <s v="River Road Community Organization"/>
    <n v="4229751"/>
    <n v="895258"/>
    <m/>
    <m/>
    <s v="COREY DAVID S"/>
    <m/>
    <s v="1880 MANIHI DR"/>
    <x v="1"/>
    <x v="0"/>
    <x v="0"/>
    <m/>
  </r>
  <r>
    <n v="2"/>
    <n v="4379"/>
    <n v="1"/>
    <d v="2002-09-17T00:00:00"/>
    <x v="0"/>
    <n v="1"/>
    <s v="Santa Clara Community Organization"/>
    <n v="4227910"/>
    <n v="903926"/>
    <m/>
    <m/>
    <s v="BRUCE WIECHERT CUSTOM HOMES"/>
    <m/>
    <s v="3656 COUNTRYSIDE LN"/>
    <x v="1"/>
    <x v="0"/>
    <x v="0"/>
    <m/>
  </r>
  <r>
    <n v="2"/>
    <n v="4447"/>
    <n v="1"/>
    <d v="2002-09-17T00:00:00"/>
    <x v="0"/>
    <n v="1"/>
    <s v="River Road Community Organization"/>
    <n v="4229797"/>
    <n v="895257"/>
    <m/>
    <m/>
    <s v="COREY DEVELOPMENT L L C"/>
    <m/>
    <s v="1890 MANIHI DR"/>
    <x v="1"/>
    <x v="0"/>
    <x v="0"/>
    <m/>
  </r>
  <r>
    <n v="2"/>
    <n v="4466"/>
    <n v="1"/>
    <d v="2002-09-19T00:00:00"/>
    <x v="0"/>
    <n v="1"/>
    <s v="River Road Community Organization"/>
    <n v="4229594"/>
    <n v="895284"/>
    <m/>
    <m/>
    <s v="JORDAN SCOTT"/>
    <m/>
    <s v="1850 MANIHI DR"/>
    <x v="1"/>
    <x v="0"/>
    <x v="0"/>
    <m/>
  </r>
  <r>
    <n v="2"/>
    <n v="4879"/>
    <n v="1"/>
    <d v="2002-09-19T00:00:00"/>
    <x v="1"/>
    <n v="1"/>
    <s v="Harlow Neighbors"/>
    <n v="4250971"/>
    <n v="888295"/>
    <m/>
    <s v="Camelot Village"/>
    <s v="BABCOCK HAROLD"/>
    <m/>
    <s v="3700 BABCOCK LN, Unit 149"/>
    <x v="1"/>
    <x v="0"/>
    <x v="0"/>
    <m/>
  </r>
  <r>
    <n v="2"/>
    <n v="3995"/>
    <n v="1"/>
    <d v="2002-09-20T00:00:00"/>
    <x v="0"/>
    <n v="1"/>
    <s v="Santa Clara Community Organization"/>
    <n v="4227620"/>
    <n v="909106"/>
    <m/>
    <m/>
    <s v="KING EDGAR B (ED)"/>
    <m/>
    <s v="120 DANIEL DR"/>
    <x v="1"/>
    <x v="0"/>
    <x v="0"/>
    <m/>
  </r>
  <r>
    <n v="2"/>
    <n v="3773"/>
    <n v="1"/>
    <d v="2002-09-23T00:00:00"/>
    <x v="7"/>
    <n v="6"/>
    <s v="West University Neighbors"/>
    <n v="4241708"/>
    <n v="875952"/>
    <m/>
    <m/>
    <s v="ANSLOW &amp; DEGENEAULT"/>
    <m/>
    <s v="545 E 17TH AVE"/>
    <x v="1"/>
    <x v="2"/>
    <x v="1"/>
    <m/>
  </r>
  <r>
    <n v="2"/>
    <n v="4258"/>
    <n v="1"/>
    <d v="2002-09-23T00:00:00"/>
    <x v="0"/>
    <n v="1"/>
    <s v="Santa Clara Community Organization"/>
    <n v="4227500"/>
    <n v="908372"/>
    <m/>
    <m/>
    <s v="HOMESTYLES INC"/>
    <m/>
    <s v="4645 HONEYCOMB DR"/>
    <x v="1"/>
    <x v="0"/>
    <x v="0"/>
    <m/>
  </r>
  <r>
    <n v="2"/>
    <n v="4543"/>
    <n v="1"/>
    <d v="2002-09-23T00:00:00"/>
    <x v="0"/>
    <n v="1"/>
    <s v="Active Bethel Citizens"/>
    <n v="4212910"/>
    <n v="889703"/>
    <m/>
    <m/>
    <s v="HAYDEN HOMES"/>
    <m/>
    <s v="5591 AUSTIN WAY"/>
    <x v="1"/>
    <x v="0"/>
    <x v="0"/>
    <m/>
  </r>
  <r>
    <n v="2"/>
    <n v="4544"/>
    <n v="1"/>
    <d v="2002-09-23T00:00:00"/>
    <x v="0"/>
    <n v="1"/>
    <s v="Active Bethel Citizens"/>
    <n v="4212794"/>
    <n v="889707"/>
    <m/>
    <m/>
    <s v="HAYDEN HOMES"/>
    <m/>
    <s v="5595 AUSTIN WAY"/>
    <x v="1"/>
    <x v="0"/>
    <x v="0"/>
    <m/>
  </r>
  <r>
    <n v="2"/>
    <n v="4545"/>
    <n v="1"/>
    <d v="2002-09-23T00:00:00"/>
    <x v="0"/>
    <n v="1"/>
    <s v="Active Bethel Citizens"/>
    <n v="4213029"/>
    <n v="889697"/>
    <m/>
    <m/>
    <s v="HAYDEN HOMES"/>
    <m/>
    <s v="5587 AUSTIN WAY"/>
    <x v="1"/>
    <x v="0"/>
    <x v="0"/>
    <m/>
  </r>
  <r>
    <n v="2"/>
    <n v="4546"/>
    <n v="1"/>
    <d v="2002-09-23T00:00:00"/>
    <x v="0"/>
    <n v="1"/>
    <s v="Active Bethel Citizens"/>
    <n v="4212970"/>
    <n v="889700"/>
    <m/>
    <m/>
    <s v="HAYDEN HOMES"/>
    <m/>
    <s v="5589 AUSTIN WAY"/>
    <x v="1"/>
    <x v="0"/>
    <x v="0"/>
    <m/>
  </r>
  <r>
    <n v="2"/>
    <n v="4547"/>
    <n v="1"/>
    <d v="2002-09-23T00:00:00"/>
    <x v="0"/>
    <n v="1"/>
    <s v="Active Bethel Citizens"/>
    <n v="4212969"/>
    <n v="889354"/>
    <m/>
    <m/>
    <s v="HAYDEN HOMES"/>
    <m/>
    <s v="1265 PEETS CT"/>
    <x v="1"/>
    <x v="0"/>
    <x v="0"/>
    <m/>
  </r>
  <r>
    <n v="2"/>
    <n v="4548"/>
    <n v="1"/>
    <d v="2002-09-23T00:00:00"/>
    <x v="0"/>
    <n v="1"/>
    <s v="Active Bethel Citizens"/>
    <n v="4212695"/>
    <n v="889558"/>
    <m/>
    <m/>
    <s v="HAYDEN HOMES"/>
    <m/>
    <s v="5598 AUSTIN WAY"/>
    <x v="1"/>
    <x v="0"/>
    <x v="0"/>
    <m/>
  </r>
  <r>
    <n v="2"/>
    <n v="3302"/>
    <n v="1"/>
    <d v="2002-09-24T00:00:00"/>
    <x v="0"/>
    <n v="1"/>
    <s v="Northeast Neighbors"/>
    <n v="4244422"/>
    <n v="895736"/>
    <m/>
    <m/>
    <s v="SCHOOLCRAFT RICHARD &amp; TONI"/>
    <m/>
    <s v="2963 FLINTLOCK ST"/>
    <x v="1"/>
    <x v="0"/>
    <x v="0"/>
    <m/>
  </r>
  <r>
    <n v="2"/>
    <n v="4361"/>
    <n v="1"/>
    <d v="2002-09-24T00:00:00"/>
    <x v="3"/>
    <n v="2"/>
    <s v="River Road Community Organization"/>
    <n v="4229687"/>
    <n v="895169"/>
    <m/>
    <m/>
    <s v="COREY DAVID S"/>
    <m/>
    <s v="1835 MANIHI DR"/>
    <x v="1"/>
    <x v="1"/>
    <x v="1"/>
    <m/>
  </r>
  <r>
    <n v="2"/>
    <n v="4365"/>
    <n v="1"/>
    <d v="2002-09-24T00:00:00"/>
    <x v="0"/>
    <n v="1"/>
    <s v="River Road Community Organization"/>
    <n v="4229596"/>
    <n v="895183"/>
    <m/>
    <m/>
    <s v="COREY DAVID S"/>
    <m/>
    <s v="1830 MANIHI DR"/>
    <x v="1"/>
    <x v="0"/>
    <x v="0"/>
    <m/>
  </r>
  <r>
    <n v="2"/>
    <n v="4376"/>
    <n v="1"/>
    <d v="2002-09-24T00:00:00"/>
    <x v="0"/>
    <n v="1"/>
    <s v="Active Bethel Citizens"/>
    <n v="4223994"/>
    <n v="889150"/>
    <m/>
    <m/>
    <s v="B J P INC"/>
    <m/>
    <s v="1287 HUGHES ST"/>
    <x v="1"/>
    <x v="0"/>
    <x v="0"/>
    <m/>
  </r>
  <r>
    <n v="2"/>
    <n v="4413"/>
    <n v="1"/>
    <d v="2002-09-24T00:00:00"/>
    <x v="0"/>
    <n v="1"/>
    <s v="Northeast Neighbors"/>
    <n v="4244187"/>
    <n v="898809"/>
    <m/>
    <m/>
    <s v="CASTRO GILBERT A &amp; DANIELLE  C"/>
    <m/>
    <s v="2230 COMSTOCK AVE"/>
    <x v="1"/>
    <x v="0"/>
    <x v="0"/>
    <m/>
  </r>
  <r>
    <n v="2"/>
    <n v="4450"/>
    <n v="1"/>
    <d v="2002-09-24T00:00:00"/>
    <x v="0"/>
    <n v="1"/>
    <s v="Santa Clara Community Organization"/>
    <n v="4228077"/>
    <n v="904118"/>
    <m/>
    <m/>
    <s v="BRUCE WIECHERT CUSTOM HOMES"/>
    <m/>
    <s v="3689 COUNTRYSIDE LN"/>
    <x v="1"/>
    <x v="0"/>
    <x v="0"/>
    <m/>
  </r>
  <r>
    <n v="2"/>
    <n v="4459"/>
    <n v="1"/>
    <d v="2002-09-24T00:00:00"/>
    <x v="0"/>
    <n v="1"/>
    <s v="River Road Community Organization"/>
    <n v="4229683"/>
    <n v="895236"/>
    <m/>
    <m/>
    <s v="COREY DEVELOPMENT L L C"/>
    <m/>
    <s v="1870 MANIHI DR"/>
    <x v="1"/>
    <x v="0"/>
    <x v="0"/>
    <m/>
  </r>
  <r>
    <n v="2"/>
    <n v="4604"/>
    <n v="1"/>
    <d v="2002-09-24T00:00:00"/>
    <x v="2"/>
    <n v="1"/>
    <s v="Active Bethel Citizens"/>
    <n v="4214848"/>
    <n v="885253"/>
    <m/>
    <m/>
    <s v="EARLEY JOHN"/>
    <m/>
    <s v="4978 PARSONS AVE"/>
    <x v="1"/>
    <x v="0"/>
    <x v="0"/>
    <m/>
  </r>
  <r>
    <n v="2"/>
    <n v="4609"/>
    <n v="1"/>
    <d v="2002-09-24T00:00:00"/>
    <x v="0"/>
    <n v="1"/>
    <s v="Santa Clara Community Organization"/>
    <n v="4227909"/>
    <n v="903870"/>
    <m/>
    <m/>
    <s v="BRUCE WIECHERT CUSTOM HOMES"/>
    <m/>
    <s v="3648 COUNTRYSIDE LN"/>
    <x v="1"/>
    <x v="0"/>
    <x v="0"/>
    <m/>
  </r>
  <r>
    <n v="2"/>
    <n v="4690"/>
    <n v="1"/>
    <d v="2002-09-24T00:00:00"/>
    <x v="0"/>
    <n v="1"/>
    <s v="River Road Community Organization"/>
    <n v="4230660"/>
    <n v="891533"/>
    <m/>
    <m/>
    <s v="GEROT MICHAEL &amp; ELIZABETH"/>
    <m/>
    <s v="1316 MANZANA ST"/>
    <x v="1"/>
    <x v="0"/>
    <x v="0"/>
    <m/>
  </r>
  <r>
    <n v="2"/>
    <n v="4574"/>
    <n v="1"/>
    <d v="2002-09-25T00:00:00"/>
    <x v="0"/>
    <n v="1"/>
    <s v="Active Bethel Citizens"/>
    <n v="4219183"/>
    <n v="894508"/>
    <m/>
    <m/>
    <s v="COAST RANGE CONSTRUCTION"/>
    <m/>
    <s v="2537 PRIMROSE ST"/>
    <x v="1"/>
    <x v="0"/>
    <x v="0"/>
    <m/>
  </r>
  <r>
    <n v="2"/>
    <n v="1354"/>
    <n v="1"/>
    <d v="2002-09-27T00:00:00"/>
    <x v="0"/>
    <n v="1"/>
    <s v="Churchill Area Neighbors"/>
    <n v="4229442"/>
    <n v="869868"/>
    <m/>
    <m/>
    <s v="HUMPHREYS JIM &amp; MARTHA"/>
    <m/>
    <s v="2467 RANDY LN"/>
    <x v="1"/>
    <x v="0"/>
    <x v="0"/>
    <m/>
  </r>
  <r>
    <n v="2"/>
    <n v="2864"/>
    <n v="1"/>
    <d v="2002-09-27T00:00:00"/>
    <x v="3"/>
    <n v="1"/>
    <s v="Churchill Area Neighbors"/>
    <n v="4225910"/>
    <n v="871751"/>
    <m/>
    <m/>
    <s v="KILBY &amp; SONNEN PROJECT LLC"/>
    <m/>
    <s v="3645 COLONY OAKS DR"/>
    <x v="1"/>
    <x v="1"/>
    <x v="1"/>
    <s v="Proposed unit of 1 ok; each duplex unit constructed under a separate permit"/>
  </r>
  <r>
    <n v="2"/>
    <n v="2868"/>
    <n v="1"/>
    <d v="2002-09-27T00:00:00"/>
    <x v="3"/>
    <n v="1"/>
    <s v="Churchill Area Neighbors"/>
    <n v="4225933"/>
    <n v="871753"/>
    <m/>
    <m/>
    <s v="KILBY &amp; SONNEN PROJECT LLC"/>
    <m/>
    <s v="3641 COLONY OAKS DR"/>
    <x v="1"/>
    <x v="1"/>
    <x v="1"/>
    <s v="Proposed unit of 1 ok; each duplex unit constructed under a separate permit"/>
  </r>
  <r>
    <n v="2"/>
    <n v="4678"/>
    <n v="1"/>
    <d v="2002-09-27T00:00:00"/>
    <x v="0"/>
    <n v="1"/>
    <s v="Harlow Neighbors"/>
    <n v="4250592"/>
    <n v="880197"/>
    <m/>
    <m/>
    <s v="FOGELSTROM CO"/>
    <m/>
    <s v="488 COVEY LN"/>
    <x v="1"/>
    <x v="0"/>
    <x v="0"/>
    <m/>
  </r>
  <r>
    <n v="2"/>
    <n v="4679"/>
    <n v="1"/>
    <d v="2002-09-27T00:00:00"/>
    <x v="0"/>
    <n v="1"/>
    <s v="Harlow Neighbors"/>
    <n v="4250486"/>
    <n v="880282"/>
    <m/>
    <m/>
    <s v="FOGELSTROM CO"/>
    <m/>
    <s v="482 COVEY LN"/>
    <x v="1"/>
    <x v="0"/>
    <x v="0"/>
    <m/>
  </r>
  <r>
    <n v="2"/>
    <n v="4058"/>
    <n v="1"/>
    <d v="2002-09-30T00:00:00"/>
    <x v="0"/>
    <n v="1"/>
    <s v="Santa Clara Community Organization"/>
    <n v="4229897"/>
    <n v="906936"/>
    <m/>
    <m/>
    <s v="ANDERSON DEVELOPMENT LLC"/>
    <m/>
    <s v="4425 CALUMET WAY"/>
    <x v="1"/>
    <x v="0"/>
    <x v="0"/>
    <m/>
  </r>
  <r>
    <n v="2"/>
    <n v="4070"/>
    <n v="1"/>
    <d v="2002-09-30T00:00:00"/>
    <x v="0"/>
    <n v="1"/>
    <s v="Active Bethel Citizens"/>
    <n v="4213594"/>
    <n v="890516"/>
    <m/>
    <s v="Avalon Village"/>
    <s v="FOOTE MIKE"/>
    <m/>
    <s v="1645 RILEY LN"/>
    <x v="1"/>
    <x v="0"/>
    <x v="0"/>
    <m/>
  </r>
  <r>
    <n v="2"/>
    <n v="4071"/>
    <n v="1"/>
    <d v="2002-09-30T00:00:00"/>
    <x v="0"/>
    <n v="1"/>
    <s v="Active Bethel Citizens"/>
    <n v="4213554"/>
    <n v="890518"/>
    <m/>
    <s v="Avalon Village"/>
    <s v="FOOTE DEVELOPMENT COMPANY"/>
    <m/>
    <s v="1637 RILEY LN"/>
    <x v="1"/>
    <x v="0"/>
    <x v="0"/>
    <m/>
  </r>
  <r>
    <n v="2"/>
    <n v="4072"/>
    <n v="1"/>
    <d v="2002-09-30T00:00:00"/>
    <x v="0"/>
    <n v="1"/>
    <s v="Active Bethel Citizens"/>
    <n v="4213510"/>
    <n v="890519"/>
    <m/>
    <s v="Avalon Village"/>
    <s v="FOOTE MIKE"/>
    <m/>
    <s v="1633 RILEY LN"/>
    <x v="1"/>
    <x v="0"/>
    <x v="0"/>
    <m/>
  </r>
  <r>
    <n v="2"/>
    <n v="4148"/>
    <n v="1"/>
    <d v="2002-09-30T00:00:00"/>
    <x v="2"/>
    <n v="1"/>
    <s v="Active Bethel Citizens"/>
    <n v="4214485"/>
    <n v="891006"/>
    <m/>
    <s v="West Eugene Village"/>
    <s v="EUGENE SALES CENTER"/>
    <m/>
    <s v="5244 OLYMPIC CIR"/>
    <x v="1"/>
    <x v="0"/>
    <x v="0"/>
    <m/>
  </r>
  <r>
    <n v="2"/>
    <n v="4599"/>
    <n v="1"/>
    <d v="2002-09-30T00:00:00"/>
    <x v="0"/>
    <n v="1"/>
    <s v="Crest Drive Citizens Association"/>
    <n v="4237528"/>
    <n v="869882"/>
    <m/>
    <m/>
    <s v="IVERSON BOYD"/>
    <m/>
    <s v="2999 WASHINGTON ST"/>
    <x v="1"/>
    <x v="0"/>
    <x v="0"/>
    <m/>
  </r>
  <r>
    <n v="2"/>
    <n v="4610"/>
    <n v="1"/>
    <d v="2002-09-30T00:00:00"/>
    <x v="0"/>
    <n v="1"/>
    <s v="Santa Clara Community Organization"/>
    <n v="4227916"/>
    <n v="903977"/>
    <m/>
    <m/>
    <s v="BRUCE WIECHERT CUSTOM HOMES"/>
    <m/>
    <s v="3668 COUNTRYSIDE LN"/>
    <x v="1"/>
    <x v="0"/>
    <x v="0"/>
    <m/>
  </r>
  <r>
    <n v="2"/>
    <n v="4922"/>
    <n v="1"/>
    <d v="2002-09-30T00:00:00"/>
    <x v="1"/>
    <n v="1"/>
    <s v="Harlow Neighbors"/>
    <n v="4250971"/>
    <n v="888295"/>
    <m/>
    <m/>
    <s v="SARK EUGENE C &amp; MILDRED R"/>
    <m/>
    <s v="3700 BABCOCK LN, Unit 106"/>
    <x v="1"/>
    <x v="0"/>
    <x v="0"/>
    <m/>
  </r>
  <r>
    <n v="2"/>
    <n v="4467"/>
    <n v="1"/>
    <d v="2002-10-01T00:00:00"/>
    <x v="0"/>
    <n v="1"/>
    <s v="Santa Clara Community Organization"/>
    <n v="4227689"/>
    <n v="908959"/>
    <m/>
    <m/>
    <s v="CRESCENT HOMES INC"/>
    <m/>
    <s v="4703 SYMPHONY DR"/>
    <x v="1"/>
    <x v="0"/>
    <x v="0"/>
    <m/>
  </r>
  <r>
    <n v="2"/>
    <n v="4695"/>
    <n v="1"/>
    <d v="2002-10-01T00:00:00"/>
    <x v="0"/>
    <n v="1"/>
    <s v="Northeast Neighbors"/>
    <n v="4244978"/>
    <n v="895856"/>
    <m/>
    <m/>
    <s v="PARADISE DEVELOPMENT CO"/>
    <m/>
    <s v="2954 CHERYL ST"/>
    <x v="1"/>
    <x v="0"/>
    <x v="0"/>
    <m/>
  </r>
  <r>
    <n v="2"/>
    <n v="5081"/>
    <n v="1"/>
    <d v="2002-10-02T00:00:00"/>
    <x v="2"/>
    <n v="1"/>
    <s v="Active Bethel Citizens"/>
    <n v="4214685"/>
    <n v="891288"/>
    <m/>
    <s v="West Eugene Village"/>
    <s v="EUGENE SALES CENTER"/>
    <m/>
    <s v="1754 OAKHURST CT"/>
    <x v="1"/>
    <x v="0"/>
    <x v="0"/>
    <m/>
  </r>
  <r>
    <n v="2"/>
    <n v="4196"/>
    <n v="1"/>
    <d v="2002-10-03T00:00:00"/>
    <x v="0"/>
    <n v="1"/>
    <s v="Amazon Neighbors Association"/>
    <n v="4245463"/>
    <n v="871523"/>
    <m/>
    <m/>
    <s v="THOMAS ROBERT &amp; ELIZABETH"/>
    <m/>
    <s v="2770 AGATE ST"/>
    <x v="1"/>
    <x v="0"/>
    <x v="0"/>
    <m/>
  </r>
  <r>
    <n v="2"/>
    <n v="4867"/>
    <n v="1"/>
    <d v="2002-10-03T00:00:00"/>
    <x v="0"/>
    <n v="1"/>
    <s v="Santa Clara Community Organization"/>
    <n v="4228163"/>
    <n v="908763"/>
    <m/>
    <m/>
    <s v="BRUCE WIECHERT CUSTOM HOMES"/>
    <m/>
    <s v="190 SPRINGWOOD DR"/>
    <x v="1"/>
    <x v="0"/>
    <x v="0"/>
    <m/>
  </r>
  <r>
    <n v="2"/>
    <n v="4905"/>
    <n v="1"/>
    <d v="2002-10-03T00:00:00"/>
    <x v="0"/>
    <n v="1"/>
    <s v="Santa Clara Community Organization"/>
    <n v="4227548"/>
    <n v="908810"/>
    <m/>
    <m/>
    <s v="BRUCE WIECHERT CUSTOM HOMES"/>
    <m/>
    <s v="4698 SYMPHONY DR"/>
    <x v="1"/>
    <x v="0"/>
    <x v="0"/>
    <m/>
  </r>
  <r>
    <n v="2"/>
    <n v="3874"/>
    <n v="1"/>
    <d v="2002-10-04T00:00:00"/>
    <x v="0"/>
    <n v="1"/>
    <s v="Fairmount Neighbors"/>
    <n v="4245866"/>
    <n v="874679"/>
    <m/>
    <m/>
    <s v="SWALLEN TIMOTHY"/>
    <m/>
    <s v="1980 COLUMBIA ST"/>
    <x v="1"/>
    <x v="0"/>
    <x v="0"/>
    <m/>
  </r>
  <r>
    <n v="2"/>
    <n v="4067"/>
    <n v="1"/>
    <d v="2002-10-04T00:00:00"/>
    <x v="0"/>
    <n v="1"/>
    <s v="Active Bethel Citizens"/>
    <n v="4213512"/>
    <n v="890582"/>
    <m/>
    <s v="Avalon Village"/>
    <s v="FOOTE MIKE"/>
    <m/>
    <s v="1657 RILEY LN"/>
    <x v="1"/>
    <x v="0"/>
    <x v="0"/>
    <m/>
  </r>
  <r>
    <n v="2"/>
    <n v="4068"/>
    <n v="1"/>
    <d v="2002-10-04T00:00:00"/>
    <x v="0"/>
    <n v="1"/>
    <s v="Active Bethel Citizens"/>
    <n v="4213556"/>
    <n v="890580"/>
    <m/>
    <s v="Avalon Village"/>
    <s v="FOOTE MIKE"/>
    <m/>
    <s v="1653 RILEY LN"/>
    <x v="1"/>
    <x v="0"/>
    <x v="0"/>
    <m/>
  </r>
  <r>
    <n v="2"/>
    <n v="4069"/>
    <n v="1"/>
    <d v="2002-10-04T00:00:00"/>
    <x v="0"/>
    <n v="1"/>
    <s v="Active Bethel Citizens"/>
    <n v="4213597"/>
    <n v="890580"/>
    <m/>
    <s v="Avalon Village"/>
    <s v="FOOTE MIKE"/>
    <m/>
    <s v="1649 RILEY LN"/>
    <x v="1"/>
    <x v="0"/>
    <x v="0"/>
    <m/>
  </r>
  <r>
    <n v="2"/>
    <n v="4913"/>
    <n v="1"/>
    <d v="2002-10-04T00:00:00"/>
    <x v="0"/>
    <n v="1"/>
    <s v="Active Bethel Citizens"/>
    <n v="4210854"/>
    <n v="890730"/>
    <m/>
    <m/>
    <s v="BRUCE WIECHERT CUSTOM HOMES"/>
    <m/>
    <s v="1529 CALISTOGA CT"/>
    <x v="1"/>
    <x v="0"/>
    <x v="0"/>
    <m/>
  </r>
  <r>
    <n v="2"/>
    <n v="4916"/>
    <n v="1"/>
    <d v="2002-10-04T00:00:00"/>
    <x v="0"/>
    <n v="1"/>
    <s v="Active Bethel Citizens"/>
    <n v="4210861"/>
    <n v="890943"/>
    <m/>
    <m/>
    <s v="BRUCE WIECHERT CUSTOM HOMES"/>
    <m/>
    <s v="1541 CALISTOGA CT"/>
    <x v="1"/>
    <x v="0"/>
    <x v="0"/>
    <m/>
  </r>
  <r>
    <n v="2"/>
    <n v="4917"/>
    <n v="1"/>
    <d v="2002-10-04T00:00:00"/>
    <x v="0"/>
    <n v="1"/>
    <s v="Active Bethel Citizens"/>
    <n v="4210859"/>
    <n v="890871"/>
    <m/>
    <m/>
    <s v="BRUCE WIECHERT CUSTOM HOMES"/>
    <m/>
    <s v="1537 CALISTOGA CT"/>
    <x v="1"/>
    <x v="0"/>
    <x v="0"/>
    <m/>
  </r>
  <r>
    <n v="2"/>
    <n v="4918"/>
    <n v="1"/>
    <d v="2002-10-04T00:00:00"/>
    <x v="0"/>
    <n v="1"/>
    <s v="Active Bethel Citizens"/>
    <n v="4210855"/>
    <n v="890801"/>
    <m/>
    <m/>
    <s v="BRUCE WIECHERT CUSTOM HOMES"/>
    <m/>
    <s v="1533 CALISTOGA CT"/>
    <x v="1"/>
    <x v="0"/>
    <x v="0"/>
    <m/>
  </r>
  <r>
    <n v="2"/>
    <n v="4313"/>
    <n v="1"/>
    <d v="2002-10-07T00:00:00"/>
    <x v="0"/>
    <n v="1"/>
    <s v="Santa Clara Community Organization"/>
    <n v="4228051"/>
    <n v="908238"/>
    <m/>
    <m/>
    <s v="RUHOFF HOMEBUILDERS INC"/>
    <m/>
    <s v="150 SPRINGWOOD DR"/>
    <x v="1"/>
    <x v="0"/>
    <x v="0"/>
    <m/>
  </r>
  <r>
    <n v="2"/>
    <n v="4671"/>
    <n v="1"/>
    <d v="2002-10-07T00:00:00"/>
    <x v="0"/>
    <n v="1"/>
    <s v="Southeast Neighbors"/>
    <n v="4240139"/>
    <n v="859050"/>
    <m/>
    <m/>
    <s v="DREWS WALT JR &amp; DENZEL"/>
    <m/>
    <s v="5405 FOX HOLLOW RD"/>
    <x v="1"/>
    <x v="0"/>
    <x v="0"/>
    <m/>
  </r>
  <r>
    <n v="2"/>
    <n v="4799"/>
    <n v="1"/>
    <d v="2002-10-07T00:00:00"/>
    <x v="0"/>
    <n v="1"/>
    <s v="Churchill Area Neighbors"/>
    <n v="4224589"/>
    <n v="870320"/>
    <m/>
    <m/>
    <s v="FENDER BRIAN &amp; BECKY"/>
    <m/>
    <s v="3883 ASHFORD DR"/>
    <x v="1"/>
    <x v="0"/>
    <x v="0"/>
    <m/>
  </r>
  <r>
    <n v="2"/>
    <n v="4911"/>
    <n v="1"/>
    <d v="2002-10-07T00:00:00"/>
    <x v="0"/>
    <n v="1"/>
    <s v="River Road Community Organization"/>
    <n v="4230666"/>
    <n v="891763"/>
    <m/>
    <m/>
    <s v="BREEDEN BROS INC"/>
    <m/>
    <s v="1328 MANZANA ST"/>
    <x v="1"/>
    <x v="0"/>
    <x v="0"/>
    <m/>
  </r>
  <r>
    <n v="2"/>
    <n v="5016"/>
    <n v="1"/>
    <d v="2002-10-08T00:00:00"/>
    <x v="1"/>
    <n v="1"/>
    <s v="Santa Clara Community Organization"/>
    <n v="4224528"/>
    <n v="898942"/>
    <m/>
    <m/>
    <s v="FORE-WARD INVESTMENTS"/>
    <m/>
    <s v="2688 LANSDOWN RD"/>
    <x v="1"/>
    <x v="0"/>
    <x v="0"/>
    <m/>
  </r>
  <r>
    <n v="2"/>
    <n v="4712"/>
    <n v="1"/>
    <d v="2002-10-10T00:00:00"/>
    <x v="2"/>
    <n v="1"/>
    <s v="Active Bethel Citizens"/>
    <n v="4214406"/>
    <n v="891161"/>
    <m/>
    <s v="West Eugene Village"/>
    <s v="WEST EUGENE VILLAGE LLC-EUG"/>
    <m/>
    <s v="5259 OLYMPIC CIR"/>
    <x v="1"/>
    <x v="0"/>
    <x v="0"/>
    <m/>
  </r>
  <r>
    <n v="2"/>
    <n v="4974"/>
    <n v="1"/>
    <d v="2002-10-10T00:00:00"/>
    <x v="0"/>
    <n v="1"/>
    <s v="Santa Clara Community Organization"/>
    <n v="4224919"/>
    <n v="906224"/>
    <m/>
    <m/>
    <s v="BREEDEN BROS INC--DUPLICATE"/>
    <m/>
    <s v="4213 TORRINGTON AVE"/>
    <x v="1"/>
    <x v="0"/>
    <x v="0"/>
    <m/>
  </r>
  <r>
    <n v="2"/>
    <n v="4862"/>
    <n v="1"/>
    <d v="2002-10-11T00:00:00"/>
    <x v="0"/>
    <n v="1"/>
    <s v="Northeast Neighbors"/>
    <n v="4243139"/>
    <n v="897479"/>
    <m/>
    <m/>
    <s v="PARADISE DEVELOPMENT CO"/>
    <m/>
    <s v="2081 LAKE SHORE DR"/>
    <x v="1"/>
    <x v="0"/>
    <x v="0"/>
    <m/>
  </r>
  <r>
    <n v="2"/>
    <n v="4898"/>
    <n v="1"/>
    <d v="2002-10-11T00:00:00"/>
    <x v="0"/>
    <n v="1"/>
    <s v="Harlow Neighbors"/>
    <n v="4250821"/>
    <n v="888842"/>
    <m/>
    <m/>
    <s v="PARADISE DEVELOPMENT CO"/>
    <m/>
    <s v="1158 REGENCY DR"/>
    <x v="1"/>
    <x v="0"/>
    <x v="0"/>
    <m/>
  </r>
  <r>
    <n v="2"/>
    <n v="5187"/>
    <n v="1"/>
    <d v="2002-10-11T00:00:00"/>
    <x v="2"/>
    <n v="1"/>
    <s v="Harlow Neighbors"/>
    <n v="4250703"/>
    <n v="888599"/>
    <m/>
    <m/>
    <s v="BERGER JEANETTA"/>
    <m/>
    <s v="1281 ARCADIA DR"/>
    <x v="1"/>
    <x v="0"/>
    <x v="0"/>
    <m/>
  </r>
  <r>
    <n v="2"/>
    <n v="4363"/>
    <n v="1"/>
    <d v="2002-10-14T00:00:00"/>
    <x v="0"/>
    <n v="1"/>
    <s v="River Road Community Organization"/>
    <n v="4229747"/>
    <n v="895171"/>
    <m/>
    <m/>
    <s v="COREY DAVID S"/>
    <m/>
    <s v="1885 MANIHI DR"/>
    <x v="1"/>
    <x v="0"/>
    <x v="0"/>
    <m/>
  </r>
  <r>
    <n v="2"/>
    <n v="4448"/>
    <n v="1"/>
    <d v="2002-10-14T00:00:00"/>
    <x v="0"/>
    <n v="1"/>
    <s v="River Road Community Organization"/>
    <n v="4229792"/>
    <n v="895170"/>
    <m/>
    <m/>
    <s v="COREY DEVELOPMENT L L C"/>
    <m/>
    <s v="1895 MANIHI DR"/>
    <x v="1"/>
    <x v="0"/>
    <x v="0"/>
    <m/>
  </r>
  <r>
    <n v="2"/>
    <n v="4575"/>
    <n v="1"/>
    <d v="2002-10-14T00:00:00"/>
    <x v="0"/>
    <n v="1"/>
    <s v="Santa Clara Community Organization"/>
    <n v="4227723"/>
    <n v="908484"/>
    <m/>
    <m/>
    <s v="HEITMAN CUSTOM HOMES"/>
    <m/>
    <s v="4635 SYMPHONY DR"/>
    <x v="1"/>
    <x v="0"/>
    <x v="0"/>
    <m/>
  </r>
  <r>
    <n v="2"/>
    <n v="5104"/>
    <n v="1"/>
    <d v="2002-10-14T00:00:00"/>
    <x v="0"/>
    <n v="1"/>
    <s v="River Road Community Organization"/>
    <n v="4230662"/>
    <n v="891476"/>
    <m/>
    <m/>
    <s v="GEROT MICHAEL &amp; ELIZABETH"/>
    <m/>
    <s v="1304 MANZANA ST"/>
    <x v="1"/>
    <x v="0"/>
    <x v="0"/>
    <m/>
  </r>
  <r>
    <n v="2"/>
    <n v="4028"/>
    <n v="1"/>
    <d v="2002-10-16T00:00:00"/>
    <x v="0"/>
    <n v="1"/>
    <s v="Harlow Neighbors"/>
    <n v="4250535"/>
    <n v="880256"/>
    <m/>
    <m/>
    <s v="FOGELSTROM CO"/>
    <m/>
    <s v="484 COVEY LN"/>
    <x v="1"/>
    <x v="0"/>
    <x v="0"/>
    <m/>
  </r>
  <r>
    <n v="2"/>
    <n v="4680"/>
    <n v="1"/>
    <d v="2002-10-16T00:00:00"/>
    <x v="0"/>
    <n v="1"/>
    <s v="Harlow Neighbors"/>
    <n v="4250490"/>
    <n v="880348"/>
    <m/>
    <m/>
    <s v="FOGELSTROM CO"/>
    <m/>
    <s v="480 COVEY LN"/>
    <x v="1"/>
    <x v="0"/>
    <x v="0"/>
    <m/>
  </r>
  <r>
    <n v="2"/>
    <n v="5184"/>
    <n v="1"/>
    <d v="2002-10-16T00:00:00"/>
    <x v="2"/>
    <n v="1"/>
    <s v="Harlow Neighbors"/>
    <n v="4250633"/>
    <n v="888608"/>
    <m/>
    <m/>
    <s v="BERGER JEANETTA"/>
    <m/>
    <s v="1283 ARCADIA DR"/>
    <x v="1"/>
    <x v="0"/>
    <x v="0"/>
    <m/>
  </r>
  <r>
    <n v="2"/>
    <n v="3643"/>
    <n v="1"/>
    <d v="2002-10-17T00:00:00"/>
    <x v="0"/>
    <n v="1"/>
    <s v="Crest Drive Citizens Association"/>
    <n v="4236220"/>
    <n v="865248"/>
    <m/>
    <m/>
    <s v="MOODY STEPHEN TROY"/>
    <m/>
    <s v="735 W 40TH AVE"/>
    <x v="1"/>
    <x v="0"/>
    <x v="0"/>
    <m/>
  </r>
  <r>
    <n v="2"/>
    <n v="4582"/>
    <n v="1"/>
    <d v="2002-10-17T00:00:00"/>
    <x v="0"/>
    <n v="1"/>
    <s v="Crest Drive Citizens Association"/>
    <n v="4236467"/>
    <n v="865525"/>
    <m/>
    <m/>
    <s v="H B DESIGN &amp; CONSTRUCTION"/>
    <m/>
    <s v="3937 MONROE ST"/>
    <x v="1"/>
    <x v="0"/>
    <x v="0"/>
    <m/>
  </r>
  <r>
    <n v="2"/>
    <n v="4765"/>
    <n v="1"/>
    <d v="2002-10-17T00:00:00"/>
    <x v="0"/>
    <n v="1"/>
    <s v="Santa Clara Community Organization"/>
    <n v="4227518"/>
    <n v="909062"/>
    <m/>
    <m/>
    <s v="ROCK BUILDERS INC"/>
    <m/>
    <s v="110 DANIEL DR"/>
    <x v="1"/>
    <x v="0"/>
    <x v="0"/>
    <m/>
  </r>
  <r>
    <n v="2"/>
    <n v="4818"/>
    <n v="1"/>
    <d v="2002-10-17T00:00:00"/>
    <x v="0"/>
    <n v="1"/>
    <s v="Active Bethel Citizens"/>
    <n v="4212990"/>
    <n v="890846"/>
    <m/>
    <s v="Avalon Village Ph 5"/>
    <s v="FOOTE MIKE"/>
    <m/>
    <s v="5452 JEFFREY WAY"/>
    <x v="1"/>
    <x v="0"/>
    <x v="0"/>
    <m/>
  </r>
  <r>
    <n v="2"/>
    <n v="4819"/>
    <n v="1"/>
    <d v="2002-10-17T00:00:00"/>
    <x v="0"/>
    <n v="1"/>
    <s v="Active Bethel Citizens"/>
    <n v="4212934"/>
    <n v="890849"/>
    <m/>
    <m/>
    <s v="FOOTE MIKE"/>
    <m/>
    <s v="5466 JEFFREY WAY"/>
    <x v="1"/>
    <x v="0"/>
    <x v="0"/>
    <m/>
  </r>
  <r>
    <n v="2"/>
    <n v="5020"/>
    <n v="1"/>
    <d v="2002-10-17T00:00:00"/>
    <x v="0"/>
    <n v="1"/>
    <s v="Active Bethel Citizens"/>
    <n v="4209708"/>
    <n v="890442"/>
    <m/>
    <m/>
    <s v="BRUCE WIECHERT CUSTOM HOMES"/>
    <m/>
    <s v="1504 EYRIE LN"/>
    <x v="1"/>
    <x v="0"/>
    <x v="0"/>
    <m/>
  </r>
  <r>
    <n v="2"/>
    <n v="5021"/>
    <n v="1"/>
    <d v="2002-10-17T00:00:00"/>
    <x v="0"/>
    <n v="1"/>
    <s v="Active Bethel Citizens"/>
    <n v="4209696"/>
    <n v="890509"/>
    <m/>
    <m/>
    <s v="BRUCE WIECHERT CUSTOM HOMES"/>
    <m/>
    <s v="1510 EYRIE LN"/>
    <x v="1"/>
    <x v="0"/>
    <x v="0"/>
    <m/>
  </r>
  <r>
    <n v="2"/>
    <n v="4820"/>
    <n v="1"/>
    <d v="2002-10-18T00:00:00"/>
    <x v="0"/>
    <n v="1"/>
    <s v="Active Bethel Citizens"/>
    <n v="4212880"/>
    <n v="890850"/>
    <m/>
    <m/>
    <s v="FOOTE MIKE"/>
    <m/>
    <s v="5470 JEFFREY WAY"/>
    <x v="1"/>
    <x v="0"/>
    <x v="0"/>
    <m/>
  </r>
  <r>
    <n v="2"/>
    <n v="4821"/>
    <n v="1"/>
    <d v="2002-10-18T00:00:00"/>
    <x v="0"/>
    <n v="1"/>
    <s v="Active Bethel Citizens"/>
    <n v="4212822"/>
    <n v="890853"/>
    <m/>
    <s v="Avalon Village Ph 5"/>
    <s v="FOOTE MIKE"/>
    <m/>
    <s v="5488 JEFFREY WAY"/>
    <x v="1"/>
    <x v="0"/>
    <x v="0"/>
    <m/>
  </r>
  <r>
    <n v="2"/>
    <n v="5177"/>
    <n v="1"/>
    <d v="2002-10-21T00:00:00"/>
    <x v="0"/>
    <n v="1"/>
    <s v="Santa Clara Community Organization"/>
    <n v="4223571"/>
    <n v="904620"/>
    <m/>
    <m/>
    <s v="BREEDEN BROS INC"/>
    <m/>
    <s v="1225 HILO DR"/>
    <x v="1"/>
    <x v="0"/>
    <x v="0"/>
    <m/>
  </r>
  <r>
    <n v="2"/>
    <n v="5297"/>
    <n v="1"/>
    <d v="2002-10-21T00:00:00"/>
    <x v="0"/>
    <n v="1"/>
    <s v="Active Bethel Citizens"/>
    <n v="4213592"/>
    <n v="890702"/>
    <m/>
    <s v="Avalon Village Ph 7"/>
    <s v="FOOTE MIKE"/>
    <m/>
    <s v="1675 RILEY LN"/>
    <x v="1"/>
    <x v="0"/>
    <x v="0"/>
    <m/>
  </r>
  <r>
    <n v="2"/>
    <n v="5300"/>
    <n v="1"/>
    <d v="2002-10-21T00:00:00"/>
    <x v="0"/>
    <n v="1"/>
    <s v="Active Bethel Citizens"/>
    <n v="4213600"/>
    <n v="890642"/>
    <m/>
    <s v="Avalon Village Ph 7"/>
    <s v="FOOTE MIKE"/>
    <m/>
    <s v="1671 RILEY LN"/>
    <x v="1"/>
    <x v="0"/>
    <x v="0"/>
    <m/>
  </r>
  <r>
    <n v="2"/>
    <n v="5301"/>
    <n v="1"/>
    <d v="2002-10-21T00:00:00"/>
    <x v="0"/>
    <n v="1"/>
    <s v="Active Bethel Citizens"/>
    <n v="4213559"/>
    <n v="890643"/>
    <m/>
    <s v="Avalon Village Ph 7"/>
    <s v="FOOTE MIKE"/>
    <m/>
    <s v="1669 RILEY LN"/>
    <x v="1"/>
    <x v="0"/>
    <x v="0"/>
    <m/>
  </r>
  <r>
    <n v="2"/>
    <n v="5302"/>
    <n v="1"/>
    <d v="2002-10-21T00:00:00"/>
    <x v="0"/>
    <n v="1"/>
    <s v="Active Bethel Citizens"/>
    <n v="4213515"/>
    <n v="890644"/>
    <m/>
    <s v="Avalon Village Ph 7"/>
    <s v="FOOTE MIKE"/>
    <m/>
    <s v="1663 RILEY LN"/>
    <x v="1"/>
    <x v="0"/>
    <x v="0"/>
    <m/>
  </r>
  <r>
    <n v="2"/>
    <n v="3879"/>
    <n v="1"/>
    <d v="2002-10-22T00:00:00"/>
    <x v="0"/>
    <n v="1"/>
    <s v="Northeast Neighbors"/>
    <n v="4250258"/>
    <n v="896646"/>
    <m/>
    <m/>
    <s v="ANSLOW &amp; DEGENEAULT"/>
    <m/>
    <s v="2853 MARTINIQUE AVE"/>
    <x v="1"/>
    <x v="0"/>
    <x v="0"/>
    <m/>
  </r>
  <r>
    <n v="2"/>
    <n v="4173"/>
    <n v="1"/>
    <d v="2002-10-22T00:00:00"/>
    <x v="0"/>
    <n v="1"/>
    <s v="River Road Community Organization"/>
    <n v="4230175"/>
    <n v="891822"/>
    <m/>
    <m/>
    <s v="LIVINGSTON ALAN &amp; NEDA"/>
    <m/>
    <s v="1352 ANDERSEN LN"/>
    <x v="1"/>
    <x v="0"/>
    <x v="0"/>
    <m/>
  </r>
  <r>
    <n v="2"/>
    <n v="4768"/>
    <n v="1"/>
    <d v="2002-10-22T00:00:00"/>
    <x v="0"/>
    <n v="1"/>
    <s v="River Road Community Organization"/>
    <n v="4226013"/>
    <n v="892032"/>
    <m/>
    <m/>
    <s v="NEDCO CORP"/>
    <m/>
    <s v="2375 COMPTON ST"/>
    <x v="1"/>
    <x v="0"/>
    <x v="0"/>
    <m/>
  </r>
  <r>
    <n v="2"/>
    <n v="4769"/>
    <n v="1"/>
    <d v="2002-10-22T00:00:00"/>
    <x v="0"/>
    <n v="1"/>
    <s v="River Road Community Organization"/>
    <n v="4225911"/>
    <n v="892075"/>
    <m/>
    <m/>
    <s v="NEDCO CORP"/>
    <m/>
    <s v="2390 COMPTON ST"/>
    <x v="1"/>
    <x v="0"/>
    <x v="0"/>
    <m/>
  </r>
  <r>
    <n v="2"/>
    <n v="4770"/>
    <n v="1"/>
    <d v="2002-10-22T00:00:00"/>
    <x v="0"/>
    <n v="1"/>
    <s v="River Road Community Organization"/>
    <n v="4225908"/>
    <n v="892031"/>
    <m/>
    <m/>
    <s v="NEDCO CORP"/>
    <m/>
    <s v="2370 COMPTON ST"/>
    <x v="1"/>
    <x v="0"/>
    <x v="0"/>
    <m/>
  </r>
  <r>
    <n v="2"/>
    <n v="4771"/>
    <n v="1"/>
    <d v="2002-10-22T00:00:00"/>
    <x v="0"/>
    <n v="1"/>
    <s v="River Road Community Organization"/>
    <n v="4225907"/>
    <n v="891988"/>
    <m/>
    <m/>
    <s v="NEDCO CORP"/>
    <m/>
    <s v="2350 COMPTON ST"/>
    <x v="1"/>
    <x v="0"/>
    <x v="0"/>
    <m/>
  </r>
  <r>
    <n v="2"/>
    <n v="5080"/>
    <n v="1"/>
    <d v="2002-10-22T00:00:00"/>
    <x v="0"/>
    <n v="1"/>
    <s v="Active Bethel Citizens"/>
    <n v="4209746"/>
    <n v="891064"/>
    <m/>
    <m/>
    <s v="BRUCE WIECHERT CUSTOM HOMES"/>
    <m/>
    <s v="1550 EYRIE LN"/>
    <x v="1"/>
    <x v="0"/>
    <x v="0"/>
    <m/>
  </r>
  <r>
    <n v="2"/>
    <n v="5091"/>
    <n v="1"/>
    <d v="2002-10-22T00:00:00"/>
    <x v="0"/>
    <n v="1"/>
    <s v="Santa Clara Community Organization"/>
    <n v="4228006"/>
    <n v="908681"/>
    <m/>
    <m/>
    <s v="MCMICHAEL GARY &amp; SUE"/>
    <m/>
    <s v="126 SPRINGWOOD DR"/>
    <x v="1"/>
    <x v="0"/>
    <x v="0"/>
    <m/>
  </r>
  <r>
    <n v="2"/>
    <n v="5196"/>
    <n v="1"/>
    <d v="2002-10-22T00:00:00"/>
    <x v="0"/>
    <n v="1"/>
    <s v="Active Bethel Citizens"/>
    <n v="4209699"/>
    <n v="890578"/>
    <m/>
    <m/>
    <s v="BRUCE WIECHERT CUSTOM HOMES"/>
    <m/>
    <s v="1516 EYRIE LN"/>
    <x v="1"/>
    <x v="0"/>
    <x v="0"/>
    <m/>
  </r>
  <r>
    <n v="2"/>
    <n v="5197"/>
    <n v="1"/>
    <d v="2002-10-22T00:00:00"/>
    <x v="0"/>
    <n v="1"/>
    <s v="Active Bethel Citizens"/>
    <n v="4209719"/>
    <n v="890997"/>
    <m/>
    <m/>
    <s v="BRUCE WIECHERT CUSTOM HOMES"/>
    <m/>
    <s v="1546 EYRIE LN"/>
    <x v="1"/>
    <x v="0"/>
    <x v="0"/>
    <m/>
  </r>
  <r>
    <n v="2"/>
    <n v="5296"/>
    <n v="1"/>
    <d v="2002-10-22T00:00:00"/>
    <x v="0"/>
    <n v="1"/>
    <s v="Active Bethel Citizens"/>
    <n v="4213530"/>
    <n v="890705"/>
    <m/>
    <s v="Avalon Village Ph 7"/>
    <s v="FOOTE MIKE"/>
    <m/>
    <s v="1679 RILEY LN"/>
    <x v="1"/>
    <x v="0"/>
    <x v="0"/>
    <m/>
  </r>
  <r>
    <n v="2"/>
    <n v="5356"/>
    <n v="1"/>
    <d v="2002-10-22T00:00:00"/>
    <x v="1"/>
    <n v="1"/>
    <s v="Santa Clara Community Organization"/>
    <n v="4224083"/>
    <n v="898089"/>
    <m/>
    <s v="Gainsborough Estates MH"/>
    <s v="FORE-WARD INVESTMENTS"/>
    <m/>
    <s v="2484 LANSDOWN RD, Unit 14"/>
    <x v="1"/>
    <x v="0"/>
    <x v="0"/>
    <m/>
  </r>
  <r>
    <n v="2"/>
    <n v="3362"/>
    <n v="1"/>
    <d v="2002-10-23T00:00:00"/>
    <x v="0"/>
    <n v="1"/>
    <s v="Northeast Neighbors"/>
    <n v="4241695"/>
    <n v="899833"/>
    <m/>
    <m/>
    <s v="POLLOCK WILLIAM &amp; HEIDI"/>
    <m/>
    <s v="3764 WATERBROOK WAY"/>
    <x v="1"/>
    <x v="0"/>
    <x v="0"/>
    <m/>
  </r>
  <r>
    <n v="2"/>
    <n v="4085"/>
    <n v="1"/>
    <d v="2002-10-23T00:00:00"/>
    <x v="0"/>
    <n v="1"/>
    <s v="Churchill Area Neighbors"/>
    <n v="4223943"/>
    <n v="871664"/>
    <m/>
    <m/>
    <s v="JONES KEN"/>
    <m/>
    <s v="2710 WARREN ST"/>
    <x v="1"/>
    <x v="0"/>
    <x v="0"/>
    <m/>
  </r>
  <r>
    <n v="2"/>
    <n v="4741"/>
    <n v="1"/>
    <d v="2002-10-23T00:00:00"/>
    <x v="0"/>
    <n v="1"/>
    <s v="Northeast Neighbors"/>
    <n v="4241450"/>
    <n v="899452"/>
    <m/>
    <m/>
    <s v="BRANDON JACK - DUPLICATE"/>
    <m/>
    <s v="3740 MEADOW VIEW DR"/>
    <x v="1"/>
    <x v="0"/>
    <x v="0"/>
    <m/>
  </r>
  <r>
    <n v="2"/>
    <n v="4601"/>
    <n v="1"/>
    <d v="2002-10-24T00:00:00"/>
    <x v="0"/>
    <n v="1"/>
    <s v="Churchill Area Neighbors"/>
    <n v="4227150"/>
    <n v="869358"/>
    <m/>
    <m/>
    <s v="HEITMAN DAN"/>
    <m/>
    <s v="3333 MURRY DR"/>
    <x v="1"/>
    <x v="0"/>
    <x v="0"/>
    <m/>
  </r>
  <r>
    <n v="2"/>
    <n v="5085"/>
    <n v="1"/>
    <d v="2002-10-24T00:00:00"/>
    <x v="1"/>
    <n v="1"/>
    <s v="Northeast Neighbors"/>
    <n v="4249602"/>
    <n v="893484"/>
    <m/>
    <s v="Summeroaks"/>
    <s v="WARD JACK"/>
    <m/>
    <s v="3220 CRESCENT AVE, Unit 73"/>
    <x v="1"/>
    <x v="0"/>
    <x v="0"/>
    <m/>
  </r>
  <r>
    <n v="2"/>
    <n v="3280"/>
    <n v="1"/>
    <d v="2002-10-25T00:00:00"/>
    <x v="0"/>
    <n v="1"/>
    <s v="Cal Young Neighborhood Association"/>
    <n v="4242406"/>
    <n v="886703"/>
    <m/>
    <m/>
    <s v="SERBU GRACE"/>
    <m/>
    <s v="2120 GREENVIEW ST"/>
    <x v="1"/>
    <x v="0"/>
    <x v="0"/>
    <m/>
  </r>
  <r>
    <n v="2"/>
    <n v="4822"/>
    <n v="1"/>
    <d v="2002-10-29T00:00:00"/>
    <x v="0"/>
    <n v="1"/>
    <s v="Active Bethel Citizens"/>
    <n v="4212825"/>
    <n v="890998"/>
    <m/>
    <s v="Avalon Village"/>
    <s v="FOOTE MIKE"/>
    <m/>
    <s v="5485 JEFFREY WAY"/>
    <x v="1"/>
    <x v="0"/>
    <x v="0"/>
    <m/>
  </r>
  <r>
    <n v="2"/>
    <n v="4823"/>
    <n v="1"/>
    <d v="2002-10-29T00:00:00"/>
    <x v="0"/>
    <n v="1"/>
    <s v="Active Bethel Citizens"/>
    <n v="4212884"/>
    <n v="890997"/>
    <m/>
    <s v="Avalon Village Ph 5"/>
    <s v="FOOTE MIKE"/>
    <m/>
    <s v="5469 JEFFREY WAY"/>
    <x v="1"/>
    <x v="0"/>
    <x v="0"/>
    <m/>
  </r>
  <r>
    <n v="2"/>
    <n v="4824"/>
    <n v="1"/>
    <d v="2002-10-29T00:00:00"/>
    <x v="0"/>
    <n v="1"/>
    <s v="Active Bethel Citizens"/>
    <n v="4212941"/>
    <n v="890994"/>
    <m/>
    <s v="Avalon Village Ph 5"/>
    <s v="FOOTE MIKE"/>
    <m/>
    <s v="5457 JEFFREY WAY"/>
    <x v="1"/>
    <x v="0"/>
    <x v="0"/>
    <m/>
  </r>
  <r>
    <n v="2"/>
    <n v="4825"/>
    <n v="1"/>
    <d v="2002-10-29T00:00:00"/>
    <x v="0"/>
    <n v="1"/>
    <s v="Active Bethel Citizens"/>
    <n v="4212997"/>
    <n v="890991"/>
    <m/>
    <s v="Avalon Village Ph 5"/>
    <s v="FOOTE MIKE"/>
    <m/>
    <s v="5449 JEFFREY WAY"/>
    <x v="1"/>
    <x v="0"/>
    <x v="0"/>
    <m/>
  </r>
  <r>
    <n v="2"/>
    <n v="5003"/>
    <n v="1"/>
    <d v="2002-10-29T00:00:00"/>
    <x v="0"/>
    <n v="1"/>
    <s v="Churchill Area Neighbors"/>
    <n v="4228555"/>
    <n v="871467"/>
    <m/>
    <m/>
    <s v="HUNT GARY"/>
    <m/>
    <s v="2637 SUNCREST AVE"/>
    <x v="1"/>
    <x v="0"/>
    <x v="0"/>
    <m/>
  </r>
  <r>
    <n v="2"/>
    <n v="4683"/>
    <n v="1"/>
    <d v="2002-10-30T00:00:00"/>
    <x v="0"/>
    <n v="1"/>
    <s v="Santa Clara Community Organization"/>
    <n v="4228246"/>
    <n v="908761"/>
    <m/>
    <m/>
    <s v="BREEDEN BROS INC--DUPLICATE"/>
    <m/>
    <s v="196 SPRINGWOOD DR"/>
    <x v="1"/>
    <x v="0"/>
    <x v="0"/>
    <m/>
  </r>
  <r>
    <n v="2"/>
    <n v="5213"/>
    <n v="1"/>
    <d v="2002-10-30T00:00:00"/>
    <x v="0"/>
    <n v="1"/>
    <s v="Northeast Neighbors"/>
    <n v="4245815"/>
    <n v="898248"/>
    <m/>
    <m/>
    <s v="ROGERS JARROD"/>
    <m/>
    <s v="3225 DOWNING ST"/>
    <x v="1"/>
    <x v="0"/>
    <x v="0"/>
    <m/>
  </r>
  <r>
    <n v="2"/>
    <n v="5345"/>
    <n v="1"/>
    <d v="2002-10-31T00:00:00"/>
    <x v="0"/>
    <n v="1"/>
    <s v="Santa Clara Community Organization"/>
    <n v="4228102"/>
    <n v="908916"/>
    <m/>
    <m/>
    <s v="TOUCHSTONE DEVELOPMENT"/>
    <m/>
    <s v="155 SPRINGWOOD DR"/>
    <x v="1"/>
    <x v="0"/>
    <x v="0"/>
    <m/>
  </r>
  <r>
    <n v="2"/>
    <n v="3135"/>
    <n v="1"/>
    <d v="2002-11-01T00:00:00"/>
    <x v="0"/>
    <n v="1"/>
    <s v="Southeast Neighbors"/>
    <n v="4247660"/>
    <n v="863664"/>
    <m/>
    <m/>
    <s v="WILSON PAUL &amp; TERRI"/>
    <m/>
    <s v="4260 SPRING BLVD"/>
    <x v="1"/>
    <x v="0"/>
    <x v="0"/>
    <m/>
  </r>
  <r>
    <n v="2"/>
    <n v="3529"/>
    <n v="1"/>
    <d v="2002-11-01T00:00:00"/>
    <x v="0"/>
    <n v="1"/>
    <s v="Goodpasture Island Neighbors"/>
    <n v="4235492"/>
    <n v="894099"/>
    <m/>
    <m/>
    <s v="BREEN TIMOTHY &amp; CHRISTINA"/>
    <m/>
    <s v="2886 EDGEWATER DR"/>
    <x v="1"/>
    <x v="0"/>
    <x v="0"/>
    <m/>
  </r>
  <r>
    <n v="2"/>
    <n v="4767"/>
    <n v="1"/>
    <d v="2002-11-01T00:00:00"/>
    <x v="0"/>
    <n v="1"/>
    <s v="Santa Clara Community Organization"/>
    <n v="4227092"/>
    <n v="909417"/>
    <m/>
    <m/>
    <s v="ROCK BUILDERS INC"/>
    <m/>
    <s v="20 DANIEL DR"/>
    <x v="1"/>
    <x v="0"/>
    <x v="0"/>
    <m/>
  </r>
  <r>
    <n v="2"/>
    <n v="4953"/>
    <n v="1"/>
    <d v="2002-11-01T00:00:00"/>
    <x v="0"/>
    <n v="1"/>
    <s v="Active Bethel Citizens"/>
    <n v="4210500"/>
    <n v="890928"/>
    <m/>
    <m/>
    <s v="BRUCE WIECHERT CUSTOM HOMES"/>
    <m/>
    <s v="5947 LATOUR LN"/>
    <x v="1"/>
    <x v="0"/>
    <x v="0"/>
    <m/>
  </r>
  <r>
    <n v="2"/>
    <n v="5019"/>
    <n v="1"/>
    <d v="2002-11-01T00:00:00"/>
    <x v="0"/>
    <n v="1"/>
    <s v="Active Bethel Citizens"/>
    <n v="4210355"/>
    <n v="890934"/>
    <m/>
    <m/>
    <s v="BRUCE WIECHERT CUSTOM HOMES"/>
    <m/>
    <s v="5981 LATOUR LN"/>
    <x v="1"/>
    <x v="0"/>
    <x v="0"/>
    <m/>
  </r>
  <r>
    <n v="2"/>
    <n v="5023"/>
    <n v="1"/>
    <d v="2002-11-01T00:00:00"/>
    <x v="0"/>
    <n v="1"/>
    <s v="Active Bethel Citizens"/>
    <n v="4210278"/>
    <n v="890785"/>
    <m/>
    <m/>
    <s v="BRUCE WIECHERT CUSTOM HOMES"/>
    <m/>
    <s v="5990 LATOUR LN"/>
    <x v="1"/>
    <x v="0"/>
    <x v="0"/>
    <m/>
  </r>
  <r>
    <n v="2"/>
    <n v="5079"/>
    <n v="1"/>
    <d v="2002-11-01T00:00:00"/>
    <x v="0"/>
    <n v="1"/>
    <s v="Active Bethel Citizens"/>
    <n v="4210283"/>
    <n v="890936"/>
    <m/>
    <m/>
    <s v="BRUCE WIECHERT CUSTOM HOMES"/>
    <m/>
    <s v="5995 LATOUR LN"/>
    <x v="1"/>
    <x v="0"/>
    <x v="0"/>
    <m/>
  </r>
  <r>
    <n v="2"/>
    <n v="5123"/>
    <n v="1"/>
    <d v="2002-11-01T00:00:00"/>
    <x v="0"/>
    <n v="1"/>
    <s v="Active Bethel Citizens"/>
    <n v="4210076"/>
    <n v="890943"/>
    <m/>
    <m/>
    <s v="BRUCE WIECHERT CUSTOM HOMES"/>
    <m/>
    <s v="6031 LATOUR LN"/>
    <x v="1"/>
    <x v="0"/>
    <x v="0"/>
    <m/>
  </r>
  <r>
    <n v="2"/>
    <n v="5348"/>
    <n v="1"/>
    <d v="2002-11-01T00:00:00"/>
    <x v="0"/>
    <n v="1"/>
    <s v="Santa Clara Community Organization"/>
    <n v="4232293"/>
    <n v="904401"/>
    <m/>
    <m/>
    <s v="KONOLD GARY"/>
    <m/>
    <s v="3795 JULIA LP"/>
    <x v="1"/>
    <x v="0"/>
    <x v="0"/>
    <m/>
  </r>
  <r>
    <n v="2"/>
    <n v="4848"/>
    <n v="1"/>
    <d v="2002-11-04T00:00:00"/>
    <x v="0"/>
    <n v="1"/>
    <s v="Santa Clara Community Organization"/>
    <n v="4232295"/>
    <n v="904269"/>
    <m/>
    <m/>
    <s v="CASCADE DOOR WINDOW &amp; CONSTRUCTION"/>
    <m/>
    <s v="3792 JULIA LP"/>
    <x v="1"/>
    <x v="0"/>
    <x v="0"/>
    <m/>
  </r>
  <r>
    <n v="2"/>
    <n v="4052"/>
    <n v="1"/>
    <d v="2002-11-05T00:00:00"/>
    <x v="7"/>
    <n v="8"/>
    <s v="Harlow Neighbors"/>
    <n v="4249611"/>
    <n v="882609"/>
    <m/>
    <m/>
    <s v="KERSEY DAVID"/>
    <m/>
    <s v="123 COMMONS DR"/>
    <x v="1"/>
    <x v="2"/>
    <x v="1"/>
    <m/>
  </r>
  <r>
    <n v="2"/>
    <n v="4054"/>
    <n v="1"/>
    <d v="2002-11-05T00:00:00"/>
    <x v="7"/>
    <n v="12"/>
    <s v="Harlow Neighbors"/>
    <n v="4249611"/>
    <n v="882609"/>
    <m/>
    <m/>
    <s v="KERSEY DAVID"/>
    <m/>
    <s v="127 COMMONS DR"/>
    <x v="1"/>
    <x v="2"/>
    <x v="1"/>
    <m/>
  </r>
  <r>
    <n v="2"/>
    <n v="4055"/>
    <n v="1"/>
    <d v="2002-11-05T00:00:00"/>
    <x v="7"/>
    <n v="8"/>
    <s v="Harlow Neighbors"/>
    <n v="4249614"/>
    <n v="882606"/>
    <m/>
    <m/>
    <s v="KERSEY DAVID"/>
    <m/>
    <s v="129 COMMONS DR"/>
    <x v="1"/>
    <x v="2"/>
    <x v="1"/>
    <m/>
  </r>
  <r>
    <n v="2"/>
    <n v="4952"/>
    <n v="1"/>
    <d v="2002-11-05T00:00:00"/>
    <x v="0"/>
    <n v="1"/>
    <s v="Active Bethel Citizens"/>
    <n v="4209924"/>
    <n v="890798"/>
    <m/>
    <m/>
    <s v="BRUCE WIECHERT CUSTOM HOMES"/>
    <m/>
    <s v="6066 LATOUR LN"/>
    <x v="1"/>
    <x v="0"/>
    <x v="0"/>
    <m/>
  </r>
  <r>
    <n v="2"/>
    <n v="5303"/>
    <n v="1"/>
    <d v="2002-11-05T00:00:00"/>
    <x v="0"/>
    <n v="1"/>
    <s v="Active Bethel Citizens"/>
    <n v="4213416"/>
    <n v="890649"/>
    <m/>
    <s v="Avalon Village Ph 7"/>
    <s v="FOOTE MIKE"/>
    <m/>
    <s v="1660 RILEY LN"/>
    <x v="1"/>
    <x v="0"/>
    <x v="0"/>
    <m/>
  </r>
  <r>
    <n v="2"/>
    <n v="5305"/>
    <n v="1"/>
    <d v="2002-11-05T00:00:00"/>
    <x v="0"/>
    <n v="1"/>
    <s v="Active Bethel Citizens"/>
    <n v="4213372"/>
    <n v="890652"/>
    <m/>
    <s v="Avalon Village Ph 7"/>
    <s v="FOOTE MIKE"/>
    <m/>
    <s v="1664 RILEY LN"/>
    <x v="1"/>
    <x v="0"/>
    <x v="0"/>
    <m/>
  </r>
  <r>
    <n v="2"/>
    <n v="5306"/>
    <n v="1"/>
    <d v="2002-11-05T00:00:00"/>
    <x v="0"/>
    <n v="1"/>
    <s v="Active Bethel Citizens"/>
    <n v="4213332"/>
    <n v="890653"/>
    <m/>
    <s v="Avalon Village Ph 7"/>
    <s v="FOOTE MIKE"/>
    <m/>
    <s v="1670 RILEY LN"/>
    <x v="1"/>
    <x v="0"/>
    <x v="0"/>
    <m/>
  </r>
  <r>
    <n v="2"/>
    <n v="4747"/>
    <n v="1"/>
    <d v="2002-11-06T00:00:00"/>
    <x v="0"/>
    <n v="1"/>
    <s v="Santa Clara Community Organization"/>
    <n v="4227584"/>
    <n v="908446"/>
    <m/>
    <m/>
    <s v="BAUMGARTNER JOHN M"/>
    <m/>
    <s v="4622 SYMPHONY DR"/>
    <x v="1"/>
    <x v="0"/>
    <x v="0"/>
    <m/>
  </r>
  <r>
    <n v="2"/>
    <n v="5192"/>
    <n v="1"/>
    <d v="2002-11-06T00:00:00"/>
    <x v="0"/>
    <n v="1"/>
    <s v="Santa Clara Community Organization"/>
    <n v="4230494"/>
    <n v="902725"/>
    <m/>
    <m/>
    <s v="LARSON DOUGLAS (D J)"/>
    <m/>
    <s v="260 E ANCHOR AVE"/>
    <x v="1"/>
    <x v="0"/>
    <x v="0"/>
    <m/>
  </r>
  <r>
    <n v="2"/>
    <n v="5157"/>
    <n v="1"/>
    <d v="2002-11-07T00:00:00"/>
    <x v="0"/>
    <n v="1"/>
    <s v="Santa Clara Community Organization"/>
    <n v="4227763"/>
    <n v="908949"/>
    <m/>
    <m/>
    <s v="CRESCENT HOMES INC"/>
    <m/>
    <s v="109 SPRINGWOOD DR"/>
    <x v="1"/>
    <x v="0"/>
    <x v="0"/>
    <m/>
  </r>
  <r>
    <n v="2"/>
    <n v="5293"/>
    <n v="1"/>
    <d v="2002-11-07T00:00:00"/>
    <x v="0"/>
    <n v="1"/>
    <s v="Churchill Area Neighbors"/>
    <n v="4228906"/>
    <n v="869722"/>
    <m/>
    <m/>
    <s v="KUNKLE GARY"/>
    <m/>
    <s v="2505 RANDY LN"/>
    <x v="1"/>
    <x v="0"/>
    <x v="0"/>
    <m/>
  </r>
  <r>
    <n v="2"/>
    <n v="5376"/>
    <n v="1"/>
    <d v="2002-11-07T00:00:00"/>
    <x v="0"/>
    <n v="1"/>
    <s v="Santa Clara Community Organization"/>
    <n v="4222809"/>
    <n v="902322"/>
    <m/>
    <m/>
    <s v="IVERSON &amp; CO INC"/>
    <m/>
    <s v="3395 KORBEL ST"/>
    <x v="1"/>
    <x v="0"/>
    <x v="0"/>
    <m/>
  </r>
  <r>
    <n v="2"/>
    <n v="5480"/>
    <n v="1"/>
    <d v="2002-11-07T00:00:00"/>
    <x v="0"/>
    <n v="1"/>
    <s v="Active Bethel Citizens"/>
    <n v="4210151"/>
    <n v="890941"/>
    <m/>
    <m/>
    <s v="WIECHERT BRUCE"/>
    <m/>
    <s v="6015 LATOUR LN"/>
    <x v="1"/>
    <x v="0"/>
    <x v="0"/>
    <m/>
  </r>
  <r>
    <n v="2"/>
    <n v="5481"/>
    <n v="1"/>
    <d v="2002-11-07T00:00:00"/>
    <x v="0"/>
    <n v="1"/>
    <s v="Active Bethel Citizens"/>
    <n v="4210147"/>
    <n v="890791"/>
    <m/>
    <m/>
    <s v="WIECHERT BRUCE"/>
    <m/>
    <s v="6008 LATOUR LN"/>
    <x v="1"/>
    <x v="0"/>
    <x v="0"/>
    <m/>
  </r>
  <r>
    <n v="2"/>
    <n v="5482"/>
    <n v="1"/>
    <d v="2002-11-07T00:00:00"/>
    <x v="0"/>
    <n v="1"/>
    <s v="Active Bethel Citizens"/>
    <n v="4210638"/>
    <n v="890772"/>
    <m/>
    <m/>
    <s v="WIECHERT BRUCE"/>
    <m/>
    <s v="5922 LATOUR LN"/>
    <x v="1"/>
    <x v="0"/>
    <x v="0"/>
    <m/>
  </r>
  <r>
    <n v="2"/>
    <n v="5556"/>
    <n v="1"/>
    <d v="2002-11-07T00:00:00"/>
    <x v="0"/>
    <n v="1"/>
    <s v="Active Bethel Citizens"/>
    <n v="4210071"/>
    <n v="890795"/>
    <m/>
    <m/>
    <s v="BRUCE WIECHERT CUSTOM HOMES"/>
    <m/>
    <s v="6026 LATOUR LN"/>
    <x v="1"/>
    <x v="0"/>
    <x v="0"/>
    <m/>
  </r>
  <r>
    <n v="2"/>
    <n v="4195"/>
    <n v="1"/>
    <d v="2002-11-12T00:00:00"/>
    <x v="0"/>
    <n v="1"/>
    <s v="Southeast Neighbors"/>
    <n v="4246903"/>
    <n v="862991"/>
    <m/>
    <m/>
    <s v="JOHNSON ALAN &amp; TWYLAH"/>
    <m/>
    <s v="4350 WENDELL LN"/>
    <x v="1"/>
    <x v="0"/>
    <x v="0"/>
    <m/>
  </r>
  <r>
    <n v="2"/>
    <n v="5307"/>
    <n v="1"/>
    <d v="2002-11-12T00:00:00"/>
    <x v="0"/>
    <n v="1"/>
    <s v="Active Bethel Citizens"/>
    <n v="4213334"/>
    <n v="890717"/>
    <m/>
    <s v="Avalon Village Ph 7"/>
    <s v="FOOTE MIKE"/>
    <m/>
    <s v="1674 RILEY LN"/>
    <x v="1"/>
    <x v="0"/>
    <x v="0"/>
    <m/>
  </r>
  <r>
    <n v="2"/>
    <n v="5308"/>
    <n v="1"/>
    <d v="2002-11-12T00:00:00"/>
    <x v="0"/>
    <n v="1"/>
    <s v="Active Bethel Citizens"/>
    <n v="4213374"/>
    <n v="890715"/>
    <m/>
    <s v="Avalon Village Ph 7"/>
    <s v="FOOTE MIKE"/>
    <m/>
    <s v="1678 RILEY LN"/>
    <x v="1"/>
    <x v="0"/>
    <x v="0"/>
    <m/>
  </r>
  <r>
    <n v="2"/>
    <n v="5309"/>
    <n v="1"/>
    <d v="2002-11-12T00:00:00"/>
    <x v="0"/>
    <n v="1"/>
    <s v="Active Bethel Citizens"/>
    <n v="4213418"/>
    <n v="890712"/>
    <m/>
    <s v="Avalon Village Ph 7"/>
    <s v="FOOTE MIKE"/>
    <m/>
    <s v="1680 RILEY LN"/>
    <x v="1"/>
    <x v="0"/>
    <x v="0"/>
    <m/>
  </r>
  <r>
    <n v="2"/>
    <n v="5372"/>
    <n v="1"/>
    <d v="2002-11-12T00:00:00"/>
    <x v="0"/>
    <n v="1"/>
    <s v="Santa Clara Community Organization"/>
    <n v="4227277"/>
    <n v="908974"/>
    <m/>
    <m/>
    <s v="WAGNER GLENN"/>
    <m/>
    <s v="29 SPRINGWOOD DR"/>
    <x v="1"/>
    <x v="0"/>
    <x v="0"/>
    <m/>
  </r>
  <r>
    <n v="2"/>
    <n v="5392"/>
    <n v="1"/>
    <d v="2002-11-14T00:00:00"/>
    <x v="0"/>
    <n v="1"/>
    <s v="Northeast Neighbors"/>
    <n v="4241390"/>
    <n v="898946"/>
    <m/>
    <m/>
    <s v="OLDENBURG DON &amp; SLAYTON KERRE"/>
    <m/>
    <s v="3640 MEADOW VIEW DR"/>
    <x v="1"/>
    <x v="0"/>
    <x v="0"/>
    <m/>
  </r>
  <r>
    <n v="2"/>
    <n v="5638"/>
    <n v="1"/>
    <d v="2002-11-14T00:00:00"/>
    <x v="0"/>
    <n v="1"/>
    <s v="Harlow Neighbors"/>
    <n v="4250546"/>
    <n v="880528"/>
    <m/>
    <m/>
    <s v="FOGELSTROM CO"/>
    <m/>
    <s v="466 COVEY LN"/>
    <x v="1"/>
    <x v="0"/>
    <x v="0"/>
    <m/>
  </r>
  <r>
    <n v="2"/>
    <n v="4057"/>
    <n v="1"/>
    <d v="2002-11-15T00:00:00"/>
    <x v="0"/>
    <n v="1"/>
    <s v="Santa Clara Community Organization"/>
    <n v="4227621"/>
    <n v="908236"/>
    <m/>
    <m/>
    <s v="ANDERSON DEVELOPMENT LLC"/>
    <m/>
    <s v="4608 HONEYCOMB DR"/>
    <x v="1"/>
    <x v="0"/>
    <x v="0"/>
    <m/>
  </r>
  <r>
    <n v="2"/>
    <n v="4831"/>
    <n v="1"/>
    <d v="2002-11-15T00:00:00"/>
    <x v="0"/>
    <n v="1"/>
    <s v="Southeast Neighbors"/>
    <n v="4236140"/>
    <n v="863040"/>
    <m/>
    <m/>
    <s v="GAFFNEY KATHLEEN"/>
    <m/>
    <s v="967 BE-ELL PL"/>
    <x v="1"/>
    <x v="0"/>
    <x v="0"/>
    <m/>
  </r>
  <r>
    <n v="2"/>
    <n v="5284"/>
    <n v="1"/>
    <d v="2002-11-15T00:00:00"/>
    <x v="0"/>
    <n v="1"/>
    <s v="Northeast Neighbors"/>
    <n v="4241868"/>
    <n v="899025"/>
    <m/>
    <m/>
    <s v="RUHOFF HOMEBUILDERS INC"/>
    <m/>
    <s v="3655 WATERBROOK WAY"/>
    <x v="1"/>
    <x v="0"/>
    <x v="0"/>
    <m/>
  </r>
  <r>
    <n v="2"/>
    <n v="5220"/>
    <n v="1"/>
    <d v="2002-11-18T00:00:00"/>
    <x v="0"/>
    <n v="1"/>
    <s v="Santa Clara Community Organization"/>
    <n v="4227694"/>
    <n v="908622"/>
    <m/>
    <m/>
    <s v="HEITMAN CUSTOM HOMES"/>
    <m/>
    <s v="4663 SYMPHONY DR"/>
    <x v="1"/>
    <x v="0"/>
    <x v="0"/>
    <m/>
  </r>
  <r>
    <n v="2"/>
    <n v="5680"/>
    <n v="1"/>
    <d v="2002-11-18T00:00:00"/>
    <x v="0"/>
    <n v="1"/>
    <s v="Santa Clara Community Organization"/>
    <n v="4228017"/>
    <n v="908610"/>
    <m/>
    <m/>
    <s v="BRUCE WIECHERT CUSTOM HOMES"/>
    <m/>
    <s v="130 SPRINGWOOD DR"/>
    <x v="1"/>
    <x v="0"/>
    <x v="0"/>
    <m/>
  </r>
  <r>
    <n v="1"/>
    <n v="5690"/>
    <n v="1"/>
    <d v="2002-11-19T00:00:00"/>
    <x v="0"/>
    <n v="1"/>
    <s v="Santa Clara Community Organization"/>
    <n v="4229613"/>
    <n v="899388"/>
    <m/>
    <m/>
    <s v="MUSTOE PATRICK"/>
    <m/>
    <s v="84 FEDERAL LN"/>
    <x v="1"/>
    <x v="0"/>
    <x v="0"/>
    <m/>
  </r>
  <r>
    <n v="2"/>
    <n v="5786"/>
    <n v="1"/>
    <d v="2002-11-19T00:00:00"/>
    <x v="1"/>
    <n v="1"/>
    <s v="Northeast Neighbors"/>
    <n v="4249602"/>
    <n v="893484"/>
    <m/>
    <s v="Summer Oaks"/>
    <s v="WARD JACK"/>
    <m/>
    <s v="3220 CRESCENT AVE, Unit 48"/>
    <x v="1"/>
    <x v="0"/>
    <x v="0"/>
    <m/>
  </r>
  <r>
    <n v="2"/>
    <n v="5377"/>
    <n v="1"/>
    <d v="2002-11-20T00:00:00"/>
    <x v="0"/>
    <n v="1"/>
    <s v="River Road Community Organization"/>
    <n v="4229592"/>
    <n v="895235"/>
    <m/>
    <m/>
    <s v="JORDAN SCOTT"/>
    <m/>
    <s v="1840 MANIHI DR"/>
    <x v="1"/>
    <x v="0"/>
    <x v="0"/>
    <m/>
  </r>
  <r>
    <n v="2"/>
    <n v="5642"/>
    <n v="1"/>
    <d v="2002-11-21T00:00:00"/>
    <x v="0"/>
    <n v="1"/>
    <s v="Northeast Neighbors"/>
    <n v="4244160"/>
    <n v="899606"/>
    <m/>
    <m/>
    <s v="CHARACTER HOMES"/>
    <m/>
    <s v="3779 MARCELLA DR"/>
    <x v="1"/>
    <x v="0"/>
    <x v="0"/>
    <m/>
  </r>
  <r>
    <n v="2"/>
    <n v="5932"/>
    <n v="1"/>
    <d v="2002-11-21T00:00:00"/>
    <x v="1"/>
    <n v="1"/>
    <s v="Active Bethel Citizens"/>
    <n v="4215055"/>
    <n v="891734"/>
    <m/>
    <s v="Woodland Park"/>
    <s v="SUN COMMUNITIES OPERATING"/>
    <s v="MCHARGUE CHARLES"/>
    <s v="1699 N TERRY ST, Unit 310"/>
    <x v="1"/>
    <x v="0"/>
    <x v="0"/>
    <m/>
  </r>
  <r>
    <n v="2"/>
    <n v="4970"/>
    <n v="1"/>
    <d v="2002-11-22T00:00:00"/>
    <x v="0"/>
    <n v="1"/>
    <s v="River Road Community Organization"/>
    <n v="4231206"/>
    <n v="893425"/>
    <m/>
    <m/>
    <s v="SPRINGER CLAY K"/>
    <m/>
    <s v="83 HOWARD AVE"/>
    <x v="1"/>
    <x v="0"/>
    <x v="0"/>
    <m/>
  </r>
  <r>
    <n v="2"/>
    <n v="5122"/>
    <n v="1"/>
    <d v="2002-11-22T00:00:00"/>
    <x v="0"/>
    <n v="1"/>
    <s v="Active Bethel Citizens"/>
    <n v="4210009"/>
    <n v="891190"/>
    <m/>
    <m/>
    <s v="BRUCE WIECHERT CUSTOM HOMES"/>
    <m/>
    <s v="6045 FIRESTONE DR"/>
    <x v="1"/>
    <x v="0"/>
    <x v="0"/>
    <m/>
  </r>
  <r>
    <n v="2"/>
    <n v="5256"/>
    <n v="1"/>
    <d v="2002-11-22T00:00:00"/>
    <x v="0"/>
    <n v="1"/>
    <s v="Active Bethel Citizens"/>
    <n v="4219848"/>
    <n v="887719"/>
    <m/>
    <m/>
    <s v="MCKAY A BRUCE"/>
    <m/>
    <s v="4280 FLAGSTAFF ST"/>
    <x v="1"/>
    <x v="0"/>
    <x v="0"/>
    <m/>
  </r>
  <r>
    <n v="2"/>
    <n v="5407"/>
    <n v="1"/>
    <d v="2002-12-02T00:00:00"/>
    <x v="0"/>
    <n v="1"/>
    <s v="Northeast Neighbors"/>
    <n v="4241397"/>
    <n v="898534"/>
    <m/>
    <m/>
    <s v="CHIPPS JAMES A &amp; THERESA J"/>
    <m/>
    <s v="3520 MEADOW VIEW DR"/>
    <x v="1"/>
    <x v="0"/>
    <x v="0"/>
    <m/>
  </r>
  <r>
    <n v="2"/>
    <n v="5124"/>
    <n v="1"/>
    <d v="2002-12-03T00:00:00"/>
    <x v="0"/>
    <n v="1"/>
    <s v="Active Bethel Citizens"/>
    <n v="4210710"/>
    <n v="890769"/>
    <m/>
    <m/>
    <s v="BRUCE WIECHERT CUSTOM HOMES"/>
    <m/>
    <s v="5910 LATOUR LN"/>
    <x v="1"/>
    <x v="0"/>
    <x v="0"/>
    <m/>
  </r>
  <r>
    <n v="2"/>
    <n v="5895"/>
    <n v="1"/>
    <d v="2002-12-04T00:00:00"/>
    <x v="0"/>
    <n v="1"/>
    <s v="Active Bethel Citizens"/>
    <n v="4210572"/>
    <n v="890925"/>
    <m/>
    <m/>
    <s v="BRUCE WIECHERT CUSTOM HOMES"/>
    <m/>
    <s v="5933 LATOUR LN"/>
    <x v="1"/>
    <x v="0"/>
    <x v="0"/>
    <m/>
  </r>
  <r>
    <n v="2"/>
    <n v="5896"/>
    <n v="1"/>
    <d v="2002-12-04T00:00:00"/>
    <x v="0"/>
    <n v="1"/>
    <s v="Active Bethel Citizens"/>
    <n v="4209846"/>
    <n v="890712"/>
    <m/>
    <m/>
    <s v="BRUCE WIECHERT CUSTOM HOMES"/>
    <m/>
    <s v="6081 LANDMARK LN"/>
    <x v="1"/>
    <x v="0"/>
    <x v="0"/>
    <m/>
  </r>
  <r>
    <n v="2"/>
    <n v="6131"/>
    <n v="1"/>
    <d v="2002-12-04T00:00:00"/>
    <x v="1"/>
    <n v="1"/>
    <s v="Active Bethel Citizens"/>
    <n v="4216916"/>
    <n v="892244"/>
    <m/>
    <s v="Briarwood MHP"/>
    <s v="BRIARWOOD ESTATES MOBILE HOME PARK"/>
    <s v="GIBBONS PEGGY"/>
    <s v="4800 BARGER DR, Unit 6"/>
    <x v="1"/>
    <x v="0"/>
    <x v="0"/>
    <m/>
  </r>
  <r>
    <n v="2"/>
    <n v="5619"/>
    <n v="1"/>
    <d v="2002-12-05T00:00:00"/>
    <x v="0"/>
    <n v="1"/>
    <s v="Northeast Neighbors"/>
    <n v="4242771"/>
    <n v="896995"/>
    <m/>
    <m/>
    <s v="PARADISE DEVELOPMENT CO"/>
    <m/>
    <s v="1997 LAKEVIEW DR"/>
    <x v="1"/>
    <x v="0"/>
    <x v="0"/>
    <m/>
  </r>
  <r>
    <n v="2"/>
    <n v="5816"/>
    <n v="1"/>
    <d v="2002-12-05T00:00:00"/>
    <x v="0"/>
    <n v="1"/>
    <s v="Northeast Neighbors"/>
    <n v="4244591"/>
    <n v="898780"/>
    <m/>
    <m/>
    <s v="D J S INVESTMENTS L L C"/>
    <m/>
    <s v="2280 COMSTOCK AVE"/>
    <x v="1"/>
    <x v="0"/>
    <x v="0"/>
    <m/>
  </r>
  <r>
    <n v="2"/>
    <n v="3483"/>
    <n v="1"/>
    <d v="2002-12-06T00:00:00"/>
    <x v="0"/>
    <n v="1"/>
    <s v="Churchill Area Neighbors"/>
    <n v="4224371"/>
    <n v="869658"/>
    <m/>
    <m/>
    <s v="BREEDEN BROS INC--DUPLICATE"/>
    <m/>
    <s v="3321 BENTLEY AVE"/>
    <x v="1"/>
    <x v="0"/>
    <x v="0"/>
    <m/>
  </r>
  <r>
    <n v="2"/>
    <n v="4050"/>
    <n v="1"/>
    <d v="2002-12-09T00:00:00"/>
    <x v="0"/>
    <n v="1"/>
    <s v="Churchill Area Neighbors"/>
    <n v="4223267"/>
    <n v="871340"/>
    <m/>
    <m/>
    <s v="LORENZ BILL"/>
    <m/>
    <s v="2928 SUMMIT TERRACE DR"/>
    <x v="1"/>
    <x v="0"/>
    <x v="0"/>
    <m/>
  </r>
  <r>
    <n v="2"/>
    <n v="5658"/>
    <n v="1"/>
    <d v="2002-12-09T00:00:00"/>
    <x v="0"/>
    <n v="1"/>
    <s v="Northeast Neighbors"/>
    <n v="4244527"/>
    <n v="898935"/>
    <m/>
    <m/>
    <s v="CHARACTER HOMES"/>
    <m/>
    <s v="2273 COMSTOCK AVE"/>
    <x v="1"/>
    <x v="0"/>
    <x v="0"/>
    <m/>
  </r>
  <r>
    <n v="2"/>
    <n v="5661"/>
    <n v="1"/>
    <d v="2002-12-09T00:00:00"/>
    <x v="0"/>
    <n v="1"/>
    <s v="Harlow Neighbors"/>
    <n v="4251052"/>
    <n v="888837"/>
    <m/>
    <m/>
    <s v="L RANDALL BRANT CUSTOM HOMES"/>
    <m/>
    <s v="1138 REGENCY DR"/>
    <x v="1"/>
    <x v="0"/>
    <x v="0"/>
    <m/>
  </r>
  <r>
    <n v="2"/>
    <n v="4726"/>
    <n v="1"/>
    <d v="2002-12-10T00:00:00"/>
    <x v="0"/>
    <n v="1"/>
    <s v="Goodpasture Island Neighbors"/>
    <n v="4236875"/>
    <n v="894173"/>
    <m/>
    <m/>
    <s v="R &amp; J DEVELOPMENT LLC"/>
    <m/>
    <s v="3417 LAKESIDE DR"/>
    <x v="1"/>
    <x v="0"/>
    <x v="0"/>
    <m/>
  </r>
  <r>
    <n v="2"/>
    <n v="5641"/>
    <n v="1"/>
    <d v="2002-12-11T00:00:00"/>
    <x v="0"/>
    <n v="1"/>
    <s v="Santa Clara Community Organization"/>
    <n v="4232377"/>
    <n v="904123"/>
    <m/>
    <m/>
    <s v="TOUCHSTONE DEVELOPMENT"/>
    <m/>
    <s v="3754 JULIA LP"/>
    <x v="1"/>
    <x v="0"/>
    <x v="0"/>
    <m/>
  </r>
  <r>
    <n v="2"/>
    <n v="5949"/>
    <n v="1"/>
    <d v="2002-12-11T00:00:00"/>
    <x v="0"/>
    <n v="1"/>
    <s v="Santa Clara Community Organization"/>
    <n v="4232122"/>
    <n v="903950"/>
    <m/>
    <m/>
    <s v="KONOLD GARY"/>
    <m/>
    <s v="3714 ROBBIE ST"/>
    <x v="1"/>
    <x v="0"/>
    <x v="0"/>
    <m/>
  </r>
  <r>
    <n v="2"/>
    <n v="6052"/>
    <n v="1"/>
    <d v="2002-12-12T00:00:00"/>
    <x v="0"/>
    <n v="1"/>
    <s v="Santa Clara Community Organization"/>
    <n v="4227316"/>
    <n v="908560"/>
    <m/>
    <m/>
    <s v="BRUCE WIECHERT CUSTOM HOMES"/>
    <m/>
    <s v="4758 HONEYCOMB DR"/>
    <x v="1"/>
    <x v="0"/>
    <x v="0"/>
    <m/>
  </r>
  <r>
    <n v="2"/>
    <n v="6053"/>
    <n v="1"/>
    <d v="2002-12-12T00:00:00"/>
    <x v="0"/>
    <n v="1"/>
    <s v="Active Bethel Citizens"/>
    <n v="4209701"/>
    <n v="890649"/>
    <m/>
    <m/>
    <s v="BRUCE WIECHERT CUSTOM HOMES"/>
    <m/>
    <s v="1520 EYRIE LN"/>
    <x v="1"/>
    <x v="0"/>
    <x v="0"/>
    <m/>
  </r>
  <r>
    <n v="2"/>
    <n v="6055"/>
    <n v="1"/>
    <d v="2002-12-12T00:00:00"/>
    <x v="0"/>
    <n v="1"/>
    <s v="Active Bethel Citizens"/>
    <n v="4209848"/>
    <n v="890505"/>
    <m/>
    <m/>
    <s v="BRUCE WIECHERT CUSTOM HOMES"/>
    <m/>
    <s v="1513 EYRIE LN"/>
    <x v="1"/>
    <x v="0"/>
    <x v="0"/>
    <m/>
  </r>
  <r>
    <n v="2"/>
    <n v="5656"/>
    <n v="1"/>
    <d v="2002-12-13T00:00:00"/>
    <x v="0"/>
    <n v="1"/>
    <s v="Santa Clara Community Organization"/>
    <n v="4228251"/>
    <n v="908916"/>
    <m/>
    <m/>
    <s v="BREEDEN BROS INC--DUPLICATE"/>
    <m/>
    <s v="199 SPRINGWOOD DR"/>
    <x v="1"/>
    <x v="0"/>
    <x v="0"/>
    <m/>
  </r>
  <r>
    <n v="2"/>
    <n v="4691"/>
    <n v="1"/>
    <d v="2002-12-16T00:00:00"/>
    <x v="0"/>
    <n v="1"/>
    <s v="Northeast Neighbors"/>
    <n v="4242625"/>
    <n v="901118"/>
    <m/>
    <m/>
    <s v="RUHOFF HOMEBUILDERS INC"/>
    <m/>
    <s v="3950 MIRROR POND WAY"/>
    <x v="1"/>
    <x v="0"/>
    <x v="0"/>
    <m/>
  </r>
  <r>
    <n v="2"/>
    <n v="6074"/>
    <n v="1"/>
    <d v="2002-12-16T00:00:00"/>
    <x v="0"/>
    <n v="1"/>
    <s v="River Road Community Organization"/>
    <n v="4230509"/>
    <n v="891991"/>
    <m/>
    <m/>
    <s v="BREEDEN BROS INC--DUPLICATE"/>
    <m/>
    <s v="1340 MANZANA ST"/>
    <x v="1"/>
    <x v="0"/>
    <x v="0"/>
    <m/>
  </r>
  <r>
    <n v="2"/>
    <n v="5539"/>
    <n v="1"/>
    <d v="2002-12-17T00:00:00"/>
    <x v="0"/>
    <n v="1"/>
    <s v="Santa Clara Community Organization"/>
    <n v="4222791"/>
    <n v="902494"/>
    <m/>
    <m/>
    <s v="IVERSON BOYD"/>
    <m/>
    <s v="3417 KORBEL ST"/>
    <x v="1"/>
    <x v="0"/>
    <x v="0"/>
    <m/>
  </r>
  <r>
    <n v="2"/>
    <n v="5897"/>
    <n v="1"/>
    <d v="2002-12-17T00:00:00"/>
    <x v="0"/>
    <n v="1"/>
    <s v="Active Bethel Citizens"/>
    <n v="4209829"/>
    <n v="890414"/>
    <m/>
    <m/>
    <s v="BRUCE WIECHERT CUSTOM HOMES"/>
    <m/>
    <s v="1505 EYRIE LN"/>
    <x v="1"/>
    <x v="0"/>
    <x v="0"/>
    <m/>
  </r>
  <r>
    <n v="2"/>
    <n v="6066"/>
    <n v="1"/>
    <d v="2002-12-17T00:00:00"/>
    <x v="0"/>
    <n v="1"/>
    <s v="Active Bethel Citizens"/>
    <n v="4213043"/>
    <n v="890845"/>
    <m/>
    <m/>
    <s v="FOOTE MIKE"/>
    <m/>
    <s v="5440 JEFFREY WAY"/>
    <x v="1"/>
    <x v="0"/>
    <x v="0"/>
    <m/>
  </r>
  <r>
    <n v="2"/>
    <n v="6101"/>
    <n v="1"/>
    <d v="2002-12-17T00:00:00"/>
    <x v="0"/>
    <n v="1"/>
    <s v="Active Bethel Citizens"/>
    <n v="4209706"/>
    <n v="890790"/>
    <m/>
    <m/>
    <s v="BRUCE WIECHERT CUSTOM HOMES"/>
    <m/>
    <s v="1532 EYRIE LN"/>
    <x v="1"/>
    <x v="0"/>
    <x v="0"/>
    <m/>
  </r>
  <r>
    <n v="2"/>
    <n v="6102"/>
    <n v="1"/>
    <d v="2002-12-17T00:00:00"/>
    <x v="0"/>
    <n v="1"/>
    <s v="Active Bethel Citizens"/>
    <n v="4209705"/>
    <n v="890719"/>
    <m/>
    <m/>
    <s v="BRUCE WIECHERT CUSTOM HOMES"/>
    <m/>
    <s v="1528 EYRIE LN"/>
    <x v="1"/>
    <x v="0"/>
    <x v="0"/>
    <m/>
  </r>
  <r>
    <n v="2"/>
    <n v="5271"/>
    <n v="1"/>
    <d v="2002-12-18T00:00:00"/>
    <x v="0"/>
    <n v="1"/>
    <s v="Northeast Neighbors"/>
    <n v="4250170"/>
    <n v="896679"/>
    <m/>
    <m/>
    <s v="ANSLOW &amp; DEGENEAULT"/>
    <m/>
    <s v="2857 MARTINIQUE AVE"/>
    <x v="1"/>
    <x v="0"/>
    <x v="0"/>
    <m/>
  </r>
  <r>
    <n v="2"/>
    <n v="5555"/>
    <n v="1"/>
    <d v="2002-12-18T00:00:00"/>
    <x v="0"/>
    <n v="1"/>
    <s v="Fairmount Neighbors"/>
    <n v="4246398"/>
    <n v="871273"/>
    <m/>
    <m/>
    <s v="MATTHEWS TODD"/>
    <m/>
    <s v="1865 E 28TH AVE"/>
    <x v="1"/>
    <x v="0"/>
    <x v="0"/>
    <m/>
  </r>
  <r>
    <n v="2"/>
    <n v="5860"/>
    <n v="1"/>
    <d v="2002-12-20T00:00:00"/>
    <x v="0"/>
    <n v="1"/>
    <s v="Santa Clara Community Organization"/>
    <n v="4227301"/>
    <n v="908671"/>
    <m/>
    <m/>
    <s v="HEITMAN CUSTOM HOMES"/>
    <m/>
    <s v="4774 HONEYCOMB DR"/>
    <x v="1"/>
    <x v="0"/>
    <x v="0"/>
    <m/>
  </r>
  <r>
    <n v="2"/>
    <n v="5862"/>
    <n v="1"/>
    <d v="2002-12-20T00:00:00"/>
    <x v="0"/>
    <n v="1"/>
    <s v="Santa Clara Community Organization"/>
    <n v="4227294"/>
    <n v="908728"/>
    <m/>
    <m/>
    <s v="HEITMAN CUSTOM HOMES"/>
    <m/>
    <s v="4786 HONEYCOMB DR"/>
    <x v="1"/>
    <x v="0"/>
    <x v="0"/>
    <m/>
  </r>
  <r>
    <n v="2"/>
    <n v="5942"/>
    <n v="1"/>
    <d v="2002-12-20T00:00:00"/>
    <x v="0"/>
    <n v="1"/>
    <s v="Active Bethel Citizens"/>
    <n v="4212966"/>
    <n v="889952"/>
    <m/>
    <m/>
    <s v="HAYDEN HOMES"/>
    <m/>
    <s v="1627 ADELMAN LP"/>
    <x v="1"/>
    <x v="0"/>
    <x v="0"/>
    <m/>
  </r>
  <r>
    <n v="2"/>
    <n v="5943"/>
    <n v="1"/>
    <d v="2002-12-20T00:00:00"/>
    <x v="0"/>
    <n v="1"/>
    <s v="Active Bethel Citizens"/>
    <n v="4212274"/>
    <n v="889980"/>
    <m/>
    <m/>
    <s v="HAYDEN HOMES"/>
    <m/>
    <s v="1785 ADELMAN LP"/>
    <x v="1"/>
    <x v="0"/>
    <x v="0"/>
    <m/>
  </r>
  <r>
    <n v="2"/>
    <n v="5945"/>
    <n v="1"/>
    <d v="2002-12-20T00:00:00"/>
    <x v="0"/>
    <n v="1"/>
    <s v="Active Bethel Citizens"/>
    <n v="4212403"/>
    <n v="889974"/>
    <m/>
    <m/>
    <s v="HAYDEN HOMES"/>
    <m/>
    <s v="1747 ADELMAN LP"/>
    <x v="1"/>
    <x v="0"/>
    <x v="0"/>
    <m/>
  </r>
  <r>
    <n v="2"/>
    <n v="5946"/>
    <n v="1"/>
    <d v="2002-12-20T00:00:00"/>
    <x v="0"/>
    <n v="1"/>
    <s v="Active Bethel Citizens"/>
    <n v="4212840"/>
    <n v="889956"/>
    <m/>
    <m/>
    <s v="HAYDEN HOMES"/>
    <m/>
    <s v="1659 ADELMAN LP"/>
    <x v="1"/>
    <x v="0"/>
    <x v="0"/>
    <m/>
  </r>
  <r>
    <n v="2"/>
    <n v="5947"/>
    <n v="1"/>
    <d v="2002-12-20T00:00:00"/>
    <x v="0"/>
    <n v="1"/>
    <s v="Active Bethel Citizens"/>
    <n v="4212528"/>
    <n v="889968"/>
    <m/>
    <m/>
    <s v="HAYDEN HOMES"/>
    <m/>
    <s v="1721 ADELMAN LP"/>
    <x v="1"/>
    <x v="0"/>
    <x v="0"/>
    <m/>
  </r>
  <r>
    <n v="2"/>
    <n v="6067"/>
    <n v="1"/>
    <d v="2002-12-23T00:00:00"/>
    <x v="0"/>
    <n v="1"/>
    <s v="Active Bethel Citizens"/>
    <n v="4213049"/>
    <n v="890989"/>
    <m/>
    <m/>
    <s v="FOOTE MIKE"/>
    <m/>
    <s v="5435 JEFFREY WAY"/>
    <x v="1"/>
    <x v="0"/>
    <x v="0"/>
    <m/>
  </r>
  <r>
    <n v="2"/>
    <n v="6328"/>
    <n v="1"/>
    <d v="2002-12-23T00:00:00"/>
    <x v="1"/>
    <n v="1"/>
    <s v="Unknown"/>
    <m/>
    <m/>
    <m/>
    <m/>
    <m/>
    <m/>
    <s v="3220 CRESCENT DR, Unit 13"/>
    <x v="1"/>
    <x v="0"/>
    <x v="0"/>
    <m/>
  </r>
  <r>
    <n v="2"/>
    <n v="6332"/>
    <n v="1"/>
    <d v="2002-12-23T00:00:00"/>
    <x v="1"/>
    <n v="1"/>
    <s v="Northeast Neighbors"/>
    <n v="4249602"/>
    <n v="893484"/>
    <m/>
    <m/>
    <s v="WARD JACK"/>
    <m/>
    <s v="3220 CRESCENT AVE, Unit 7"/>
    <x v="1"/>
    <x v="0"/>
    <x v="0"/>
    <m/>
  </r>
  <r>
    <n v="2"/>
    <n v="5779"/>
    <n v="1"/>
    <d v="2002-12-24T00:00:00"/>
    <x v="0"/>
    <n v="1"/>
    <s v="Northeast Neighbors"/>
    <n v="4243115"/>
    <n v="901105"/>
    <m/>
    <m/>
    <s v="RUHOFF HOMEBUILDERS INC"/>
    <m/>
    <s v="3974 MIRROR POND WAY"/>
    <x v="1"/>
    <x v="0"/>
    <x v="0"/>
    <m/>
  </r>
  <r>
    <n v="2"/>
    <n v="6292"/>
    <n v="1"/>
    <d v="2002-12-30T00:00:00"/>
    <x v="2"/>
    <n v="1"/>
    <s v="Active Bethel Citizens"/>
    <n v="4225151"/>
    <n v="884933"/>
    <m/>
    <m/>
    <s v="ALLEN JUDY E"/>
    <m/>
    <s v="3359 CORALY AVE"/>
    <x v="1"/>
    <x v="0"/>
    <x v="0"/>
    <m/>
  </r>
  <r>
    <n v="2"/>
    <n v="5077"/>
    <n v="1"/>
    <d v="2002-12-31T00:00:00"/>
    <x v="0"/>
    <n v="1"/>
    <s v="Northeast Neighbors"/>
    <n v="4241870"/>
    <n v="899222"/>
    <m/>
    <m/>
    <s v="ELLIOTT DONALD D"/>
    <m/>
    <s v="3695 WATERBROOK WAY"/>
    <x v="1"/>
    <x v="0"/>
    <x v="0"/>
    <m/>
  </r>
  <r>
    <n v="2"/>
    <n v="6056"/>
    <n v="1"/>
    <d v="2003-01-03T00:00:00"/>
    <x v="0"/>
    <n v="1"/>
    <s v="Active Bethel Citizens"/>
    <n v="4210566"/>
    <n v="890774"/>
    <m/>
    <m/>
    <s v="BRUCE WIECHERT CUSTOM HOMES"/>
    <m/>
    <s v="5936 LATOUR LN"/>
    <x v="2"/>
    <x v="0"/>
    <x v="0"/>
    <m/>
  </r>
  <r>
    <n v="2"/>
    <n v="6229"/>
    <n v="1"/>
    <d v="2003-01-03T00:00:00"/>
    <x v="0"/>
    <n v="1"/>
    <s v="Active Bethel Citizens"/>
    <n v="4209716"/>
    <n v="890930"/>
    <m/>
    <m/>
    <s v="BRUCE WIECHERT CUSTOM HOMES"/>
    <m/>
    <s v="1540 EYRIE LN"/>
    <x v="2"/>
    <x v="0"/>
    <x v="0"/>
    <m/>
  </r>
  <r>
    <n v="2"/>
    <n v="6367"/>
    <n v="1"/>
    <d v="2003-01-03T00:00:00"/>
    <x v="0"/>
    <n v="1"/>
    <s v="Active Bethel Citizens"/>
    <n v="4210429"/>
    <n v="890932"/>
    <m/>
    <m/>
    <s v="BRUCE WIECHERT CUSTOM HOMES"/>
    <m/>
    <s v="5963 LATOUR LN"/>
    <x v="2"/>
    <x v="0"/>
    <x v="0"/>
    <m/>
  </r>
  <r>
    <n v="2"/>
    <n v="6257"/>
    <n v="1"/>
    <d v="2003-01-06T00:00:00"/>
    <x v="0"/>
    <n v="1"/>
    <s v="Santa Clara Community Organization"/>
    <n v="4224907"/>
    <n v="905876"/>
    <m/>
    <m/>
    <s v="BREEDEN BROS INC"/>
    <m/>
    <s v="4105 TORRINGTON AVE"/>
    <x v="2"/>
    <x v="0"/>
    <x v="0"/>
    <m/>
  </r>
  <r>
    <n v="2"/>
    <n v="6270"/>
    <n v="1"/>
    <d v="2003-01-06T00:00:00"/>
    <x v="0"/>
    <n v="1"/>
    <s v="Northeast Neighbors"/>
    <n v="4243599"/>
    <n v="897735"/>
    <m/>
    <m/>
    <s v="OREGON ESTATES LLC"/>
    <m/>
    <s v="3336 TALON ST"/>
    <x v="2"/>
    <x v="0"/>
    <x v="0"/>
    <m/>
  </r>
  <r>
    <n v="2"/>
    <n v="6303"/>
    <n v="1"/>
    <d v="2003-01-06T00:00:00"/>
    <x v="0"/>
    <n v="1"/>
    <s v="Harlow Neighbors"/>
    <n v="4250806"/>
    <n v="880569"/>
    <m/>
    <m/>
    <s v="FOGELSTROM CO"/>
    <m/>
    <s v="459 COVEY LN"/>
    <x v="2"/>
    <x v="0"/>
    <x v="0"/>
    <s v="No BP plans on microfilm. Assessor categorizes as dwelling, not plex or townhouse. Changed BPR use and code to SFD for all Covey Ln permits issued during this time.(this permit already identified as SFD)."/>
  </r>
  <r>
    <n v="2"/>
    <n v="6305"/>
    <n v="1"/>
    <d v="2003-01-06T00:00:00"/>
    <x v="0"/>
    <n v="1"/>
    <s v="Harlow Neighbors"/>
    <n v="4250809"/>
    <n v="880641"/>
    <m/>
    <m/>
    <s v="FOGELSTROM CO"/>
    <m/>
    <s v="457 COVEY LN"/>
    <x v="2"/>
    <x v="0"/>
    <x v="0"/>
    <s v="No BP plans on microfilm. Assessor categorizes as dwelling, not plex or townhouse. Changed BPR use and code to SFD for all Covey Ln permits issued during this time.(this permit already identified as SFD)."/>
  </r>
  <r>
    <n v="2"/>
    <n v="5777"/>
    <n v="1"/>
    <d v="2003-01-07T00:00:00"/>
    <x v="0"/>
    <n v="1"/>
    <s v="South University Neighborhood Association"/>
    <n v="4242851"/>
    <n v="873183"/>
    <m/>
    <m/>
    <s v="ANDERSEN GREG"/>
    <m/>
    <s v="2373 ALDER ST"/>
    <x v="2"/>
    <x v="0"/>
    <x v="0"/>
    <m/>
  </r>
  <r>
    <n v="2"/>
    <n v="6269"/>
    <n v="1"/>
    <d v="2003-01-07T00:00:00"/>
    <x v="0"/>
    <n v="1"/>
    <s v="Northeast Neighbors"/>
    <n v="4243681"/>
    <n v="897738"/>
    <m/>
    <m/>
    <s v="OREGON ESTATES LLC"/>
    <m/>
    <s v="3348 TALON ST"/>
    <x v="2"/>
    <x v="0"/>
    <x v="0"/>
    <m/>
  </r>
  <r>
    <n v="2"/>
    <n v="6441"/>
    <n v="1"/>
    <d v="2003-01-09T00:00:00"/>
    <x v="0"/>
    <n v="1"/>
    <s v="Active Bethel Citizens"/>
    <n v="4209711"/>
    <n v="890860"/>
    <m/>
    <m/>
    <s v="BRUCE WIECHERT CUSTOM HOMES"/>
    <m/>
    <s v="1536 EYRIE LN"/>
    <x v="2"/>
    <x v="0"/>
    <x v="0"/>
    <m/>
  </r>
  <r>
    <n v="2"/>
    <n v="6180"/>
    <n v="1"/>
    <d v="2003-01-10T00:00:00"/>
    <x v="0"/>
    <n v="1"/>
    <s v="Santa Clara Community Organization"/>
    <n v="4227561"/>
    <n v="908236"/>
    <m/>
    <m/>
    <s v="B H ANDERSON CONSTRUCTION"/>
    <m/>
    <s v="4620 HONEYCOMB DR"/>
    <x v="2"/>
    <x v="0"/>
    <x v="0"/>
    <m/>
  </r>
  <r>
    <n v="2"/>
    <n v="6301"/>
    <n v="1"/>
    <d v="2003-01-10T00:00:00"/>
    <x v="0"/>
    <n v="1"/>
    <s v="Harlow Neighbors"/>
    <n v="4250593"/>
    <n v="880264"/>
    <m/>
    <m/>
    <s v="FOGELSTROM CO"/>
    <m/>
    <s v="486 COVEY LN"/>
    <x v="2"/>
    <x v="0"/>
    <x v="0"/>
    <m/>
  </r>
  <r>
    <n v="2"/>
    <n v="6302"/>
    <n v="1"/>
    <d v="2003-01-10T00:00:00"/>
    <x v="0"/>
    <n v="1"/>
    <s v="Harlow Neighbors"/>
    <n v="4250752"/>
    <n v="880501"/>
    <m/>
    <m/>
    <s v="FOGELSTROM CO"/>
    <m/>
    <s v="467 COVEY LN"/>
    <x v="2"/>
    <x v="0"/>
    <x v="0"/>
    <m/>
  </r>
  <r>
    <n v="2"/>
    <n v="6393"/>
    <n v="1"/>
    <d v="2003-01-10T00:00:00"/>
    <x v="0"/>
    <n v="1"/>
    <s v="Santa Clara Community Organization"/>
    <n v="4224625"/>
    <n v="905886"/>
    <m/>
    <m/>
    <s v="BREEDEN BROS INC--DUPLICATE"/>
    <m/>
    <s v="4078 TORRINGTON AVE"/>
    <x v="2"/>
    <x v="0"/>
    <x v="0"/>
    <m/>
  </r>
  <r>
    <n v="2"/>
    <n v="4949"/>
    <n v="1"/>
    <d v="2003-01-13T00:00:00"/>
    <x v="0"/>
    <n v="1"/>
    <s v="Northeast Neighbors"/>
    <n v="4249863"/>
    <n v="896096"/>
    <m/>
    <m/>
    <s v="ANSLOW GORDON"/>
    <m/>
    <s v="3362 ANTIGUA DR"/>
    <x v="2"/>
    <x v="0"/>
    <x v="0"/>
    <m/>
  </r>
  <r>
    <n v="2"/>
    <n v="5780"/>
    <n v="1"/>
    <d v="2003-01-13T00:00:00"/>
    <x v="0"/>
    <n v="1"/>
    <s v="Active Bethel Citizens"/>
    <n v="4212701"/>
    <n v="889239"/>
    <m/>
    <m/>
    <s v="HAYDEN HOMES"/>
    <m/>
    <s v="5589 DONOHOE AVE"/>
    <x v="2"/>
    <x v="0"/>
    <x v="0"/>
    <m/>
  </r>
  <r>
    <n v="2"/>
    <n v="6097"/>
    <n v="1"/>
    <d v="2003-01-13T00:00:00"/>
    <x v="0"/>
    <n v="1"/>
    <s v="Santa Clara Community Organization"/>
    <n v="4227756"/>
    <n v="909041"/>
    <m/>
    <m/>
    <s v="PRODEN RICK S"/>
    <m/>
    <s v="4709 SYMPHONY DR"/>
    <x v="2"/>
    <x v="0"/>
    <x v="0"/>
    <m/>
  </r>
  <r>
    <n v="2"/>
    <n v="6343"/>
    <n v="1"/>
    <d v="2003-01-13T00:00:00"/>
    <x v="0"/>
    <n v="1"/>
    <s v="Active Bethel Citizens"/>
    <n v="4213031"/>
    <n v="889950"/>
    <m/>
    <m/>
    <s v="HAYDEN HOMES"/>
    <m/>
    <s v="1615 ADELMAN LP"/>
    <x v="2"/>
    <x v="0"/>
    <x v="0"/>
    <m/>
  </r>
  <r>
    <n v="2"/>
    <n v="6344"/>
    <n v="1"/>
    <d v="2003-01-13T00:00:00"/>
    <x v="0"/>
    <n v="1"/>
    <s v="Active Bethel Citizens"/>
    <n v="4212337"/>
    <n v="889975"/>
    <m/>
    <m/>
    <s v="HAYDEN HOMES"/>
    <m/>
    <s v="1763 ADELMAN LP"/>
    <x v="2"/>
    <x v="0"/>
    <x v="0"/>
    <m/>
  </r>
  <r>
    <n v="2"/>
    <n v="2977"/>
    <n v="1"/>
    <d v="2003-01-14T00:00:00"/>
    <x v="0"/>
    <n v="1"/>
    <s v="Northeast Neighbors"/>
    <n v="4241388"/>
    <n v="899041"/>
    <m/>
    <m/>
    <s v="BOYD BRAD &amp; KAY"/>
    <m/>
    <s v="3660 MEADOW VIEW DR"/>
    <x v="2"/>
    <x v="0"/>
    <x v="0"/>
    <m/>
  </r>
  <r>
    <n v="2"/>
    <n v="5752"/>
    <n v="1"/>
    <d v="2003-01-14T00:00:00"/>
    <x v="0"/>
    <n v="1"/>
    <s v="Goodpasture Island Neighbors"/>
    <n v="4236010"/>
    <n v="894448"/>
    <m/>
    <m/>
    <s v="R &amp; J DEVELOPMENT LLC"/>
    <m/>
    <s v="3221 LAKESIDE DR"/>
    <x v="2"/>
    <x v="0"/>
    <x v="0"/>
    <m/>
  </r>
  <r>
    <n v="2"/>
    <n v="5834"/>
    <n v="1"/>
    <d v="2003-01-14T00:00:00"/>
    <x v="0"/>
    <n v="1"/>
    <s v="Southeast Neighbors"/>
    <n v="4235938"/>
    <n v="863006"/>
    <m/>
    <m/>
    <s v="LEE GARY"/>
    <m/>
    <s v="955 BE-ELL PL"/>
    <x v="2"/>
    <x v="0"/>
    <x v="0"/>
    <m/>
  </r>
  <r>
    <n v="2"/>
    <n v="6396"/>
    <n v="1"/>
    <d v="2003-01-14T00:00:00"/>
    <x v="0"/>
    <n v="1"/>
    <s v="Churchill Area Neighbors"/>
    <n v="4224179"/>
    <n v="869743"/>
    <m/>
    <m/>
    <s v="BREEDEN BROS INC--DUPLICATE"/>
    <m/>
    <s v="3324 BENTLEY AVE"/>
    <x v="2"/>
    <x v="0"/>
    <x v="0"/>
    <m/>
  </r>
  <r>
    <n v="2"/>
    <n v="6484"/>
    <n v="1"/>
    <d v="2003-01-14T00:00:00"/>
    <x v="0"/>
    <n v="1"/>
    <s v="Churchill Area Neighbors"/>
    <n v="4223950"/>
    <n v="869019"/>
    <m/>
    <m/>
    <s v="BREEDEN BROS INC"/>
    <m/>
    <s v="3393 BENTLEY AVE"/>
    <x v="2"/>
    <x v="0"/>
    <x v="0"/>
    <m/>
  </r>
  <r>
    <n v="2"/>
    <n v="6158"/>
    <n v="1"/>
    <d v="2003-01-15T00:00:00"/>
    <x v="2"/>
    <n v="1"/>
    <s v="Active Bethel Citizens"/>
    <n v="4222954"/>
    <n v="889913"/>
    <m/>
    <m/>
    <s v="ADAMS ILSA"/>
    <m/>
    <s v="3760 PATTISON ST"/>
    <x v="2"/>
    <x v="0"/>
    <x v="0"/>
    <m/>
  </r>
  <r>
    <n v="2"/>
    <n v="4737"/>
    <n v="1"/>
    <d v="2003-01-16T00:00:00"/>
    <x v="0"/>
    <n v="1"/>
    <s v="Southeast Neighbors"/>
    <n v="4247867"/>
    <n v="867766"/>
    <m/>
    <m/>
    <s v="KEARNEY DONALD L JR"/>
    <m/>
    <s v="3520 SPRING BLVD"/>
    <x v="2"/>
    <x v="0"/>
    <x v="0"/>
    <m/>
  </r>
  <r>
    <n v="2"/>
    <n v="5364"/>
    <n v="1"/>
    <d v="2003-01-16T00:00:00"/>
    <x v="0"/>
    <n v="1"/>
    <s v="Northeast Neighbors"/>
    <n v="4241582"/>
    <n v="898860"/>
    <m/>
    <m/>
    <s v="CHRISENSEN MARK &amp; LYNN"/>
    <m/>
    <s v="3625 MEADOW VIEW DR"/>
    <x v="2"/>
    <x v="0"/>
    <x v="0"/>
    <m/>
  </r>
  <r>
    <n v="2"/>
    <n v="5204"/>
    <n v="1"/>
    <d v="2003-01-21T00:00:00"/>
    <x v="3"/>
    <n v="2"/>
    <s v="South University Neighborhood Association"/>
    <n v="4242132"/>
    <n v="873532"/>
    <m/>
    <m/>
    <s v="DEVEREAUX BOB &amp; DEBBIE"/>
    <m/>
    <s v="663 E 23RD AVE"/>
    <x v="2"/>
    <x v="1"/>
    <x v="1"/>
    <m/>
  </r>
  <r>
    <n v="2"/>
    <n v="6057"/>
    <n v="1"/>
    <d v="2003-01-21T00:00:00"/>
    <x v="0"/>
    <n v="1"/>
    <s v="River Road Community Organization"/>
    <n v="4230476"/>
    <n v="891933"/>
    <m/>
    <m/>
    <s v="BREEDEN BROS INC"/>
    <m/>
    <s v="1338 MANZANA ST"/>
    <x v="2"/>
    <x v="0"/>
    <x v="0"/>
    <m/>
  </r>
  <r>
    <n v="2"/>
    <n v="6432"/>
    <n v="1"/>
    <d v="2003-01-21T00:00:00"/>
    <x v="0"/>
    <n v="1"/>
    <s v="Santa Clara Community Organization"/>
    <n v="4227120"/>
    <n v="907856"/>
    <m/>
    <m/>
    <s v="BREEDEN BROS INC"/>
    <m/>
    <s v="34 LARKSMEAD LN"/>
    <x v="2"/>
    <x v="0"/>
    <x v="0"/>
    <m/>
  </r>
  <r>
    <n v="3"/>
    <n v="130"/>
    <n v="1"/>
    <d v="2003-01-21T00:00:00"/>
    <x v="0"/>
    <n v="1"/>
    <s v="Harlow Neighbors"/>
    <n v="4250747"/>
    <n v="880389"/>
    <m/>
    <m/>
    <s v="FOGELSTROM CO"/>
    <m/>
    <s v="473 COVEY LN"/>
    <x v="2"/>
    <x v="0"/>
    <x v="0"/>
    <m/>
  </r>
  <r>
    <n v="2"/>
    <n v="5983"/>
    <n v="1"/>
    <d v="2003-01-22T00:00:00"/>
    <x v="0"/>
    <n v="1"/>
    <s v="Southeast Neighbors"/>
    <n v="4244305"/>
    <n v="866787"/>
    <m/>
    <m/>
    <s v="MURPHY TRAVIS"/>
    <m/>
    <s v="3710 UNIVERSITY ST"/>
    <x v="2"/>
    <x v="0"/>
    <x v="0"/>
    <m/>
  </r>
  <r>
    <n v="2"/>
    <n v="6178"/>
    <n v="1"/>
    <d v="2003-01-22T00:00:00"/>
    <x v="0"/>
    <n v="1"/>
    <s v="Northeast Neighbors"/>
    <n v="4242582"/>
    <n v="899346"/>
    <m/>
    <m/>
    <s v="HUNTER HOMES"/>
    <m/>
    <s v="3586 QUAIL MEADOW WAY"/>
    <x v="2"/>
    <x v="0"/>
    <x v="0"/>
    <m/>
  </r>
  <r>
    <n v="2"/>
    <n v="6398"/>
    <n v="1"/>
    <d v="2003-01-22T00:00:00"/>
    <x v="0"/>
    <n v="1"/>
    <s v="Northeast Neighbors"/>
    <n v="4250196"/>
    <n v="896346"/>
    <m/>
    <m/>
    <s v="ANSLOW &amp; DEGENEAULT"/>
    <m/>
    <s v="2842 MARTINIQUE AVE"/>
    <x v="2"/>
    <x v="0"/>
    <x v="0"/>
    <m/>
  </r>
  <r>
    <n v="2"/>
    <n v="6420"/>
    <n v="1"/>
    <d v="2003-01-22T00:00:00"/>
    <x v="0"/>
    <n v="1"/>
    <s v="Santa Clara Community Organization"/>
    <n v="4227023"/>
    <n v="905046"/>
    <m/>
    <m/>
    <s v="JORDAN SCOTT"/>
    <m/>
    <s v="285 MACKIN AVE"/>
    <x v="2"/>
    <x v="0"/>
    <x v="0"/>
    <m/>
  </r>
  <r>
    <n v="2"/>
    <n v="6433"/>
    <n v="1"/>
    <d v="2003-01-22T00:00:00"/>
    <x v="0"/>
    <n v="1"/>
    <s v="Active Bethel Citizens"/>
    <n v="4218291"/>
    <n v="889657"/>
    <m/>
    <m/>
    <s v="RON FLAMMANG CONSTRUCTION"/>
    <m/>
    <s v="4534 AVALON ST"/>
    <x v="2"/>
    <x v="0"/>
    <x v="0"/>
    <m/>
  </r>
  <r>
    <n v="2"/>
    <n v="6223"/>
    <n v="1"/>
    <d v="2003-01-23T00:00:00"/>
    <x v="0"/>
    <n v="1"/>
    <s v="Northeast Neighbors"/>
    <n v="4244699"/>
    <n v="898931"/>
    <m/>
    <m/>
    <s v="JORDAN SCOTT"/>
    <m/>
    <s v="3520 CELESTE WAY"/>
    <x v="2"/>
    <x v="0"/>
    <x v="0"/>
    <m/>
  </r>
  <r>
    <n v="2"/>
    <n v="6054"/>
    <n v="1"/>
    <d v="2003-01-27T00:00:00"/>
    <x v="0"/>
    <n v="1"/>
    <s v="Active Bethel Citizens"/>
    <n v="4219957"/>
    <n v="887670"/>
    <m/>
    <m/>
    <s v="MCKAY A BRUCE"/>
    <m/>
    <s v="4240 FLAGSTAFF ST"/>
    <x v="2"/>
    <x v="0"/>
    <x v="0"/>
    <m/>
  </r>
  <r>
    <n v="2"/>
    <n v="6418"/>
    <n v="1"/>
    <d v="2003-01-27T00:00:00"/>
    <x v="0"/>
    <n v="1"/>
    <s v="Northeast Neighbors"/>
    <n v="4241732"/>
    <n v="899550"/>
    <m/>
    <m/>
    <s v="SKAGGS GREG &amp; NANI"/>
    <m/>
    <s v="3740 WATERBROOK WAY"/>
    <x v="2"/>
    <x v="0"/>
    <x v="0"/>
    <m/>
  </r>
  <r>
    <n v="2"/>
    <n v="6483"/>
    <n v="1"/>
    <d v="2003-01-27T00:00:00"/>
    <x v="0"/>
    <n v="1"/>
    <s v="Northeast Neighbors"/>
    <n v="4242881"/>
    <n v="899721"/>
    <m/>
    <m/>
    <s v="MYRICK BEAU"/>
    <m/>
    <s v="1984 CRIMSON AVE"/>
    <x v="2"/>
    <x v="0"/>
    <x v="0"/>
    <m/>
  </r>
  <r>
    <n v="2"/>
    <n v="6410"/>
    <n v="1"/>
    <d v="2003-01-28T00:00:00"/>
    <x v="0"/>
    <n v="1"/>
    <s v="Active Bethel Citizens"/>
    <n v="4212777"/>
    <n v="889959"/>
    <m/>
    <m/>
    <s v="HAYDEN HOMES"/>
    <m/>
    <s v="1671 ADELMAN LP"/>
    <x v="2"/>
    <x v="0"/>
    <x v="0"/>
    <m/>
  </r>
  <r>
    <n v="2"/>
    <n v="6412"/>
    <n v="1"/>
    <d v="2003-01-28T00:00:00"/>
    <x v="0"/>
    <n v="1"/>
    <s v="Active Bethel Citizens"/>
    <n v="4212464"/>
    <n v="889971"/>
    <m/>
    <m/>
    <s v="HAYDEN HOMES"/>
    <m/>
    <s v="1735 ADELMAN LP"/>
    <x v="2"/>
    <x v="0"/>
    <x v="0"/>
    <m/>
  </r>
  <r>
    <n v="2"/>
    <n v="6413"/>
    <n v="1"/>
    <d v="2003-01-28T00:00:00"/>
    <x v="0"/>
    <n v="1"/>
    <s v="Active Bethel Citizens"/>
    <n v="4212903"/>
    <n v="889953"/>
    <m/>
    <m/>
    <s v="HAYDEN HOMES"/>
    <m/>
    <s v="1643 ADELMAN LP"/>
    <x v="2"/>
    <x v="0"/>
    <x v="0"/>
    <m/>
  </r>
  <r>
    <n v="2"/>
    <n v="6457"/>
    <n v="1"/>
    <d v="2003-01-30T00:00:00"/>
    <x v="0"/>
    <n v="1"/>
    <s v="Santa Clara Community Organization"/>
    <n v="4228492"/>
    <n v="901360"/>
    <m/>
    <m/>
    <s v="CASCADE DOOR WINDOW &amp; CONSTRUCTION"/>
    <m/>
    <s v="245 FOXGLOVE AVE"/>
    <x v="2"/>
    <x v="0"/>
    <x v="0"/>
    <m/>
  </r>
  <r>
    <n v="3"/>
    <n v="146"/>
    <n v="1"/>
    <d v="2003-01-31T00:00:00"/>
    <x v="0"/>
    <n v="1"/>
    <s v="Santa Clara Community Organization"/>
    <n v="4227507"/>
    <n v="908240"/>
    <m/>
    <m/>
    <s v="B H ANDERSON CONSTRUCTION"/>
    <m/>
    <s v="4636 HONEYCOMB DR"/>
    <x v="2"/>
    <x v="0"/>
    <x v="0"/>
    <m/>
  </r>
  <r>
    <n v="3"/>
    <n v="53"/>
    <n v="1"/>
    <d v="2003-02-03T00:00:00"/>
    <x v="0"/>
    <n v="1"/>
    <s v="Northeast Neighbors"/>
    <n v="4244214"/>
    <n v="898939"/>
    <m/>
    <m/>
    <s v="A J BRANDT CONSTRUCTION"/>
    <m/>
    <s v="2220 COMSTOCK AVE"/>
    <x v="2"/>
    <x v="0"/>
    <x v="0"/>
    <m/>
  </r>
  <r>
    <n v="2"/>
    <n v="6211"/>
    <n v="1"/>
    <d v="2003-02-04T00:00:00"/>
    <x v="0"/>
    <n v="1"/>
    <s v="Churchill Area Neighbors"/>
    <n v="4229373"/>
    <n v="870479"/>
    <m/>
    <m/>
    <s v="ANSLOW &amp; DEGENEAULT"/>
    <m/>
    <s v="2603 RIDGEMONT DR"/>
    <x v="2"/>
    <x v="0"/>
    <x v="0"/>
    <m/>
  </r>
  <r>
    <n v="3"/>
    <n v="147"/>
    <n v="1"/>
    <d v="2003-02-05T00:00:00"/>
    <x v="0"/>
    <n v="1"/>
    <s v="Santa Clara Community Organization"/>
    <n v="4227367"/>
    <n v="909470"/>
    <m/>
    <m/>
    <s v="B H ANDERSON CONSTRUCTION"/>
    <m/>
    <s v="4782 GRACE DR"/>
    <x v="2"/>
    <x v="0"/>
    <x v="0"/>
    <m/>
  </r>
  <r>
    <n v="2"/>
    <n v="5855"/>
    <n v="1"/>
    <d v="2003-02-06T00:00:00"/>
    <x v="0"/>
    <n v="1"/>
    <s v="Churchill Area Neighbors"/>
    <n v="4223386"/>
    <n v="870245"/>
    <m/>
    <m/>
    <s v="LOESCH WAYNE"/>
    <m/>
    <s v="3028 SUMMIT SKY BLVD"/>
    <x v="2"/>
    <x v="0"/>
    <x v="0"/>
    <m/>
  </r>
  <r>
    <n v="3"/>
    <n v="145"/>
    <n v="1"/>
    <d v="2003-02-06T00:00:00"/>
    <x v="0"/>
    <n v="1"/>
    <s v="Active Bethel Citizens"/>
    <n v="4209999"/>
    <n v="890798"/>
    <m/>
    <m/>
    <s v="BRUCE WIECHERT CUSTOM HOMES"/>
    <m/>
    <s v="6052 LATOUR LN"/>
    <x v="2"/>
    <x v="0"/>
    <x v="0"/>
    <m/>
  </r>
  <r>
    <n v="3"/>
    <n v="300"/>
    <n v="1"/>
    <d v="2003-02-06T00:00:00"/>
    <x v="0"/>
    <n v="1"/>
    <s v="Active Bethel Citizens"/>
    <n v="4209851"/>
    <n v="890574"/>
    <m/>
    <m/>
    <s v="BRUCE WIECHERT CUSTOM HOMES"/>
    <m/>
    <s v="1515 EYRIE LN"/>
    <x v="2"/>
    <x v="0"/>
    <x v="0"/>
    <m/>
  </r>
  <r>
    <n v="2"/>
    <n v="5557"/>
    <n v="1"/>
    <d v="2003-02-10T00:00:00"/>
    <x v="0"/>
    <n v="1"/>
    <s v="Santa Clara Community Organization"/>
    <n v="4226757"/>
    <n v="908070"/>
    <m/>
    <m/>
    <s v="BALOGH GARY T"/>
    <m/>
    <s v="119 LARKSMEAD LN"/>
    <x v="2"/>
    <x v="0"/>
    <x v="0"/>
    <m/>
  </r>
  <r>
    <n v="3"/>
    <n v="141"/>
    <n v="1"/>
    <d v="2003-02-10T00:00:00"/>
    <x v="0"/>
    <n v="1"/>
    <s v="Northeast Neighbors"/>
    <n v="4242406"/>
    <n v="896685"/>
    <m/>
    <m/>
    <s v="KNUTSON &amp; SONS"/>
    <m/>
    <s v="3177 METOLIUS DR"/>
    <x v="2"/>
    <x v="0"/>
    <x v="0"/>
    <m/>
  </r>
  <r>
    <n v="2"/>
    <n v="6436"/>
    <n v="1"/>
    <d v="2003-02-11T00:00:00"/>
    <x v="0"/>
    <n v="1"/>
    <s v="Santa Clara Community Organization"/>
    <n v="4229512"/>
    <n v="908242"/>
    <m/>
    <m/>
    <s v="FINCH MICHAEL"/>
    <m/>
    <s v="4774 BRIARS ST"/>
    <x v="2"/>
    <x v="0"/>
    <x v="0"/>
    <m/>
  </r>
  <r>
    <n v="3"/>
    <n v="264"/>
    <n v="1"/>
    <d v="2003-02-11T00:00:00"/>
    <x v="0"/>
    <n v="1"/>
    <s v="Northeast Neighbors"/>
    <n v="4245873"/>
    <n v="895939"/>
    <m/>
    <m/>
    <s v="MELTEBEKE CONSTRUCTION DBA"/>
    <m/>
    <s v="2268 DEVON AVE"/>
    <x v="2"/>
    <x v="0"/>
    <x v="0"/>
    <m/>
  </r>
  <r>
    <n v="3"/>
    <n v="275"/>
    <n v="1"/>
    <d v="2003-02-11T00:00:00"/>
    <x v="0"/>
    <n v="1"/>
    <s v="Santa Clara Community Organization"/>
    <n v="4231769"/>
    <n v="903464"/>
    <m/>
    <m/>
    <s v="BROTEN ROBERT"/>
    <m/>
    <s v="3631 KENDRA ST"/>
    <x v="2"/>
    <x v="0"/>
    <x v="0"/>
    <m/>
  </r>
  <r>
    <n v="3"/>
    <n v="278"/>
    <n v="1"/>
    <d v="2003-02-11T00:00:00"/>
    <x v="0"/>
    <n v="1"/>
    <s v="Santa Clara Community Organization"/>
    <n v="4231841"/>
    <n v="903460"/>
    <m/>
    <m/>
    <s v="BECK CHRISTIAN L &amp; CARRIE L"/>
    <m/>
    <s v="3627 KENDRA ST"/>
    <x v="2"/>
    <x v="0"/>
    <x v="0"/>
    <m/>
  </r>
  <r>
    <n v="3"/>
    <n v="279"/>
    <n v="1"/>
    <d v="2003-02-11T00:00:00"/>
    <x v="0"/>
    <n v="1"/>
    <s v="Santa Clara Community Organization"/>
    <n v="4231875"/>
    <n v="903460"/>
    <m/>
    <m/>
    <s v="BECK CHRISTIAN L &amp; CARRIE L"/>
    <m/>
    <s v="3625 KENDRA ST"/>
    <x v="2"/>
    <x v="0"/>
    <x v="0"/>
    <m/>
  </r>
  <r>
    <n v="2"/>
    <n v="5836"/>
    <n v="1"/>
    <d v="2003-02-12T00:00:00"/>
    <x v="0"/>
    <n v="1"/>
    <s v="Laurel Hill Valley Citizens"/>
    <n v="4249270"/>
    <n v="873548"/>
    <m/>
    <m/>
    <s v="KEELER HARPER B JR"/>
    <m/>
    <s v="2230 FLORAL HILL DR"/>
    <x v="2"/>
    <x v="0"/>
    <x v="0"/>
    <m/>
  </r>
  <r>
    <n v="2"/>
    <n v="6493"/>
    <n v="1"/>
    <d v="2003-02-12T00:00:00"/>
    <x v="0"/>
    <n v="1"/>
    <s v="Southeast Neighbors"/>
    <n v="4247699"/>
    <n v="863115"/>
    <m/>
    <m/>
    <s v="GANSEN CONSTRUCTION"/>
    <m/>
    <s v="4350 SPRING BLVD"/>
    <x v="2"/>
    <x v="0"/>
    <x v="0"/>
    <m/>
  </r>
  <r>
    <n v="3"/>
    <n v="76"/>
    <n v="1"/>
    <d v="2003-02-12T00:00:00"/>
    <x v="0"/>
    <n v="1"/>
    <s v="Northeast Neighbors"/>
    <n v="4241691"/>
    <n v="899062"/>
    <m/>
    <m/>
    <s v="JOST JOHN &amp; LYN"/>
    <m/>
    <s v="3660 WATERBROOK WAY"/>
    <x v="2"/>
    <x v="0"/>
    <x v="0"/>
    <m/>
  </r>
  <r>
    <n v="3"/>
    <n v="129"/>
    <n v="1"/>
    <d v="2003-02-12T00:00:00"/>
    <x v="0"/>
    <n v="1"/>
    <s v="Santa Clara Community Organization"/>
    <n v="4228197"/>
    <n v="908462"/>
    <m/>
    <m/>
    <s v="CRESCENT HOMES INC"/>
    <m/>
    <s v="172 SPRINGWOOD DR"/>
    <x v="2"/>
    <x v="0"/>
    <x v="0"/>
    <m/>
  </r>
  <r>
    <n v="3"/>
    <n v="364"/>
    <n v="1"/>
    <d v="2003-02-12T00:00:00"/>
    <x v="0"/>
    <n v="1"/>
    <s v="Harlow Neighbors"/>
    <n v="4250689"/>
    <n v="880402"/>
    <m/>
    <m/>
    <s v="FOGELSTROM CO"/>
    <m/>
    <s v="475 COVEY LN"/>
    <x v="2"/>
    <x v="0"/>
    <x v="0"/>
    <m/>
  </r>
  <r>
    <n v="3"/>
    <n v="195"/>
    <n v="1"/>
    <d v="2003-02-13T00:00:00"/>
    <x v="0"/>
    <n v="1"/>
    <s v="Santa Clara Community Organization"/>
    <n v="4230586"/>
    <n v="902724"/>
    <m/>
    <m/>
    <s v="OLENDORF DEE"/>
    <m/>
    <s v="292 E ANCHOR AVE"/>
    <x v="2"/>
    <x v="0"/>
    <x v="0"/>
    <m/>
  </r>
  <r>
    <n v="3"/>
    <n v="280"/>
    <n v="1"/>
    <d v="2003-02-13T00:00:00"/>
    <x v="0"/>
    <n v="1"/>
    <s v="Santa Clara Community Organization"/>
    <n v="4231766"/>
    <n v="903371"/>
    <m/>
    <m/>
    <s v="BROTEN ROBERT"/>
    <m/>
    <s v="3617 KENDRA ST"/>
    <x v="2"/>
    <x v="0"/>
    <x v="0"/>
    <m/>
  </r>
  <r>
    <n v="2"/>
    <n v="6050"/>
    <n v="1"/>
    <d v="2003-02-14T00:00:00"/>
    <x v="7"/>
    <n v="5"/>
    <s v="Jefferson Westside Neighbors"/>
    <n v="4237470"/>
    <n v="877196"/>
    <m/>
    <m/>
    <s v="GRESSETT ED &amp; TAYLOR JOE"/>
    <m/>
    <s v="1395 JEFFERSON ST"/>
    <x v="2"/>
    <x v="2"/>
    <x v="1"/>
    <m/>
  </r>
  <r>
    <n v="2"/>
    <n v="6083"/>
    <n v="1"/>
    <d v="2003-02-14T00:00:00"/>
    <x v="3"/>
    <n v="2"/>
    <s v="Jefferson Westside Neighbors"/>
    <n v="4237468"/>
    <n v="877252"/>
    <m/>
    <m/>
    <s v="GRESSETT ED &amp; TAYLOR JOE"/>
    <m/>
    <s v="1385 JEFFERSON ST"/>
    <x v="2"/>
    <x v="1"/>
    <x v="1"/>
    <m/>
  </r>
  <r>
    <n v="3"/>
    <n v="197"/>
    <n v="1"/>
    <d v="2003-02-14T00:00:00"/>
    <x v="0"/>
    <n v="1"/>
    <s v="Santa Clara Community Organization"/>
    <n v="4227177"/>
    <n v="907131"/>
    <m/>
    <m/>
    <s v="MCKINERY SONYA J &amp; DONALD F"/>
    <m/>
    <s v="56 CARTHAGE AVE"/>
    <x v="2"/>
    <x v="0"/>
    <x v="0"/>
    <m/>
  </r>
  <r>
    <n v="3"/>
    <n v="336"/>
    <n v="1"/>
    <d v="2003-02-14T00:00:00"/>
    <x v="0"/>
    <n v="1"/>
    <s v="Active Bethel Citizens"/>
    <n v="4210351"/>
    <n v="890783"/>
    <m/>
    <m/>
    <s v="BRUCE WIECHERT CUSTOM HOMES"/>
    <m/>
    <s v="5974 LATOUR LN"/>
    <x v="2"/>
    <x v="0"/>
    <x v="0"/>
    <m/>
  </r>
  <r>
    <n v="3"/>
    <n v="672"/>
    <n v="1"/>
    <d v="2003-02-14T00:00:00"/>
    <x v="1"/>
    <n v="1"/>
    <s v="Harlow Neighbors"/>
    <n v="4250971"/>
    <n v="888295"/>
    <m/>
    <m/>
    <s v="BABCOCK HAROLD"/>
    <m/>
    <s v="3700 BABCOCK LN, Unit 137"/>
    <x v="2"/>
    <x v="0"/>
    <x v="0"/>
    <m/>
  </r>
  <r>
    <n v="3"/>
    <n v="169"/>
    <n v="1"/>
    <d v="2003-02-17T00:00:00"/>
    <x v="0"/>
    <n v="1"/>
    <s v="Santa Clara Community Organization"/>
    <n v="4224906"/>
    <n v="905578"/>
    <m/>
    <m/>
    <s v="BREEDEN BROS INC"/>
    <m/>
    <s v="4021 TORRINGTON AVE"/>
    <x v="2"/>
    <x v="0"/>
    <x v="0"/>
    <m/>
  </r>
  <r>
    <n v="3"/>
    <n v="316"/>
    <n v="1"/>
    <d v="2003-02-17T00:00:00"/>
    <x v="2"/>
    <n v="1"/>
    <s v="River Road Community Organization"/>
    <n v="4228919"/>
    <n v="892044"/>
    <m/>
    <m/>
    <s v="O'DELL DARCEY R"/>
    <m/>
    <s v="1320 DALTON DR"/>
    <x v="2"/>
    <x v="0"/>
    <x v="0"/>
    <m/>
  </r>
  <r>
    <n v="3"/>
    <n v="482"/>
    <n v="1"/>
    <d v="2003-02-17T00:00:00"/>
    <x v="0"/>
    <n v="1"/>
    <s v="Northeast Neighbors"/>
    <n v="4244473"/>
    <n v="894541"/>
    <m/>
    <m/>
    <s v="RUHOFF HOMEBUILDERS INC"/>
    <m/>
    <s v="2280 CRESCENT AVE"/>
    <x v="2"/>
    <x v="0"/>
    <x v="0"/>
    <m/>
  </r>
  <r>
    <n v="2"/>
    <n v="5385"/>
    <n v="1"/>
    <d v="2003-02-18T00:00:00"/>
    <x v="0"/>
    <n v="1"/>
    <s v="Crest Drive Citizens Association"/>
    <n v="4235462"/>
    <n v="869928"/>
    <m/>
    <m/>
    <s v="MICHELS JORDAN"/>
    <m/>
    <s v="2960 ADAMS ST"/>
    <x v="2"/>
    <x v="0"/>
    <x v="0"/>
    <m/>
  </r>
  <r>
    <n v="3"/>
    <n v="274"/>
    <n v="1"/>
    <d v="2003-02-18T00:00:00"/>
    <x v="0"/>
    <n v="1"/>
    <s v="Active Bethel Citizens"/>
    <n v="4217093"/>
    <n v="893166"/>
    <m/>
    <m/>
    <s v="ADAMO MARVIN"/>
    <m/>
    <s v="4765 BURNETT AVE"/>
    <x v="2"/>
    <x v="0"/>
    <x v="0"/>
    <m/>
  </r>
  <r>
    <n v="3"/>
    <n v="442"/>
    <n v="1"/>
    <d v="2003-02-18T00:00:00"/>
    <x v="0"/>
    <n v="1"/>
    <s v="Santa Clara Community Organization"/>
    <n v="4231805"/>
    <n v="903462"/>
    <m/>
    <m/>
    <s v="BENNETT JEFFREY"/>
    <m/>
    <s v="3629 KENDRA ST"/>
    <x v="2"/>
    <x v="0"/>
    <x v="0"/>
    <m/>
  </r>
  <r>
    <n v="3"/>
    <n v="446"/>
    <n v="1"/>
    <d v="2003-02-18T00:00:00"/>
    <x v="0"/>
    <n v="1"/>
    <s v="Santa Clara Community Organization"/>
    <n v="4231803"/>
    <n v="903368"/>
    <m/>
    <m/>
    <s v="BENNETT JEFFREY"/>
    <m/>
    <s v="3619 KENDRA ST"/>
    <x v="2"/>
    <x v="0"/>
    <x v="0"/>
    <m/>
  </r>
  <r>
    <n v="3"/>
    <n v="450"/>
    <n v="1"/>
    <d v="2003-02-18T00:00:00"/>
    <x v="0"/>
    <n v="1"/>
    <s v="Santa Clara Community Organization"/>
    <n v="4231838"/>
    <n v="903367"/>
    <m/>
    <m/>
    <s v="BENNETT JEFFREY"/>
    <m/>
    <s v="3621 KENDRA ST"/>
    <x v="2"/>
    <x v="0"/>
    <x v="0"/>
    <m/>
  </r>
  <r>
    <n v="3"/>
    <n v="458"/>
    <n v="1"/>
    <d v="2003-02-18T00:00:00"/>
    <x v="0"/>
    <n v="1"/>
    <s v="Santa Clara Community Organization"/>
    <n v="4231873"/>
    <n v="903367"/>
    <m/>
    <m/>
    <s v="HOUSLEY SCOTT"/>
    <m/>
    <s v="3623 KENDRA ST"/>
    <x v="2"/>
    <x v="0"/>
    <x v="0"/>
    <m/>
  </r>
  <r>
    <n v="3"/>
    <n v="461"/>
    <n v="1"/>
    <d v="2003-02-18T00:00:00"/>
    <x v="0"/>
    <n v="1"/>
    <s v="Active Bethel Citizens"/>
    <n v="4210643"/>
    <n v="890922"/>
    <m/>
    <m/>
    <s v="BRUCE WIECHERT CUSTOM HOMES"/>
    <m/>
    <s v="5925 LATOUR LN"/>
    <x v="2"/>
    <x v="0"/>
    <x v="0"/>
    <m/>
  </r>
  <r>
    <n v="3"/>
    <n v="463"/>
    <n v="1"/>
    <d v="2003-02-18T00:00:00"/>
    <x v="0"/>
    <n v="1"/>
    <s v="Active Bethel Citizens"/>
    <n v="4210716"/>
    <n v="890920"/>
    <m/>
    <m/>
    <s v="BRUCE WIECHERT CUSTOM HOMES"/>
    <m/>
    <s v="5913 LATOUR LN"/>
    <x v="2"/>
    <x v="0"/>
    <x v="0"/>
    <m/>
  </r>
  <r>
    <n v="3"/>
    <n v="490"/>
    <n v="1"/>
    <d v="2003-02-19T00:00:00"/>
    <x v="0"/>
    <n v="1"/>
    <s v="Northeast Neighbors"/>
    <n v="4242602"/>
    <n v="899698"/>
    <m/>
    <m/>
    <s v="WESTER KATRINA"/>
    <m/>
    <s v="1949 CRIMSON AVE"/>
    <x v="2"/>
    <x v="0"/>
    <x v="0"/>
    <m/>
  </r>
  <r>
    <n v="2"/>
    <n v="6469"/>
    <n v="1"/>
    <d v="2003-02-20T00:00:00"/>
    <x v="6"/>
    <n v="1"/>
    <s v="Southeast Neighbors"/>
    <n v="4240676"/>
    <n v="868456"/>
    <m/>
    <m/>
    <s v="BUTLER BARBARA M"/>
    <m/>
    <s v="230 E 33RD AVE"/>
    <x v="2"/>
    <x v="0"/>
    <x v="0"/>
    <m/>
  </r>
  <r>
    <n v="3"/>
    <n v="379"/>
    <n v="1"/>
    <d v="2003-02-20T00:00:00"/>
    <x v="0"/>
    <n v="1"/>
    <s v="Active Bethel Citizens"/>
    <n v="4209742"/>
    <n v="891187"/>
    <m/>
    <m/>
    <s v="BRUCE WIECHERT CUSTOM HOMES"/>
    <m/>
    <s v="1556 IRON HORSE RD"/>
    <x v="2"/>
    <x v="0"/>
    <x v="0"/>
    <m/>
  </r>
  <r>
    <n v="3"/>
    <n v="403"/>
    <n v="1"/>
    <d v="2003-02-20T00:00:00"/>
    <x v="0"/>
    <n v="1"/>
    <s v="Active Bethel Citizens"/>
    <n v="4212797"/>
    <n v="889798"/>
    <m/>
    <m/>
    <s v="HAYDEN HOMES"/>
    <m/>
    <s v="1670 ADELMAN LP"/>
    <x v="2"/>
    <x v="0"/>
    <x v="0"/>
    <m/>
  </r>
  <r>
    <n v="3"/>
    <n v="404"/>
    <n v="1"/>
    <d v="2003-02-20T00:00:00"/>
    <x v="0"/>
    <n v="1"/>
    <s v="Active Bethel Citizens"/>
    <n v="4212857"/>
    <n v="889795"/>
    <m/>
    <m/>
    <s v="HAYDEN HOMES"/>
    <m/>
    <s v="1652 ADELMAN LP"/>
    <x v="2"/>
    <x v="0"/>
    <x v="0"/>
    <m/>
  </r>
  <r>
    <n v="3"/>
    <n v="405"/>
    <n v="1"/>
    <d v="2003-02-20T00:00:00"/>
    <x v="0"/>
    <n v="1"/>
    <s v="Active Bethel Citizens"/>
    <n v="4212915"/>
    <n v="889794"/>
    <m/>
    <m/>
    <s v="HAYDEN HOMES"/>
    <m/>
    <s v="1634 ADELMAN LP"/>
    <x v="2"/>
    <x v="0"/>
    <x v="0"/>
    <m/>
  </r>
  <r>
    <n v="3"/>
    <n v="406"/>
    <n v="1"/>
    <d v="2003-02-20T00:00:00"/>
    <x v="0"/>
    <n v="1"/>
    <s v="Active Bethel Citizens"/>
    <n v="4213033"/>
    <n v="889791"/>
    <m/>
    <m/>
    <s v="HAYDEN HOMES"/>
    <m/>
    <s v="1612 ADELMAN LP"/>
    <x v="2"/>
    <x v="0"/>
    <x v="0"/>
    <m/>
  </r>
  <r>
    <n v="3"/>
    <n v="470"/>
    <n v="1"/>
    <d v="2003-02-20T00:00:00"/>
    <x v="0"/>
    <n v="1"/>
    <s v="Santa Clara Community Organization"/>
    <n v="4227696"/>
    <n v="908548"/>
    <m/>
    <m/>
    <s v="CRESCENT HOMES INC"/>
    <m/>
    <s v="4649 SYMPHONY DR"/>
    <x v="2"/>
    <x v="0"/>
    <x v="0"/>
    <m/>
  </r>
  <r>
    <n v="3"/>
    <n v="572"/>
    <n v="1"/>
    <d v="2003-02-20T00:00:00"/>
    <x v="0"/>
    <n v="1"/>
    <s v="Active Bethel Citizens"/>
    <n v="4209928"/>
    <n v="890952"/>
    <m/>
    <m/>
    <s v="BRUCE WIECHERT CUSTOM HOMES"/>
    <m/>
    <s v="6059 LATOUR LN"/>
    <x v="2"/>
    <x v="0"/>
    <x v="0"/>
    <m/>
  </r>
  <r>
    <n v="3"/>
    <n v="24"/>
    <n v="1"/>
    <d v="2003-02-21T00:00:00"/>
    <x v="0"/>
    <n v="1"/>
    <s v="Northeast Neighbors"/>
    <n v="4243265"/>
    <n v="897331"/>
    <m/>
    <m/>
    <s v="PARADISE DEVELOPMENT CO"/>
    <m/>
    <s v="3275 LAKE CREST DR"/>
    <x v="2"/>
    <x v="0"/>
    <x v="0"/>
    <m/>
  </r>
  <r>
    <n v="3"/>
    <n v="73"/>
    <n v="1"/>
    <d v="2003-02-21T00:00:00"/>
    <x v="0"/>
    <n v="1"/>
    <s v="Crest Drive Citizens Association"/>
    <n v="4236792"/>
    <n v="866631"/>
    <m/>
    <m/>
    <s v="KULAS LAWRENCE A"/>
    <m/>
    <s v="414 DELLWOOD DR"/>
    <x v="2"/>
    <x v="0"/>
    <x v="0"/>
    <m/>
  </r>
  <r>
    <n v="2"/>
    <n v="6177"/>
    <n v="1"/>
    <d v="2003-02-24T00:00:00"/>
    <x v="0"/>
    <n v="1"/>
    <s v="Santa Clara Community Organization"/>
    <n v="4230593"/>
    <n v="902888"/>
    <m/>
    <m/>
    <s v="PEPEIRO DOMINIC &amp; JESSE"/>
    <m/>
    <s v="293 E ANCHOR AVE"/>
    <x v="2"/>
    <x v="0"/>
    <x v="0"/>
    <m/>
  </r>
  <r>
    <n v="2"/>
    <n v="6221"/>
    <n v="1"/>
    <d v="2003-02-24T00:00:00"/>
    <x v="0"/>
    <n v="1"/>
    <s v="Northeast Neighbors"/>
    <n v="4241390"/>
    <n v="898445"/>
    <m/>
    <m/>
    <s v="GANSEN CONSTRUCTION"/>
    <m/>
    <s v="3480 MEADOW VIEW DR"/>
    <x v="2"/>
    <x v="0"/>
    <x v="0"/>
    <m/>
  </r>
  <r>
    <n v="3"/>
    <n v="27"/>
    <n v="1"/>
    <d v="2003-02-24T00:00:00"/>
    <x v="0"/>
    <n v="1"/>
    <s v="Santa Clara Community Organization"/>
    <n v="4227469"/>
    <n v="908513"/>
    <m/>
    <m/>
    <s v="COLBURN HOMES"/>
    <m/>
    <s v="4725 HONEYCOMB DR"/>
    <x v="2"/>
    <x v="0"/>
    <x v="0"/>
    <m/>
  </r>
  <r>
    <n v="3"/>
    <n v="38"/>
    <n v="1"/>
    <d v="2003-02-24T00:00:00"/>
    <x v="0"/>
    <n v="1"/>
    <s v="Northeast Neighbors"/>
    <n v="4243278"/>
    <n v="900923"/>
    <m/>
    <m/>
    <s v="RUHOFF HOMEBUILDERS INC"/>
    <m/>
    <s v="3987 MIRROR POND WAY"/>
    <x v="2"/>
    <x v="0"/>
    <x v="0"/>
    <m/>
  </r>
  <r>
    <n v="2"/>
    <n v="6335"/>
    <n v="1"/>
    <d v="2003-02-25T00:00:00"/>
    <x v="0"/>
    <n v="1"/>
    <s v="Santa Clara Community Organization"/>
    <n v="4227947"/>
    <n v="908933"/>
    <m/>
    <m/>
    <s v="HEITMAN CUSTOM HOMES"/>
    <m/>
    <s v="113 SPRINGWOOD DR"/>
    <x v="2"/>
    <x v="0"/>
    <x v="0"/>
    <m/>
  </r>
  <r>
    <n v="3"/>
    <n v="268"/>
    <n v="1"/>
    <d v="2003-02-25T00:00:00"/>
    <x v="0"/>
    <n v="1"/>
    <s v="Harlow Neighbors"/>
    <n v="4250617"/>
    <n v="889524"/>
    <m/>
    <m/>
    <s v="MELTEBEKE CONSTRUCTION DBA"/>
    <m/>
    <s v="1473 ARCADIA DR"/>
    <x v="2"/>
    <x v="0"/>
    <x v="0"/>
    <m/>
  </r>
  <r>
    <n v="3"/>
    <n v="439"/>
    <n v="1"/>
    <d v="2003-02-25T00:00:00"/>
    <x v="0"/>
    <n v="1"/>
    <s v="Harlow Neighbors"/>
    <n v="4250754"/>
    <n v="880548"/>
    <m/>
    <m/>
    <s v="FOGELSTROM CO"/>
    <m/>
    <s v="461 COVEY LN"/>
    <x v="2"/>
    <x v="0"/>
    <x v="0"/>
    <m/>
  </r>
  <r>
    <n v="3"/>
    <n v="590"/>
    <n v="1"/>
    <d v="2003-02-25T00:00:00"/>
    <x v="0"/>
    <n v="1"/>
    <s v="Active Bethel Citizens"/>
    <n v="4212341"/>
    <n v="891300"/>
    <m/>
    <m/>
    <s v="FOOTE DEVELOPMENT COMPANY"/>
    <m/>
    <s v="1764 HEATH DR"/>
    <x v="2"/>
    <x v="0"/>
    <x v="0"/>
    <m/>
  </r>
  <r>
    <n v="3"/>
    <n v="591"/>
    <n v="1"/>
    <d v="2003-02-25T00:00:00"/>
    <x v="0"/>
    <n v="1"/>
    <s v="Active Bethel Citizens"/>
    <n v="4212344"/>
    <n v="891351"/>
    <m/>
    <m/>
    <s v="FOOTE DEVELOPMENT COMPANY"/>
    <m/>
    <s v="1770 HEATH DR"/>
    <x v="2"/>
    <x v="0"/>
    <x v="0"/>
    <m/>
  </r>
  <r>
    <n v="3"/>
    <n v="592"/>
    <n v="1"/>
    <d v="2003-02-25T00:00:00"/>
    <x v="0"/>
    <n v="1"/>
    <s v="Active Bethel Citizens"/>
    <n v="4212491"/>
    <n v="891348"/>
    <m/>
    <m/>
    <s v="FOOTE DEVELOPMENT COMPANY"/>
    <m/>
    <s v="1771 HEATH DR"/>
    <x v="2"/>
    <x v="0"/>
    <x v="0"/>
    <m/>
  </r>
  <r>
    <n v="3"/>
    <n v="593"/>
    <n v="1"/>
    <d v="2003-02-25T00:00:00"/>
    <x v="0"/>
    <n v="1"/>
    <s v="Active Bethel Citizens"/>
    <n v="4212490"/>
    <n v="891300"/>
    <m/>
    <m/>
    <s v="FOOTE DEVELOPMENT COMPANY"/>
    <m/>
    <s v="1767 HEATH DR"/>
    <x v="2"/>
    <x v="0"/>
    <x v="0"/>
    <m/>
  </r>
  <r>
    <n v="2"/>
    <n v="6337"/>
    <n v="1"/>
    <d v="2003-02-26T00:00:00"/>
    <x v="0"/>
    <n v="1"/>
    <s v="Northeast Neighbors"/>
    <n v="4241877"/>
    <n v="899331"/>
    <m/>
    <m/>
    <s v="OREGON ESTATES LLC"/>
    <m/>
    <s v="3715 WATERBROOK WAY"/>
    <x v="2"/>
    <x v="0"/>
    <x v="0"/>
    <m/>
  </r>
  <r>
    <n v="3"/>
    <n v="631"/>
    <n v="1"/>
    <d v="2003-02-26T00:00:00"/>
    <x v="0"/>
    <n v="1"/>
    <s v="Active Bethel Citizens"/>
    <n v="4210495"/>
    <n v="890778"/>
    <m/>
    <m/>
    <s v="BRUCE WIECHERT CUSTOM HOMES"/>
    <m/>
    <s v="5950 LATOUR LN"/>
    <x v="2"/>
    <x v="0"/>
    <x v="0"/>
    <m/>
  </r>
  <r>
    <n v="3"/>
    <n v="64"/>
    <n v="1"/>
    <d v="2003-02-27T00:00:00"/>
    <x v="0"/>
    <n v="1"/>
    <s v="Northeast Neighbors"/>
    <n v="4244995"/>
    <n v="895973"/>
    <m/>
    <m/>
    <s v="MELTEBEKE CONSTRUCTION DBA"/>
    <m/>
    <s v="2968 CHERYL ST"/>
    <x v="2"/>
    <x v="0"/>
    <x v="0"/>
    <m/>
  </r>
  <r>
    <n v="3"/>
    <n v="486"/>
    <n v="1"/>
    <d v="2003-02-28T00:00:00"/>
    <x v="0"/>
    <n v="1"/>
    <s v="Santa Clara Community Organization"/>
    <n v="4227926"/>
    <n v="907447"/>
    <m/>
    <m/>
    <s v="RUHOFF HOMEBUILDERS INC"/>
    <m/>
    <s v="4376 KATY LN"/>
    <x v="2"/>
    <x v="0"/>
    <x v="0"/>
    <m/>
  </r>
  <r>
    <n v="3"/>
    <n v="650"/>
    <n v="1"/>
    <d v="2003-02-28T00:00:00"/>
    <x v="0"/>
    <n v="1"/>
    <s v="Northeast Neighbors"/>
    <n v="4244669"/>
    <n v="898777"/>
    <m/>
    <m/>
    <s v="D J S INVESTMENTS L L C"/>
    <m/>
    <s v="2290 COMSTOCK AVE"/>
    <x v="2"/>
    <x v="0"/>
    <x v="0"/>
    <m/>
  </r>
  <r>
    <n v="3"/>
    <n v="651"/>
    <n v="1"/>
    <d v="2003-02-28T00:00:00"/>
    <x v="0"/>
    <n v="1"/>
    <s v="Northeast Neighbors"/>
    <n v="4250170"/>
    <n v="896029"/>
    <m/>
    <m/>
    <s v="D J S INVESTMENTS L L C"/>
    <m/>
    <s v="3388 ANTIGUA DR"/>
    <x v="2"/>
    <x v="0"/>
    <x v="0"/>
    <m/>
  </r>
  <r>
    <n v="2"/>
    <n v="5007"/>
    <n v="1"/>
    <d v="2003-03-03T00:00:00"/>
    <x v="0"/>
    <n v="1"/>
    <s v="Friendly Area Neighbors"/>
    <n v="4238986"/>
    <n v="874431"/>
    <m/>
    <m/>
    <s v="RAUCH MARK A &amp; NICHOL P"/>
    <m/>
    <s v="149 W 21ST AVE"/>
    <x v="2"/>
    <x v="0"/>
    <x v="0"/>
    <m/>
  </r>
  <r>
    <n v="2"/>
    <n v="6169"/>
    <n v="1"/>
    <d v="2003-03-03T00:00:00"/>
    <x v="0"/>
    <n v="1"/>
    <s v="Santa Clara Community Organization"/>
    <n v="4224881"/>
    <n v="904460"/>
    <m/>
    <m/>
    <s v="WIRFS TOM"/>
    <m/>
    <s v="1015 ARGON AVE"/>
    <x v="2"/>
    <x v="0"/>
    <x v="0"/>
    <m/>
  </r>
  <r>
    <n v="3"/>
    <n v="416"/>
    <n v="1"/>
    <d v="2003-03-03T00:00:00"/>
    <x v="0"/>
    <n v="1"/>
    <s v="Active Bethel Citizens"/>
    <n v="4210002"/>
    <n v="890949"/>
    <m/>
    <m/>
    <s v="BRUCE WIECHERT CUSTOM HOMES"/>
    <m/>
    <s v="6045 LATOUR LN"/>
    <x v="2"/>
    <x v="0"/>
    <x v="0"/>
    <m/>
  </r>
  <r>
    <n v="3"/>
    <n v="510"/>
    <n v="1"/>
    <d v="2003-03-03T00:00:00"/>
    <x v="0"/>
    <n v="1"/>
    <s v="Santa Clara Community Organization"/>
    <n v="4224481"/>
    <n v="904427"/>
    <m/>
    <m/>
    <s v="WIRFS TOM"/>
    <m/>
    <s v="3884 SHENSTONE DR"/>
    <x v="2"/>
    <x v="0"/>
    <x v="0"/>
    <m/>
  </r>
  <r>
    <n v="3"/>
    <n v="511"/>
    <n v="1"/>
    <d v="2003-03-03T00:00:00"/>
    <x v="0"/>
    <n v="1"/>
    <s v="Santa Clara Community Organization"/>
    <n v="4224816"/>
    <n v="904472"/>
    <m/>
    <m/>
    <s v="WIRFS TOM"/>
    <m/>
    <s v="1033 ARGON AVE"/>
    <x v="2"/>
    <x v="0"/>
    <x v="0"/>
    <m/>
  </r>
  <r>
    <n v="3"/>
    <n v="589"/>
    <n v="1"/>
    <d v="2003-03-03T00:00:00"/>
    <x v="0"/>
    <n v="1"/>
    <s v="Active Bethel Citizens"/>
    <n v="4212339"/>
    <n v="891246"/>
    <m/>
    <m/>
    <s v="FOOTE DEVELOPMENT COMPANY"/>
    <m/>
    <s v="1752 HEATH DR"/>
    <x v="2"/>
    <x v="0"/>
    <x v="0"/>
    <m/>
  </r>
  <r>
    <n v="3"/>
    <n v="594"/>
    <n v="1"/>
    <d v="2003-03-03T00:00:00"/>
    <x v="0"/>
    <n v="1"/>
    <s v="Active Bethel Citizens"/>
    <n v="4212488"/>
    <n v="891242"/>
    <m/>
    <m/>
    <s v="FOOTE DEVELOPMENT COMPANY"/>
    <m/>
    <s v="1755 HEATH DR"/>
    <x v="2"/>
    <x v="0"/>
    <x v="0"/>
    <m/>
  </r>
  <r>
    <n v="3"/>
    <n v="688"/>
    <n v="1"/>
    <d v="2003-03-03T00:00:00"/>
    <x v="0"/>
    <n v="1"/>
    <s v="Churchill Area Neighbors"/>
    <n v="4224104"/>
    <n v="869785"/>
    <m/>
    <m/>
    <s v="BREEDEN BROS INC"/>
    <m/>
    <s v="3368 BENTLEY AVE"/>
    <x v="2"/>
    <x v="0"/>
    <x v="0"/>
    <m/>
  </r>
  <r>
    <n v="3"/>
    <n v="225"/>
    <n v="1"/>
    <d v="2003-03-04T00:00:00"/>
    <x v="0"/>
    <n v="1"/>
    <s v="Cal Young Neighborhood Association"/>
    <n v="4242416"/>
    <n v="890414"/>
    <m/>
    <m/>
    <s v="WOLKE BILL &amp; KAREN"/>
    <m/>
    <s v="1637 COLBY CT"/>
    <x v="2"/>
    <x v="0"/>
    <x v="0"/>
    <m/>
  </r>
  <r>
    <n v="3"/>
    <n v="402"/>
    <n v="1"/>
    <d v="2003-03-04T00:00:00"/>
    <x v="0"/>
    <n v="1"/>
    <s v="Santa Clara Community Organization"/>
    <n v="4227374"/>
    <n v="908275"/>
    <m/>
    <m/>
    <s v="POSTON CONSTRUCTION"/>
    <m/>
    <s v="4676 HONEYCOMB DR"/>
    <x v="2"/>
    <x v="0"/>
    <x v="0"/>
    <m/>
  </r>
  <r>
    <n v="3"/>
    <n v="485"/>
    <n v="1"/>
    <d v="2003-03-04T00:00:00"/>
    <x v="0"/>
    <n v="1"/>
    <s v="Santa Clara Community Organization"/>
    <n v="4227365"/>
    <n v="908342"/>
    <m/>
    <m/>
    <s v="B H ANDERSON CONSTRUCTION"/>
    <m/>
    <s v="4690 HONEYCOMB DR"/>
    <x v="2"/>
    <x v="0"/>
    <x v="0"/>
    <m/>
  </r>
  <r>
    <n v="3"/>
    <n v="696"/>
    <n v="1"/>
    <d v="2003-03-04T00:00:00"/>
    <x v="0"/>
    <n v="1"/>
    <s v="Santa Clara Community Organization"/>
    <n v="4227483"/>
    <n v="908446"/>
    <m/>
    <m/>
    <s v="COLBURN ALLEN L"/>
    <m/>
    <s v="4717 HONEYCOMB DR"/>
    <x v="2"/>
    <x v="0"/>
    <x v="0"/>
    <m/>
  </r>
  <r>
    <n v="3"/>
    <n v="294"/>
    <n v="1"/>
    <d v="2003-03-05T00:00:00"/>
    <x v="1"/>
    <n v="1"/>
    <s v="Santa Clara Community Organization"/>
    <n v="4234006"/>
    <n v="898036"/>
    <m/>
    <s v="Hannah Del Estates MHP"/>
    <s v="HANNAH DEL ESTATES LLC"/>
    <m/>
    <s v="2631 JANELLE WAY"/>
    <x v="2"/>
    <x v="0"/>
    <x v="0"/>
    <m/>
  </r>
  <r>
    <n v="3"/>
    <n v="540"/>
    <n v="1"/>
    <d v="2003-03-05T00:00:00"/>
    <x v="0"/>
    <n v="1"/>
    <s v="Santa Clara Community Organization"/>
    <n v="4222617"/>
    <n v="902665"/>
    <m/>
    <m/>
    <s v="IVERSON &amp; CO INC"/>
    <m/>
    <s v="3468 KORBEL ST"/>
    <x v="2"/>
    <x v="0"/>
    <x v="0"/>
    <m/>
  </r>
  <r>
    <n v="3"/>
    <n v="722"/>
    <n v="1"/>
    <d v="2003-03-05T00:00:00"/>
    <x v="1"/>
    <n v="1"/>
    <s v="Northeast Neighbors"/>
    <n v="4249602"/>
    <n v="893484"/>
    <m/>
    <s v="Summeroaks"/>
    <s v="WARD JACK"/>
    <m/>
    <s v="3220 CRESCENT AVE, Unit 61"/>
    <x v="2"/>
    <x v="0"/>
    <x v="0"/>
    <m/>
  </r>
  <r>
    <n v="3"/>
    <n v="263"/>
    <n v="1"/>
    <d v="2003-03-06T00:00:00"/>
    <x v="0"/>
    <n v="1"/>
    <s v="Active Bethel Citizens"/>
    <n v="4215733"/>
    <n v="893527"/>
    <m/>
    <m/>
    <s v="ANDERSON AMY"/>
    <m/>
    <s v="2190 W IRWIN WAY"/>
    <x v="2"/>
    <x v="0"/>
    <x v="0"/>
    <m/>
  </r>
  <r>
    <n v="3"/>
    <n v="438"/>
    <n v="1"/>
    <d v="2003-03-06T00:00:00"/>
    <x v="0"/>
    <n v="1"/>
    <s v="Northeast Neighbors"/>
    <n v="4243580"/>
    <n v="898862"/>
    <m/>
    <m/>
    <s v="SCHAR CONSTRUCTION"/>
    <m/>
    <s v="2136 ASHBURY DR"/>
    <x v="2"/>
    <x v="0"/>
    <x v="0"/>
    <m/>
  </r>
  <r>
    <n v="3"/>
    <n v="480"/>
    <n v="1"/>
    <d v="2003-03-06T00:00:00"/>
    <x v="0"/>
    <n v="1"/>
    <s v="Santa Clara Community Organization"/>
    <n v="4228230"/>
    <n v="908298"/>
    <m/>
    <m/>
    <s v="HOMEBUILDERS CONSTRUCTION COMPANY"/>
    <m/>
    <s v="164 SPRINGWOOD DR"/>
    <x v="2"/>
    <x v="0"/>
    <x v="0"/>
    <m/>
  </r>
  <r>
    <n v="3"/>
    <n v="276"/>
    <n v="1"/>
    <d v="2003-03-07T00:00:00"/>
    <x v="0"/>
    <n v="1"/>
    <s v="Crest Drive Citizens Association"/>
    <n v="4236462"/>
    <n v="866029"/>
    <m/>
    <m/>
    <s v="JONES MICHAEL R &amp; CYNTHIA M"/>
    <m/>
    <s v="3859 MONROE ST"/>
    <x v="2"/>
    <x v="0"/>
    <x v="0"/>
    <m/>
  </r>
  <r>
    <n v="3"/>
    <n v="284"/>
    <n v="1"/>
    <d v="2003-03-10T00:00:00"/>
    <x v="0"/>
    <n v="1"/>
    <s v="Cal Young Neighborhood Association"/>
    <n v="4242420"/>
    <n v="890340"/>
    <m/>
    <m/>
    <s v="GRAHAM DALLAS L &amp; MARCIA H"/>
    <m/>
    <s v="1623 COLBY CT"/>
    <x v="2"/>
    <x v="0"/>
    <x v="0"/>
    <m/>
  </r>
  <r>
    <n v="3"/>
    <n v="324"/>
    <n v="1"/>
    <d v="2003-03-10T00:00:00"/>
    <x v="0"/>
    <n v="1"/>
    <s v="Santa Clara Community Organization"/>
    <n v="4228195"/>
    <n v="908523"/>
    <m/>
    <m/>
    <s v="DARST DICK &amp; DEBORAH"/>
    <m/>
    <s v="176 SPRINGWOOD DR"/>
    <x v="2"/>
    <x v="0"/>
    <x v="0"/>
    <m/>
  </r>
  <r>
    <n v="3"/>
    <n v="384"/>
    <n v="1"/>
    <d v="2003-03-11T00:00:00"/>
    <x v="0"/>
    <n v="1"/>
    <s v="Churchill Area Neighbors"/>
    <n v="4221335"/>
    <n v="874908"/>
    <m/>
    <m/>
    <s v="GANSEN MIKE"/>
    <m/>
    <s v="2094 FOUR OAKS GRANGE RD"/>
    <x v="2"/>
    <x v="0"/>
    <x v="0"/>
    <m/>
  </r>
  <r>
    <n v="3"/>
    <n v="385"/>
    <n v="1"/>
    <d v="2003-03-11T00:00:00"/>
    <x v="0"/>
    <n v="1"/>
    <s v="Churchill Area Neighbors"/>
    <n v="4221233"/>
    <n v="875056"/>
    <m/>
    <m/>
    <s v="GANSEN MIKE"/>
    <m/>
    <s v="2095 S BERTELSEN RD"/>
    <x v="2"/>
    <x v="0"/>
    <x v="0"/>
    <m/>
  </r>
  <r>
    <n v="3"/>
    <n v="386"/>
    <n v="1"/>
    <d v="2003-03-11T00:00:00"/>
    <x v="0"/>
    <n v="1"/>
    <s v="Churchill Area Neighbors"/>
    <n v="4221337"/>
    <n v="874958"/>
    <m/>
    <m/>
    <s v="GANSEN MIKE"/>
    <m/>
    <s v="2092 FOUR OAKS GRANGE RD"/>
    <x v="2"/>
    <x v="0"/>
    <x v="0"/>
    <m/>
  </r>
  <r>
    <n v="3"/>
    <n v="389"/>
    <n v="1"/>
    <d v="2003-03-11T00:00:00"/>
    <x v="0"/>
    <n v="1"/>
    <s v="Churchill Area Neighbors"/>
    <n v="4221226"/>
    <n v="875007"/>
    <m/>
    <m/>
    <s v="GANSEN MIKE"/>
    <m/>
    <s v="2097 S BERTELSEN RD"/>
    <x v="2"/>
    <x v="0"/>
    <x v="0"/>
    <m/>
  </r>
  <r>
    <n v="3"/>
    <n v="390"/>
    <n v="1"/>
    <d v="2003-03-11T00:00:00"/>
    <x v="0"/>
    <n v="1"/>
    <s v="Churchill Area Neighbors"/>
    <n v="4221197"/>
    <n v="874953"/>
    <m/>
    <m/>
    <s v="GANSEN MIKE"/>
    <m/>
    <s v="2099 S BERTELSEN RD"/>
    <x v="2"/>
    <x v="0"/>
    <x v="0"/>
    <m/>
  </r>
  <r>
    <n v="3"/>
    <n v="391"/>
    <n v="1"/>
    <d v="2003-03-11T00:00:00"/>
    <x v="0"/>
    <n v="1"/>
    <s v="Churchill Area Neighbors"/>
    <n v="4221190"/>
    <n v="874898"/>
    <m/>
    <m/>
    <s v="GANSEN MIKE"/>
    <m/>
    <s v="2105 S BERTELSEN RD"/>
    <x v="2"/>
    <x v="0"/>
    <x v="0"/>
    <m/>
  </r>
  <r>
    <n v="3"/>
    <n v="392"/>
    <n v="1"/>
    <d v="2003-03-11T00:00:00"/>
    <x v="0"/>
    <n v="1"/>
    <s v="Churchill Area Neighbors"/>
    <n v="4221265"/>
    <n v="874930"/>
    <m/>
    <m/>
    <s v="GANSEN MIKE"/>
    <m/>
    <s v="2096 FOUR OAKS GRANGE RD"/>
    <x v="2"/>
    <x v="0"/>
    <x v="0"/>
    <m/>
  </r>
  <r>
    <n v="3"/>
    <n v="586"/>
    <n v="1"/>
    <d v="2003-03-11T00:00:00"/>
    <x v="0"/>
    <n v="1"/>
    <s v="Active Bethel Citizens"/>
    <n v="4212475"/>
    <n v="891114"/>
    <m/>
    <m/>
    <s v="FOOTE DEVELOPMENT COMPANY"/>
    <m/>
    <s v="5568 CHARLES WAY"/>
    <x v="2"/>
    <x v="0"/>
    <x v="0"/>
    <m/>
  </r>
  <r>
    <n v="3"/>
    <n v="587"/>
    <n v="1"/>
    <d v="2003-03-11T00:00:00"/>
    <x v="0"/>
    <n v="1"/>
    <s v="Active Bethel Citizens"/>
    <n v="4212414"/>
    <n v="891115"/>
    <m/>
    <m/>
    <s v="FOOTE DEVELOPMENT COMPANY"/>
    <m/>
    <s v="5574 CHARLES WAY"/>
    <x v="2"/>
    <x v="0"/>
    <x v="0"/>
    <m/>
  </r>
  <r>
    <n v="3"/>
    <n v="962"/>
    <n v="1"/>
    <d v="2003-03-11T00:00:00"/>
    <x v="0"/>
    <n v="1"/>
    <s v="Active Bethel Citizens"/>
    <n v="4209855"/>
    <n v="890956"/>
    <m/>
    <m/>
    <s v="BRUCE WIECHERT CUSTOM HOMES"/>
    <m/>
    <s v="6079 LATOUR LN"/>
    <x v="2"/>
    <x v="0"/>
    <x v="0"/>
    <m/>
  </r>
  <r>
    <n v="3"/>
    <n v="1024"/>
    <n v="1"/>
    <d v="2003-03-12T00:00:00"/>
    <x v="1"/>
    <n v="1"/>
    <s v="Northeast Neighbors"/>
    <n v="4249602"/>
    <n v="893484"/>
    <m/>
    <s v="Summeroaks"/>
    <s v="WARD JACK"/>
    <m/>
    <s v="3220 CRESCENT AVE, Unit 64"/>
    <x v="2"/>
    <x v="0"/>
    <x v="0"/>
    <m/>
  </r>
  <r>
    <n v="3"/>
    <n v="1026"/>
    <n v="1"/>
    <d v="2003-03-12T00:00:00"/>
    <x v="1"/>
    <n v="1"/>
    <s v="Active Bethel Citizens"/>
    <n v="4216916"/>
    <n v="892244"/>
    <m/>
    <s v="Briarwood"/>
    <s v="BRIARWOOD ESTATES MOBILE HOME PARK"/>
    <s v="SCHULTZ WAYNE"/>
    <s v="4800 BARGER DR, Unit 16"/>
    <x v="2"/>
    <x v="0"/>
    <x v="0"/>
    <m/>
  </r>
  <r>
    <n v="3"/>
    <n v="312"/>
    <n v="1"/>
    <d v="2003-03-14T00:00:00"/>
    <x v="0"/>
    <n v="1"/>
    <s v="Santa Clara Community Organization"/>
    <n v="4230591"/>
    <n v="902973"/>
    <m/>
    <m/>
    <s v="FOX PAUL"/>
    <m/>
    <s v="287 E ANCHOR AVE"/>
    <x v="2"/>
    <x v="0"/>
    <x v="0"/>
    <m/>
  </r>
  <r>
    <n v="3"/>
    <n v="483"/>
    <n v="1"/>
    <d v="2003-03-14T00:00:00"/>
    <x v="0"/>
    <n v="1"/>
    <s v="Santa Clara Community Organization"/>
    <n v="4227329"/>
    <n v="908505"/>
    <m/>
    <m/>
    <s v="B H ANDERSON CONSTRUCTION"/>
    <m/>
    <s v="4742 HONEYCOMB DR"/>
    <x v="2"/>
    <x v="0"/>
    <x v="0"/>
    <m/>
  </r>
  <r>
    <n v="3"/>
    <n v="834"/>
    <n v="1"/>
    <d v="2003-03-14T00:00:00"/>
    <x v="2"/>
    <n v="1"/>
    <s v="Active Bethel Citizens"/>
    <n v="4224496"/>
    <n v="889614"/>
    <m/>
    <m/>
    <s v="KOFFLER ROBERT K"/>
    <m/>
    <s v="3469 AVALON ST"/>
    <x v="2"/>
    <x v="0"/>
    <x v="0"/>
    <m/>
  </r>
  <r>
    <n v="3"/>
    <n v="487"/>
    <n v="1"/>
    <d v="2003-03-18T00:00:00"/>
    <x v="0"/>
    <n v="1"/>
    <s v="Northeast Neighbors"/>
    <n v="4241602"/>
    <n v="899337"/>
    <m/>
    <m/>
    <s v="MEYERS MARK &amp; AMY"/>
    <m/>
    <s v="3725 MEADOW VIEW DR"/>
    <x v="2"/>
    <x v="0"/>
    <x v="0"/>
    <m/>
  </r>
  <r>
    <n v="3"/>
    <n v="700"/>
    <n v="1"/>
    <d v="2003-03-18T00:00:00"/>
    <x v="0"/>
    <n v="1"/>
    <s v="Santa Clara Community Organization"/>
    <n v="4227354"/>
    <n v="908396"/>
    <m/>
    <m/>
    <s v="B H ANDERSON CONSTRUCTION"/>
    <m/>
    <s v="4704 HONEYCOMB DR"/>
    <x v="2"/>
    <x v="0"/>
    <x v="0"/>
    <m/>
  </r>
  <r>
    <n v="3"/>
    <n v="701"/>
    <n v="1"/>
    <d v="2003-03-18T00:00:00"/>
    <x v="0"/>
    <n v="1"/>
    <s v="Santa Clara Community Organization"/>
    <n v="4227341"/>
    <n v="908451"/>
    <m/>
    <m/>
    <s v="B H ANDERSON CONSTRUCTION"/>
    <m/>
    <s v="4718 HONEYCOMB DR"/>
    <x v="2"/>
    <x v="0"/>
    <x v="0"/>
    <m/>
  </r>
  <r>
    <n v="3"/>
    <n v="753"/>
    <n v="1"/>
    <d v="2003-03-18T00:00:00"/>
    <x v="0"/>
    <n v="1"/>
    <s v="River Road Community Organization"/>
    <n v="4230576"/>
    <n v="891489"/>
    <m/>
    <m/>
    <s v="DAVIS KINYON T"/>
    <m/>
    <s v="385 BENJAMIN ST"/>
    <x v="2"/>
    <x v="0"/>
    <x v="0"/>
    <m/>
  </r>
  <r>
    <n v="3"/>
    <n v="852"/>
    <n v="1"/>
    <d v="2003-03-18T00:00:00"/>
    <x v="0"/>
    <n v="1"/>
    <s v="Santa Clara Community Organization"/>
    <n v="4222814"/>
    <n v="902270"/>
    <m/>
    <m/>
    <s v="IVERSON &amp; CO INC"/>
    <m/>
    <s v="3385 KORBEL ST"/>
    <x v="2"/>
    <x v="0"/>
    <x v="0"/>
    <m/>
  </r>
  <r>
    <n v="3"/>
    <n v="362"/>
    <n v="1"/>
    <d v="2003-03-19T00:00:00"/>
    <x v="0"/>
    <n v="1"/>
    <s v="Northeast Neighbors"/>
    <n v="4241641"/>
    <n v="898409"/>
    <m/>
    <m/>
    <s v="HANSEN JASEN"/>
    <m/>
    <s v="1650 CANOE RIDGE WAY"/>
    <x v="2"/>
    <x v="0"/>
    <x v="0"/>
    <m/>
  </r>
  <r>
    <n v="3"/>
    <n v="744"/>
    <n v="1"/>
    <d v="2003-03-19T00:00:00"/>
    <x v="0"/>
    <n v="1"/>
    <s v="Northeast Neighbors"/>
    <n v="4242373"/>
    <n v="896881"/>
    <m/>
    <m/>
    <s v="KNUTSON &amp; SONS"/>
    <m/>
    <s v="3193 METOLIUS DR"/>
    <x v="2"/>
    <x v="0"/>
    <x v="0"/>
    <m/>
  </r>
  <r>
    <n v="2"/>
    <n v="1871"/>
    <n v="1"/>
    <d v="2003-03-21T00:00:00"/>
    <x v="3"/>
    <n v="2"/>
    <s v="Southeast Neighbors"/>
    <n v="4240088"/>
    <n v="859934"/>
    <m/>
    <m/>
    <s v="CHR FOX HOLLOW PTRSHP"/>
    <s v="FOX HOLLOW RESIDENTIAL CARE"/>
    <s v="5312 FOX HOLLOW RD"/>
    <x v="2"/>
    <x v="1"/>
    <x v="1"/>
    <s v="BP notes (zoning):&quot;the existing residential care facility is covered by an approved CUP this permit review looks at the addition of the 4 duplex units and associated improvements only.&quot; It appears these buildings are for apartment buildings even if other parts of the site is for a residential care facility, so not considering group quarters."/>
  </r>
  <r>
    <n v="2"/>
    <n v="1898"/>
    <n v="1"/>
    <d v="2003-03-21T00:00:00"/>
    <x v="8"/>
    <n v="3"/>
    <s v="Southeast Neighbors"/>
    <n v="4240040"/>
    <n v="859840"/>
    <m/>
    <m/>
    <s v="CHR FOX HOLLOW PTRSHP"/>
    <s v="FOX HOLLOW RESIDENTIAL CARE"/>
    <s v="5316 FOX HOLLOW RD"/>
    <x v="2"/>
    <x v="1"/>
    <x v="1"/>
    <s v="BP notes (zoning):&quot;the existing residential care facility is covered by an approved CUP this permit review looks at the addition of the 4 duplex units and associated improvements only.&quot; _x000a_It appears these buildings are for apartment buildings even if other parts of the site is for a residential care facility, so not considering group quarters."/>
  </r>
  <r>
    <n v="2"/>
    <n v="1900"/>
    <n v="1"/>
    <d v="2003-03-21T00:00:00"/>
    <x v="3"/>
    <n v="2"/>
    <s v="Southeast Neighbors"/>
    <n v="4239997"/>
    <n v="859748"/>
    <m/>
    <m/>
    <s v="CHR FOX HOLLOW PTRSHP"/>
    <s v="FOX HOLLOW RESIDENTIAL CARE"/>
    <s v="5326 FOX HOLLOW RD"/>
    <x v="2"/>
    <x v="1"/>
    <x v="1"/>
    <s v="BP notes (zoning):&quot;the existing residential care facility is covered by an approved CUP this permit review looks at the addition of the 4 duplex units and associated improvements only.&quot; It appears these buildings are for apartment buildings even if other parts of the site is for a residential care facility, so not considering group quarters."/>
  </r>
  <r>
    <n v="2"/>
    <n v="6196"/>
    <n v="1"/>
    <d v="2003-03-21T00:00:00"/>
    <x v="0"/>
    <n v="1"/>
    <s v="Churchill Area Neighbors"/>
    <n v="4226571"/>
    <n v="869531"/>
    <m/>
    <m/>
    <s v="HEIER TROY &amp; JANE"/>
    <m/>
    <s v="3386 MURRY DR"/>
    <x v="2"/>
    <x v="0"/>
    <x v="0"/>
    <m/>
  </r>
  <r>
    <n v="3"/>
    <n v="815"/>
    <n v="1"/>
    <d v="2003-03-21T00:00:00"/>
    <x v="0"/>
    <n v="1"/>
    <s v="Santa Clara Community Organization"/>
    <n v="4227324"/>
    <n v="908810"/>
    <m/>
    <m/>
    <s v="CRESCENT HOMES INC"/>
    <m/>
    <s v="4792 HONEYCOMB DR"/>
    <x v="2"/>
    <x v="0"/>
    <x v="0"/>
    <m/>
  </r>
  <r>
    <n v="3"/>
    <n v="401"/>
    <n v="1"/>
    <d v="2003-03-24T00:00:00"/>
    <x v="0"/>
    <n v="1"/>
    <s v="River Road Community Organization"/>
    <n v="4228760"/>
    <n v="894173"/>
    <m/>
    <m/>
    <s v="MASADA DEVELOPMENT INC"/>
    <m/>
    <s v="528 MAXWELL RD"/>
    <x v="2"/>
    <x v="0"/>
    <x v="0"/>
    <m/>
  </r>
  <r>
    <n v="3"/>
    <n v="677"/>
    <n v="1"/>
    <d v="2003-03-24T00:00:00"/>
    <x v="3"/>
    <n v="2"/>
    <s v="Northeast Neighbors"/>
    <n v="4242275"/>
    <n v="897702"/>
    <m/>
    <m/>
    <s v="MELTEBEKE DAVID"/>
    <m/>
    <s v="3336 LAKEMONT DR"/>
    <x v="2"/>
    <x v="1"/>
    <x v="1"/>
    <m/>
  </r>
  <r>
    <n v="3"/>
    <n v="782"/>
    <n v="1"/>
    <d v="2003-03-24T00:00:00"/>
    <x v="0"/>
    <n v="1"/>
    <s v="Active Bethel Citizens"/>
    <n v="4209938"/>
    <n v="891196"/>
    <m/>
    <m/>
    <s v="BRUCE WIECHERT CUSTOM HOMES"/>
    <m/>
    <s v="6063 FIRESTONE DR"/>
    <x v="2"/>
    <x v="0"/>
    <x v="0"/>
    <m/>
  </r>
  <r>
    <n v="3"/>
    <n v="819"/>
    <n v="1"/>
    <d v="2003-03-24T00:00:00"/>
    <x v="0"/>
    <n v="1"/>
    <s v="Active Bethel Citizens"/>
    <n v="4210006"/>
    <n v="891041"/>
    <m/>
    <m/>
    <s v="BRUCE WIECHERT CUSTOM HOMES"/>
    <m/>
    <s v="6054 FIRESTONE DR"/>
    <x v="2"/>
    <x v="0"/>
    <x v="0"/>
    <m/>
  </r>
  <r>
    <n v="3"/>
    <n v="821"/>
    <n v="1"/>
    <d v="2003-03-24T00:00:00"/>
    <x v="0"/>
    <n v="1"/>
    <s v="Active Bethel Citizens"/>
    <n v="4209849"/>
    <n v="890803"/>
    <m/>
    <m/>
    <s v="BRUCE WIECHERT CUSTOM HOMES"/>
    <m/>
    <s v="6090 LATOUR LN"/>
    <x v="2"/>
    <x v="0"/>
    <x v="0"/>
    <m/>
  </r>
  <r>
    <n v="3"/>
    <n v="910"/>
    <n v="1"/>
    <d v="2003-03-24T00:00:00"/>
    <x v="0"/>
    <n v="1"/>
    <s v="Active Bethel Citizens"/>
    <n v="4210422"/>
    <n v="890781"/>
    <m/>
    <m/>
    <s v="BRUCE WIECHERT CUSTOM HOMES"/>
    <m/>
    <s v="5968 LATOUR LN"/>
    <x v="2"/>
    <x v="0"/>
    <x v="0"/>
    <m/>
  </r>
  <r>
    <n v="3"/>
    <n v="1003"/>
    <n v="1"/>
    <d v="2003-03-24T00:00:00"/>
    <x v="0"/>
    <n v="1"/>
    <s v="Cal Young Neighborhood Association"/>
    <n v="4239169"/>
    <n v="893535"/>
    <m/>
    <m/>
    <s v="BRIAN MURRY CONSTRUCTION LLC"/>
    <m/>
    <s v="2314 IRONWOOD ST"/>
    <x v="2"/>
    <x v="0"/>
    <x v="0"/>
    <m/>
  </r>
  <r>
    <n v="3"/>
    <n v="1019"/>
    <n v="1"/>
    <d v="2003-03-24T00:00:00"/>
    <x v="0"/>
    <n v="1"/>
    <s v="Active Bethel Citizens"/>
    <n v="4209931"/>
    <n v="891044"/>
    <m/>
    <m/>
    <s v="BRUCE WIECHERT CUSTOM HOMES"/>
    <m/>
    <s v="6072 FIRESTONE DR"/>
    <x v="2"/>
    <x v="0"/>
    <x v="0"/>
    <m/>
  </r>
  <r>
    <n v="3"/>
    <n v="771"/>
    <n v="1"/>
    <d v="2003-03-25T00:00:00"/>
    <x v="0"/>
    <n v="1"/>
    <s v="Santa Clara Community Organization"/>
    <n v="4222665"/>
    <n v="902256"/>
    <m/>
    <m/>
    <s v="IVERSON &amp; CO INC"/>
    <m/>
    <s v="3388 KORBEL ST"/>
    <x v="2"/>
    <x v="0"/>
    <x v="0"/>
    <m/>
  </r>
  <r>
    <n v="3"/>
    <n v="658"/>
    <n v="1"/>
    <d v="2003-03-26T00:00:00"/>
    <x v="0"/>
    <n v="1"/>
    <s v="Friendly Area Neighbors"/>
    <n v="4236721"/>
    <n v="873126"/>
    <m/>
    <m/>
    <s v="GRESSETT ED"/>
    <m/>
    <s v="735 W 24TH AVE"/>
    <x v="2"/>
    <x v="0"/>
    <x v="0"/>
    <m/>
  </r>
  <r>
    <n v="3"/>
    <n v="791"/>
    <n v="1"/>
    <d v="2003-03-26T00:00:00"/>
    <x v="0"/>
    <n v="1"/>
    <s v="Santa Clara Community Organization"/>
    <n v="4227939"/>
    <n v="909381"/>
    <m/>
    <m/>
    <s v="COLLINS PHILIP D &amp; RITA G"/>
    <m/>
    <s v="170 DANIEL DR"/>
    <x v="2"/>
    <x v="0"/>
    <x v="0"/>
    <m/>
  </r>
  <r>
    <n v="3"/>
    <n v="921"/>
    <n v="1"/>
    <d v="2003-03-27T00:00:00"/>
    <x v="0"/>
    <n v="1"/>
    <s v="Northeast Neighbors"/>
    <n v="4242378"/>
    <n v="897926"/>
    <m/>
    <m/>
    <s v="MELTEBEKE CONSTRUCTION DBA"/>
    <m/>
    <s v="3388 LAKEMONT DR"/>
    <x v="2"/>
    <x v="0"/>
    <x v="0"/>
    <m/>
  </r>
  <r>
    <n v="3"/>
    <n v="1126"/>
    <n v="1"/>
    <d v="2003-03-27T00:00:00"/>
    <x v="1"/>
    <n v="1"/>
    <s v="Northeast Neighbors"/>
    <n v="4249602"/>
    <n v="893484"/>
    <m/>
    <s v="summeroaks"/>
    <s v="WARD JACK"/>
    <m/>
    <s v="3220 CRESCENT AVE, Unit 65"/>
    <x v="2"/>
    <x v="0"/>
    <x v="0"/>
    <m/>
  </r>
  <r>
    <n v="3"/>
    <n v="421"/>
    <n v="1"/>
    <d v="2003-03-28T00:00:00"/>
    <x v="8"/>
    <n v="3"/>
    <s v="Jefferson Westside Neighbors"/>
    <n v="4237039"/>
    <n v="878274"/>
    <m/>
    <m/>
    <s v="ANSLOW &amp; DEGENEAULT"/>
    <m/>
    <s v="651 W 11TH ALY"/>
    <x v="2"/>
    <x v="1"/>
    <x v="1"/>
    <m/>
  </r>
  <r>
    <n v="3"/>
    <n v="1045"/>
    <n v="1"/>
    <d v="2003-03-28T00:00:00"/>
    <x v="0"/>
    <n v="1"/>
    <s v="River Road Community Organization"/>
    <n v="4230472"/>
    <n v="891858"/>
    <m/>
    <m/>
    <s v="BREEDEN BROS INC"/>
    <m/>
    <s v="1336 MANZANA ST"/>
    <x v="2"/>
    <x v="0"/>
    <x v="0"/>
    <m/>
  </r>
  <r>
    <n v="2"/>
    <n v="6379"/>
    <n v="1"/>
    <d v="2003-03-31T00:00:00"/>
    <x v="0"/>
    <n v="1"/>
    <s v="Santa Clara Community Organization"/>
    <n v="4228056"/>
    <n v="908311"/>
    <m/>
    <m/>
    <s v="RUHOFF HOMEBUILDERS INC"/>
    <m/>
    <s v="146 SPRINGWOOD DR"/>
    <x v="2"/>
    <x v="0"/>
    <x v="0"/>
    <m/>
  </r>
  <r>
    <n v="3"/>
    <n v="902"/>
    <n v="1"/>
    <d v="2003-03-31T00:00:00"/>
    <x v="0"/>
    <n v="1"/>
    <s v="Southeast Neighbors"/>
    <n v="4245378"/>
    <n v="862777"/>
    <m/>
    <m/>
    <s v="H B DESIGN &amp; CONSTRUCTION"/>
    <m/>
    <s v="1476 BARBER DR"/>
    <x v="2"/>
    <x v="0"/>
    <x v="0"/>
    <m/>
  </r>
  <r>
    <n v="3"/>
    <n v="253"/>
    <n v="1"/>
    <d v="2003-04-01T00:00:00"/>
    <x v="0"/>
    <n v="1"/>
    <s v="Northeast Neighbors"/>
    <n v="4249327"/>
    <n v="896698"/>
    <m/>
    <m/>
    <s v="STEVEN W JOHNSON CONSTRUCTION INC"/>
    <m/>
    <s v="2897 MARTINIQUE AVE"/>
    <x v="2"/>
    <x v="0"/>
    <x v="0"/>
    <m/>
  </r>
  <r>
    <n v="3"/>
    <n v="588"/>
    <n v="1"/>
    <d v="2003-04-01T00:00:00"/>
    <x v="0"/>
    <n v="1"/>
    <s v="Active Bethel Citizens"/>
    <n v="4212347"/>
    <n v="891117"/>
    <m/>
    <m/>
    <s v="FOOTE DEVELOPMENT COMPANY"/>
    <m/>
    <s v="5590 CHARLES WAY"/>
    <x v="2"/>
    <x v="0"/>
    <x v="0"/>
    <m/>
  </r>
  <r>
    <n v="3"/>
    <n v="1362"/>
    <n v="1"/>
    <d v="2003-04-01T00:00:00"/>
    <x v="1"/>
    <n v="1"/>
    <s v="Santa Clara Community Organization"/>
    <n v="4224207"/>
    <n v="897894"/>
    <m/>
    <s v="Gainsborough"/>
    <s v="FORE-WARD INVESTMENTS"/>
    <m/>
    <s v="2454 LANSDOWN RD"/>
    <x v="2"/>
    <x v="0"/>
    <x v="0"/>
    <m/>
  </r>
  <r>
    <n v="2"/>
    <n v="1861"/>
    <n v="1"/>
    <d v="2003-04-02T00:00:00"/>
    <x v="0"/>
    <n v="1"/>
    <s v="Cal Young Neighborhood Association"/>
    <n v="4244314"/>
    <n v="886471"/>
    <m/>
    <m/>
    <s v="CORLISS CRAIG"/>
    <m/>
    <s v="2311 OAKWAY TER"/>
    <x v="2"/>
    <x v="0"/>
    <x v="0"/>
    <m/>
  </r>
  <r>
    <n v="3"/>
    <n v="320"/>
    <n v="1"/>
    <d v="2003-04-02T00:00:00"/>
    <x v="0"/>
    <n v="1"/>
    <s v="Churchill Area Neighbors"/>
    <n v="4227421"/>
    <n v="874701"/>
    <m/>
    <m/>
    <s v="TJM INVESTMENTS INC"/>
    <m/>
    <s v="3381 S LAMBERT ST"/>
    <x v="2"/>
    <x v="0"/>
    <x v="0"/>
    <m/>
  </r>
  <r>
    <n v="3"/>
    <n v="360"/>
    <n v="1"/>
    <d v="2003-04-03T00:00:00"/>
    <x v="3"/>
    <n v="2"/>
    <s v="Laurel Hill Valley Citizens"/>
    <n v="4251412"/>
    <n v="871994"/>
    <m/>
    <m/>
    <s v="NADEL GORDON"/>
    <m/>
    <s v="2922 CHANDLER AVE"/>
    <x v="2"/>
    <x v="1"/>
    <x v="1"/>
    <m/>
  </r>
  <r>
    <n v="3"/>
    <n v="1108"/>
    <n v="1"/>
    <d v="2003-04-03T00:00:00"/>
    <x v="2"/>
    <n v="1"/>
    <s v="Active Bethel Citizens"/>
    <n v="4214534"/>
    <n v="891126"/>
    <m/>
    <s v="West Eugene Village"/>
    <s v="EUGENE SALES CENTER"/>
    <m/>
    <s v="5243 OLYMPIC CIR"/>
    <x v="2"/>
    <x v="0"/>
    <x v="0"/>
    <m/>
  </r>
  <r>
    <n v="2"/>
    <n v="6459"/>
    <n v="1"/>
    <d v="2003-04-04T00:00:00"/>
    <x v="0"/>
    <n v="1"/>
    <s v="Goodpasture Island Neighbors"/>
    <n v="4236224"/>
    <n v="895228"/>
    <m/>
    <m/>
    <s v="R &amp; J DEVELOPMENT LLC"/>
    <m/>
    <s v="3325 RIVERPLACE DR"/>
    <x v="2"/>
    <x v="0"/>
    <x v="0"/>
    <m/>
  </r>
  <r>
    <n v="3"/>
    <n v="63"/>
    <n v="1"/>
    <d v="2003-04-04T00:00:00"/>
    <x v="0"/>
    <n v="1"/>
    <s v="Northeast Neighbors"/>
    <n v="4242434"/>
    <n v="898838"/>
    <m/>
    <m/>
    <s v="MEHLHAFF BRYAN A &amp; D LESLIE"/>
    <m/>
    <s v="155 AYRES RD"/>
    <x v="2"/>
    <x v="0"/>
    <x v="0"/>
    <m/>
  </r>
  <r>
    <n v="3"/>
    <n v="1400"/>
    <n v="1"/>
    <d v="2003-04-04T00:00:00"/>
    <x v="1"/>
    <n v="1"/>
    <s v="Active Bethel Citizens"/>
    <n v="4215055"/>
    <n v="891734"/>
    <m/>
    <s v="Woodland Park"/>
    <s v="SUN COMMUNITIES"/>
    <m/>
    <s v="1699 N TERRY ST, Unit 317"/>
    <x v="2"/>
    <x v="0"/>
    <x v="0"/>
    <m/>
  </r>
  <r>
    <n v="2"/>
    <n v="4900"/>
    <n v="1"/>
    <d v="2003-04-07T00:00:00"/>
    <x v="0"/>
    <n v="1"/>
    <s v="Southeast Neighbors"/>
    <n v="4245148"/>
    <n v="864225"/>
    <m/>
    <m/>
    <s v="MORROW GREG"/>
    <m/>
    <s v="4345 N SHASTA LP"/>
    <x v="2"/>
    <x v="0"/>
    <x v="0"/>
    <m/>
  </r>
  <r>
    <n v="3"/>
    <n v="811"/>
    <n v="1"/>
    <d v="2003-04-07T00:00:00"/>
    <x v="0"/>
    <n v="1"/>
    <s v="Santa Clara Community Organization"/>
    <n v="4228502"/>
    <n v="901475"/>
    <m/>
    <m/>
    <s v="CASCADE DOOR WINDOW &amp; CONSTRUCTION"/>
    <m/>
    <s v="239 FOXGLOVE AVE"/>
    <x v="2"/>
    <x v="0"/>
    <x v="0"/>
    <m/>
  </r>
  <r>
    <n v="3"/>
    <n v="730"/>
    <n v="1"/>
    <d v="2003-04-08T00:00:00"/>
    <x v="0"/>
    <n v="1"/>
    <s v="Cal Young Neighborhood Association"/>
    <n v="4239815"/>
    <n v="888910"/>
    <m/>
    <m/>
    <s v="WHISLER MARCIA"/>
    <m/>
    <s v="1280 RIO GLEN DR"/>
    <x v="2"/>
    <x v="0"/>
    <x v="0"/>
    <m/>
  </r>
  <r>
    <n v="3"/>
    <n v="929"/>
    <n v="1"/>
    <d v="2003-04-09T00:00:00"/>
    <x v="0"/>
    <n v="1"/>
    <s v="Southeast Neighbors"/>
    <n v="4235426"/>
    <n v="862769"/>
    <m/>
    <m/>
    <s v="MULROY BOB &amp; SNOW"/>
    <m/>
    <s v="667 KAMAPHEEMA PL"/>
    <x v="2"/>
    <x v="0"/>
    <x v="0"/>
    <m/>
  </r>
  <r>
    <n v="3"/>
    <n v="946"/>
    <n v="1"/>
    <d v="2003-04-09T00:00:00"/>
    <x v="0"/>
    <n v="1"/>
    <s v="Northeast Neighbors"/>
    <n v="4245293"/>
    <n v="895951"/>
    <m/>
    <m/>
    <s v="MELTEBEKE CONSTRUCTION DBA"/>
    <m/>
    <s v="2211 DEVON AVE"/>
    <x v="2"/>
    <x v="0"/>
    <x v="0"/>
    <m/>
  </r>
  <r>
    <n v="3"/>
    <n v="542"/>
    <n v="1"/>
    <d v="2003-04-10T00:00:00"/>
    <x v="0"/>
    <n v="1"/>
    <s v="Active Bethel Citizens"/>
    <n v="4220046"/>
    <n v="887663"/>
    <m/>
    <m/>
    <s v="MCKAY A BRUCE"/>
    <m/>
    <s v="4220 FLAGSTAFF ST"/>
    <x v="2"/>
    <x v="0"/>
    <x v="0"/>
    <m/>
  </r>
  <r>
    <n v="3"/>
    <n v="1044"/>
    <n v="1"/>
    <d v="2003-04-10T00:00:00"/>
    <x v="0"/>
    <n v="1"/>
    <s v="Churchill Area Neighbors"/>
    <n v="4224077"/>
    <n v="869392"/>
    <m/>
    <m/>
    <s v="BREEDEN BROS INC"/>
    <m/>
    <s v="3380 BENTLEY AVE"/>
    <x v="2"/>
    <x v="0"/>
    <x v="0"/>
    <m/>
  </r>
  <r>
    <n v="3"/>
    <n v="576"/>
    <n v="1"/>
    <d v="2003-04-11T00:00:00"/>
    <x v="0"/>
    <n v="1"/>
    <s v="Churchill Area Neighbors"/>
    <n v="4228908"/>
    <n v="871275"/>
    <m/>
    <m/>
    <s v="VERMAES CAROLINE &amp; HIPPENHAMMER JUD"/>
    <m/>
    <s v="2522 SUNCREST AVE"/>
    <x v="2"/>
    <x v="0"/>
    <x v="0"/>
    <m/>
  </r>
  <r>
    <n v="3"/>
    <n v="675"/>
    <n v="1"/>
    <d v="2003-04-11T00:00:00"/>
    <x v="0"/>
    <n v="1"/>
    <s v="Active Bethel Citizens"/>
    <n v="4212722"/>
    <n v="889817"/>
    <m/>
    <m/>
    <s v="HAYDEN HOMES"/>
    <m/>
    <s v="1684 ADELMAN LP"/>
    <x v="2"/>
    <x v="0"/>
    <x v="0"/>
    <m/>
  </r>
  <r>
    <n v="3"/>
    <n v="676"/>
    <n v="1"/>
    <d v="2003-04-11T00:00:00"/>
    <x v="0"/>
    <n v="1"/>
    <s v="Active Bethel Citizens"/>
    <n v="4212591"/>
    <n v="889967"/>
    <m/>
    <m/>
    <s v="HAYDEN HOMES"/>
    <m/>
    <s v="1362 COLTON WAY"/>
    <x v="2"/>
    <x v="0"/>
    <x v="0"/>
    <m/>
  </r>
  <r>
    <n v="3"/>
    <n v="869"/>
    <n v="1"/>
    <d v="2003-04-11T00:00:00"/>
    <x v="0"/>
    <n v="1"/>
    <s v="Northeast Neighbors"/>
    <n v="4241891"/>
    <n v="899543"/>
    <m/>
    <m/>
    <s v="STANGLAND JEFF"/>
    <m/>
    <s v="3755 WATERBROOK WAY"/>
    <x v="2"/>
    <x v="0"/>
    <x v="0"/>
    <m/>
  </r>
  <r>
    <n v="3"/>
    <n v="1254"/>
    <n v="1"/>
    <d v="2003-04-11T00:00:00"/>
    <x v="0"/>
    <n v="1"/>
    <s v="Northeast Neighbors"/>
    <n v="4243032"/>
    <n v="900055"/>
    <m/>
    <m/>
    <s v="WESTER KATRINA"/>
    <m/>
    <s v="3763 STERLING WOODS DR"/>
    <x v="2"/>
    <x v="0"/>
    <x v="0"/>
    <m/>
  </r>
  <r>
    <n v="3"/>
    <n v="476"/>
    <n v="1"/>
    <d v="2003-04-14T00:00:00"/>
    <x v="0"/>
    <n v="1"/>
    <s v="Southeast Neighbors"/>
    <n v="4247429"/>
    <n v="865570"/>
    <m/>
    <m/>
    <s v="LAVAGNINO JAMES &amp; BOREN SIMONA"/>
    <m/>
    <s v="1967 WOODSON LP"/>
    <x v="2"/>
    <x v="0"/>
    <x v="0"/>
    <m/>
  </r>
  <r>
    <n v="3"/>
    <n v="843"/>
    <n v="1"/>
    <d v="2003-04-14T00:00:00"/>
    <x v="0"/>
    <n v="1"/>
    <s v="Northeast Neighbors"/>
    <n v="4241573"/>
    <n v="899074"/>
    <m/>
    <s v="Ashley Estates"/>
    <s v="CRABTREE BUD"/>
    <m/>
    <s v="3665 MEADOW VIEW DR"/>
    <x v="2"/>
    <x v="0"/>
    <x v="0"/>
    <m/>
  </r>
  <r>
    <n v="3"/>
    <n v="680"/>
    <n v="1"/>
    <d v="2003-04-15T00:00:00"/>
    <x v="0"/>
    <n v="1"/>
    <s v="Fairmount Neighbors"/>
    <n v="4246218"/>
    <n v="869325"/>
    <m/>
    <m/>
    <s v="AUSLAND DON &amp; ISLA"/>
    <m/>
    <s v="1789 E 30TH AVE"/>
    <x v="2"/>
    <x v="0"/>
    <x v="0"/>
    <m/>
  </r>
  <r>
    <n v="3"/>
    <n v="1042"/>
    <n v="1"/>
    <d v="2003-04-15T00:00:00"/>
    <x v="0"/>
    <n v="1"/>
    <s v="Santa Clara Community Organization"/>
    <n v="4232486"/>
    <n v="903906"/>
    <m/>
    <m/>
    <s v="KONOLD GARY"/>
    <m/>
    <s v="3739 JULIA LP"/>
    <x v="2"/>
    <x v="0"/>
    <x v="0"/>
    <m/>
  </r>
  <r>
    <n v="3"/>
    <n v="1143"/>
    <n v="1"/>
    <d v="2003-04-15T00:00:00"/>
    <x v="0"/>
    <n v="1"/>
    <s v="Santa Clara Community Organization"/>
    <n v="4224536"/>
    <n v="906062"/>
    <m/>
    <m/>
    <s v="BREEDEN BROS INC"/>
    <m/>
    <s v="4160 TORRINGTON AVE"/>
    <x v="2"/>
    <x v="0"/>
    <x v="0"/>
    <m/>
  </r>
  <r>
    <n v="3"/>
    <n v="780"/>
    <n v="1"/>
    <d v="2003-04-16T00:00:00"/>
    <x v="0"/>
    <n v="1"/>
    <s v="Churchill Area Neighbors"/>
    <n v="4228813"/>
    <n v="871315"/>
    <m/>
    <m/>
    <s v="MUSTOE TRACY"/>
    <m/>
    <s v="2588 SUNCREST AVE"/>
    <x v="2"/>
    <x v="0"/>
    <x v="0"/>
    <m/>
  </r>
  <r>
    <n v="3"/>
    <n v="923"/>
    <n v="1"/>
    <d v="2003-04-16T00:00:00"/>
    <x v="0"/>
    <n v="1"/>
    <s v="Crest Drive Citizens Association"/>
    <n v="4230599"/>
    <n v="872789"/>
    <m/>
    <m/>
    <s v="YANAGS JANIS"/>
    <m/>
    <s v="2520 CLEVELAND ST"/>
    <x v="2"/>
    <x v="0"/>
    <x v="0"/>
    <m/>
  </r>
  <r>
    <n v="3"/>
    <n v="1259"/>
    <n v="1"/>
    <d v="2003-04-16T00:00:00"/>
    <x v="0"/>
    <n v="1"/>
    <s v="Santa Clara Community Organization"/>
    <n v="4222611"/>
    <n v="902715"/>
    <m/>
    <m/>
    <s v="IVERSON &amp; CO INC"/>
    <m/>
    <s v="3478 KORBEL ST"/>
    <x v="2"/>
    <x v="0"/>
    <x v="0"/>
    <m/>
  </r>
  <r>
    <n v="3"/>
    <n v="1354"/>
    <n v="1"/>
    <d v="2003-04-16T00:00:00"/>
    <x v="0"/>
    <n v="1"/>
    <s v="Santa Clara Community Organization"/>
    <n v="4222626"/>
    <n v="902566"/>
    <m/>
    <m/>
    <s v="IVERSON &amp; CO INC"/>
    <m/>
    <s v="3444 KORBEL ST"/>
    <x v="2"/>
    <x v="0"/>
    <x v="0"/>
    <m/>
  </r>
  <r>
    <n v="3"/>
    <n v="1468"/>
    <n v="1"/>
    <d v="2003-04-16T00:00:00"/>
    <x v="2"/>
    <n v="1"/>
    <s v="Far West Neighborhood Association"/>
    <n v="4232554"/>
    <n v="877093"/>
    <m/>
    <m/>
    <s v="JOHNSTON BRUCE &amp; KELLY"/>
    <m/>
    <s v="1765 W 15TH AVE"/>
    <x v="2"/>
    <x v="0"/>
    <x v="0"/>
    <m/>
  </r>
  <r>
    <n v="3"/>
    <n v="1141"/>
    <n v="1"/>
    <d v="2003-04-18T00:00:00"/>
    <x v="0"/>
    <n v="1"/>
    <s v="Northeast Neighbors"/>
    <n v="4241842"/>
    <n v="898395"/>
    <m/>
    <m/>
    <s v="PATRICK HOMES INC"/>
    <m/>
    <s v="1690 CANOE RIDGE WAY"/>
    <x v="2"/>
    <x v="0"/>
    <x v="0"/>
    <m/>
  </r>
  <r>
    <n v="3"/>
    <n v="1211"/>
    <n v="1"/>
    <d v="2003-04-21T00:00:00"/>
    <x v="0"/>
    <n v="1"/>
    <s v="Active Bethel Citizens"/>
    <n v="4209863"/>
    <n v="891200"/>
    <m/>
    <m/>
    <s v="BRUCE WIECHERT CUSTOM HOMES"/>
    <m/>
    <s v="6075 FIRESTONE DR"/>
    <x v="2"/>
    <x v="0"/>
    <x v="0"/>
    <m/>
  </r>
  <r>
    <n v="3"/>
    <n v="1314"/>
    <n v="1"/>
    <d v="2003-04-21T00:00:00"/>
    <x v="0"/>
    <n v="1"/>
    <s v="Northeast Neighbors"/>
    <n v="4250236"/>
    <n v="896277"/>
    <m/>
    <m/>
    <s v="ANSLOW &amp; DEGENEAULT"/>
    <m/>
    <s v="2838 MARTINIQUE AVE"/>
    <x v="2"/>
    <x v="0"/>
    <x v="0"/>
    <m/>
  </r>
  <r>
    <n v="3"/>
    <n v="447"/>
    <n v="1"/>
    <d v="2003-04-23T00:00:00"/>
    <x v="0"/>
    <n v="1"/>
    <s v="Active Bethel Citizens"/>
    <n v="4212973"/>
    <n v="889793"/>
    <m/>
    <m/>
    <s v="HAYDEN HOMES"/>
    <m/>
    <s v="1626 ADELMAN LP"/>
    <x v="2"/>
    <x v="0"/>
    <x v="0"/>
    <m/>
  </r>
  <r>
    <n v="3"/>
    <n v="656"/>
    <n v="1"/>
    <d v="2003-04-23T00:00:00"/>
    <x v="0"/>
    <n v="1"/>
    <s v="Active Bethel Citizens"/>
    <n v="4212720"/>
    <n v="889755"/>
    <m/>
    <m/>
    <s v="HAYDEN HOMES"/>
    <m/>
    <s v="1329 COLTON WAY"/>
    <x v="2"/>
    <x v="0"/>
    <x v="0"/>
    <m/>
  </r>
  <r>
    <n v="3"/>
    <n v="659"/>
    <n v="1"/>
    <d v="2003-04-23T00:00:00"/>
    <x v="0"/>
    <n v="1"/>
    <s v="Active Bethel Citizens"/>
    <n v="4212712"/>
    <n v="889961"/>
    <m/>
    <m/>
    <s v="HAYDEN HOMES"/>
    <m/>
    <s v="1693 ADELMAN LP"/>
    <x v="2"/>
    <x v="0"/>
    <x v="0"/>
    <m/>
  </r>
  <r>
    <n v="3"/>
    <n v="674"/>
    <n v="1"/>
    <d v="2003-04-23T00:00:00"/>
    <x v="0"/>
    <n v="1"/>
    <s v="Active Bethel Citizens"/>
    <n v="4212584"/>
    <n v="889808"/>
    <m/>
    <m/>
    <s v="HAYDEN HOMES"/>
    <m/>
    <s v="1338 COLTON WAY"/>
    <x v="2"/>
    <x v="0"/>
    <x v="0"/>
    <m/>
  </r>
  <r>
    <n v="3"/>
    <n v="1138"/>
    <n v="1"/>
    <d v="2003-04-23T00:00:00"/>
    <x v="0"/>
    <n v="1"/>
    <s v="River Road Community Organization"/>
    <n v="4232218"/>
    <n v="890506"/>
    <m/>
    <m/>
    <s v="WELWYN GROUP LLC"/>
    <m/>
    <s v="1134 STEVI SHAY LN"/>
    <x v="2"/>
    <x v="0"/>
    <x v="0"/>
    <m/>
  </r>
  <r>
    <n v="3"/>
    <n v="398"/>
    <n v="1"/>
    <d v="2003-04-24T00:00:00"/>
    <x v="0"/>
    <n v="1"/>
    <s v="Goodpasture Island Neighbors"/>
    <n v="4235359"/>
    <n v="893927"/>
    <m/>
    <m/>
    <s v="OREGON ESTATES LLC"/>
    <m/>
    <s v="2941 EDGEWATER DR"/>
    <x v="2"/>
    <x v="0"/>
    <x v="0"/>
    <m/>
  </r>
  <r>
    <n v="2"/>
    <n v="3950"/>
    <n v="1"/>
    <d v="2003-04-25T00:00:00"/>
    <x v="0"/>
    <n v="1"/>
    <s v="Churchill Area Neighbors"/>
    <n v="4229816"/>
    <n v="869989"/>
    <m/>
    <m/>
    <s v="YUEN WAI CHAN"/>
    <m/>
    <s v="2415 RANDY LN"/>
    <x v="2"/>
    <x v="0"/>
    <x v="0"/>
    <m/>
  </r>
  <r>
    <n v="3"/>
    <n v="1002"/>
    <n v="1"/>
    <d v="2003-04-28T00:00:00"/>
    <x v="0"/>
    <n v="1"/>
    <s v="Churchill Area Neighbors"/>
    <n v="4226840"/>
    <n v="870049"/>
    <m/>
    <m/>
    <s v="HARDING JAMES"/>
    <m/>
    <s v="3039 WINTERCREEK DR"/>
    <x v="2"/>
    <x v="0"/>
    <x v="0"/>
    <m/>
  </r>
  <r>
    <n v="3"/>
    <n v="1264"/>
    <n v="1"/>
    <d v="2003-04-28T00:00:00"/>
    <x v="0"/>
    <n v="1"/>
    <s v="Active Bethel Citizens"/>
    <n v="4221533"/>
    <n v="888934"/>
    <m/>
    <m/>
    <s v="ANDERSON AMY"/>
    <m/>
    <s v="1250 ELLSWORTH ST"/>
    <x v="2"/>
    <x v="0"/>
    <x v="0"/>
    <m/>
  </r>
  <r>
    <n v="3"/>
    <n v="1365"/>
    <n v="1"/>
    <d v="2003-04-28T00:00:00"/>
    <x v="0"/>
    <n v="1"/>
    <s v="Northeast Neighbors"/>
    <n v="4243009"/>
    <n v="896859"/>
    <m/>
    <m/>
    <s v="MELTEBEKE CONSTRUCTION DBA"/>
    <m/>
    <s v="2056 LAKEVIEW DR"/>
    <x v="2"/>
    <x v="0"/>
    <x v="0"/>
    <m/>
  </r>
  <r>
    <n v="3"/>
    <n v="22"/>
    <n v="1"/>
    <d v="2003-04-30T00:00:00"/>
    <x v="8"/>
    <n v="4"/>
    <s v="Jefferson Westside Neighbors"/>
    <n v="4235932"/>
    <n v="879122"/>
    <m/>
    <m/>
    <s v="WEBB JOHN"/>
    <m/>
    <s v="927 W BROADWAY ALY"/>
    <x v="2"/>
    <x v="1"/>
    <x v="1"/>
    <m/>
  </r>
  <r>
    <n v="3"/>
    <n v="573"/>
    <n v="1"/>
    <d v="2003-05-01T00:00:00"/>
    <x v="0"/>
    <n v="1"/>
    <s v="Churchill Area Neighbors"/>
    <n v="4229126"/>
    <n v="871259"/>
    <m/>
    <m/>
    <s v="FURRER TYMOTHI &amp; JEWITT LEOLA"/>
    <m/>
    <s v="2494 SUNCREST AVE"/>
    <x v="2"/>
    <x v="0"/>
    <x v="0"/>
    <m/>
  </r>
  <r>
    <n v="3"/>
    <n v="930"/>
    <n v="1"/>
    <d v="2003-05-01T00:00:00"/>
    <x v="0"/>
    <n v="1"/>
    <s v="Churchill Area Neighbors"/>
    <n v="4223707"/>
    <n v="870737"/>
    <m/>
    <m/>
    <s v="RIMMER JOEL &amp; TINA"/>
    <m/>
    <s v="2925 SUMMIT SKY BLVD"/>
    <x v="2"/>
    <x v="0"/>
    <x v="0"/>
    <m/>
  </r>
  <r>
    <n v="3"/>
    <n v="1240"/>
    <n v="1"/>
    <d v="2003-05-05T00:00:00"/>
    <x v="0"/>
    <n v="1"/>
    <s v="Santa Clara Community Organization"/>
    <n v="4226999"/>
    <n v="907872"/>
    <m/>
    <m/>
    <s v="BREEDEN BROS INC"/>
    <m/>
    <s v="60 LARKSMEAD LN"/>
    <x v="2"/>
    <x v="0"/>
    <x v="0"/>
    <m/>
  </r>
  <r>
    <n v="3"/>
    <n v="1529"/>
    <n v="1"/>
    <d v="2003-05-05T00:00:00"/>
    <x v="0"/>
    <n v="1"/>
    <s v="Santa Clara Community Organization"/>
    <n v="4227183"/>
    <n v="908065"/>
    <m/>
    <m/>
    <s v="MOFFITT MICHAEL"/>
    <m/>
    <s v="25 LARKSMEAD LN"/>
    <x v="2"/>
    <x v="0"/>
    <x v="0"/>
    <m/>
  </r>
  <r>
    <n v="3"/>
    <n v="479"/>
    <n v="1"/>
    <d v="2003-05-06T00:00:00"/>
    <x v="0"/>
    <n v="1"/>
    <s v="Northeast Neighbors"/>
    <n v="4242576"/>
    <n v="898962"/>
    <m/>
    <m/>
    <s v="WESTER THOMAS J"/>
    <m/>
    <s v="3658 QUAIL MEADOW WAY"/>
    <x v="2"/>
    <x v="0"/>
    <x v="0"/>
    <m/>
  </r>
  <r>
    <n v="3"/>
    <n v="1430"/>
    <n v="1"/>
    <d v="2003-05-06T00:00:00"/>
    <x v="0"/>
    <n v="1"/>
    <s v="Crest Drive Citizens Association"/>
    <n v="4237538"/>
    <n v="870111"/>
    <m/>
    <m/>
    <s v="IVERSON JORDAN"/>
    <m/>
    <s v="2975 WASHINGTON ST"/>
    <x v="2"/>
    <x v="0"/>
    <x v="0"/>
    <m/>
  </r>
  <r>
    <n v="3"/>
    <n v="1547"/>
    <n v="1"/>
    <d v="2003-05-06T00:00:00"/>
    <x v="2"/>
    <n v="1"/>
    <s v="Northeast Neighbors"/>
    <n v="4246016"/>
    <n v="897813"/>
    <m/>
    <m/>
    <s v="WOOLEY WILLIS D &amp; BETTY L"/>
    <m/>
    <s v="2433 DALE AVE"/>
    <x v="2"/>
    <x v="0"/>
    <x v="0"/>
    <m/>
  </r>
  <r>
    <n v="3"/>
    <n v="1348"/>
    <n v="1"/>
    <d v="2003-05-07T00:00:00"/>
    <x v="0"/>
    <n v="1"/>
    <s v="Active Bethel Citizens"/>
    <n v="4212453"/>
    <n v="889720"/>
    <m/>
    <m/>
    <s v="HAYDEN HOMES"/>
    <m/>
    <s v="5639 AUSTIN WAY"/>
    <x v="2"/>
    <x v="0"/>
    <x v="0"/>
    <m/>
  </r>
  <r>
    <n v="3"/>
    <n v="1349"/>
    <n v="1"/>
    <d v="2003-05-07T00:00:00"/>
    <x v="0"/>
    <n v="1"/>
    <s v="Active Bethel Citizens"/>
    <n v="4212265"/>
    <n v="889729"/>
    <m/>
    <m/>
    <s v="HAYDEN HOMES"/>
    <m/>
    <s v="5679 AUSTIN WAY"/>
    <x v="2"/>
    <x v="0"/>
    <x v="0"/>
    <m/>
  </r>
  <r>
    <n v="3"/>
    <n v="1350"/>
    <n v="1"/>
    <d v="2003-05-07T00:00:00"/>
    <x v="0"/>
    <n v="1"/>
    <s v="Active Bethel Citizens"/>
    <n v="4212518"/>
    <n v="889719"/>
    <m/>
    <m/>
    <s v="HAYDEN HOMES"/>
    <m/>
    <s v="5623 AUSTIN WAY"/>
    <x v="2"/>
    <x v="0"/>
    <x v="0"/>
    <m/>
  </r>
  <r>
    <n v="3"/>
    <n v="1351"/>
    <n v="1"/>
    <d v="2003-05-07T00:00:00"/>
    <x v="0"/>
    <n v="1"/>
    <s v="Active Bethel Citizens"/>
    <n v="4212391"/>
    <n v="889723"/>
    <m/>
    <m/>
    <s v="HAYDEN HOMES"/>
    <m/>
    <s v="5655 AUSTIN WAY"/>
    <x v="2"/>
    <x v="0"/>
    <x v="0"/>
    <m/>
  </r>
  <r>
    <n v="3"/>
    <n v="1352"/>
    <n v="1"/>
    <d v="2003-05-07T00:00:00"/>
    <x v="0"/>
    <n v="1"/>
    <s v="Active Bethel Citizens"/>
    <n v="4212329"/>
    <n v="889725"/>
    <m/>
    <m/>
    <s v="HAYDEN HOMES"/>
    <m/>
    <s v="5667 AUSTIN WAY"/>
    <x v="2"/>
    <x v="0"/>
    <x v="0"/>
    <m/>
  </r>
  <r>
    <n v="3"/>
    <n v="1353"/>
    <n v="1"/>
    <d v="2003-05-07T00:00:00"/>
    <x v="0"/>
    <n v="1"/>
    <s v="Active Bethel Citizens"/>
    <n v="4212267"/>
    <n v="889823"/>
    <m/>
    <m/>
    <s v="HAYDEN HOMES"/>
    <m/>
    <s v="1794 ADELMAN LP"/>
    <x v="2"/>
    <x v="0"/>
    <x v="0"/>
    <m/>
  </r>
  <r>
    <n v="3"/>
    <n v="1355"/>
    <n v="1"/>
    <d v="2003-05-07T00:00:00"/>
    <x v="0"/>
    <n v="1"/>
    <s v="Active Bethel Citizens"/>
    <n v="4212521"/>
    <n v="889812"/>
    <m/>
    <m/>
    <s v="HAYDEN HOMES"/>
    <m/>
    <s v="1724 ADELMAN LP"/>
    <x v="2"/>
    <x v="0"/>
    <x v="0"/>
    <m/>
  </r>
  <r>
    <n v="3"/>
    <n v="1356"/>
    <n v="1"/>
    <d v="2003-05-07T00:00:00"/>
    <x v="0"/>
    <n v="1"/>
    <s v="Active Bethel Citizens"/>
    <n v="4212458"/>
    <n v="889814"/>
    <m/>
    <m/>
    <s v="SLOTHOWER RUSS"/>
    <m/>
    <s v="1740 ADELMAN LP"/>
    <x v="2"/>
    <x v="0"/>
    <x v="0"/>
    <m/>
  </r>
  <r>
    <n v="3"/>
    <n v="1357"/>
    <n v="1"/>
    <d v="2003-05-07T00:00:00"/>
    <x v="0"/>
    <n v="1"/>
    <s v="Active Bethel Citizens"/>
    <n v="4212395"/>
    <n v="889816"/>
    <m/>
    <m/>
    <s v="HAYDEN HOMES"/>
    <m/>
    <s v="1756 ADELMAN LP"/>
    <x v="2"/>
    <x v="0"/>
    <x v="0"/>
    <m/>
  </r>
  <r>
    <n v="3"/>
    <n v="1358"/>
    <n v="1"/>
    <d v="2003-05-07T00:00:00"/>
    <x v="0"/>
    <n v="1"/>
    <s v="Active Bethel Citizens"/>
    <n v="4212332"/>
    <n v="889819"/>
    <m/>
    <m/>
    <s v="HAYDEN HOMES"/>
    <m/>
    <s v="1772 ADELMAN LP"/>
    <x v="2"/>
    <x v="0"/>
    <x v="0"/>
    <m/>
  </r>
  <r>
    <n v="3"/>
    <n v="1538"/>
    <n v="1"/>
    <d v="2003-05-07T00:00:00"/>
    <x v="0"/>
    <n v="1"/>
    <s v="Active Bethel Citizens"/>
    <n v="4209858"/>
    <n v="891048"/>
    <m/>
    <m/>
    <s v="BRUCE WIECHERT CUSTOM HOMES"/>
    <m/>
    <s v="6084 FIRESTONE DR"/>
    <x v="2"/>
    <x v="0"/>
    <x v="0"/>
    <m/>
  </r>
  <r>
    <n v="3"/>
    <n v="1553"/>
    <n v="1"/>
    <d v="2003-05-07T00:00:00"/>
    <x v="0"/>
    <n v="1"/>
    <s v="Active Bethel Citizens"/>
    <n v="4213378"/>
    <n v="890840"/>
    <m/>
    <m/>
    <s v="FOOTE DEVELOPMENT COMPANY"/>
    <m/>
    <s v="5340 JEFFREY WAY"/>
    <x v="2"/>
    <x v="0"/>
    <x v="0"/>
    <m/>
  </r>
  <r>
    <n v="3"/>
    <n v="1555"/>
    <n v="1"/>
    <d v="2003-05-07T00:00:00"/>
    <x v="0"/>
    <n v="1"/>
    <s v="Active Bethel Citizens"/>
    <n v="4213422"/>
    <n v="890836"/>
    <m/>
    <m/>
    <s v="FOOTE DEVELOPMENT COMPANY"/>
    <m/>
    <s v="1698 RILEY LN"/>
    <x v="2"/>
    <x v="0"/>
    <x v="0"/>
    <m/>
  </r>
  <r>
    <n v="3"/>
    <n v="1556"/>
    <n v="1"/>
    <d v="2003-05-07T00:00:00"/>
    <x v="0"/>
    <n v="1"/>
    <s v="Active Bethel Citizens"/>
    <n v="4213338"/>
    <n v="890841"/>
    <m/>
    <m/>
    <s v="FOOTE DEVELOPMENT COMPANY"/>
    <m/>
    <s v="5360 JEFFREY WAY"/>
    <x v="2"/>
    <x v="0"/>
    <x v="0"/>
    <m/>
  </r>
  <r>
    <n v="3"/>
    <n v="1557"/>
    <n v="1"/>
    <d v="2003-05-07T00:00:00"/>
    <x v="0"/>
    <n v="1"/>
    <s v="Active Bethel Citizens"/>
    <n v="4213409"/>
    <n v="890776"/>
    <m/>
    <m/>
    <s v="FOOTE DEVELOPMENT COMPANY"/>
    <m/>
    <s v="1684 RILEY LN"/>
    <x v="2"/>
    <x v="0"/>
    <x v="0"/>
    <m/>
  </r>
  <r>
    <n v="3"/>
    <n v="1606"/>
    <n v="1"/>
    <d v="2003-05-07T00:00:00"/>
    <x v="0"/>
    <n v="1"/>
    <s v="Harlow Neighbors"/>
    <n v="4250715"/>
    <n v="889093"/>
    <m/>
    <m/>
    <s v="MELTEBEKE CONSTRUCTION DBA"/>
    <m/>
    <s v="3388 ROSEMONT WAY"/>
    <x v="2"/>
    <x v="0"/>
    <x v="0"/>
    <m/>
  </r>
  <r>
    <n v="3"/>
    <n v="1178"/>
    <n v="1"/>
    <d v="2003-05-09T00:00:00"/>
    <x v="0"/>
    <n v="1"/>
    <s v="Santa Clara Community Organization"/>
    <n v="4227376"/>
    <n v="909336"/>
    <m/>
    <m/>
    <s v="KICK BILL &amp; BIRGIT"/>
    <m/>
    <s v="4762 GRACE DR"/>
    <x v="2"/>
    <x v="0"/>
    <x v="0"/>
    <m/>
  </r>
  <r>
    <n v="3"/>
    <n v="1519"/>
    <n v="1"/>
    <d v="2003-05-12T00:00:00"/>
    <x v="0"/>
    <n v="1"/>
    <s v="Southeast Neighbors"/>
    <n v="4245657"/>
    <n v="863536"/>
    <m/>
    <m/>
    <s v="REYNOLDS MICHAEL J"/>
    <m/>
    <s v="1670 LEATHERWOOD DR"/>
    <x v="2"/>
    <x v="0"/>
    <x v="0"/>
    <m/>
  </r>
  <r>
    <n v="3"/>
    <n v="1648"/>
    <n v="1"/>
    <d v="2003-05-12T00:00:00"/>
    <x v="0"/>
    <n v="1"/>
    <s v="Churchill Area Neighbors"/>
    <n v="4227266"/>
    <n v="869272"/>
    <m/>
    <m/>
    <s v="ANDERSON CHRIS"/>
    <m/>
    <s v="3168 WINTERCREEK DR"/>
    <x v="2"/>
    <x v="0"/>
    <x v="0"/>
    <m/>
  </r>
  <r>
    <n v="3"/>
    <n v="1727"/>
    <n v="1"/>
    <d v="2003-05-13T00:00:00"/>
    <x v="0"/>
    <n v="1"/>
    <s v="Santa Clara Community Organization"/>
    <n v="4224912"/>
    <n v="906015"/>
    <m/>
    <m/>
    <s v="BREEDEN BROS INC"/>
    <m/>
    <s v="4155 TORRINGTON AVE"/>
    <x v="2"/>
    <x v="0"/>
    <x v="0"/>
    <m/>
  </r>
  <r>
    <n v="3"/>
    <n v="1554"/>
    <n v="1"/>
    <d v="2003-05-14T00:00:00"/>
    <x v="0"/>
    <n v="1"/>
    <s v="Active Bethel Citizens"/>
    <n v="4213346"/>
    <n v="890778"/>
    <m/>
    <m/>
    <s v="FOOTE DEVELOPMENT COMPANY"/>
    <m/>
    <s v="1688 RILEY LN"/>
    <x v="2"/>
    <x v="0"/>
    <x v="0"/>
    <m/>
  </r>
  <r>
    <n v="3"/>
    <n v="1604"/>
    <n v="1"/>
    <d v="2003-05-14T00:00:00"/>
    <x v="0"/>
    <n v="1"/>
    <s v="River Road Community Organization"/>
    <n v="4230666"/>
    <n v="891704"/>
    <m/>
    <m/>
    <s v="BREEDEN BROS INC--DUPLICATE"/>
    <m/>
    <s v="1326 MANZANA ST"/>
    <x v="2"/>
    <x v="0"/>
    <x v="0"/>
    <m/>
  </r>
  <r>
    <n v="3"/>
    <n v="1729"/>
    <n v="1"/>
    <d v="2003-05-14T00:00:00"/>
    <x v="0"/>
    <n v="1"/>
    <s v="Cal Young Neighborhood Association"/>
    <n v="4239113"/>
    <n v="893687"/>
    <m/>
    <m/>
    <s v="BRIAN MURRY CONSTRUCTION LLC"/>
    <m/>
    <s v="2356 IRONWOOD ST"/>
    <x v="2"/>
    <x v="0"/>
    <x v="0"/>
    <m/>
  </r>
  <r>
    <n v="3"/>
    <n v="636"/>
    <n v="1"/>
    <d v="2003-05-15T00:00:00"/>
    <x v="0"/>
    <n v="1"/>
    <s v="Active Bethel Citizens"/>
    <n v="4223066"/>
    <n v="891903"/>
    <m/>
    <m/>
    <s v="MASADA DEVELOPMENT INC"/>
    <m/>
    <s v="3781 DOVE LN"/>
    <x v="2"/>
    <x v="0"/>
    <x v="0"/>
    <m/>
  </r>
  <r>
    <n v="3"/>
    <n v="1515"/>
    <n v="1"/>
    <d v="2003-05-15T00:00:00"/>
    <x v="0"/>
    <n v="1"/>
    <s v="River Road Community Organization"/>
    <n v="4228870"/>
    <n v="894028"/>
    <m/>
    <m/>
    <s v="MASADA DEVELOPMENT INC"/>
    <m/>
    <s v="1650 DALTON DR"/>
    <x v="2"/>
    <x v="0"/>
    <x v="0"/>
    <m/>
  </r>
  <r>
    <n v="3"/>
    <n v="1767"/>
    <n v="1"/>
    <d v="2003-05-15T00:00:00"/>
    <x v="0"/>
    <n v="1"/>
    <s v="Northeast Neighbors"/>
    <n v="4243014"/>
    <n v="899355"/>
    <m/>
    <m/>
    <s v="WESTER TOM"/>
    <m/>
    <s v="3615 STERLING WOODS DR"/>
    <x v="2"/>
    <x v="0"/>
    <x v="0"/>
    <m/>
  </r>
  <r>
    <n v="3"/>
    <n v="1056"/>
    <n v="1"/>
    <d v="2003-05-16T00:00:00"/>
    <x v="0"/>
    <n v="1"/>
    <s v="Churchill Area Neighbors"/>
    <n v="4226738"/>
    <n v="869054"/>
    <m/>
    <m/>
    <s v="HEITMAN CUSTOM HOMES"/>
    <m/>
    <s v="3356 SOUTHVIEW DR"/>
    <x v="2"/>
    <x v="0"/>
    <x v="0"/>
    <m/>
  </r>
  <r>
    <n v="3"/>
    <n v="1635"/>
    <n v="1"/>
    <d v="2003-05-16T00:00:00"/>
    <x v="0"/>
    <n v="1"/>
    <s v="Santa Clara Community Organization"/>
    <n v="4228028"/>
    <n v="908539"/>
    <m/>
    <m/>
    <s v="RUHOFF HOMEBUILDERS INC"/>
    <m/>
    <s v="134 SPRINGWOOD DR"/>
    <x v="2"/>
    <x v="0"/>
    <x v="0"/>
    <m/>
  </r>
  <r>
    <n v="3"/>
    <n v="1748"/>
    <n v="1"/>
    <d v="2003-05-19T00:00:00"/>
    <x v="0"/>
    <n v="1"/>
    <s v="Churchill Area Neighbors"/>
    <n v="4227180"/>
    <n v="868710"/>
    <m/>
    <m/>
    <s v="FRAWLEY STEVE &amp; CAROL"/>
    <m/>
    <s v="3229 WINTERCREEK DR"/>
    <x v="2"/>
    <x v="0"/>
    <x v="0"/>
    <m/>
  </r>
  <r>
    <n v="3"/>
    <n v="509"/>
    <n v="1"/>
    <d v="2003-05-20T00:00:00"/>
    <x v="0"/>
    <n v="1"/>
    <s v="Santa Clara Community Organization"/>
    <n v="4224473"/>
    <n v="904342"/>
    <m/>
    <m/>
    <s v="WIRFS TOM"/>
    <m/>
    <s v="3852 SHENSTONE DR"/>
    <x v="2"/>
    <x v="0"/>
    <x v="0"/>
    <m/>
  </r>
  <r>
    <n v="3"/>
    <n v="1740"/>
    <n v="1"/>
    <d v="2003-05-20T00:00:00"/>
    <x v="0"/>
    <n v="1"/>
    <s v="Northeast Neighbors"/>
    <n v="4244071"/>
    <n v="899457"/>
    <m/>
    <m/>
    <s v="ANSLOW &amp; DEGENEAULT"/>
    <m/>
    <s v="3792 MARCELLA DR"/>
    <x v="2"/>
    <x v="0"/>
    <x v="0"/>
    <m/>
  </r>
  <r>
    <n v="2"/>
    <n v="6072"/>
    <n v="1"/>
    <d v="2003-05-21T00:00:00"/>
    <x v="0"/>
    <n v="1"/>
    <s v="Crest Drive Citizens Association"/>
    <n v="4234797"/>
    <n v="868754"/>
    <m/>
    <m/>
    <s v="ARMIJO LARRY"/>
    <m/>
    <s v="3230 VAN BUREN ST"/>
    <x v="2"/>
    <x v="0"/>
    <x v="0"/>
    <m/>
  </r>
  <r>
    <n v="3"/>
    <n v="1401"/>
    <n v="1"/>
    <d v="2003-05-21T00:00:00"/>
    <x v="6"/>
    <n v="1"/>
    <s v="Southeast Neighbors"/>
    <n v="4245096"/>
    <n v="860969"/>
    <m/>
    <m/>
    <s v="HUNTER LAURIE D"/>
    <m/>
    <s v="4820 OLD DILLARD RD, Unit A"/>
    <x v="2"/>
    <x v="0"/>
    <x v="0"/>
    <m/>
  </r>
  <r>
    <n v="3"/>
    <n v="1407"/>
    <n v="1"/>
    <d v="2003-05-21T00:00:00"/>
    <x v="0"/>
    <n v="1"/>
    <s v="Santa Clara Community Organization"/>
    <n v="4226937"/>
    <n v="908066"/>
    <m/>
    <m/>
    <s v="BREEDEN BROS INC"/>
    <m/>
    <s v="73 LARKSMEAD LN"/>
    <x v="2"/>
    <x v="0"/>
    <x v="0"/>
    <m/>
  </r>
  <r>
    <n v="3"/>
    <n v="1793"/>
    <n v="1"/>
    <d v="2003-05-21T00:00:00"/>
    <x v="0"/>
    <n v="1"/>
    <s v="River Road Community Organization"/>
    <n v="4230667"/>
    <n v="891822"/>
    <m/>
    <m/>
    <s v="BREEDEN BROS INC--DUPLICATE"/>
    <m/>
    <s v="1332 MANZANA ST"/>
    <x v="2"/>
    <x v="0"/>
    <x v="0"/>
    <m/>
  </r>
  <r>
    <n v="3"/>
    <n v="2137"/>
    <n v="1"/>
    <d v="2003-05-21T00:00:00"/>
    <x v="1"/>
    <n v="1"/>
    <s v="Northeast Neighbors"/>
    <n v="4249602"/>
    <n v="893484"/>
    <m/>
    <s v="Summeroaks"/>
    <s v="WARD JACK"/>
    <m/>
    <s v="3220 CRESCENT AVE, Unit 3"/>
    <x v="2"/>
    <x v="0"/>
    <x v="0"/>
    <m/>
  </r>
  <r>
    <n v="3"/>
    <n v="1516"/>
    <n v="1"/>
    <d v="2003-05-27T00:00:00"/>
    <x v="0"/>
    <n v="1"/>
    <s v="Santa Clara Community Organization"/>
    <n v="4228180"/>
    <n v="908670"/>
    <m/>
    <s v="Talisman"/>
    <s v="BREEDEN BROS INC"/>
    <m/>
    <s v="184 SPRINGWOOD DR"/>
    <x v="2"/>
    <x v="0"/>
    <x v="0"/>
    <m/>
  </r>
  <r>
    <n v="3"/>
    <n v="1672"/>
    <n v="1"/>
    <d v="2003-05-27T00:00:00"/>
    <x v="0"/>
    <n v="1"/>
    <s v="Churchill Area Neighbors"/>
    <n v="4224096"/>
    <n v="869908"/>
    <m/>
    <s v="Coventry"/>
    <s v="BREEDEN BROS INC--DUPLICATE"/>
    <m/>
    <s v="3360 BENTLEY AVE"/>
    <x v="2"/>
    <x v="0"/>
    <x v="0"/>
    <m/>
  </r>
  <r>
    <n v="3"/>
    <n v="734"/>
    <n v="1"/>
    <d v="2003-05-28T00:00:00"/>
    <x v="0"/>
    <n v="1"/>
    <s v="Cal Young Neighborhood Association"/>
    <n v="4243564"/>
    <n v="889472"/>
    <m/>
    <m/>
    <s v="BASS RICHARD &amp; CONNIE"/>
    <m/>
    <s v="2189 CAL YOUNG RD"/>
    <x v="2"/>
    <x v="0"/>
    <x v="0"/>
    <m/>
  </r>
  <r>
    <n v="3"/>
    <n v="1482"/>
    <n v="1"/>
    <d v="2003-05-28T00:00:00"/>
    <x v="0"/>
    <n v="1"/>
    <s v="Northeast Neighbors"/>
    <n v="4244241"/>
    <n v="899605"/>
    <m/>
    <m/>
    <s v="CHARACTER HOMES"/>
    <m/>
    <s v="3763 MARCELLA DR"/>
    <x v="2"/>
    <x v="0"/>
    <x v="0"/>
    <m/>
  </r>
  <r>
    <n v="3"/>
    <n v="2093"/>
    <n v="1"/>
    <d v="2003-05-28T00:00:00"/>
    <x v="1"/>
    <n v="1"/>
    <s v="West Eugene Community Organization"/>
    <n v="4221599"/>
    <n v="877190"/>
    <m/>
    <s v="Churchill Meadows"/>
    <s v="CHURCHILL MEADOWS LLC"/>
    <s v="EMERALD LIFESTYLE HOMES"/>
    <s v="1415 S BERTELSEN RD, Unit 127"/>
    <x v="2"/>
    <x v="0"/>
    <x v="0"/>
    <m/>
  </r>
  <r>
    <n v="3"/>
    <n v="1873"/>
    <n v="1"/>
    <d v="2003-05-29T00:00:00"/>
    <x v="0"/>
    <n v="1"/>
    <s v="Churchill Area Neighbors"/>
    <n v="4224098"/>
    <n v="869124"/>
    <m/>
    <s v="Talisman #20"/>
    <s v="BREEDEN BROS INC"/>
    <m/>
    <s v="3397 BENTLEY AVE"/>
    <x v="2"/>
    <x v="0"/>
    <x v="0"/>
    <m/>
  </r>
  <r>
    <n v="3"/>
    <n v="2048"/>
    <n v="1"/>
    <d v="2003-05-29T00:00:00"/>
    <x v="2"/>
    <n v="1"/>
    <s v="River Road Community Organization"/>
    <n v="4226421"/>
    <n v="890897"/>
    <m/>
    <m/>
    <s v="JACOBSON RICHARD &amp; LYNN"/>
    <m/>
    <s v="1214 N PARK AVE"/>
    <x v="2"/>
    <x v="0"/>
    <x v="0"/>
    <m/>
  </r>
  <r>
    <n v="3"/>
    <n v="1895"/>
    <n v="1"/>
    <d v="2003-06-02T00:00:00"/>
    <x v="0"/>
    <n v="1"/>
    <s v="Santa Clara Community Organization"/>
    <n v="4227282"/>
    <n v="909333"/>
    <m/>
    <m/>
    <s v="SCOTT CARLSON CONSTRUCTION CO"/>
    <m/>
    <s v="55 DANIEL DR"/>
    <x v="2"/>
    <x v="0"/>
    <x v="0"/>
    <m/>
  </r>
  <r>
    <n v="3"/>
    <n v="1964"/>
    <n v="1"/>
    <d v="2003-06-02T00:00:00"/>
    <x v="0"/>
    <n v="1"/>
    <s v="Northeast Neighbors"/>
    <n v="4244828"/>
    <n v="899022"/>
    <m/>
    <m/>
    <s v="FORSYTH CONSTRUCTION"/>
    <m/>
    <s v="3595 CELESTE WAY"/>
    <x v="2"/>
    <x v="0"/>
    <x v="0"/>
    <m/>
  </r>
  <r>
    <n v="3"/>
    <n v="1689"/>
    <n v="1"/>
    <d v="2003-06-03T00:00:00"/>
    <x v="0"/>
    <n v="1"/>
    <s v="Northeast Neighbors"/>
    <n v="4241864"/>
    <n v="898829"/>
    <m/>
    <m/>
    <s v="OREGON ESTATES LLC"/>
    <m/>
    <s v="3615 WATERBROOK WAY"/>
    <x v="2"/>
    <x v="0"/>
    <x v="0"/>
    <m/>
  </r>
  <r>
    <n v="3"/>
    <n v="1294"/>
    <n v="1"/>
    <d v="2003-06-05T00:00:00"/>
    <x v="0"/>
    <n v="1"/>
    <s v="Churchill Area Neighbors"/>
    <n v="4223664"/>
    <n v="871004"/>
    <m/>
    <m/>
    <s v="SEERY JESSE &amp; AMY"/>
    <m/>
    <s v="2930 SUMMIT SKY BLVD"/>
    <x v="2"/>
    <x v="0"/>
    <x v="0"/>
    <m/>
  </r>
  <r>
    <n v="3"/>
    <n v="2003"/>
    <n v="1"/>
    <d v="2003-06-05T00:00:00"/>
    <x v="0"/>
    <n v="1"/>
    <s v="River Road Community Organization"/>
    <n v="4233212"/>
    <n v="890234"/>
    <m/>
    <m/>
    <s v="GRAVES STEVE &amp; JANET"/>
    <m/>
    <s v="128 E HILLCREST DR"/>
    <x v="2"/>
    <x v="0"/>
    <x v="0"/>
    <m/>
  </r>
  <r>
    <n v="3"/>
    <n v="1496"/>
    <n v="1"/>
    <d v="2003-06-09T00:00:00"/>
    <x v="0"/>
    <n v="1"/>
    <s v="Churchill Area Neighbors"/>
    <n v="4224180"/>
    <n v="869107"/>
    <m/>
    <m/>
    <s v="BREEDEN BROS INC"/>
    <m/>
    <s v="3399 BENTLEY AVE"/>
    <x v="2"/>
    <x v="0"/>
    <x v="0"/>
    <m/>
  </r>
  <r>
    <n v="3"/>
    <n v="1825"/>
    <n v="1"/>
    <d v="2003-06-09T00:00:00"/>
    <x v="0"/>
    <n v="1"/>
    <s v="Southeast Neighbors"/>
    <n v="4241394"/>
    <n v="858578"/>
    <m/>
    <m/>
    <s v="WILSON JARED &amp; ANDREA"/>
    <m/>
    <s v="880 PINE FOREST DR"/>
    <x v="2"/>
    <x v="0"/>
    <x v="0"/>
    <m/>
  </r>
  <r>
    <n v="3"/>
    <n v="1928"/>
    <n v="1"/>
    <d v="2003-06-09T00:00:00"/>
    <x v="0"/>
    <n v="1"/>
    <s v="Northeast Neighbors"/>
    <n v="4243929"/>
    <n v="898993"/>
    <m/>
    <m/>
    <s v="CHALUS CONSTRUCTION"/>
    <m/>
    <s v="2197 ASHBURY DR"/>
    <x v="2"/>
    <x v="0"/>
    <x v="0"/>
    <m/>
  </r>
  <r>
    <n v="3"/>
    <n v="2418"/>
    <n v="1"/>
    <d v="2003-06-09T00:00:00"/>
    <x v="1"/>
    <n v="1"/>
    <s v="West Eugene Community Organization"/>
    <n v="4221599"/>
    <n v="877190"/>
    <m/>
    <s v="Churchill Meadows"/>
    <s v="CHURCHILL GROUP LLC"/>
    <m/>
    <s v="1415 S BERTELSEN RD, Unit 68"/>
    <x v="2"/>
    <x v="0"/>
    <x v="0"/>
    <m/>
  </r>
  <r>
    <n v="3"/>
    <n v="1364"/>
    <n v="1"/>
    <d v="2003-06-10T00:00:00"/>
    <x v="0"/>
    <n v="1"/>
    <s v="Northeast Neighbors"/>
    <n v="4241869"/>
    <n v="899124"/>
    <m/>
    <m/>
    <s v="RUHOFF HOMEBUILDERS INC"/>
    <m/>
    <s v="3675 WATERBROOK WAY"/>
    <x v="2"/>
    <x v="0"/>
    <x v="0"/>
    <m/>
  </r>
  <r>
    <n v="3"/>
    <n v="2016"/>
    <n v="1"/>
    <d v="2003-06-10T00:00:00"/>
    <x v="0"/>
    <n v="1"/>
    <s v="River Road Community Organization"/>
    <n v="4232338"/>
    <n v="890460"/>
    <m/>
    <m/>
    <s v="WELWYN GROUP L L C"/>
    <m/>
    <s v="1125 STEVI SHAY LN"/>
    <x v="2"/>
    <x v="0"/>
    <x v="0"/>
    <m/>
  </r>
  <r>
    <n v="3"/>
    <n v="2377"/>
    <n v="1"/>
    <d v="2003-06-10T00:00:00"/>
    <x v="1"/>
    <n v="1"/>
    <s v="Harlow Neighbors"/>
    <n v="4250971"/>
    <n v="888295"/>
    <m/>
    <s v="Camelot Village"/>
    <s v="BABCOCK HAROLD"/>
    <m/>
    <s v="3700 BABCOCK LN, Unit 121"/>
    <x v="2"/>
    <x v="0"/>
    <x v="0"/>
    <m/>
  </r>
  <r>
    <n v="3"/>
    <n v="2378"/>
    <n v="1"/>
    <d v="2003-06-10T00:00:00"/>
    <x v="1"/>
    <n v="1"/>
    <s v="Harlow Neighbors"/>
    <n v="4250971"/>
    <n v="888295"/>
    <m/>
    <s v="Camelot Village"/>
    <s v="BABCOCK HAROLD"/>
    <m/>
    <s v="3700 BABCOCK LN, Unit 120"/>
    <x v="2"/>
    <x v="0"/>
    <x v="0"/>
    <m/>
  </r>
  <r>
    <n v="3"/>
    <n v="524"/>
    <n v="1"/>
    <d v="2003-06-11T00:00:00"/>
    <x v="0"/>
    <n v="1"/>
    <s v="River Road Community Organization"/>
    <n v="4230603"/>
    <n v="891323"/>
    <m/>
    <m/>
    <s v="FIELDS LOUIS"/>
    <m/>
    <s v="364 BENJAMIN ST"/>
    <x v="2"/>
    <x v="0"/>
    <x v="0"/>
    <m/>
  </r>
  <r>
    <n v="3"/>
    <n v="1497"/>
    <n v="1"/>
    <d v="2003-06-11T00:00:00"/>
    <x v="0"/>
    <n v="1"/>
    <s v="Active Bethel Citizens"/>
    <n v="4217334"/>
    <n v="885830"/>
    <m/>
    <m/>
    <s v="LOYD SHAWNA"/>
    <m/>
    <s v="532 N DANEBO AVE"/>
    <x v="2"/>
    <x v="0"/>
    <x v="0"/>
    <m/>
  </r>
  <r>
    <n v="3"/>
    <n v="1812"/>
    <n v="1"/>
    <d v="2003-06-11T00:00:00"/>
    <x v="0"/>
    <n v="1"/>
    <s v="Northeast Neighbors"/>
    <n v="4241723"/>
    <n v="899948"/>
    <m/>
    <s v="Ashley Estates"/>
    <s v="BAUMGARTNER SCOTT &amp; RENEE"/>
    <m/>
    <s v="3770 WATERBROOK WAY"/>
    <x v="2"/>
    <x v="0"/>
    <x v="0"/>
    <m/>
  </r>
  <r>
    <n v="3"/>
    <n v="1899"/>
    <n v="1"/>
    <d v="2003-06-11T00:00:00"/>
    <x v="0"/>
    <n v="1"/>
    <s v="Active Bethel Citizens"/>
    <n v="4212442"/>
    <n v="889567"/>
    <m/>
    <m/>
    <s v="HAYDEN HOMES"/>
    <m/>
    <s v="5644 AUSTIN WAY"/>
    <x v="2"/>
    <x v="0"/>
    <x v="0"/>
    <m/>
  </r>
  <r>
    <n v="3"/>
    <n v="1900"/>
    <n v="1"/>
    <d v="2003-06-11T00:00:00"/>
    <x v="0"/>
    <n v="1"/>
    <s v="Active Bethel Citizens"/>
    <n v="4212258"/>
    <n v="889575"/>
    <m/>
    <m/>
    <s v="HAYDEN HOMES"/>
    <m/>
    <s v="5678 AUSTIN WAY"/>
    <x v="2"/>
    <x v="0"/>
    <x v="0"/>
    <m/>
  </r>
  <r>
    <n v="3"/>
    <n v="1902"/>
    <n v="1"/>
    <d v="2003-06-11T00:00:00"/>
    <x v="0"/>
    <n v="1"/>
    <s v="Active Bethel Citizens"/>
    <n v="4212508"/>
    <n v="889564"/>
    <m/>
    <m/>
    <s v="HAYDEN HOMES"/>
    <m/>
    <s v="5630 AUSTIN WAY"/>
    <x v="2"/>
    <x v="0"/>
    <x v="0"/>
    <m/>
  </r>
  <r>
    <n v="3"/>
    <n v="1980"/>
    <n v="1"/>
    <d v="2003-06-11T00:00:00"/>
    <x v="0"/>
    <n v="1"/>
    <s v="Santa Clara Community Organization"/>
    <n v="4232120"/>
    <n v="904074"/>
    <m/>
    <m/>
    <s v="KONOLD GARY"/>
    <m/>
    <s v="3740 ROBBIE ST"/>
    <x v="2"/>
    <x v="0"/>
    <x v="0"/>
    <m/>
  </r>
  <r>
    <n v="3"/>
    <n v="2020"/>
    <n v="1"/>
    <d v="2003-06-11T00:00:00"/>
    <x v="0"/>
    <n v="1"/>
    <s v="Far West Neighborhood Association"/>
    <n v="4230476"/>
    <n v="874998"/>
    <m/>
    <m/>
    <s v="RICH JIM &amp; AMY"/>
    <m/>
    <s v="2012 ORR LN"/>
    <x v="2"/>
    <x v="0"/>
    <x v="0"/>
    <m/>
  </r>
  <r>
    <n v="3"/>
    <n v="1569"/>
    <n v="1"/>
    <d v="2003-06-12T00:00:00"/>
    <x v="0"/>
    <n v="1"/>
    <s v="Northeast Neighbors"/>
    <n v="4244441"/>
    <n v="898938"/>
    <m/>
    <m/>
    <s v="CHARACTER HOMES"/>
    <m/>
    <s v="2263 COMSTOCK AVE"/>
    <x v="2"/>
    <x v="0"/>
    <x v="0"/>
    <m/>
  </r>
  <r>
    <n v="3"/>
    <n v="1601"/>
    <n v="1"/>
    <d v="2003-06-12T00:00:00"/>
    <x v="0"/>
    <n v="1"/>
    <s v="Churchill Area Neighbors"/>
    <n v="4228243"/>
    <n v="870987"/>
    <m/>
    <m/>
    <s v="CARNAHAN MARGIE"/>
    <m/>
    <s v="2679 SUNCREST AVE"/>
    <x v="2"/>
    <x v="0"/>
    <x v="0"/>
    <m/>
  </r>
  <r>
    <n v="3"/>
    <n v="1642"/>
    <n v="1"/>
    <d v="2003-06-12T00:00:00"/>
    <x v="0"/>
    <n v="1"/>
    <s v="Santa Clara Community Organization"/>
    <n v="4228013"/>
    <n v="908910"/>
    <m/>
    <m/>
    <s v="TUSKI BRIAN"/>
    <m/>
    <s v="119 SPRINGWOOD DR"/>
    <x v="2"/>
    <x v="0"/>
    <x v="0"/>
    <m/>
  </r>
  <r>
    <n v="3"/>
    <n v="2015"/>
    <n v="1"/>
    <d v="2003-06-12T00:00:00"/>
    <x v="0"/>
    <n v="1"/>
    <s v="Unknown"/>
    <m/>
    <m/>
    <m/>
    <m/>
    <s v="BREEDEN BROS INC"/>
    <m/>
    <s v="4520 ALTURA LN"/>
    <x v="2"/>
    <x v="0"/>
    <x v="0"/>
    <m/>
  </r>
  <r>
    <n v="3"/>
    <n v="2062"/>
    <n v="1"/>
    <d v="2003-06-12T00:00:00"/>
    <x v="0"/>
    <n v="1"/>
    <s v="Santa Clara Community Organization"/>
    <n v="4232280"/>
    <n v="903928"/>
    <m/>
    <m/>
    <s v="KONOLD GARY"/>
    <m/>
    <s v="3711 JULIA LP"/>
    <x v="2"/>
    <x v="0"/>
    <x v="0"/>
    <m/>
  </r>
  <r>
    <n v="3"/>
    <n v="1168"/>
    <n v="1"/>
    <d v="2003-06-13T00:00:00"/>
    <x v="0"/>
    <n v="1"/>
    <s v="Northeast Neighbors"/>
    <n v="4242216"/>
    <n v="896785"/>
    <m/>
    <m/>
    <s v="KNUTSON &amp; SONS"/>
    <m/>
    <s v="3186 METOLIUS DR"/>
    <x v="2"/>
    <x v="0"/>
    <x v="0"/>
    <m/>
  </r>
  <r>
    <n v="3"/>
    <n v="1913"/>
    <n v="1"/>
    <d v="2003-06-13T00:00:00"/>
    <x v="0"/>
    <n v="1"/>
    <s v="Harlow Neighbors"/>
    <n v="4250690"/>
    <n v="880815"/>
    <m/>
    <m/>
    <s v="FOGELSTROM CO"/>
    <m/>
    <s v="441 COVEY LN"/>
    <x v="2"/>
    <x v="0"/>
    <x v="0"/>
    <s v="No BP plans on microfilm. Assessor categorizes as dwelling, not plex or townhouse. Changed BPR use and code to SFD for all Covey Ln permits issued during this time."/>
  </r>
  <r>
    <n v="3"/>
    <n v="2112"/>
    <n v="1"/>
    <d v="2003-06-13T00:00:00"/>
    <x v="0"/>
    <n v="1"/>
    <s v="Cal Young Neighborhood Association"/>
    <n v="4243271"/>
    <n v="884617"/>
    <m/>
    <m/>
    <s v="WIECHERT BRUCE"/>
    <m/>
    <s v="2161 EASTWOOD LN"/>
    <x v="2"/>
    <x v="0"/>
    <x v="0"/>
    <m/>
  </r>
  <r>
    <n v="3"/>
    <n v="1558"/>
    <n v="1"/>
    <d v="2003-06-16T00:00:00"/>
    <x v="0"/>
    <n v="1"/>
    <s v="River Road Community Organization"/>
    <n v="4230173"/>
    <n v="891727"/>
    <m/>
    <s v="andersen meadows"/>
    <s v="STEWART JOHN &amp; CHERYL"/>
    <m/>
    <s v="1330 ANDERSEN LN"/>
    <x v="2"/>
    <x v="0"/>
    <x v="0"/>
    <m/>
  </r>
  <r>
    <n v="3"/>
    <n v="1903"/>
    <n v="1"/>
    <d v="2003-06-17T00:00:00"/>
    <x v="0"/>
    <n v="1"/>
    <s v="Northeast Neighbors"/>
    <n v="4242982"/>
    <n v="900945"/>
    <m/>
    <m/>
    <s v="RUHOFF HOMEBUILDERS INC"/>
    <m/>
    <s v="3967 MIRROR POND WAY"/>
    <x v="2"/>
    <x v="0"/>
    <x v="0"/>
    <m/>
  </r>
  <r>
    <n v="3"/>
    <n v="1985"/>
    <n v="1"/>
    <d v="2003-06-17T00:00:00"/>
    <x v="0"/>
    <n v="1"/>
    <s v="Churchill Area Neighbors"/>
    <n v="4224942"/>
    <n v="870807"/>
    <m/>
    <m/>
    <s v="TJM INVESTMENTS INC"/>
    <m/>
    <s v="3447 TIMBERLINE DR"/>
    <x v="2"/>
    <x v="0"/>
    <x v="0"/>
    <m/>
  </r>
  <r>
    <n v="3"/>
    <n v="1041"/>
    <n v="1"/>
    <d v="2003-06-18T00:00:00"/>
    <x v="0"/>
    <n v="1"/>
    <s v="Churchill Area Neighbors"/>
    <n v="4228965"/>
    <n v="869967"/>
    <m/>
    <m/>
    <s v="KOCH CRAIG &amp; LOUANNE B"/>
    <m/>
    <s v="2778 W 29TH AVE"/>
    <x v="2"/>
    <x v="0"/>
    <x v="0"/>
    <m/>
  </r>
  <r>
    <n v="3"/>
    <n v="1543"/>
    <n v="1"/>
    <d v="2003-06-18T00:00:00"/>
    <x v="0"/>
    <n v="1"/>
    <s v="Southeast Neighbors"/>
    <n v="4240648"/>
    <n v="859979"/>
    <m/>
    <m/>
    <s v="SHAHEED DEIRDRE"/>
    <m/>
    <s v="5124 FOX HOLLOW RD"/>
    <x v="2"/>
    <x v="0"/>
    <x v="0"/>
    <m/>
  </r>
  <r>
    <n v="3"/>
    <n v="2006"/>
    <n v="1"/>
    <d v="2003-06-19T00:00:00"/>
    <x v="0"/>
    <n v="1"/>
    <s v="Northeast Neighbors"/>
    <n v="4245878"/>
    <n v="896140"/>
    <m/>
    <m/>
    <s v="MELTEBEKE CONSTRUCTION DBA"/>
    <m/>
    <s v="2286 DEVON AVE"/>
    <x v="2"/>
    <x v="0"/>
    <x v="0"/>
    <m/>
  </r>
  <r>
    <n v="3"/>
    <n v="2697"/>
    <n v="1"/>
    <d v="2003-06-19T00:00:00"/>
    <x v="1"/>
    <n v="1"/>
    <s v="Northeast Neighbors"/>
    <n v="4249602"/>
    <n v="893484"/>
    <m/>
    <s v="Summeroaks"/>
    <s v="WARD JACK"/>
    <m/>
    <s v="3220 CRESCENT AVE, Unit 46"/>
    <x v="2"/>
    <x v="0"/>
    <x v="0"/>
    <m/>
  </r>
  <r>
    <n v="3"/>
    <n v="2699"/>
    <n v="1"/>
    <d v="2003-06-19T00:00:00"/>
    <x v="1"/>
    <n v="1"/>
    <s v="Northeast Neighbors"/>
    <n v="4249602"/>
    <n v="893484"/>
    <m/>
    <s v="Summeroaks"/>
    <s v="WARD JACK"/>
    <m/>
    <s v="3220 CRESCENT AVE, Unit 89"/>
    <x v="2"/>
    <x v="0"/>
    <x v="0"/>
    <m/>
  </r>
  <r>
    <n v="3"/>
    <n v="1403"/>
    <n v="1"/>
    <d v="2003-06-20T00:00:00"/>
    <x v="0"/>
    <n v="1"/>
    <s v="Goodpasture Island Neighbors"/>
    <n v="4235269"/>
    <n v="894078"/>
    <m/>
    <m/>
    <s v="BAUMGARTNER JOHN M"/>
    <m/>
    <s v="2913 EDGEWATER DR"/>
    <x v="2"/>
    <x v="0"/>
    <x v="0"/>
    <m/>
  </r>
  <r>
    <n v="3"/>
    <n v="1901"/>
    <n v="1"/>
    <d v="2003-06-20T00:00:00"/>
    <x v="0"/>
    <n v="1"/>
    <s v="Active Bethel Citizens"/>
    <n v="4212320"/>
    <n v="889575"/>
    <m/>
    <m/>
    <s v="HAYDEN HOMES"/>
    <m/>
    <s v="5660 AUSTIN WAY"/>
    <x v="2"/>
    <x v="0"/>
    <x v="0"/>
    <m/>
  </r>
  <r>
    <n v="3"/>
    <n v="2027"/>
    <n v="1"/>
    <d v="2003-06-20T00:00:00"/>
    <x v="0"/>
    <n v="1"/>
    <s v="Harlow Neighbors"/>
    <n v="4250598"/>
    <n v="880359"/>
    <m/>
    <m/>
    <s v="FOGELSTROM CO"/>
    <m/>
    <s v="476 COVEY LN"/>
    <x v="2"/>
    <x v="0"/>
    <x v="0"/>
    <m/>
  </r>
  <r>
    <n v="3"/>
    <n v="2127"/>
    <n v="1"/>
    <d v="2003-06-23T00:00:00"/>
    <x v="0"/>
    <n v="1"/>
    <s v="Harlow Neighbors"/>
    <n v="4250480"/>
    <n v="887594"/>
    <m/>
    <m/>
    <s v="DOFFING KIM"/>
    <m/>
    <s v="1093 ARCADIA DR"/>
    <x v="2"/>
    <x v="0"/>
    <x v="0"/>
    <m/>
  </r>
  <r>
    <n v="3"/>
    <n v="2228"/>
    <n v="1"/>
    <d v="2003-06-23T00:00:00"/>
    <x v="0"/>
    <n v="1"/>
    <s v="Northeast Neighbors"/>
    <n v="4241742"/>
    <n v="898402"/>
    <m/>
    <m/>
    <s v="D J S INVESTMENTS L L C"/>
    <m/>
    <s v="1670 CANOE RIDGE WAY"/>
    <x v="2"/>
    <x v="0"/>
    <x v="0"/>
    <m/>
  </r>
  <r>
    <n v="3"/>
    <n v="2125"/>
    <n v="1"/>
    <d v="2003-06-25T00:00:00"/>
    <x v="0"/>
    <n v="1"/>
    <s v="Northeast Neighbors"/>
    <n v="4243073"/>
    <n v="900937"/>
    <m/>
    <m/>
    <s v="FUTURE B HOMES INC"/>
    <m/>
    <s v="3973 MIRROR POND WAY"/>
    <x v="2"/>
    <x v="0"/>
    <x v="0"/>
    <m/>
  </r>
  <r>
    <n v="3"/>
    <n v="1890"/>
    <n v="1"/>
    <d v="2003-06-27T00:00:00"/>
    <x v="0"/>
    <n v="1"/>
    <s v="Santa Clara Community Organization"/>
    <n v="4230100"/>
    <n v="901222"/>
    <m/>
    <m/>
    <s v="FONGER YVONNE"/>
    <m/>
    <s v="95 RIVER LOOP 1"/>
    <x v="2"/>
    <x v="0"/>
    <x v="0"/>
    <m/>
  </r>
  <r>
    <n v="3"/>
    <n v="2028"/>
    <n v="1"/>
    <d v="2003-06-27T00:00:00"/>
    <x v="0"/>
    <n v="1"/>
    <s v="Churchill Area Neighbors"/>
    <n v="4226936"/>
    <n v="869976"/>
    <m/>
    <m/>
    <s v="MCCORMACK JOE"/>
    <m/>
    <s v="3363 WINTERCREEK CT"/>
    <x v="2"/>
    <x v="0"/>
    <x v="0"/>
    <m/>
  </r>
  <r>
    <n v="3"/>
    <n v="2061"/>
    <n v="1"/>
    <d v="2003-06-27T00:00:00"/>
    <x v="0"/>
    <n v="1"/>
    <s v="Friendly Area Neighbors"/>
    <n v="4234663"/>
    <n v="871588"/>
    <m/>
    <m/>
    <s v="CARPENTER JULIE"/>
    <m/>
    <s v="1190 W 27TH AVE"/>
    <x v="2"/>
    <x v="0"/>
    <x v="0"/>
    <m/>
  </r>
  <r>
    <n v="3"/>
    <n v="2099"/>
    <n v="1"/>
    <d v="2003-06-30T00:00:00"/>
    <x v="0"/>
    <n v="1"/>
    <s v="Santa Clara Community Organization"/>
    <n v="4224564"/>
    <n v="906153"/>
    <m/>
    <s v="Rosewood/Fndn #4"/>
    <s v="BREEDEN BROS INC--DUPLICATE"/>
    <m/>
    <s v="4168 TORRINGTON AVE"/>
    <x v="2"/>
    <x v="0"/>
    <x v="0"/>
    <m/>
  </r>
  <r>
    <n v="3"/>
    <n v="2347"/>
    <n v="1"/>
    <d v="2003-06-30T00:00:00"/>
    <x v="0"/>
    <n v="1"/>
    <s v="Churchill Area Neighbors"/>
    <n v="4224225"/>
    <n v="869238"/>
    <m/>
    <s v="Princeton #25"/>
    <s v="BREEDEN BROS INC--DUPLICATE"/>
    <m/>
    <s v="3402 BENTLEY AVE"/>
    <x v="2"/>
    <x v="0"/>
    <x v="0"/>
    <m/>
  </r>
  <r>
    <n v="3"/>
    <n v="2355"/>
    <n v="1"/>
    <d v="2003-06-30T00:00:00"/>
    <x v="0"/>
    <n v="1"/>
    <s v="Active Bethel Citizens"/>
    <n v="4215525"/>
    <n v="892460"/>
    <m/>
    <m/>
    <s v="CAMPOS LUIS &amp; DAWN"/>
    <m/>
    <s v="5080 BARGER DR"/>
    <x v="2"/>
    <x v="0"/>
    <x v="0"/>
    <m/>
  </r>
  <r>
    <n v="3"/>
    <n v="1600"/>
    <n v="1"/>
    <d v="2003-07-01T00:00:00"/>
    <x v="0"/>
    <n v="1"/>
    <s v="Churchill Area Neighbors"/>
    <n v="4228246"/>
    <n v="871066"/>
    <m/>
    <m/>
    <s v="STAVER ROGER &amp; JOYCE"/>
    <m/>
    <s v="2673 SUNCREST AVE"/>
    <x v="2"/>
    <x v="0"/>
    <x v="0"/>
    <m/>
  </r>
  <r>
    <n v="3"/>
    <n v="1342"/>
    <n v="1"/>
    <d v="2003-07-02T00:00:00"/>
    <x v="3"/>
    <n v="2"/>
    <s v="Cal Young Neighborhood Association"/>
    <n v="4243180"/>
    <n v="890551"/>
    <m/>
    <m/>
    <s v="NEHL ROBERT &amp; TERRY"/>
    <m/>
    <s v="1765 GILHAM RD"/>
    <x v="2"/>
    <x v="1"/>
    <x v="1"/>
    <m/>
  </r>
  <r>
    <n v="3"/>
    <n v="2364"/>
    <n v="1"/>
    <d v="2003-07-02T00:00:00"/>
    <x v="0"/>
    <n v="1"/>
    <s v="Harlow Neighbors"/>
    <n v="4250830"/>
    <n v="889233"/>
    <m/>
    <m/>
    <s v="MELTEBEKE CONSTRUCTION DBA"/>
    <m/>
    <s v="3393 ROSEMONT WAY"/>
    <x v="2"/>
    <x v="0"/>
    <x v="0"/>
    <m/>
  </r>
  <r>
    <n v="3"/>
    <n v="2184"/>
    <n v="1"/>
    <d v="2003-07-03T00:00:00"/>
    <x v="0"/>
    <n v="1"/>
    <s v="Crest Drive Citizens Association"/>
    <n v="4239241"/>
    <n v="868649"/>
    <m/>
    <m/>
    <s v="RANGELOFF MICHAEL JOHN"/>
    <m/>
    <s v="11 PRALL LN"/>
    <x v="2"/>
    <x v="0"/>
    <x v="0"/>
    <m/>
  </r>
  <r>
    <n v="3"/>
    <n v="2379"/>
    <n v="1"/>
    <d v="2003-07-03T00:00:00"/>
    <x v="0"/>
    <n v="1"/>
    <s v="Santa Clara Community Organization"/>
    <n v="4232385"/>
    <n v="904268"/>
    <m/>
    <m/>
    <s v="PETRA UNLIMITED INC"/>
    <m/>
    <s v="3760 JULIA LP"/>
    <x v="2"/>
    <x v="0"/>
    <x v="0"/>
    <m/>
  </r>
  <r>
    <n v="3"/>
    <n v="2885"/>
    <n v="1"/>
    <d v="2003-07-03T00:00:00"/>
    <x v="1"/>
    <n v="1"/>
    <s v="Active Bethel Citizens"/>
    <n v="4215055"/>
    <n v="891734"/>
    <m/>
    <s v="Woodland Park MFP"/>
    <s v="WOODLAND PARK ESTATES"/>
    <m/>
    <s v="1699 N TERRY ST, Unit 175"/>
    <x v="2"/>
    <x v="0"/>
    <x v="0"/>
    <m/>
  </r>
  <r>
    <n v="3"/>
    <n v="1867"/>
    <n v="1"/>
    <d v="2003-07-07T00:00:00"/>
    <x v="0"/>
    <n v="1"/>
    <s v="Northeast Neighbors"/>
    <n v="4241521"/>
    <n v="898322"/>
    <m/>
    <m/>
    <s v="OREGON ESTATES LLC"/>
    <m/>
    <s v="3435 MEADOW VIEW DR"/>
    <x v="2"/>
    <x v="0"/>
    <x v="0"/>
    <m/>
  </r>
  <r>
    <n v="3"/>
    <n v="2017"/>
    <n v="1"/>
    <d v="2003-07-07T00:00:00"/>
    <x v="0"/>
    <n v="1"/>
    <s v="Santa Clara Community Organization"/>
    <n v="4227428"/>
    <n v="904914"/>
    <m/>
    <m/>
    <s v="PRATT GREG &amp; DESTA"/>
    <m/>
    <s v="205 MACKIN AVE"/>
    <x v="2"/>
    <x v="0"/>
    <x v="0"/>
    <m/>
  </r>
  <r>
    <n v="3"/>
    <n v="2169"/>
    <n v="1"/>
    <d v="2003-07-07T00:00:00"/>
    <x v="0"/>
    <n v="1"/>
    <s v="Southeast Neighbors"/>
    <n v="4237082"/>
    <n v="860542"/>
    <m/>
    <m/>
    <s v="KEADY ROGER &amp; KAREN"/>
    <m/>
    <s v="5167 SOLAR HEIGHTS DR"/>
    <x v="2"/>
    <x v="0"/>
    <x v="0"/>
    <m/>
  </r>
  <r>
    <n v="3"/>
    <n v="2253"/>
    <n v="1"/>
    <d v="2003-07-07T00:00:00"/>
    <x v="0"/>
    <n v="1"/>
    <s v="Southeast Neighbors"/>
    <n v="4245452"/>
    <n v="860109"/>
    <m/>
    <m/>
    <s v="BATCHELOR JACK JR"/>
    <m/>
    <s v="4986 HUNTERS GLEN DR"/>
    <x v="2"/>
    <x v="0"/>
    <x v="0"/>
    <m/>
  </r>
  <r>
    <n v="3"/>
    <n v="2262"/>
    <n v="1"/>
    <d v="2003-07-07T00:00:00"/>
    <x v="0"/>
    <n v="1"/>
    <s v="Santa Clara Community Organization"/>
    <n v="4224915"/>
    <n v="906086"/>
    <m/>
    <m/>
    <s v="BREEDEN BROS INC--DUPLICATE"/>
    <m/>
    <s v="4183 TORRINGTON AVE"/>
    <x v="2"/>
    <x v="0"/>
    <x v="0"/>
    <m/>
  </r>
  <r>
    <n v="3"/>
    <n v="2387"/>
    <n v="1"/>
    <d v="2003-07-07T00:00:00"/>
    <x v="0"/>
    <n v="1"/>
    <s v="Harlow Neighbors"/>
    <n v="4250811"/>
    <n v="880726"/>
    <m/>
    <m/>
    <s v="FOGELSTROM CO"/>
    <m/>
    <s v="447 COVEY LN"/>
    <x v="2"/>
    <x v="0"/>
    <x v="0"/>
    <s v="No BP plans on microfilm. Assessor categorizes as dwelling, not plex or townhouse. Changed BPR use and code to SFD for all Covey Ln permits issued during this time.(this permit already identified as SFD)."/>
  </r>
  <r>
    <n v="3"/>
    <n v="2390"/>
    <n v="1"/>
    <d v="2003-07-07T00:00:00"/>
    <x v="0"/>
    <n v="1"/>
    <s v="Harlow Neighbors"/>
    <n v="4250750"/>
    <n v="880812"/>
    <m/>
    <m/>
    <s v="FOGELSTROM CO"/>
    <m/>
    <s v="443 COVEY LN"/>
    <x v="2"/>
    <x v="0"/>
    <x v="0"/>
    <s v="No BP plans on microfilm. Assessor categorizes as dwelling, not plex or townhouse. Changed BPR use and code to SFD for all Covey Ln permits issued during this time."/>
  </r>
  <r>
    <n v="3"/>
    <n v="2395"/>
    <n v="1"/>
    <d v="2003-07-07T00:00:00"/>
    <x v="0"/>
    <n v="1"/>
    <s v="Santa Clara Community Organization"/>
    <n v="4227431"/>
    <n v="904980"/>
    <m/>
    <m/>
    <s v="SCOTT CARLSON CONSTRUCTION"/>
    <m/>
    <s v="3930 HAMPSHIRE LN"/>
    <x v="2"/>
    <x v="0"/>
    <x v="0"/>
    <m/>
  </r>
  <r>
    <n v="3"/>
    <n v="2423"/>
    <n v="1"/>
    <d v="2003-07-07T00:00:00"/>
    <x v="0"/>
    <n v="1"/>
    <s v="Crest Drive Citizens Association"/>
    <n v="4234195"/>
    <n v="870487"/>
    <m/>
    <m/>
    <s v="TAYLOR JOE"/>
    <m/>
    <s v="1265 MCLEAN BLVD"/>
    <x v="2"/>
    <x v="0"/>
    <x v="0"/>
    <m/>
  </r>
  <r>
    <n v="3"/>
    <n v="2490"/>
    <n v="1"/>
    <d v="2003-07-07T00:00:00"/>
    <x v="0"/>
    <n v="1"/>
    <s v="Churchill Area Neighbors"/>
    <n v="4226801"/>
    <n v="869398"/>
    <m/>
    <m/>
    <s v="HEITMAN CUSTOM HOMES"/>
    <m/>
    <s v="3358 MURRY DR"/>
    <x v="2"/>
    <x v="0"/>
    <x v="0"/>
    <m/>
  </r>
  <r>
    <n v="3"/>
    <n v="2492"/>
    <n v="1"/>
    <d v="2003-07-07T00:00:00"/>
    <x v="0"/>
    <n v="1"/>
    <s v="Northeast Neighbors"/>
    <n v="4241578"/>
    <n v="899174"/>
    <m/>
    <m/>
    <s v="CONNOR TOM"/>
    <m/>
    <s v="3685 MEADOW VIEW DR"/>
    <x v="2"/>
    <x v="0"/>
    <x v="0"/>
    <m/>
  </r>
  <r>
    <n v="3"/>
    <n v="2514"/>
    <n v="1"/>
    <d v="2003-07-07T00:00:00"/>
    <x v="0"/>
    <n v="1"/>
    <s v="Harlow Neighbors"/>
    <n v="4250759"/>
    <n v="880709"/>
    <m/>
    <m/>
    <s v="FOGELSTROM CO"/>
    <m/>
    <s v="449 COVEY LN"/>
    <x v="2"/>
    <x v="0"/>
    <x v="0"/>
    <s v="No BP plans on microfilm. Assessor categorizes as dwelling, not plex or townhouse. Changed BPR use and code to SFD for all Covey Ln permits issued during this time.(this permit already identified as SFD)."/>
  </r>
  <r>
    <n v="3"/>
    <n v="1331"/>
    <n v="1"/>
    <d v="2003-07-08T00:00:00"/>
    <x v="0"/>
    <n v="1"/>
    <s v="Northeast Neighbors"/>
    <n v="4241715"/>
    <n v="899440"/>
    <m/>
    <m/>
    <s v="LIMBACH TOMMY &amp; LEWIS COLLEEN"/>
    <m/>
    <s v="3730 WATERBROOK WAY"/>
    <x v="2"/>
    <x v="0"/>
    <x v="0"/>
    <m/>
  </r>
  <r>
    <n v="3"/>
    <n v="2421"/>
    <n v="1"/>
    <d v="2003-07-08T00:00:00"/>
    <x v="0"/>
    <n v="1"/>
    <s v="Southeast Neighbors"/>
    <n v="4247933"/>
    <n v="868590"/>
    <m/>
    <m/>
    <s v="BRANDT JEFF"/>
    <m/>
    <s v="3430 SPRING BLVD"/>
    <x v="2"/>
    <x v="0"/>
    <x v="0"/>
    <m/>
  </r>
  <r>
    <n v="3"/>
    <n v="2493"/>
    <n v="1"/>
    <d v="2003-07-08T00:00:00"/>
    <x v="0"/>
    <n v="1"/>
    <s v="Northeast Neighbors"/>
    <n v="4241852"/>
    <n v="898667"/>
    <m/>
    <m/>
    <s v="HANSON LARRY &amp; ELLIE"/>
    <m/>
    <s v="1682 SAND TRAP LN"/>
    <x v="2"/>
    <x v="0"/>
    <x v="0"/>
    <m/>
  </r>
  <r>
    <n v="3"/>
    <n v="2522"/>
    <n v="1"/>
    <d v="2003-07-08T00:00:00"/>
    <x v="0"/>
    <n v="1"/>
    <s v="Active Bethel Citizens"/>
    <n v="4216727"/>
    <n v="894294"/>
    <m/>
    <m/>
    <s v="ADAMO ENTERPRISES INC"/>
    <m/>
    <s v="2206 DEVOS ST"/>
    <x v="2"/>
    <x v="0"/>
    <x v="0"/>
    <m/>
  </r>
  <r>
    <n v="3"/>
    <n v="2911"/>
    <n v="1"/>
    <d v="2003-07-08T00:00:00"/>
    <x v="0"/>
    <n v="1"/>
    <s v="Northeast Neighbors"/>
    <n v="4241547"/>
    <n v="898415"/>
    <m/>
    <m/>
    <s v="OREGON ESTATES LLC"/>
    <m/>
    <s v="1630 CANOE RIDGE WAY"/>
    <x v="2"/>
    <x v="0"/>
    <x v="0"/>
    <m/>
  </r>
  <r>
    <n v="3"/>
    <n v="2989"/>
    <n v="1"/>
    <d v="2003-07-08T00:00:00"/>
    <x v="1"/>
    <n v="1"/>
    <s v="Harlow Neighbors"/>
    <n v="4250971"/>
    <n v="888295"/>
    <m/>
    <s v="Camelot Village MHO"/>
    <s v="BABCOCK HAROLD"/>
    <m/>
    <s v="3700 BABCOCK LN, Unit 138"/>
    <x v="2"/>
    <x v="0"/>
    <x v="0"/>
    <m/>
  </r>
  <r>
    <n v="3"/>
    <n v="2419"/>
    <n v="1"/>
    <d v="2003-07-09T00:00:00"/>
    <x v="0"/>
    <n v="1"/>
    <s v="Churchill Area Neighbors"/>
    <n v="4227939"/>
    <n v="872705"/>
    <m/>
    <m/>
    <s v="COPSEY JON"/>
    <m/>
    <s v="2520 PARK FOREST DR"/>
    <x v="2"/>
    <x v="0"/>
    <x v="0"/>
    <m/>
  </r>
  <r>
    <n v="3"/>
    <n v="2486"/>
    <n v="1"/>
    <d v="2003-07-09T00:00:00"/>
    <x v="0"/>
    <n v="1"/>
    <s v="Northeast Neighbors"/>
    <n v="4243244"/>
    <n v="897571"/>
    <m/>
    <m/>
    <s v="MELTEBEKE CONSTRUCTION DBA"/>
    <m/>
    <s v="2086 LAKE HARBOR DR"/>
    <x v="2"/>
    <x v="0"/>
    <x v="0"/>
    <m/>
  </r>
  <r>
    <n v="3"/>
    <n v="2877"/>
    <n v="1"/>
    <d v="2003-07-09T00:00:00"/>
    <x v="0"/>
    <n v="1"/>
    <s v="Harlow Neighbors"/>
    <n v="4250601"/>
    <n v="880427"/>
    <m/>
    <m/>
    <s v="FOGELSTROM CO"/>
    <m/>
    <s v="474 COVEY LN"/>
    <x v="2"/>
    <x v="0"/>
    <x v="0"/>
    <m/>
  </r>
  <r>
    <n v="3"/>
    <n v="3123"/>
    <n v="1"/>
    <d v="2003-07-09T00:00:00"/>
    <x v="1"/>
    <n v="1"/>
    <s v="Active Bethel Citizens"/>
    <n v="4214949"/>
    <n v="888055"/>
    <m/>
    <s v="Daneland Mobile Home Park"/>
    <s v="DANELAND MBL HOME PARK LLC"/>
    <s v="WHITTICKER JACK"/>
    <s v="1199 N TERRY ST, Unit 333"/>
    <x v="2"/>
    <x v="0"/>
    <x v="0"/>
    <m/>
  </r>
  <r>
    <n v="3"/>
    <n v="2356"/>
    <n v="1"/>
    <d v="2003-07-10T00:00:00"/>
    <x v="0"/>
    <n v="1"/>
    <s v="Santa Clara Community Organization"/>
    <n v="4229754"/>
    <n v="907011"/>
    <m/>
    <m/>
    <s v="ANDERSON DEVELOPMENT LLC"/>
    <m/>
    <s v="4444 CALUMET WAY"/>
    <x v="2"/>
    <x v="0"/>
    <x v="0"/>
    <m/>
  </r>
  <r>
    <n v="3"/>
    <n v="2524"/>
    <n v="1"/>
    <d v="2003-07-10T00:00:00"/>
    <x v="0"/>
    <n v="1"/>
    <s v="Churchill Area Neighbors"/>
    <n v="4227076"/>
    <n v="869619"/>
    <m/>
    <m/>
    <s v="HEITMAN CUSTOM HOMES"/>
    <m/>
    <s v="3072 WINTERCREEK DR"/>
    <x v="2"/>
    <x v="0"/>
    <x v="0"/>
    <m/>
  </r>
  <r>
    <n v="3"/>
    <n v="2729"/>
    <n v="1"/>
    <d v="2003-07-10T00:00:00"/>
    <x v="0"/>
    <n v="1"/>
    <s v="Santa Clara Community Organization"/>
    <n v="4222623"/>
    <n v="902615"/>
    <m/>
    <m/>
    <s v="IVERSON BOYD"/>
    <m/>
    <s v="3460 KORBEL ST"/>
    <x v="2"/>
    <x v="0"/>
    <x v="0"/>
    <m/>
  </r>
  <r>
    <n v="3"/>
    <n v="2182"/>
    <n v="1"/>
    <d v="2003-07-11T00:00:00"/>
    <x v="6"/>
    <n v="1"/>
    <s v="Crest Drive Citizens Association"/>
    <n v="4235557"/>
    <n v="870759"/>
    <m/>
    <m/>
    <s v="RUTH BETSY"/>
    <m/>
    <s v="2878 ADAMS ST, Unit A"/>
    <x v="2"/>
    <x v="0"/>
    <x v="0"/>
    <s v="confirmed for a new SDU"/>
  </r>
  <r>
    <n v="3"/>
    <n v="1680"/>
    <n v="1"/>
    <d v="2003-07-14T00:00:00"/>
    <x v="0"/>
    <n v="1"/>
    <s v="Harlow Neighbors"/>
    <n v="4250936"/>
    <n v="889272"/>
    <m/>
    <m/>
    <s v="L RANDALL BRANT CUSTOM HOMES"/>
    <m/>
    <s v="1436 MANCHESTER DR"/>
    <x v="2"/>
    <x v="0"/>
    <x v="0"/>
    <m/>
  </r>
  <r>
    <n v="3"/>
    <n v="1968"/>
    <n v="1"/>
    <d v="2003-07-14T00:00:00"/>
    <x v="0"/>
    <n v="1"/>
    <s v="Northeast Neighbors"/>
    <n v="4244512"/>
    <n v="898781"/>
    <m/>
    <m/>
    <s v="D J S INVESTMENTS L L C"/>
    <m/>
    <s v="2270 COMSTOCK AVE"/>
    <x v="2"/>
    <x v="0"/>
    <x v="0"/>
    <m/>
  </r>
  <r>
    <n v="3"/>
    <n v="2555"/>
    <n v="1"/>
    <d v="2003-07-14T00:00:00"/>
    <x v="0"/>
    <n v="1"/>
    <s v="Santa Clara Community Organization"/>
    <n v="4227456"/>
    <n v="908818"/>
    <m/>
    <m/>
    <s v="PATRICK HOMES INC"/>
    <m/>
    <s v="4795 HONEYCOMB DR"/>
    <x v="2"/>
    <x v="0"/>
    <x v="0"/>
    <m/>
  </r>
  <r>
    <n v="3"/>
    <n v="3191"/>
    <n v="1"/>
    <d v="2003-07-14T00:00:00"/>
    <x v="1"/>
    <n v="1"/>
    <s v="Northeast Neighbors"/>
    <n v="4249602"/>
    <n v="893484"/>
    <m/>
    <s v="Summer Oaks"/>
    <s v="WARD JACK"/>
    <m/>
    <s v="3220 CRESCENT AVE, Unit 12"/>
    <x v="2"/>
    <x v="0"/>
    <x v="0"/>
    <m/>
  </r>
  <r>
    <n v="3"/>
    <n v="3193"/>
    <n v="1"/>
    <d v="2003-07-14T00:00:00"/>
    <x v="1"/>
    <n v="1"/>
    <s v="Northeast Neighbors"/>
    <n v="4249602"/>
    <n v="893484"/>
    <m/>
    <s v="Summer Oaks"/>
    <s v="WARD JACK"/>
    <m/>
    <s v="3220 CRESCENT AVE, Unit 2"/>
    <x v="2"/>
    <x v="0"/>
    <x v="0"/>
    <m/>
  </r>
  <r>
    <n v="3"/>
    <n v="2386"/>
    <n v="1"/>
    <d v="2003-07-15T00:00:00"/>
    <x v="0"/>
    <n v="1"/>
    <s v="Harlow Neighbors"/>
    <n v="4250809"/>
    <n v="880798"/>
    <m/>
    <m/>
    <s v="FOGELSTROM CO"/>
    <m/>
    <s v="445 COVEY LN"/>
    <x v="2"/>
    <x v="0"/>
    <x v="0"/>
    <s v="No BP plans on microfilm. Assessor categorizes as dwelling, not plex or townhouse. Changed BPR use and code to SFD for all Covey Ln permits issued during this time.(this permit already identified as SFD)."/>
  </r>
  <r>
    <n v="3"/>
    <n v="3065"/>
    <n v="1"/>
    <d v="2003-07-15T00:00:00"/>
    <x v="10"/>
    <n v="1"/>
    <s v="Santa Clara Community Organization"/>
    <n v="4224832"/>
    <n v="904234"/>
    <s v="Mfg Home - Temp/Hardship"/>
    <m/>
    <s v="GLENN JERRY L &amp; ANNE L"/>
    <m/>
    <s v="1033 IRVINGTON DR"/>
    <x v="2"/>
    <x v="0"/>
    <x v="0"/>
    <m/>
  </r>
  <r>
    <n v="3"/>
    <n v="1853"/>
    <n v="1"/>
    <d v="2003-07-16T00:00:00"/>
    <x v="0"/>
    <n v="1"/>
    <s v="Active Bethel Citizens"/>
    <n v="4212593"/>
    <n v="891107"/>
    <m/>
    <m/>
    <s v="FOOTE DEVELOPMENT COMPANY"/>
    <m/>
    <s v="5534 CHARLES WAY"/>
    <x v="2"/>
    <x v="0"/>
    <x v="0"/>
    <m/>
  </r>
  <r>
    <n v="3"/>
    <n v="1855"/>
    <n v="1"/>
    <d v="2003-07-16T00:00:00"/>
    <x v="0"/>
    <n v="1"/>
    <s v="Active Bethel Citizens"/>
    <n v="4212651"/>
    <n v="891104"/>
    <m/>
    <m/>
    <s v="FOOTE DEVELOPMENT COMPANY"/>
    <m/>
    <s v="5518 CHARLES WAY"/>
    <x v="2"/>
    <x v="0"/>
    <x v="0"/>
    <m/>
  </r>
  <r>
    <n v="3"/>
    <n v="2520"/>
    <n v="1"/>
    <d v="2003-07-16T00:00:00"/>
    <x v="0"/>
    <n v="1"/>
    <s v="Churchill Area Neighbors"/>
    <n v="4226475"/>
    <n v="869881"/>
    <m/>
    <m/>
    <s v="HEITMAN CUSTOM HOMES"/>
    <m/>
    <s v="3020 WINTERCREEK DR"/>
    <x v="2"/>
    <x v="0"/>
    <x v="0"/>
    <m/>
  </r>
  <r>
    <n v="3"/>
    <n v="2615"/>
    <n v="1"/>
    <d v="2003-07-16T00:00:00"/>
    <x v="0"/>
    <n v="1"/>
    <s v="Churchill Area Neighbors"/>
    <n v="4226519"/>
    <n v="868735"/>
    <m/>
    <m/>
    <s v="HEITMAN CUSTOM HOMES"/>
    <m/>
    <s v="3265 WINTERCREEK DR"/>
    <x v="2"/>
    <x v="0"/>
    <x v="0"/>
    <m/>
  </r>
  <r>
    <n v="3"/>
    <n v="2315"/>
    <n v="1"/>
    <d v="2003-07-17T00:00:00"/>
    <x v="0"/>
    <n v="1"/>
    <s v="Cal Young Neighborhood Association"/>
    <n v="4239108"/>
    <n v="893584"/>
    <m/>
    <m/>
    <s v="BRIAN MURRY CONSTRUCTION LLC"/>
    <m/>
    <s v="2332 IRONWOOD ST"/>
    <x v="2"/>
    <x v="0"/>
    <x v="0"/>
    <m/>
  </r>
  <r>
    <n v="3"/>
    <n v="2481"/>
    <n v="1"/>
    <d v="2003-07-17T00:00:00"/>
    <x v="0"/>
    <n v="1"/>
    <s v="Crest Drive Citizens Association"/>
    <n v="4236592"/>
    <n v="865503"/>
    <m/>
    <m/>
    <s v="ZAMBERLAN JEREMY"/>
    <m/>
    <s v="3949 MONROE ST"/>
    <x v="2"/>
    <x v="0"/>
    <x v="0"/>
    <m/>
  </r>
  <r>
    <n v="3"/>
    <n v="2678"/>
    <n v="1"/>
    <d v="2003-07-17T00:00:00"/>
    <x v="0"/>
    <n v="1"/>
    <s v="Northeast Neighbors"/>
    <n v="4242872"/>
    <n v="896995"/>
    <m/>
    <m/>
    <s v="MELTEBEKE CONSTRUCTION DBA"/>
    <m/>
    <s v="2025 LAKEVIEW DR"/>
    <x v="2"/>
    <x v="0"/>
    <x v="0"/>
    <m/>
  </r>
  <r>
    <n v="3"/>
    <n v="2679"/>
    <n v="1"/>
    <d v="2003-07-17T00:00:00"/>
    <x v="0"/>
    <n v="1"/>
    <s v="Crest Drive Citizens Association"/>
    <n v="4237518"/>
    <n v="869973"/>
    <m/>
    <m/>
    <s v="LOMBARDI V PAT"/>
    <m/>
    <s v="2989 WASHINGTON ST"/>
    <x v="2"/>
    <x v="0"/>
    <x v="0"/>
    <m/>
  </r>
  <r>
    <n v="3"/>
    <n v="2687"/>
    <n v="1"/>
    <d v="2003-07-17T00:00:00"/>
    <x v="0"/>
    <n v="1"/>
    <s v="Northeast Neighbors"/>
    <n v="4241405"/>
    <n v="898624"/>
    <m/>
    <m/>
    <s v="OREGON ESTATES LLC"/>
    <m/>
    <s v="3550 MEADOW VIEW DR"/>
    <x v="2"/>
    <x v="0"/>
    <x v="0"/>
    <m/>
  </r>
  <r>
    <n v="3"/>
    <n v="2440"/>
    <n v="1"/>
    <d v="2003-07-18T00:00:00"/>
    <x v="0"/>
    <n v="1"/>
    <s v="Southeast Neighbors"/>
    <n v="4245470"/>
    <n v="860598"/>
    <m/>
    <m/>
    <s v="CARNAHAN WILLIAM &amp; JOSH"/>
    <m/>
    <s v="4947 HUNTERS GLEN DR"/>
    <x v="2"/>
    <x v="0"/>
    <x v="0"/>
    <m/>
  </r>
  <r>
    <n v="3"/>
    <n v="1783"/>
    <n v="1"/>
    <d v="2003-07-21T00:00:00"/>
    <x v="0"/>
    <n v="1"/>
    <s v="Crest Drive Citizens Association"/>
    <n v="4236946"/>
    <n v="866665"/>
    <m/>
    <m/>
    <s v="HANSEN JOHN &amp; EVA"/>
    <m/>
    <s v="415 DELLWOOD DR"/>
    <x v="2"/>
    <x v="0"/>
    <x v="0"/>
    <m/>
  </r>
  <r>
    <n v="3"/>
    <n v="2724"/>
    <n v="1"/>
    <d v="2003-07-22T00:00:00"/>
    <x v="0"/>
    <n v="1"/>
    <s v="Santa Clara Community Organization"/>
    <n v="4227277"/>
    <n v="909406"/>
    <m/>
    <m/>
    <s v="OAK GROVE VENTURES INC"/>
    <m/>
    <s v="45 DANIEL DR"/>
    <x v="2"/>
    <x v="0"/>
    <x v="0"/>
    <m/>
  </r>
  <r>
    <n v="3"/>
    <n v="1851"/>
    <n v="1"/>
    <d v="2003-07-23T00:00:00"/>
    <x v="0"/>
    <n v="1"/>
    <s v="Active Bethel Citizens"/>
    <n v="4212719"/>
    <n v="891103"/>
    <m/>
    <m/>
    <s v="FOOTE DEVELOPMENT COMPANY"/>
    <m/>
    <s v="5510 CHARLES WAY"/>
    <x v="2"/>
    <x v="0"/>
    <x v="0"/>
    <m/>
  </r>
  <r>
    <n v="3"/>
    <n v="2816"/>
    <n v="1"/>
    <d v="2003-07-23T00:00:00"/>
    <x v="0"/>
    <n v="1"/>
    <s v="Southeast Neighbors"/>
    <n v="4247065"/>
    <n v="865750"/>
    <m/>
    <m/>
    <s v="LOUIE JACK H"/>
    <m/>
    <s v="1955 WOODSON LP"/>
    <x v="2"/>
    <x v="0"/>
    <x v="0"/>
    <m/>
  </r>
  <r>
    <n v="3"/>
    <n v="380"/>
    <n v="1"/>
    <d v="2003-07-24T00:00:00"/>
    <x v="0"/>
    <n v="1"/>
    <s v="Churchill Area Neighbors"/>
    <n v="4229291"/>
    <n v="869664"/>
    <m/>
    <m/>
    <s v="RUHOFF HOMEBUILDERS INC"/>
    <m/>
    <s v="2486 RANDY LN"/>
    <x v="2"/>
    <x v="0"/>
    <x v="0"/>
    <m/>
  </r>
  <r>
    <n v="3"/>
    <n v="2643"/>
    <n v="1"/>
    <d v="2003-07-24T00:00:00"/>
    <x v="0"/>
    <n v="1"/>
    <s v="Santa Clara Community Organization"/>
    <n v="4227692"/>
    <n v="908681"/>
    <m/>
    <m/>
    <s v="HEITMAN CUSTOM HOMES"/>
    <m/>
    <s v="4675 SYMPHONY DR"/>
    <x v="2"/>
    <x v="0"/>
    <x v="0"/>
    <m/>
  </r>
  <r>
    <n v="3"/>
    <n v="3144"/>
    <n v="1"/>
    <d v="2003-07-24T00:00:00"/>
    <x v="0"/>
    <n v="1"/>
    <s v="Santa Clara Community Organization"/>
    <n v="4224904"/>
    <n v="905736"/>
    <m/>
    <m/>
    <s v="BREEDEN BROS INC"/>
    <m/>
    <s v="4031 TORRINGTON AVE"/>
    <x v="2"/>
    <x v="0"/>
    <x v="0"/>
    <m/>
  </r>
  <r>
    <n v="3"/>
    <n v="3368"/>
    <n v="1"/>
    <d v="2003-07-24T00:00:00"/>
    <x v="1"/>
    <n v="1"/>
    <s v="Northeast Neighbors"/>
    <n v="4249602"/>
    <n v="893484"/>
    <m/>
    <s v="Summeroaks"/>
    <s v="WARD JACK"/>
    <s v="SUMMEROAKS PARK LLC"/>
    <s v="3220 CRESCENT AVE, Unit 52"/>
    <x v="2"/>
    <x v="0"/>
    <x v="0"/>
    <m/>
  </r>
  <r>
    <n v="3"/>
    <n v="2140"/>
    <n v="1"/>
    <d v="2003-07-25T00:00:00"/>
    <x v="0"/>
    <n v="1"/>
    <s v="Northeast Neighbors"/>
    <n v="4241751"/>
    <n v="898565"/>
    <m/>
    <m/>
    <s v="D J S INVESTMENTS L L C"/>
    <m/>
    <s v="1665 CANOE RIDGE WAY"/>
    <x v="2"/>
    <x v="0"/>
    <x v="0"/>
    <m/>
  </r>
  <r>
    <n v="3"/>
    <n v="2771"/>
    <n v="1"/>
    <d v="2003-07-25T00:00:00"/>
    <x v="2"/>
    <n v="1"/>
    <s v="Active Bethel Citizens"/>
    <n v="4214833"/>
    <n v="890484"/>
    <m/>
    <m/>
    <s v="EUGENE SALES CENTER"/>
    <m/>
    <s v="5451 OLYMPIC CIR"/>
    <x v="2"/>
    <x v="0"/>
    <x v="0"/>
    <m/>
  </r>
  <r>
    <n v="3"/>
    <n v="2772"/>
    <n v="1"/>
    <d v="2003-07-25T00:00:00"/>
    <x v="2"/>
    <n v="1"/>
    <s v="Active Bethel Citizens"/>
    <n v="4214704"/>
    <n v="890209"/>
    <m/>
    <m/>
    <s v="EUGENE SALES CENTER"/>
    <m/>
    <s v="5424 OLYMPIC CIR"/>
    <x v="2"/>
    <x v="0"/>
    <x v="0"/>
    <m/>
  </r>
  <r>
    <n v="3"/>
    <n v="2854"/>
    <n v="1"/>
    <d v="2003-07-25T00:00:00"/>
    <x v="0"/>
    <n v="1"/>
    <s v="Active Bethel Citizens"/>
    <n v="4223066"/>
    <n v="884947"/>
    <m/>
    <m/>
    <s v="ADAMO ENTERPRISES INC"/>
    <m/>
    <s v="243 WAITE ST"/>
    <x v="2"/>
    <x v="0"/>
    <x v="0"/>
    <m/>
  </r>
  <r>
    <n v="3"/>
    <n v="2446"/>
    <n v="1"/>
    <d v="2003-07-28T00:00:00"/>
    <x v="0"/>
    <n v="1"/>
    <s v="River Road Community Organization"/>
    <n v="4228376"/>
    <n v="893861"/>
    <m/>
    <m/>
    <s v="KREINDEL RICO"/>
    <m/>
    <s v="611 ROSEWOOD AVE"/>
    <x v="2"/>
    <x v="0"/>
    <x v="0"/>
    <m/>
  </r>
  <r>
    <n v="3"/>
    <n v="2482"/>
    <n v="1"/>
    <d v="2003-07-28T00:00:00"/>
    <x v="0"/>
    <n v="1"/>
    <s v="Churchill Area Neighbors"/>
    <n v="4223335"/>
    <n v="869543"/>
    <m/>
    <m/>
    <s v="SNELL MIKE &amp; TANYA"/>
    <m/>
    <s v="3959 LOS ALTOS LN"/>
    <x v="2"/>
    <x v="0"/>
    <x v="0"/>
    <m/>
  </r>
  <r>
    <n v="3"/>
    <n v="2968"/>
    <n v="1"/>
    <d v="2003-07-28T00:00:00"/>
    <x v="0"/>
    <n v="1"/>
    <s v="Southeast Neighbors"/>
    <n v="4235503"/>
    <n v="862830"/>
    <m/>
    <m/>
    <s v="HAWKING RIVER"/>
    <m/>
    <s v="677 KAMAPHEEMA PL"/>
    <x v="2"/>
    <x v="0"/>
    <x v="0"/>
    <m/>
  </r>
  <r>
    <n v="3"/>
    <n v="2991"/>
    <n v="1"/>
    <d v="2003-07-28T00:00:00"/>
    <x v="0"/>
    <n v="1"/>
    <s v="Northeast Neighbors"/>
    <n v="4243209"/>
    <n v="901099"/>
    <m/>
    <m/>
    <s v="FUTURE B HOMES INC"/>
    <m/>
    <s v="3980 MIRROR POND WAY"/>
    <x v="2"/>
    <x v="0"/>
    <x v="0"/>
    <m/>
  </r>
  <r>
    <n v="3"/>
    <n v="2618"/>
    <n v="1"/>
    <d v="2003-07-29T00:00:00"/>
    <x v="0"/>
    <n v="1"/>
    <s v="Crest Drive Citizens Association"/>
    <n v="4237732"/>
    <n v="870399"/>
    <m/>
    <m/>
    <s v="SEARL JOE &amp; JAN"/>
    <m/>
    <s v="462 W 29TH AVE"/>
    <x v="2"/>
    <x v="0"/>
    <x v="0"/>
    <m/>
  </r>
  <r>
    <n v="3"/>
    <n v="2497"/>
    <n v="1"/>
    <d v="2003-07-30T00:00:00"/>
    <x v="0"/>
    <n v="1"/>
    <s v="Laurel Hill Valley Citizens"/>
    <n v="4249790"/>
    <n v="870329"/>
    <m/>
    <m/>
    <s v="LAW LOUIE &amp; MARIANNE"/>
    <m/>
    <s v="3048 HENDRICKS HILL DR"/>
    <x v="2"/>
    <x v="0"/>
    <x v="0"/>
    <m/>
  </r>
  <r>
    <n v="3"/>
    <n v="2903"/>
    <n v="1"/>
    <d v="2003-07-31T00:00:00"/>
    <x v="0"/>
    <n v="1"/>
    <s v="Southeast Neighbors"/>
    <n v="4242817"/>
    <n v="864091"/>
    <m/>
    <m/>
    <s v="BRUSHLAND ABRAHAM &amp; AUBREY"/>
    <m/>
    <s v="4350 FOX HOLLOW RD"/>
    <x v="2"/>
    <x v="0"/>
    <x v="0"/>
    <m/>
  </r>
  <r>
    <n v="3"/>
    <n v="3011"/>
    <n v="1"/>
    <d v="2003-07-31T00:00:00"/>
    <x v="0"/>
    <n v="1"/>
    <s v="Churchill Area Neighbors"/>
    <n v="4228850"/>
    <n v="869821"/>
    <m/>
    <m/>
    <s v="GANSEN CONSTRUCTION"/>
    <m/>
    <s v="2783 W 29TH AVE"/>
    <x v="2"/>
    <x v="0"/>
    <x v="0"/>
    <m/>
  </r>
  <r>
    <n v="3"/>
    <n v="3464"/>
    <n v="1"/>
    <d v="2003-07-31T00:00:00"/>
    <x v="1"/>
    <n v="1"/>
    <s v="Active Bethel Citizens"/>
    <n v="4215373"/>
    <n v="886215"/>
    <m/>
    <s v="Royal Oaks"/>
    <s v="KOUNS ANETHA BAXTER TE"/>
    <s v="THOMAS ELIZABETH C"/>
    <s v="4900 ROYAL AVE, Unit 31"/>
    <x v="2"/>
    <x v="0"/>
    <x v="0"/>
    <m/>
  </r>
  <r>
    <n v="3"/>
    <n v="931"/>
    <n v="1"/>
    <d v="2003-08-01T00:00:00"/>
    <x v="0"/>
    <n v="1"/>
    <s v="Northeast Neighbors"/>
    <n v="4241898"/>
    <n v="899651"/>
    <m/>
    <m/>
    <s v="DAHL RICH &amp; VALERIE"/>
    <m/>
    <s v="3765 WATERBROOK WAY"/>
    <x v="2"/>
    <x v="0"/>
    <x v="0"/>
    <m/>
  </r>
  <r>
    <n v="3"/>
    <n v="2285"/>
    <n v="1"/>
    <d v="2003-08-01T00:00:00"/>
    <x v="0"/>
    <n v="1"/>
    <s v="Harlow Neighbors"/>
    <n v="4248874"/>
    <n v="879638"/>
    <m/>
    <m/>
    <s v="CARMICHAEL DAVE &amp; BONNIE G"/>
    <m/>
    <s v="3420 BARDELL AVE"/>
    <x v="2"/>
    <x v="0"/>
    <x v="0"/>
    <m/>
  </r>
  <r>
    <n v="2"/>
    <n v="5657"/>
    <n v="1"/>
    <d v="2003-08-04T00:00:00"/>
    <x v="0"/>
    <n v="1"/>
    <s v="Southeast Neighbors"/>
    <n v="4236384"/>
    <n v="860311"/>
    <m/>
    <m/>
    <s v="JIMMERSON RONALD M &amp; GRIFFIN PAT"/>
    <m/>
    <s v="5121 SOLAR HEIGHTS DR"/>
    <x v="2"/>
    <x v="0"/>
    <x v="0"/>
    <m/>
  </r>
  <r>
    <n v="3"/>
    <n v="1137"/>
    <n v="1"/>
    <d v="2003-08-04T00:00:00"/>
    <x v="0"/>
    <n v="1"/>
    <s v="River Road Community Organization"/>
    <n v="4232228"/>
    <n v="890473"/>
    <m/>
    <m/>
    <s v="WELWYN GROUP LLC"/>
    <m/>
    <s v="1128 STEVI SHAY LN"/>
    <x v="2"/>
    <x v="0"/>
    <x v="0"/>
    <m/>
  </r>
  <r>
    <n v="3"/>
    <n v="2708"/>
    <n v="1"/>
    <d v="2003-08-05T00:00:00"/>
    <x v="0"/>
    <n v="1"/>
    <s v="Santa Clara Community Organization"/>
    <n v="4227897"/>
    <n v="909314"/>
    <m/>
    <m/>
    <s v="HEITMAN CUSTOM HOMES"/>
    <m/>
    <s v="160 DANIEL DR"/>
    <x v="2"/>
    <x v="0"/>
    <x v="0"/>
    <m/>
  </r>
  <r>
    <n v="3"/>
    <n v="2855"/>
    <n v="1"/>
    <d v="2003-08-05T00:00:00"/>
    <x v="6"/>
    <n v="1"/>
    <s v="Amazon Neighbors Association"/>
    <n v="4242888"/>
    <n v="870360"/>
    <m/>
    <m/>
    <s v="GROSS RICHARD J"/>
    <m/>
    <s v="2876 KINCAID ST, Unit A"/>
    <x v="2"/>
    <x v="0"/>
    <x v="0"/>
    <m/>
  </r>
  <r>
    <n v="3"/>
    <n v="2803"/>
    <n v="1"/>
    <d v="2003-08-06T00:00:00"/>
    <x v="0"/>
    <n v="1"/>
    <s v="Southeast Neighbors"/>
    <n v="4236267"/>
    <n v="860636"/>
    <m/>
    <m/>
    <s v="H B DESIGN &amp; CONSTRUCTION"/>
    <m/>
    <s v="5134 SOLAR HEIGHTS DR"/>
    <x v="2"/>
    <x v="0"/>
    <x v="0"/>
    <m/>
  </r>
  <r>
    <n v="3"/>
    <n v="3074"/>
    <n v="1"/>
    <d v="2003-08-06T00:00:00"/>
    <x v="0"/>
    <n v="1"/>
    <s v="River Road Community Organization"/>
    <n v="4228473"/>
    <n v="892354"/>
    <m/>
    <m/>
    <s v="ZABEL LARAE"/>
    <m/>
    <s v="1365 LAKE DR"/>
    <x v="2"/>
    <x v="0"/>
    <x v="0"/>
    <m/>
  </r>
  <r>
    <n v="3"/>
    <n v="3077"/>
    <n v="1"/>
    <d v="2003-08-06T00:00:00"/>
    <x v="0"/>
    <n v="1"/>
    <s v="River Road Community Organization"/>
    <n v="4228473"/>
    <n v="892404"/>
    <m/>
    <m/>
    <s v="SHANKLE WILL &amp; ZABEL SARAH"/>
    <m/>
    <s v="1367 LAKE DR"/>
    <x v="2"/>
    <x v="0"/>
    <x v="0"/>
    <m/>
  </r>
  <r>
    <n v="3"/>
    <n v="1852"/>
    <n v="1"/>
    <d v="2003-08-07T00:00:00"/>
    <x v="0"/>
    <n v="1"/>
    <s v="Active Bethel Citizens"/>
    <n v="4212559"/>
    <n v="891257"/>
    <m/>
    <m/>
    <s v="FOOTE DEVELOPMENT COMPANY"/>
    <m/>
    <s v="5539 CHARLES WAY"/>
    <x v="2"/>
    <x v="0"/>
    <x v="0"/>
    <m/>
  </r>
  <r>
    <n v="3"/>
    <n v="1856"/>
    <n v="1"/>
    <d v="2003-08-07T00:00:00"/>
    <x v="0"/>
    <n v="1"/>
    <s v="Active Bethel Citizens"/>
    <n v="4212536"/>
    <n v="891110"/>
    <m/>
    <m/>
    <s v="FOOTE DEVELOPMENT COMPANY"/>
    <m/>
    <s v="5546 CHARLES WAY"/>
    <x v="2"/>
    <x v="0"/>
    <x v="0"/>
    <m/>
  </r>
  <r>
    <n v="3"/>
    <n v="1932"/>
    <n v="1"/>
    <d v="2003-08-07T00:00:00"/>
    <x v="0"/>
    <n v="1"/>
    <s v="Active Bethel Citizens"/>
    <n v="4213212"/>
    <n v="890840"/>
    <m/>
    <m/>
    <s v="FOOTE DEVELOPMENT COMPANY"/>
    <m/>
    <s v="5408 JEFFREY WAY"/>
    <x v="2"/>
    <x v="0"/>
    <x v="0"/>
    <m/>
  </r>
  <r>
    <n v="3"/>
    <n v="2195"/>
    <n v="1"/>
    <d v="2003-08-07T00:00:00"/>
    <x v="0"/>
    <n v="1"/>
    <s v="Unknown"/>
    <m/>
    <m/>
    <m/>
    <s v="Lynbrook II Phase 1"/>
    <s v="BREEDEN BROS INC--DUPLICATE"/>
    <m/>
    <s v="1216 HILO ST"/>
    <x v="2"/>
    <x v="0"/>
    <x v="0"/>
    <m/>
  </r>
  <r>
    <n v="3"/>
    <n v="2686"/>
    <n v="1"/>
    <d v="2003-08-07T00:00:00"/>
    <x v="0"/>
    <n v="1"/>
    <s v="Churchill Area Neighbors"/>
    <n v="4224022"/>
    <n v="869551"/>
    <m/>
    <s v="Woodview #4"/>
    <s v="BREEDEN BROS INC--DUPLICATE"/>
    <m/>
    <s v="3374 BENTLEY AVE"/>
    <x v="2"/>
    <x v="0"/>
    <x v="0"/>
    <m/>
  </r>
  <r>
    <n v="3"/>
    <n v="2518"/>
    <n v="1"/>
    <d v="2003-08-08T00:00:00"/>
    <x v="8"/>
    <n v="3"/>
    <s v="West University Neighbors"/>
    <n v="4241367"/>
    <n v="875223"/>
    <s v="Apartment  1-4 Units"/>
    <m/>
    <s v="ANSLOW &amp; DEGENEAULT"/>
    <m/>
    <s v="1891 FERRY ALY"/>
    <x v="2"/>
    <x v="1"/>
    <x v="1"/>
    <s v="Changed proposed BPR code from SFD to Apartment  1-4 Units. _x000a_BP notes (engineering):&quot;Constructing 2240 sf 2-story triplex on lot already containing SFD (SFD will remain).&quot;"/>
  </r>
  <r>
    <n v="3"/>
    <n v="2949"/>
    <n v="1"/>
    <d v="2003-08-08T00:00:00"/>
    <x v="0"/>
    <n v="1"/>
    <s v="Northeast Neighbors"/>
    <n v="4242674"/>
    <n v="899389"/>
    <m/>
    <m/>
    <s v="RUHOFF HOMEBUILDERS INC"/>
    <m/>
    <s v="3593 QUAIL MEADOW WAY"/>
    <x v="2"/>
    <x v="0"/>
    <x v="0"/>
    <m/>
  </r>
  <r>
    <n v="3"/>
    <n v="3604"/>
    <n v="1"/>
    <d v="2003-08-08T00:00:00"/>
    <x v="1"/>
    <n v="1"/>
    <s v="Harlow Neighbors"/>
    <n v="4250971"/>
    <n v="888295"/>
    <m/>
    <s v="Camelot Village"/>
    <s v="BABCOCK HAROLD"/>
    <m/>
    <s v="3700 BABCOCK LN, Unit 128"/>
    <x v="2"/>
    <x v="0"/>
    <x v="0"/>
    <m/>
  </r>
  <r>
    <n v="3"/>
    <n v="3095"/>
    <n v="1"/>
    <d v="2003-08-11T00:00:00"/>
    <x v="0"/>
    <n v="1"/>
    <s v="Santa Clara Community Organization"/>
    <n v="4224905"/>
    <n v="905806"/>
    <m/>
    <s v="Straford"/>
    <s v="BREEDEN BROS INC"/>
    <m/>
    <s v="4097 TORRINGTON AVE"/>
    <x v="2"/>
    <x v="0"/>
    <x v="0"/>
    <m/>
  </r>
  <r>
    <n v="3"/>
    <n v="3679"/>
    <n v="1"/>
    <d v="2003-08-11T00:00:00"/>
    <x v="1"/>
    <n v="1"/>
    <s v="Northeast Neighbors"/>
    <n v="4249602"/>
    <n v="893484"/>
    <m/>
    <s v="Summeroaks MHP"/>
    <s v="SUMMEROAKS PARK LLC"/>
    <m/>
    <s v="3220 CRESCENT AVE, Unit 5"/>
    <x v="2"/>
    <x v="0"/>
    <x v="0"/>
    <m/>
  </r>
  <r>
    <n v="3"/>
    <n v="3686"/>
    <n v="1"/>
    <d v="2003-08-11T00:00:00"/>
    <x v="1"/>
    <n v="1"/>
    <s v="Active Bethel Citizens"/>
    <n v="4214949"/>
    <n v="888055"/>
    <m/>
    <s v="Daneland MHP"/>
    <s v="DANELAND MBL HOME PARK LLC"/>
    <m/>
    <s v="1199 N TERRY ST, Unit 148"/>
    <x v="2"/>
    <x v="0"/>
    <x v="0"/>
    <m/>
  </r>
  <r>
    <n v="3"/>
    <n v="2826"/>
    <n v="1"/>
    <d v="2003-08-12T00:00:00"/>
    <x v="0"/>
    <n v="1"/>
    <s v="Churchill Area Neighbors"/>
    <n v="4226321"/>
    <n v="869182"/>
    <m/>
    <m/>
    <s v="WILLIAMS RAY &amp; BARBARA"/>
    <m/>
    <s v="3387 SOUTHVIEW DR"/>
    <x v="2"/>
    <x v="0"/>
    <x v="0"/>
    <m/>
  </r>
  <r>
    <n v="3"/>
    <n v="3028"/>
    <n v="1"/>
    <d v="2003-08-13T00:00:00"/>
    <x v="0"/>
    <n v="1"/>
    <s v="Southeast Neighbors"/>
    <n v="4247052"/>
    <n v="862036"/>
    <m/>
    <m/>
    <s v="STEBBINS CHRIS"/>
    <m/>
    <s v="4675 CRESCENT RIDGE LN"/>
    <x v="2"/>
    <x v="0"/>
    <x v="0"/>
    <m/>
  </r>
  <r>
    <n v="3"/>
    <n v="1854"/>
    <n v="1"/>
    <d v="2003-08-14T00:00:00"/>
    <x v="0"/>
    <n v="1"/>
    <s v="Active Bethel Citizens"/>
    <n v="4212614"/>
    <n v="891255"/>
    <m/>
    <m/>
    <s v="FOOTE DEVELOPMENT COMPANY"/>
    <m/>
    <s v="5523 CHARLES WAY"/>
    <x v="2"/>
    <x v="0"/>
    <x v="0"/>
    <m/>
  </r>
  <r>
    <n v="3"/>
    <n v="3102"/>
    <n v="1"/>
    <d v="2003-08-14T00:00:00"/>
    <x v="0"/>
    <n v="1"/>
    <s v="Northeast Neighbors"/>
    <n v="4241563"/>
    <n v="898688"/>
    <m/>
    <m/>
    <s v="OREGON ESTATES LLC"/>
    <m/>
    <s v="1622 SAND TRAP LN"/>
    <x v="2"/>
    <x v="0"/>
    <x v="0"/>
    <m/>
  </r>
  <r>
    <n v="3"/>
    <n v="3146"/>
    <n v="1"/>
    <d v="2003-08-14T00:00:00"/>
    <x v="0"/>
    <n v="1"/>
    <s v="Goodpasture Island Neighbors"/>
    <n v="4236712"/>
    <n v="894144"/>
    <m/>
    <m/>
    <s v="BRUCE WIECHERT CUSTOM HOMES"/>
    <m/>
    <s v="3375 LAKESIDE DR"/>
    <x v="2"/>
    <x v="0"/>
    <x v="0"/>
    <m/>
  </r>
  <r>
    <n v="3"/>
    <n v="3523"/>
    <n v="1"/>
    <d v="2003-08-14T00:00:00"/>
    <x v="1"/>
    <n v="1"/>
    <s v="Active Bethel Citizens"/>
    <n v="4215055"/>
    <n v="891734"/>
    <m/>
    <s v="Woodland MHP"/>
    <s v="WOODLAND PARK ESTATES"/>
    <m/>
    <s v="1699 N TERRY ST, Unit 205"/>
    <x v="2"/>
    <x v="0"/>
    <x v="0"/>
    <m/>
  </r>
  <r>
    <n v="3"/>
    <n v="3523"/>
    <n v="1"/>
    <d v="2003-08-14T00:00:00"/>
    <x v="1"/>
    <n v="1"/>
    <s v="Active Bethel Citizens"/>
    <n v="4215055"/>
    <n v="891734"/>
    <m/>
    <s v="Woodland MHP"/>
    <s v="WOODLAND PARK ESTATES"/>
    <m/>
    <s v="1699 N TERRY ST, Unit 205"/>
    <x v="2"/>
    <x v="0"/>
    <x v="0"/>
    <m/>
  </r>
  <r>
    <n v="2"/>
    <n v="4197"/>
    <n v="1"/>
    <d v="2003-08-15T00:00:00"/>
    <x v="0"/>
    <n v="1"/>
    <s v="Active Bethel Citizens"/>
    <n v="4222701"/>
    <n v="885264"/>
    <m/>
    <m/>
    <s v="HALL ERIC S"/>
    <m/>
    <s v="306 WAITE ST"/>
    <x v="2"/>
    <x v="0"/>
    <x v="0"/>
    <m/>
  </r>
  <r>
    <n v="3"/>
    <n v="3746"/>
    <n v="1"/>
    <d v="2003-08-15T00:00:00"/>
    <x v="1"/>
    <n v="1"/>
    <s v="Active Bethel Citizens"/>
    <n v="4215373"/>
    <n v="886215"/>
    <m/>
    <s v="Royal Oaks MHP"/>
    <s v="ROYAL OAKS M H PARK"/>
    <m/>
    <s v="4900 ROYAL AVE, Unit 22"/>
    <x v="2"/>
    <x v="0"/>
    <x v="0"/>
    <m/>
  </r>
  <r>
    <n v="3"/>
    <n v="3776"/>
    <n v="1"/>
    <d v="2003-08-15T00:00:00"/>
    <x v="1"/>
    <n v="1"/>
    <s v="Active Bethel Citizens"/>
    <n v="4220215"/>
    <n v="885248"/>
    <m/>
    <m/>
    <s v="RASMUSSON LIVING TRUST"/>
    <s v="EMERALD LIFESTYLE HOMES"/>
    <s v="4175 FERGUS AVE, Unit 11"/>
    <x v="2"/>
    <x v="0"/>
    <x v="0"/>
    <m/>
  </r>
  <r>
    <n v="3"/>
    <n v="2487"/>
    <n v="1"/>
    <d v="2003-08-18T00:00:00"/>
    <x v="0"/>
    <n v="1"/>
    <s v="Jefferson Westside Neighbors"/>
    <n v="4234632"/>
    <n v="879524"/>
    <m/>
    <m/>
    <s v="MICHAEL GRAMZOW CONST LLC"/>
    <m/>
    <s v="1265 W 8TH ALY"/>
    <x v="2"/>
    <x v="0"/>
    <x v="0"/>
    <m/>
  </r>
  <r>
    <n v="3"/>
    <n v="3216"/>
    <n v="1"/>
    <d v="2003-08-18T00:00:00"/>
    <x v="3"/>
    <n v="2"/>
    <s v="Northeast Neighbors"/>
    <n v="4243102"/>
    <n v="897576"/>
    <m/>
    <m/>
    <s v="MELTEBEKE CONSTRUCTION DBA"/>
    <m/>
    <s v="3371 LAKE GROVE DR"/>
    <x v="2"/>
    <x v="1"/>
    <x v="1"/>
    <m/>
  </r>
  <r>
    <n v="3"/>
    <n v="3271"/>
    <n v="1"/>
    <d v="2003-08-18T00:00:00"/>
    <x v="0"/>
    <n v="1"/>
    <s v="Northeast Neighbors"/>
    <n v="4245883"/>
    <n v="896241"/>
    <m/>
    <m/>
    <s v="MELTEBEKE CONSTRUCTION DBA"/>
    <m/>
    <s v="2402 PARK VIEW DR"/>
    <x v="2"/>
    <x v="0"/>
    <x v="0"/>
    <m/>
  </r>
  <r>
    <n v="3"/>
    <n v="3447"/>
    <n v="1"/>
    <d v="2003-08-18T00:00:00"/>
    <x v="0"/>
    <n v="1"/>
    <s v="Harlow Neighbors"/>
    <n v="4250693"/>
    <n v="880494"/>
    <m/>
    <m/>
    <s v="FOGELSTROM CO"/>
    <m/>
    <s v="465 COVEY LN"/>
    <x v="2"/>
    <x v="0"/>
    <x v="0"/>
    <m/>
  </r>
  <r>
    <n v="3"/>
    <n v="3449"/>
    <n v="1"/>
    <d v="2003-08-18T00:00:00"/>
    <x v="0"/>
    <n v="1"/>
    <s v="Harlow Neighbors"/>
    <n v="4250758"/>
    <n v="880661"/>
    <m/>
    <m/>
    <s v="FOGELSTROM CO"/>
    <m/>
    <s v="455 COVEY LN"/>
    <x v="2"/>
    <x v="0"/>
    <x v="0"/>
    <m/>
  </r>
  <r>
    <n v="3"/>
    <n v="3710"/>
    <n v="1"/>
    <d v="2003-08-18T00:00:00"/>
    <x v="1"/>
    <n v="1"/>
    <s v="Northeast Neighbors"/>
    <n v="4249602"/>
    <n v="893484"/>
    <m/>
    <s v="Summeroaks MHP"/>
    <s v="SUMMEROAKS PARK LLC"/>
    <m/>
    <s v="3220 CRESCENT AVE, Unit 4"/>
    <x v="2"/>
    <x v="0"/>
    <x v="0"/>
    <m/>
  </r>
  <r>
    <n v="3"/>
    <n v="3712"/>
    <n v="1"/>
    <d v="2003-08-18T00:00:00"/>
    <x v="1"/>
    <n v="1"/>
    <s v="Northeast Neighbors"/>
    <n v="4249602"/>
    <n v="893484"/>
    <m/>
    <s v="Summeroaks MHP"/>
    <s v="SUMMEROAKS PARK LLC"/>
    <m/>
    <s v="3220 CRESCENT AVE, Unit 17"/>
    <x v="2"/>
    <x v="0"/>
    <x v="0"/>
    <m/>
  </r>
  <r>
    <n v="3"/>
    <n v="3018"/>
    <n v="1"/>
    <d v="2003-08-19T00:00:00"/>
    <x v="0"/>
    <n v="1"/>
    <s v="Active Bethel Citizens"/>
    <n v="4215556"/>
    <n v="893521"/>
    <m/>
    <m/>
    <s v="ANDERSON AMY"/>
    <m/>
    <s v="2180 W IRWIN WAY"/>
    <x v="2"/>
    <x v="0"/>
    <x v="0"/>
    <m/>
  </r>
  <r>
    <n v="3"/>
    <n v="3073"/>
    <n v="1"/>
    <d v="2003-08-20T00:00:00"/>
    <x v="0"/>
    <n v="1"/>
    <s v="Southeast Neighbors"/>
    <n v="4238303"/>
    <n v="862505"/>
    <m/>
    <m/>
    <s v="GRAVELINE RICHARD A (DICK)"/>
    <m/>
    <s v="127 ROCKRIDGE LP"/>
    <x v="2"/>
    <x v="0"/>
    <x v="0"/>
    <m/>
  </r>
  <r>
    <n v="3"/>
    <n v="3050"/>
    <n v="1"/>
    <d v="2003-08-21T00:00:00"/>
    <x v="0"/>
    <n v="1"/>
    <s v="Santa Clara Community Organization"/>
    <n v="4228206"/>
    <n v="908383"/>
    <m/>
    <m/>
    <s v="CRESCENT HOMES INC"/>
    <m/>
    <s v="168 SPRINGWOOD DR"/>
    <x v="2"/>
    <x v="0"/>
    <x v="0"/>
    <m/>
  </r>
  <r>
    <n v="3"/>
    <n v="3349"/>
    <n v="1"/>
    <d v="2003-08-21T00:00:00"/>
    <x v="0"/>
    <n v="1"/>
    <s v="River Road Community Organization"/>
    <n v="4228874"/>
    <n v="894101"/>
    <m/>
    <m/>
    <s v="MASADA DEVELOPMENT INC"/>
    <m/>
    <s v="1670 DALTON DR"/>
    <x v="2"/>
    <x v="0"/>
    <x v="0"/>
    <m/>
  </r>
  <r>
    <n v="3"/>
    <n v="2401"/>
    <n v="1"/>
    <d v="2003-08-22T00:00:00"/>
    <x v="0"/>
    <n v="1"/>
    <s v="Active Bethel Citizens"/>
    <n v="4212832"/>
    <n v="891095"/>
    <m/>
    <m/>
    <s v="FOOTE MIKE"/>
    <m/>
    <s v="5492 CHARLES WAY"/>
    <x v="2"/>
    <x v="0"/>
    <x v="0"/>
    <m/>
  </r>
  <r>
    <n v="3"/>
    <n v="2405"/>
    <n v="1"/>
    <d v="2003-08-22T00:00:00"/>
    <x v="0"/>
    <n v="1"/>
    <s v="Active Bethel Citizens"/>
    <n v="4212892"/>
    <n v="891093"/>
    <m/>
    <m/>
    <s v="FOOTE DEVELOPMENT COMPANY"/>
    <m/>
    <s v="5480 CHARLES WAY"/>
    <x v="2"/>
    <x v="0"/>
    <x v="0"/>
    <m/>
  </r>
  <r>
    <n v="3"/>
    <n v="2578"/>
    <n v="1"/>
    <d v="2003-08-22T00:00:00"/>
    <x v="0"/>
    <n v="1"/>
    <s v="Northeast Neighbors"/>
    <n v="4250340"/>
    <n v="896475"/>
    <m/>
    <m/>
    <s v="ANSLOW &amp; DEGENEAULT"/>
    <m/>
    <s v="2845 MARTINIQUE AVE"/>
    <x v="2"/>
    <x v="0"/>
    <x v="0"/>
    <m/>
  </r>
  <r>
    <n v="3"/>
    <n v="3346"/>
    <n v="1"/>
    <d v="2003-08-22T00:00:00"/>
    <x v="0"/>
    <n v="1"/>
    <s v="Northeast Neighbors"/>
    <n v="4243030"/>
    <n v="899987"/>
    <m/>
    <m/>
    <s v="WESTER KATRINA"/>
    <m/>
    <s v="3755 STERLING WOODS DR"/>
    <x v="2"/>
    <x v="0"/>
    <x v="0"/>
    <m/>
  </r>
  <r>
    <n v="3"/>
    <n v="3105"/>
    <n v="1"/>
    <d v="2003-08-25T00:00:00"/>
    <x v="0"/>
    <n v="1"/>
    <s v="Northeast Neighbors"/>
    <n v="4242215"/>
    <n v="896661"/>
    <m/>
    <m/>
    <s v="KNUTSON &amp; SONS"/>
    <m/>
    <s v="3182 METOLIUS DR"/>
    <x v="2"/>
    <x v="0"/>
    <x v="0"/>
    <m/>
  </r>
  <r>
    <n v="3"/>
    <n v="3237"/>
    <n v="1"/>
    <d v="2003-08-25T00:00:00"/>
    <x v="0"/>
    <n v="1"/>
    <s v="Northeast Neighbors"/>
    <n v="4241848"/>
    <n v="898560"/>
    <m/>
    <m/>
    <s v="PAPAZIAN MICHAEL"/>
    <m/>
    <s v="1695 CANOE RIDGE WAY"/>
    <x v="2"/>
    <x v="0"/>
    <x v="0"/>
    <m/>
  </r>
  <r>
    <n v="3"/>
    <n v="3477"/>
    <n v="1"/>
    <d v="2003-08-25T00:00:00"/>
    <x v="2"/>
    <n v="1"/>
    <s v="River Road Community Organization"/>
    <n v="4225955"/>
    <n v="895719"/>
    <m/>
    <m/>
    <s v="JOHNSTON FRANK"/>
    <m/>
    <s v="246 BUSHNELL LN"/>
    <x v="2"/>
    <x v="0"/>
    <x v="0"/>
    <m/>
  </r>
  <r>
    <n v="3"/>
    <n v="3783"/>
    <n v="1"/>
    <d v="2003-08-25T00:00:00"/>
    <x v="1"/>
    <n v="1"/>
    <s v="Harlow Neighbors"/>
    <n v="4250971"/>
    <n v="888295"/>
    <m/>
    <m/>
    <s v="BABCOCK HAROLD"/>
    <m/>
    <s v="3700 BABCOCK LN, Unit 127"/>
    <x v="2"/>
    <x v="0"/>
    <x v="0"/>
    <m/>
  </r>
  <r>
    <n v="3"/>
    <n v="3786"/>
    <n v="1"/>
    <d v="2003-08-25T00:00:00"/>
    <x v="1"/>
    <n v="1"/>
    <s v="Harlow Neighbors"/>
    <n v="4250971"/>
    <n v="888295"/>
    <m/>
    <m/>
    <s v="BABCOCK HAROLD"/>
    <m/>
    <s v="3700 BABCOCK LN, Unit 135"/>
    <x v="2"/>
    <x v="0"/>
    <x v="0"/>
    <m/>
  </r>
  <r>
    <n v="3"/>
    <n v="3875"/>
    <n v="1"/>
    <d v="2003-08-25T00:00:00"/>
    <x v="1"/>
    <n v="1"/>
    <s v="Northeast Neighbors"/>
    <n v="4249602"/>
    <n v="893484"/>
    <m/>
    <m/>
    <s v="WARD JACK"/>
    <m/>
    <s v="3220 CRESCENT AVE, Unit 41"/>
    <x v="2"/>
    <x v="0"/>
    <x v="0"/>
    <m/>
  </r>
  <r>
    <n v="3"/>
    <n v="3881"/>
    <n v="1"/>
    <d v="2003-08-25T00:00:00"/>
    <x v="1"/>
    <n v="1"/>
    <s v="Northeast Neighbors"/>
    <n v="4249602"/>
    <n v="893484"/>
    <m/>
    <m/>
    <s v="WARD JACK"/>
    <m/>
    <s v="3220 CRESCENT AVE, Unit 75"/>
    <x v="2"/>
    <x v="0"/>
    <x v="0"/>
    <m/>
  </r>
  <r>
    <n v="3"/>
    <n v="3884"/>
    <n v="1"/>
    <d v="2003-08-25T00:00:00"/>
    <x v="1"/>
    <n v="1"/>
    <s v="Northeast Neighbors"/>
    <n v="4249602"/>
    <n v="893484"/>
    <m/>
    <s v="Summeroaks"/>
    <s v="WARD JACK"/>
    <m/>
    <s v="3220 CRESCENT AVE, Unit 44"/>
    <x v="2"/>
    <x v="0"/>
    <x v="0"/>
    <m/>
  </r>
  <r>
    <n v="3"/>
    <n v="3886"/>
    <n v="1"/>
    <d v="2003-08-25T00:00:00"/>
    <x v="1"/>
    <n v="1"/>
    <s v="Northeast Neighbors"/>
    <n v="4249602"/>
    <n v="893484"/>
    <m/>
    <s v="Summeroaks MHP"/>
    <s v="SUMMEROAKS PARK LLC"/>
    <m/>
    <s v="3220 CRESCENT AVE, Unit 43"/>
    <x v="2"/>
    <x v="0"/>
    <x v="0"/>
    <m/>
  </r>
  <r>
    <n v="3"/>
    <n v="3888"/>
    <n v="1"/>
    <d v="2003-08-25T00:00:00"/>
    <x v="1"/>
    <n v="1"/>
    <s v="Northeast Neighbors"/>
    <n v="4249602"/>
    <n v="893484"/>
    <m/>
    <s v="Summeroaks MHP"/>
    <s v="SUMMEROAKS PARK LLC"/>
    <m/>
    <s v="3220 CRESCENT AVE, Unit 42"/>
    <x v="2"/>
    <x v="0"/>
    <x v="0"/>
    <m/>
  </r>
  <r>
    <n v="3"/>
    <n v="2922"/>
    <n v="1"/>
    <d v="2003-08-27T00:00:00"/>
    <x v="0"/>
    <n v="1"/>
    <s v="Active Bethel Citizens"/>
    <n v="4212281"/>
    <n v="889257"/>
    <m/>
    <m/>
    <s v="HAYDEN HOMES"/>
    <m/>
    <s v="1222 BROWER AVE"/>
    <x v="2"/>
    <x v="0"/>
    <x v="0"/>
    <m/>
  </r>
  <r>
    <n v="3"/>
    <n v="2925"/>
    <n v="1"/>
    <d v="2003-08-27T00:00:00"/>
    <x v="0"/>
    <n v="1"/>
    <s v="Active Bethel Citizens"/>
    <n v="4212283"/>
    <n v="889318"/>
    <m/>
    <m/>
    <s v="HAYDEN HOMES"/>
    <m/>
    <s v="1234 BROWER AVE"/>
    <x v="2"/>
    <x v="0"/>
    <x v="0"/>
    <m/>
  </r>
  <r>
    <n v="3"/>
    <n v="3177"/>
    <n v="1"/>
    <d v="2003-08-27T00:00:00"/>
    <x v="0"/>
    <n v="1"/>
    <s v="Active Bethel Citizens"/>
    <n v="4212424"/>
    <n v="889100"/>
    <m/>
    <m/>
    <s v="HAYDEN HOMES"/>
    <m/>
    <s v="5650 DONOHOE AVE"/>
    <x v="2"/>
    <x v="0"/>
    <x v="0"/>
    <m/>
  </r>
  <r>
    <n v="3"/>
    <n v="3179"/>
    <n v="1"/>
    <d v="2003-08-27T00:00:00"/>
    <x v="0"/>
    <n v="1"/>
    <s v="Active Bethel Citizens"/>
    <n v="4212364"/>
    <n v="889104"/>
    <m/>
    <m/>
    <s v="HAYDEN HOMES"/>
    <m/>
    <s v="5662 DONOHOE AVE"/>
    <x v="2"/>
    <x v="0"/>
    <x v="0"/>
    <m/>
  </r>
  <r>
    <n v="3"/>
    <n v="3180"/>
    <n v="1"/>
    <d v="2003-08-27T00:00:00"/>
    <x v="0"/>
    <n v="1"/>
    <s v="Active Bethel Citizens"/>
    <n v="4212446"/>
    <n v="889252"/>
    <m/>
    <m/>
    <s v="HAYDEN HOMES"/>
    <m/>
    <s v="1219 BROWER AVE"/>
    <x v="2"/>
    <x v="0"/>
    <x v="0"/>
    <m/>
  </r>
  <r>
    <n v="3"/>
    <n v="3181"/>
    <n v="1"/>
    <d v="2003-08-27T00:00:00"/>
    <x v="0"/>
    <n v="1"/>
    <s v="Active Bethel Citizens"/>
    <n v="4212448"/>
    <n v="889311"/>
    <m/>
    <m/>
    <s v="HAYDEN HOMES"/>
    <m/>
    <s v="1229 BROWER AVE"/>
    <x v="2"/>
    <x v="0"/>
    <x v="0"/>
    <m/>
  </r>
  <r>
    <n v="3"/>
    <n v="3182"/>
    <n v="1"/>
    <d v="2003-08-27T00:00:00"/>
    <x v="0"/>
    <n v="1"/>
    <s v="Active Bethel Citizens"/>
    <n v="4212457"/>
    <n v="889489"/>
    <m/>
    <m/>
    <s v="HAYDEN HOMES"/>
    <m/>
    <s v="1281 BROWER AVE"/>
    <x v="2"/>
    <x v="0"/>
    <x v="0"/>
    <m/>
  </r>
  <r>
    <n v="3"/>
    <n v="3183"/>
    <n v="1"/>
    <d v="2003-08-27T00:00:00"/>
    <x v="0"/>
    <n v="1"/>
    <s v="Active Bethel Citizens"/>
    <n v="4212453"/>
    <n v="889429"/>
    <m/>
    <m/>
    <s v="HAYDEN HOMES"/>
    <m/>
    <s v="1263 BROWER AVE"/>
    <x v="2"/>
    <x v="0"/>
    <x v="0"/>
    <m/>
  </r>
  <r>
    <n v="3"/>
    <n v="3522"/>
    <n v="1"/>
    <d v="2003-08-27T00:00:00"/>
    <x v="0"/>
    <n v="1"/>
    <s v="Southeast Neighbors"/>
    <n v="4245184"/>
    <n v="862246"/>
    <m/>
    <m/>
    <s v="THOMPSON JOHN J &amp; RENEE L"/>
    <m/>
    <s v="4524 PADDOCK DR"/>
    <x v="2"/>
    <x v="0"/>
    <x v="0"/>
    <m/>
  </r>
  <r>
    <n v="3"/>
    <n v="4081"/>
    <n v="1"/>
    <d v="2003-08-28T00:00:00"/>
    <x v="1"/>
    <n v="1"/>
    <s v="Northeast Neighbors"/>
    <n v="4249602"/>
    <n v="893484"/>
    <m/>
    <s v="Summeroaks MHP"/>
    <s v="SUMMEROAKS PARK LLC"/>
    <m/>
    <s v="3220 CRESCENT AVE, Unit 57"/>
    <x v="2"/>
    <x v="0"/>
    <x v="0"/>
    <m/>
  </r>
  <r>
    <n v="3"/>
    <n v="3017"/>
    <n v="1"/>
    <d v="2003-08-29T00:00:00"/>
    <x v="0"/>
    <n v="1"/>
    <s v="Active Bethel Citizens"/>
    <n v="4215646"/>
    <n v="893527"/>
    <m/>
    <m/>
    <s v="ANDERSON AMY"/>
    <m/>
    <s v="2184 W IRWIN WAY"/>
    <x v="2"/>
    <x v="0"/>
    <x v="0"/>
    <m/>
  </r>
  <r>
    <n v="3"/>
    <n v="3129"/>
    <n v="1"/>
    <d v="2003-09-03T00:00:00"/>
    <x v="0"/>
    <n v="1"/>
    <s v="Goodpasture Island Neighbors"/>
    <n v="4236555"/>
    <n v="895406"/>
    <m/>
    <m/>
    <s v="OREGON ESTATES LLC"/>
    <m/>
    <s v="3355 RIVERPLACE DR"/>
    <x v="2"/>
    <x v="0"/>
    <x v="0"/>
    <m/>
  </r>
  <r>
    <n v="3"/>
    <n v="3512"/>
    <n v="1"/>
    <d v="2003-09-03T00:00:00"/>
    <x v="0"/>
    <n v="1"/>
    <s v="Northeast Neighbors"/>
    <n v="4242759"/>
    <n v="899728"/>
    <m/>
    <m/>
    <s v="WESTER KATRINA"/>
    <m/>
    <s v="1958 CRIMSON AVE"/>
    <x v="2"/>
    <x v="0"/>
    <x v="0"/>
    <m/>
  </r>
  <r>
    <n v="3"/>
    <n v="3408"/>
    <n v="1"/>
    <d v="2003-09-04T00:00:00"/>
    <x v="6"/>
    <n v="1"/>
    <s v="Jefferson Westside Neighbors"/>
    <n v="4237954"/>
    <n v="877085"/>
    <m/>
    <m/>
    <s v="IVERSON BOYD"/>
    <m/>
    <s v="1401 LAWRENCE ALY"/>
    <x v="2"/>
    <x v="0"/>
    <x v="0"/>
    <m/>
  </r>
  <r>
    <n v="3"/>
    <n v="3872"/>
    <n v="1"/>
    <d v="2003-09-05T00:00:00"/>
    <x v="0"/>
    <n v="1"/>
    <s v="Active Bethel Citizens"/>
    <n v="4213563"/>
    <n v="890768"/>
    <m/>
    <m/>
    <s v="FOOTE MIKE"/>
    <m/>
    <s v="1687 RILEY LN"/>
    <x v="2"/>
    <x v="0"/>
    <x v="0"/>
    <m/>
  </r>
  <r>
    <n v="3"/>
    <n v="3873"/>
    <n v="1"/>
    <d v="2003-09-05T00:00:00"/>
    <x v="0"/>
    <n v="1"/>
    <s v="Active Bethel Citizens"/>
    <n v="4213566"/>
    <n v="890831"/>
    <m/>
    <m/>
    <s v="FOOTE DEVELOPMENT COMPANY"/>
    <m/>
    <s v="5268 JEFFREY WAY"/>
    <x v="2"/>
    <x v="0"/>
    <x v="0"/>
    <m/>
  </r>
  <r>
    <n v="3"/>
    <n v="3874"/>
    <n v="1"/>
    <d v="2003-09-05T00:00:00"/>
    <x v="0"/>
    <n v="1"/>
    <s v="Active Bethel Citizens"/>
    <n v="4213519"/>
    <n v="890769"/>
    <m/>
    <m/>
    <s v="FOOTE MIKE"/>
    <m/>
    <s v="1683 RILEY LN"/>
    <x v="2"/>
    <x v="0"/>
    <x v="0"/>
    <m/>
  </r>
  <r>
    <n v="3"/>
    <n v="2624"/>
    <n v="1"/>
    <d v="2003-09-08T00:00:00"/>
    <x v="0"/>
    <n v="1"/>
    <s v="Southeast Neighbors"/>
    <n v="4246908"/>
    <n v="863129"/>
    <m/>
    <m/>
    <s v="BRUNT RON &amp; ELIZABETH"/>
    <m/>
    <s v="4332 WENDELL LN"/>
    <x v="2"/>
    <x v="0"/>
    <x v="0"/>
    <m/>
  </r>
  <r>
    <n v="3"/>
    <n v="2921"/>
    <n v="1"/>
    <d v="2003-09-08T00:00:00"/>
    <x v="0"/>
    <n v="1"/>
    <s v="Active Bethel Citizens"/>
    <n v="4212244"/>
    <n v="889107"/>
    <m/>
    <m/>
    <s v="HAYDEN HOMES"/>
    <m/>
    <s v="5696 DONOHOE AVE"/>
    <x v="2"/>
    <x v="0"/>
    <x v="0"/>
    <m/>
  </r>
  <r>
    <n v="3"/>
    <n v="2923"/>
    <n v="1"/>
    <d v="2003-09-08T00:00:00"/>
    <x v="0"/>
    <n v="1"/>
    <s v="Active Bethel Citizens"/>
    <n v="4212289"/>
    <n v="889495"/>
    <m/>
    <m/>
    <s v="HAYDEN HOMES"/>
    <m/>
    <s v="1286 BROWER AVE"/>
    <x v="2"/>
    <x v="0"/>
    <x v="0"/>
    <m/>
  </r>
  <r>
    <n v="3"/>
    <n v="2924"/>
    <n v="1"/>
    <d v="2003-09-08T00:00:00"/>
    <x v="0"/>
    <n v="1"/>
    <s v="Active Bethel Citizens"/>
    <n v="4212287"/>
    <n v="889437"/>
    <m/>
    <m/>
    <s v="HAYDEN HOMES"/>
    <m/>
    <s v="1268 BROWER AVE"/>
    <x v="2"/>
    <x v="0"/>
    <x v="0"/>
    <m/>
  </r>
  <r>
    <n v="3"/>
    <n v="2927"/>
    <n v="1"/>
    <d v="2003-09-08T00:00:00"/>
    <x v="0"/>
    <n v="1"/>
    <s v="Active Bethel Citizens"/>
    <n v="4212303"/>
    <n v="889104"/>
    <m/>
    <m/>
    <s v="HAYDEN HOMES"/>
    <m/>
    <s v="5674 DONOHOE AVE"/>
    <x v="2"/>
    <x v="0"/>
    <x v="0"/>
    <m/>
  </r>
  <r>
    <n v="3"/>
    <n v="3274"/>
    <n v="1"/>
    <d v="2003-09-08T00:00:00"/>
    <x v="0"/>
    <n v="1"/>
    <s v="Churchill Area Neighbors"/>
    <n v="4228425"/>
    <n v="873927"/>
    <m/>
    <m/>
    <s v="MCKAY A BRUCE"/>
    <m/>
    <s v="2645 HIGHLAND OAKS DR"/>
    <x v="2"/>
    <x v="0"/>
    <x v="0"/>
    <m/>
  </r>
  <r>
    <n v="3"/>
    <n v="3345"/>
    <n v="1"/>
    <d v="2003-09-08T00:00:00"/>
    <x v="0"/>
    <n v="1"/>
    <s v="Goodpasture Island Neighbors"/>
    <n v="4235897"/>
    <n v="894788"/>
    <m/>
    <m/>
    <s v="BRUCE WIECHERT CUSTOM HOMES"/>
    <m/>
    <s v="3128 RIVERPLACE DR"/>
    <x v="2"/>
    <x v="0"/>
    <x v="0"/>
    <m/>
  </r>
  <r>
    <n v="3"/>
    <n v="3677"/>
    <n v="1"/>
    <d v="2003-09-08T00:00:00"/>
    <x v="0"/>
    <n v="1"/>
    <s v="Active Bethel Citizens"/>
    <n v="4210487"/>
    <n v="890292"/>
    <m/>
    <m/>
    <s v="BRUCE WIECHERT CUSTOM HOMES"/>
    <m/>
    <s v="5954 JORDAN DR"/>
    <x v="2"/>
    <x v="0"/>
    <x v="0"/>
    <m/>
  </r>
  <r>
    <n v="3"/>
    <n v="1257"/>
    <n v="1"/>
    <d v="2003-09-09T00:00:00"/>
    <x v="8"/>
    <n v="4"/>
    <s v="West University Neighbors"/>
    <n v="4241796"/>
    <n v="875712"/>
    <m/>
    <m/>
    <s v="SITTNER FREDDIE"/>
    <m/>
    <s v="1745 PATTERSON ALY"/>
    <x v="2"/>
    <x v="1"/>
    <x v="1"/>
    <m/>
  </r>
  <r>
    <n v="3"/>
    <n v="2256"/>
    <n v="1"/>
    <d v="2003-09-09T00:00:00"/>
    <x v="0"/>
    <n v="1"/>
    <s v="Churchill Area Neighbors"/>
    <n v="4228239"/>
    <n v="870909"/>
    <m/>
    <m/>
    <s v="LEYBA ERIC &amp; HEIDI"/>
    <m/>
    <s v="2685 SUNCREST AVE"/>
    <x v="2"/>
    <x v="0"/>
    <x v="0"/>
    <m/>
  </r>
  <r>
    <n v="3"/>
    <n v="3637"/>
    <n v="1"/>
    <d v="2003-09-09T00:00:00"/>
    <x v="0"/>
    <n v="1"/>
    <s v="Harlow Neighbors"/>
    <n v="4250605"/>
    <n v="880518"/>
    <m/>
    <m/>
    <s v="FOGELSTROM CO"/>
    <m/>
    <s v="464 COVEY LN"/>
    <x v="2"/>
    <x v="0"/>
    <x v="0"/>
    <m/>
  </r>
  <r>
    <n v="3"/>
    <n v="3905"/>
    <n v="1"/>
    <d v="2003-09-09T00:00:00"/>
    <x v="0"/>
    <n v="1"/>
    <s v="Active Bethel Citizens"/>
    <n v="4213522"/>
    <n v="890833"/>
    <m/>
    <m/>
    <s v="FOOTE DEVELOPMENT COMPANY"/>
    <m/>
    <s v="1699 RILEY LN"/>
    <x v="2"/>
    <x v="0"/>
    <x v="0"/>
    <m/>
  </r>
  <r>
    <n v="3"/>
    <n v="3908"/>
    <n v="1"/>
    <d v="2003-09-09T00:00:00"/>
    <x v="0"/>
    <n v="1"/>
    <s v="Active Bethel Citizens"/>
    <n v="4213605"/>
    <n v="890767"/>
    <m/>
    <m/>
    <s v="FOOTE DEVELOPMENT COMPANY"/>
    <m/>
    <s v="1691 RILEY LN"/>
    <x v="2"/>
    <x v="0"/>
    <x v="0"/>
    <m/>
  </r>
  <r>
    <n v="3"/>
    <n v="3309"/>
    <n v="1"/>
    <d v="2003-09-10T00:00:00"/>
    <x v="0"/>
    <n v="1"/>
    <s v="Northeast Neighbors"/>
    <n v="4243515"/>
    <n v="897740"/>
    <m/>
    <m/>
    <s v="QUALITY HOMES"/>
    <m/>
    <s v="3347 GILHAM RD"/>
    <x v="2"/>
    <x v="0"/>
    <x v="0"/>
    <m/>
  </r>
  <r>
    <n v="3"/>
    <n v="3458"/>
    <n v="1"/>
    <d v="2003-09-10T00:00:00"/>
    <x v="2"/>
    <n v="1"/>
    <s v="Active Bethel Citizens"/>
    <n v="4214825"/>
    <n v="890215"/>
    <m/>
    <m/>
    <s v="EUGENE SALES CENTER"/>
    <m/>
    <s v="5429 OLYMPIC CIR"/>
    <x v="2"/>
    <x v="0"/>
    <x v="0"/>
    <m/>
  </r>
  <r>
    <n v="3"/>
    <n v="3608"/>
    <n v="1"/>
    <d v="2003-09-10T00:00:00"/>
    <x v="0"/>
    <n v="1"/>
    <s v="Active Bethel Citizens"/>
    <n v="4210700"/>
    <n v="890435"/>
    <m/>
    <m/>
    <s v="BRUCE WIECHERT CUSTOM HOMES"/>
    <m/>
    <s v="5919 JORDAN DR"/>
    <x v="2"/>
    <x v="0"/>
    <x v="0"/>
    <m/>
  </r>
  <r>
    <n v="3"/>
    <n v="3697"/>
    <n v="1"/>
    <d v="2003-09-10T00:00:00"/>
    <x v="0"/>
    <n v="1"/>
    <s v="Active Bethel Citizens"/>
    <n v="4210276"/>
    <n v="890699"/>
    <m/>
    <m/>
    <s v="BRUCE WIECHERT CUSTOM HOMES"/>
    <m/>
    <s v="5991 LANDMARK LN"/>
    <x v="2"/>
    <x v="0"/>
    <x v="0"/>
    <m/>
  </r>
  <r>
    <n v="3"/>
    <n v="3938"/>
    <n v="1"/>
    <d v="2003-09-10T00:00:00"/>
    <x v="0"/>
    <n v="1"/>
    <s v="Active Bethel Citizens"/>
    <n v="4210312"/>
    <n v="890545"/>
    <m/>
    <m/>
    <s v="BRUCE WIECHERT CUSTOM HOMES"/>
    <m/>
    <s v="5984 LANDMARK LN"/>
    <x v="2"/>
    <x v="0"/>
    <x v="0"/>
    <m/>
  </r>
  <r>
    <n v="3"/>
    <n v="3939"/>
    <n v="1"/>
    <d v="2003-09-10T00:00:00"/>
    <x v="0"/>
    <n v="1"/>
    <s v="Active Bethel Citizens"/>
    <n v="4210378"/>
    <n v="890452"/>
    <m/>
    <m/>
    <s v="BRUCE WIECHERT CUSTOM HOMES"/>
    <m/>
    <s v="5961 JORDAN DR"/>
    <x v="2"/>
    <x v="0"/>
    <x v="0"/>
    <m/>
  </r>
  <r>
    <n v="3"/>
    <n v="3643"/>
    <n v="1"/>
    <d v="2003-09-11T00:00:00"/>
    <x v="0"/>
    <n v="1"/>
    <s v="Harlow Neighbors"/>
    <n v="4250371"/>
    <n v="889273"/>
    <m/>
    <m/>
    <s v="MELTEBEKE CONSTRUCTION DBA"/>
    <m/>
    <s v="3351 ROSEMONT WAY"/>
    <x v="2"/>
    <x v="0"/>
    <x v="0"/>
    <m/>
  </r>
  <r>
    <n v="3"/>
    <n v="3676"/>
    <n v="1"/>
    <d v="2003-09-11T00:00:00"/>
    <x v="0"/>
    <n v="1"/>
    <s v="Active Bethel Citizens"/>
    <n v="4210420"/>
    <n v="890693"/>
    <m/>
    <m/>
    <s v="BRUCE WIECHERT CUSTOM HOMES"/>
    <m/>
    <s v="5963 LANDMARK LN"/>
    <x v="2"/>
    <x v="0"/>
    <x v="0"/>
    <m/>
  </r>
  <r>
    <n v="3"/>
    <n v="3428"/>
    <n v="1"/>
    <d v="2003-09-12T00:00:00"/>
    <x v="0"/>
    <n v="1"/>
    <s v="Santa Clara Community Organization"/>
    <n v="4228586"/>
    <n v="901473"/>
    <m/>
    <m/>
    <s v="CASCADE DOOR WINDOW &amp; CONSTRUCTION"/>
    <m/>
    <s v="231 FOXGLOVE AVE"/>
    <x v="2"/>
    <x v="0"/>
    <x v="0"/>
    <m/>
  </r>
  <r>
    <n v="3"/>
    <n v="3560"/>
    <n v="1"/>
    <d v="2003-09-12T00:00:00"/>
    <x v="2"/>
    <n v="1"/>
    <s v="River Road Community Organization"/>
    <n v="4229088"/>
    <n v="893597"/>
    <m/>
    <m/>
    <s v="LACHANCE RICHARD D &amp; DEE A"/>
    <m/>
    <s v="1575 DALTON DR"/>
    <x v="2"/>
    <x v="0"/>
    <x v="0"/>
    <m/>
  </r>
  <r>
    <n v="3"/>
    <n v="3847"/>
    <n v="1"/>
    <d v="2003-09-12T00:00:00"/>
    <x v="0"/>
    <n v="1"/>
    <s v="Crest Drive Citizens Association"/>
    <n v="4232809"/>
    <n v="868775"/>
    <m/>
    <m/>
    <s v="HANSEN JOHN &amp; EVA"/>
    <m/>
    <s v="1790 WHITE OAK DR"/>
    <x v="2"/>
    <x v="0"/>
    <x v="0"/>
    <m/>
  </r>
  <r>
    <n v="3"/>
    <n v="3940"/>
    <n v="1"/>
    <d v="2003-09-12T00:00:00"/>
    <x v="0"/>
    <n v="1"/>
    <s v="Active Bethel Citizens"/>
    <n v="4210309"/>
    <n v="890453"/>
    <m/>
    <m/>
    <s v="BRUCE WIECHERT CUSTOM HOMES"/>
    <m/>
    <s v="5975 JORDAN DR"/>
    <x v="2"/>
    <x v="0"/>
    <x v="0"/>
    <m/>
  </r>
  <r>
    <n v="3"/>
    <n v="4209"/>
    <n v="1"/>
    <d v="2003-09-12T00:00:00"/>
    <x v="1"/>
    <n v="1"/>
    <s v="Harlow Neighbors"/>
    <n v="4250971"/>
    <n v="888295"/>
    <m/>
    <s v="Camelot Village MHP"/>
    <s v="BABCOCK HAROLD"/>
    <m/>
    <s v="3700 BABCOCK LN, Unit 134"/>
    <x v="2"/>
    <x v="0"/>
    <x v="0"/>
    <m/>
  </r>
  <r>
    <n v="3"/>
    <n v="3184"/>
    <n v="1"/>
    <d v="2003-09-17T00:00:00"/>
    <x v="0"/>
    <n v="1"/>
    <s v="Active Bethel Citizens"/>
    <n v="4212450"/>
    <n v="889371"/>
    <m/>
    <m/>
    <s v="HAYDEN HOMES"/>
    <m/>
    <s v="1255 BROWER AVE"/>
    <x v="2"/>
    <x v="0"/>
    <x v="0"/>
    <m/>
  </r>
  <r>
    <n v="3"/>
    <n v="3427"/>
    <n v="1"/>
    <d v="2003-09-17T00:00:00"/>
    <x v="0"/>
    <n v="1"/>
    <s v="Northeast Neighbors"/>
    <n v="4244488"/>
    <n v="894320"/>
    <m/>
    <m/>
    <s v="RUHOFF HOMEBUILDERS INC"/>
    <m/>
    <s v="2613 BENSON LN"/>
    <x v="2"/>
    <x v="0"/>
    <x v="0"/>
    <m/>
  </r>
  <r>
    <n v="3"/>
    <n v="3434"/>
    <n v="1"/>
    <d v="2003-09-17T00:00:00"/>
    <x v="0"/>
    <n v="1"/>
    <s v="Active Bethel Citizens"/>
    <n v="4223016"/>
    <n v="891902"/>
    <m/>
    <m/>
    <s v="MASADA DEVELOPMENT INC"/>
    <m/>
    <s v="3785 DOVE LN"/>
    <x v="2"/>
    <x v="0"/>
    <x v="0"/>
    <m/>
  </r>
  <r>
    <n v="3"/>
    <n v="3502"/>
    <n v="1"/>
    <d v="2003-09-17T00:00:00"/>
    <x v="0"/>
    <n v="1"/>
    <s v="Active Bethel Citizens"/>
    <n v="4217195"/>
    <n v="894346"/>
    <m/>
    <m/>
    <s v="PADDOCK CONSTRUCTION DBA"/>
    <m/>
    <s v="2218 BLUE HERON LN"/>
    <x v="2"/>
    <x v="0"/>
    <x v="0"/>
    <m/>
  </r>
  <r>
    <n v="3"/>
    <n v="3600"/>
    <n v="1"/>
    <d v="2003-09-17T00:00:00"/>
    <x v="0"/>
    <n v="1"/>
    <s v="Churchill Area Neighbors"/>
    <n v="4226574"/>
    <n v="874305"/>
    <m/>
    <m/>
    <s v="FULLER DAMOND &amp; EVELYN"/>
    <m/>
    <s v="2234 TODD ST"/>
    <x v="2"/>
    <x v="0"/>
    <x v="0"/>
    <m/>
  </r>
  <r>
    <n v="3"/>
    <n v="3729"/>
    <n v="1"/>
    <d v="2003-09-17T00:00:00"/>
    <x v="0"/>
    <n v="1"/>
    <s v="Churchill Area Neighbors"/>
    <n v="4224385"/>
    <n v="869440"/>
    <m/>
    <m/>
    <s v="BREEDEN BROS INC--DUPLICATE"/>
    <m/>
    <s v="3297 TIMBERLINE DR"/>
    <x v="2"/>
    <x v="0"/>
    <x v="0"/>
    <m/>
  </r>
  <r>
    <n v="3"/>
    <n v="3871"/>
    <n v="1"/>
    <d v="2003-09-17T00:00:00"/>
    <x v="0"/>
    <n v="1"/>
    <s v="River Road Community Organization"/>
    <n v="4230197"/>
    <n v="892105"/>
    <m/>
    <m/>
    <s v="MELTON FLOYD"/>
    <m/>
    <s v="1370 ANDERSEN LN"/>
    <x v="2"/>
    <x v="0"/>
    <x v="0"/>
    <m/>
  </r>
  <r>
    <n v="3"/>
    <n v="2399"/>
    <n v="1"/>
    <d v="2003-09-18T00:00:00"/>
    <x v="0"/>
    <n v="1"/>
    <s v="Active Bethel Citizens"/>
    <n v="4212858"/>
    <n v="891279"/>
    <m/>
    <m/>
    <s v="FOOTE DEVELOPMENT COMPANY"/>
    <m/>
    <s v="1763 MERLIN WAY"/>
    <x v="2"/>
    <x v="0"/>
    <x v="0"/>
    <m/>
  </r>
  <r>
    <n v="3"/>
    <n v="2400"/>
    <n v="1"/>
    <d v="2003-09-18T00:00:00"/>
    <x v="0"/>
    <n v="1"/>
    <s v="Active Bethel Citizens"/>
    <n v="4212859"/>
    <n v="891329"/>
    <m/>
    <m/>
    <s v="FOOTE DEVELOPMENT COMPANY"/>
    <m/>
    <s v="1769 MERLIN WAY"/>
    <x v="2"/>
    <x v="0"/>
    <x v="0"/>
    <m/>
  </r>
  <r>
    <n v="3"/>
    <n v="2291"/>
    <n v="1"/>
    <d v="2003-09-19T00:00:00"/>
    <x v="0"/>
    <n v="1"/>
    <s v="Santa Clara Community Organization"/>
    <n v="4227104"/>
    <n v="909517"/>
    <m/>
    <m/>
    <s v="PRODUCTION MANAGEMENT"/>
    <m/>
    <s v="10 DANIEL DR"/>
    <x v="2"/>
    <x v="0"/>
    <x v="0"/>
    <m/>
  </r>
  <r>
    <n v="3"/>
    <n v="4039"/>
    <n v="1"/>
    <d v="2003-09-22T00:00:00"/>
    <x v="0"/>
    <n v="1"/>
    <s v="Santa Clara Community Organization"/>
    <n v="4227346"/>
    <n v="908980"/>
    <m/>
    <m/>
    <s v="PATRICK HOMES INC"/>
    <m/>
    <s v="43 SPRINGWOOD DR"/>
    <x v="2"/>
    <x v="0"/>
    <x v="0"/>
    <m/>
  </r>
  <r>
    <n v="3"/>
    <n v="2550"/>
    <n v="1"/>
    <d v="2003-09-23T00:00:00"/>
    <x v="0"/>
    <n v="1"/>
    <s v="Santa Clara Community Organization"/>
    <n v="4227942"/>
    <n v="908781"/>
    <m/>
    <m/>
    <s v="RUHOFF HOMEBUILDERS INC"/>
    <m/>
    <s v="114 SPRINGWOOD DR"/>
    <x v="2"/>
    <x v="0"/>
    <x v="0"/>
    <m/>
  </r>
  <r>
    <n v="3"/>
    <n v="3609"/>
    <n v="1"/>
    <d v="2003-09-23T00:00:00"/>
    <x v="0"/>
    <n v="1"/>
    <s v="Active Bethel Citizens"/>
    <n v="4210704"/>
    <n v="890526"/>
    <m/>
    <m/>
    <s v="BRUCE WIECHERT CUSTOM HOMES"/>
    <m/>
    <s v="5918 LANDMARK LN"/>
    <x v="2"/>
    <x v="0"/>
    <x v="0"/>
    <m/>
  </r>
  <r>
    <n v="3"/>
    <n v="3703"/>
    <n v="1"/>
    <d v="2003-09-23T00:00:00"/>
    <x v="0"/>
    <n v="1"/>
    <s v="Northeast Neighbors"/>
    <n v="4242735"/>
    <n v="899145"/>
    <m/>
    <m/>
    <s v="RUHOFF HOMEBUILDERS INC"/>
    <m/>
    <s v="3565 QUAIL MEADOW WAY"/>
    <x v="2"/>
    <x v="0"/>
    <x v="0"/>
    <m/>
  </r>
  <r>
    <n v="3"/>
    <n v="3809"/>
    <n v="1"/>
    <d v="2003-09-23T00:00:00"/>
    <x v="0"/>
    <n v="1"/>
    <s v="Active Bethel Citizens"/>
    <n v="4210358"/>
    <n v="890214"/>
    <m/>
    <m/>
    <s v="BRUCE WIECHERT CUSTOM HOMES"/>
    <m/>
    <s v="5959 AVALON ST"/>
    <x v="2"/>
    <x v="0"/>
    <x v="0"/>
    <m/>
  </r>
  <r>
    <n v="3"/>
    <n v="3902"/>
    <n v="1"/>
    <d v="2003-09-23T00:00:00"/>
    <x v="0"/>
    <n v="1"/>
    <s v="Active Bethel Citizens"/>
    <n v="4209950"/>
    <n v="890344"/>
    <m/>
    <m/>
    <s v="BRUCE WIECHERT CUSTOM HOMES"/>
    <m/>
    <s v="6014 AVALON ST"/>
    <x v="2"/>
    <x v="0"/>
    <x v="0"/>
    <m/>
  </r>
  <r>
    <n v="3"/>
    <n v="3915"/>
    <n v="1"/>
    <d v="2003-09-23T00:00:00"/>
    <x v="0"/>
    <n v="1"/>
    <s v="Active Bethel Citizens"/>
    <n v="4210348"/>
    <n v="890696"/>
    <m/>
    <m/>
    <s v="BRUCE WIECHERT CUSTOM HOMES"/>
    <m/>
    <s v="5977 LANDMARK LN"/>
    <x v="2"/>
    <x v="0"/>
    <x v="0"/>
    <m/>
  </r>
  <r>
    <n v="3"/>
    <n v="4035"/>
    <n v="1"/>
    <d v="2003-09-23T00:00:00"/>
    <x v="0"/>
    <n v="1"/>
    <s v="Active Bethel Citizens"/>
    <n v="4210561"/>
    <n v="890442"/>
    <m/>
    <m/>
    <s v="BRUCE WIECHERT CUSTOM HOMES"/>
    <m/>
    <s v="5939 JORDAN DR"/>
    <x v="2"/>
    <x v="0"/>
    <x v="0"/>
    <m/>
  </r>
  <r>
    <n v="3"/>
    <n v="2894"/>
    <n v="1"/>
    <d v="2003-09-24T00:00:00"/>
    <x v="0"/>
    <n v="1"/>
    <s v="Southeast Neighbors"/>
    <n v="4245670"/>
    <n v="863651"/>
    <m/>
    <m/>
    <s v="REYNOLDS MICHAEL J"/>
    <m/>
    <s v="1690 LEATHERWOOD DR"/>
    <x v="2"/>
    <x v="0"/>
    <x v="0"/>
    <m/>
  </r>
  <r>
    <n v="3"/>
    <n v="2999"/>
    <n v="1"/>
    <d v="2003-09-24T00:00:00"/>
    <x v="5"/>
    <n v="1"/>
    <s v="Cal Young Neighborhood Association"/>
    <n v="4241880"/>
    <n v="891024"/>
    <m/>
    <m/>
    <s v="THORIN RICHARD B TE"/>
    <m/>
    <s v="1746 MINDA DR"/>
    <x v="2"/>
    <x v="3"/>
    <x v="1"/>
    <s v="confirmed attached homes on own lots."/>
  </r>
  <r>
    <n v="3"/>
    <n v="3000"/>
    <n v="1"/>
    <d v="2003-09-24T00:00:00"/>
    <x v="5"/>
    <n v="1"/>
    <s v="Cal Young Neighborhood Association"/>
    <n v="4241929"/>
    <n v="891023"/>
    <m/>
    <m/>
    <s v="THORIN RICHARD B TE"/>
    <m/>
    <s v="1748 MINDA DR"/>
    <x v="2"/>
    <x v="3"/>
    <x v="1"/>
    <s v="confirmed attached homes on own lots."/>
  </r>
  <r>
    <n v="3"/>
    <n v="3967"/>
    <n v="1"/>
    <d v="2003-09-24T00:00:00"/>
    <x v="0"/>
    <n v="1"/>
    <s v="Northeast Neighbors"/>
    <n v="4244493"/>
    <n v="899501"/>
    <m/>
    <m/>
    <s v="MELTEBEKE DAVID"/>
    <m/>
    <s v="3712 NORWICH AVE"/>
    <x v="2"/>
    <x v="0"/>
    <x v="0"/>
    <m/>
  </r>
  <r>
    <n v="3"/>
    <n v="4143"/>
    <n v="1"/>
    <d v="2003-09-25T00:00:00"/>
    <x v="0"/>
    <n v="1"/>
    <s v="River Road Community Organization"/>
    <n v="4232330"/>
    <n v="890503"/>
    <m/>
    <m/>
    <s v="WELWYN GROUP LLC"/>
    <m/>
    <s v="1131 STEVI SHAY LN"/>
    <x v="2"/>
    <x v="0"/>
    <x v="0"/>
    <m/>
  </r>
  <r>
    <n v="3"/>
    <n v="2403"/>
    <n v="1"/>
    <d v="2003-09-26T00:00:00"/>
    <x v="0"/>
    <n v="1"/>
    <s v="Active Bethel Citizens"/>
    <n v="4212946"/>
    <n v="891092"/>
    <m/>
    <m/>
    <s v="FOOTE DEVELOPMENT COMPANY"/>
    <m/>
    <s v="5466 CHARLES WAY"/>
    <x v="2"/>
    <x v="0"/>
    <x v="0"/>
    <m/>
  </r>
  <r>
    <n v="3"/>
    <n v="4095"/>
    <n v="1"/>
    <d v="2003-09-26T00:00:00"/>
    <x v="0"/>
    <n v="1"/>
    <s v="Active Bethel Citizens"/>
    <n v="4209941"/>
    <n v="890572"/>
    <m/>
    <m/>
    <s v="BRUCE WIECHERT CUSTOM HOMES"/>
    <m/>
    <s v="6044 AVALON ST"/>
    <x v="2"/>
    <x v="0"/>
    <x v="0"/>
    <m/>
  </r>
  <r>
    <n v="3"/>
    <n v="4117"/>
    <n v="1"/>
    <d v="2003-09-26T00:00:00"/>
    <x v="0"/>
    <n v="1"/>
    <s v="Active Bethel Citizens"/>
    <n v="4210270"/>
    <n v="890221"/>
    <m/>
    <m/>
    <s v="BRUCE WIECHERT CUSTOM HOMES"/>
    <m/>
    <s v="5973 AVALON ST"/>
    <x v="2"/>
    <x v="0"/>
    <x v="0"/>
    <m/>
  </r>
  <r>
    <n v="3"/>
    <n v="3969"/>
    <n v="1"/>
    <d v="2003-09-29T00:00:00"/>
    <x v="0"/>
    <n v="1"/>
    <s v="Friendly Area Neighbors"/>
    <n v="4239503"/>
    <n v="872912"/>
    <m/>
    <m/>
    <s v="MRAZEK JAN TE"/>
    <m/>
    <s v="2437 PORTLAND ALY"/>
    <x v="2"/>
    <x v="0"/>
    <x v="0"/>
    <m/>
  </r>
  <r>
    <n v="3"/>
    <n v="1649"/>
    <n v="1"/>
    <d v="2003-09-30T00:00:00"/>
    <x v="6"/>
    <n v="1"/>
    <s v="Friendly Area Neighbors"/>
    <n v="4237061"/>
    <n v="875500"/>
    <m/>
    <m/>
    <s v="KIRKPATRICK ANDREW J"/>
    <m/>
    <s v="1847 MADISON ST, Unit A"/>
    <x v="2"/>
    <x v="0"/>
    <x v="0"/>
    <m/>
  </r>
  <r>
    <n v="3"/>
    <n v="2443"/>
    <n v="1"/>
    <d v="2003-09-30T00:00:00"/>
    <x v="3"/>
    <n v="2"/>
    <s v="Active Bethel Citizens"/>
    <n v="4222803"/>
    <n v="890082"/>
    <m/>
    <m/>
    <s v="LASSEN JAMES (JIM)"/>
    <m/>
    <s v="1501 BERNTZEN RD"/>
    <x v="2"/>
    <x v="1"/>
    <x v="1"/>
    <m/>
  </r>
  <r>
    <n v="3"/>
    <n v="4186"/>
    <n v="1"/>
    <d v="2003-09-30T00:00:00"/>
    <x v="0"/>
    <n v="1"/>
    <s v="River Road Community Organization"/>
    <n v="4232203"/>
    <n v="890586"/>
    <m/>
    <m/>
    <s v="WELWYN GROUP L L C"/>
    <m/>
    <s v="1146 STEVI SHAY LN"/>
    <x v="2"/>
    <x v="0"/>
    <x v="0"/>
    <m/>
  </r>
  <r>
    <n v="3"/>
    <n v="4330"/>
    <n v="1"/>
    <d v="2003-09-30T00:00:00"/>
    <x v="0"/>
    <n v="1"/>
    <s v="Active Bethel Citizens"/>
    <n v="4210847"/>
    <n v="890529"/>
    <m/>
    <m/>
    <s v="BRUCE WIECHERT CUSTOM HOMES"/>
    <m/>
    <s v="1495 CALISTOGA CT"/>
    <x v="2"/>
    <x v="0"/>
    <x v="0"/>
    <m/>
  </r>
  <r>
    <n v="3"/>
    <n v="3160"/>
    <n v="1"/>
    <d v="2003-10-01T00:00:00"/>
    <x v="0"/>
    <n v="1"/>
    <s v="Santa Clara Community Organization"/>
    <n v="4228213"/>
    <n v="907567"/>
    <m/>
    <m/>
    <s v="RUHOFF HOMEBUILDERS INC"/>
    <m/>
    <s v="128 BAMPTON CT"/>
    <x v="2"/>
    <x v="0"/>
    <x v="0"/>
    <m/>
  </r>
  <r>
    <n v="3"/>
    <n v="3423"/>
    <n v="1"/>
    <d v="2003-10-01T00:00:00"/>
    <x v="0"/>
    <n v="1"/>
    <s v="Churchill Area Neighbors"/>
    <n v="4224031"/>
    <n v="869634"/>
    <m/>
    <m/>
    <s v="BREEDEN BROS INC--DUPLICATE"/>
    <m/>
    <s v="3372 BENTLEY AVE"/>
    <x v="2"/>
    <x v="0"/>
    <x v="0"/>
    <m/>
  </r>
  <r>
    <n v="3"/>
    <n v="3589"/>
    <n v="1"/>
    <d v="2003-10-01T00:00:00"/>
    <x v="0"/>
    <n v="1"/>
    <s v="Northeast Neighbors"/>
    <n v="4241694"/>
    <n v="899172"/>
    <m/>
    <m/>
    <s v="FREY HAL &amp; DARLENE"/>
    <m/>
    <s v="3680 WATERBROOK WAY"/>
    <x v="2"/>
    <x v="0"/>
    <x v="0"/>
    <m/>
  </r>
  <r>
    <n v="3"/>
    <n v="3405"/>
    <n v="1"/>
    <d v="2003-10-02T00:00:00"/>
    <x v="0"/>
    <n v="1"/>
    <s v="Laurel Hill Valley Citizens"/>
    <n v="4249275"/>
    <n v="873763"/>
    <m/>
    <m/>
    <s v="KAPLAN KARYN S"/>
    <m/>
    <s v="2164 FLORAL HILL DR"/>
    <x v="2"/>
    <x v="0"/>
    <x v="0"/>
    <m/>
  </r>
  <r>
    <n v="3"/>
    <n v="3891"/>
    <n v="1"/>
    <d v="2003-10-02T00:00:00"/>
    <x v="0"/>
    <n v="1"/>
    <s v="Southeast Neighbors"/>
    <n v="4245624"/>
    <n v="859831"/>
    <m/>
    <m/>
    <s v="LENGKONG SUSAN"/>
    <m/>
    <s v="4997 DILLARD RD"/>
    <x v="2"/>
    <x v="0"/>
    <x v="0"/>
    <m/>
  </r>
  <r>
    <n v="3"/>
    <n v="3904"/>
    <n v="1"/>
    <d v="2003-10-02T00:00:00"/>
    <x v="0"/>
    <n v="1"/>
    <s v="Active Bethel Citizens"/>
    <n v="4210845"/>
    <n v="890461"/>
    <m/>
    <m/>
    <s v="BRUCE WIECHERT CUSTOM HOMES"/>
    <m/>
    <s v="1483 CALISTOGA CT"/>
    <x v="2"/>
    <x v="0"/>
    <x v="0"/>
    <m/>
  </r>
  <r>
    <n v="3"/>
    <n v="4094"/>
    <n v="1"/>
    <d v="2003-10-02T00:00:00"/>
    <x v="0"/>
    <n v="1"/>
    <s v="Active Bethel Citizens"/>
    <n v="4210362"/>
    <n v="890300"/>
    <m/>
    <m/>
    <s v="BRUCE WIECHERT CUSTOM HOMES"/>
    <m/>
    <s v="5964 JORDAN DR"/>
    <x v="2"/>
    <x v="0"/>
    <x v="0"/>
    <m/>
  </r>
  <r>
    <n v="3"/>
    <n v="1693"/>
    <n v="1"/>
    <d v="2003-10-03T00:00:00"/>
    <x v="6"/>
    <n v="1"/>
    <s v="Fairmount Neighbors"/>
    <n v="4247246"/>
    <n v="875112"/>
    <m/>
    <m/>
    <s v="SOLOMON KATHY"/>
    <m/>
    <s v="1848 ORCHARD ST, Unit A"/>
    <x v="2"/>
    <x v="0"/>
    <x v="0"/>
    <m/>
  </r>
  <r>
    <n v="3"/>
    <n v="3906"/>
    <n v="1"/>
    <d v="2003-10-03T00:00:00"/>
    <x v="0"/>
    <n v="1"/>
    <s v="Churchill Area Neighbors"/>
    <n v="4226559"/>
    <n v="869065"/>
    <m/>
    <m/>
    <s v="HEITMAN CUSTOM HOMES"/>
    <m/>
    <s v="3374 SOUTHVIEW DR"/>
    <x v="2"/>
    <x v="0"/>
    <x v="0"/>
    <m/>
  </r>
  <r>
    <n v="3"/>
    <n v="4111"/>
    <n v="1"/>
    <d v="2003-10-03T00:00:00"/>
    <x v="0"/>
    <n v="1"/>
    <s v="Harlow Neighbors"/>
    <n v="4250608"/>
    <n v="880578"/>
    <m/>
    <m/>
    <s v="FOGELSTROM CO"/>
    <m/>
    <s v="462 COVEY LN"/>
    <x v="2"/>
    <x v="0"/>
    <x v="0"/>
    <m/>
  </r>
  <r>
    <n v="3"/>
    <n v="2763"/>
    <n v="1"/>
    <d v="2003-10-06T00:00:00"/>
    <x v="0"/>
    <n v="1"/>
    <s v="Active Bethel Citizens"/>
    <n v="4213095"/>
    <n v="891235"/>
    <m/>
    <m/>
    <s v="FOOTE DEVELOPMENT COMPANY"/>
    <m/>
    <s v="5437 CHARLES WAY"/>
    <x v="2"/>
    <x v="0"/>
    <x v="0"/>
    <m/>
  </r>
  <r>
    <n v="3"/>
    <n v="2764"/>
    <n v="1"/>
    <d v="2003-10-06T00:00:00"/>
    <x v="0"/>
    <n v="1"/>
    <s v="Active Bethel Citizens"/>
    <n v="4213001"/>
    <n v="891090"/>
    <m/>
    <m/>
    <s v="FOOTE DEVELOPMENT COMPANY"/>
    <m/>
    <s v="5458 CHARLES WAY"/>
    <x v="2"/>
    <x v="0"/>
    <x v="0"/>
    <m/>
  </r>
  <r>
    <n v="3"/>
    <n v="2765"/>
    <n v="1"/>
    <d v="2003-10-06T00:00:00"/>
    <x v="0"/>
    <n v="1"/>
    <s v="Active Bethel Citizens"/>
    <n v="4213035"/>
    <n v="891235"/>
    <m/>
    <m/>
    <s v="FOOTE DEVELOPMENT COMPANY"/>
    <m/>
    <s v="5453 CHARLES WAY"/>
    <x v="2"/>
    <x v="0"/>
    <x v="0"/>
    <m/>
  </r>
  <r>
    <n v="3"/>
    <n v="2767"/>
    <n v="1"/>
    <d v="2003-10-06T00:00:00"/>
    <x v="0"/>
    <n v="1"/>
    <s v="Active Bethel Citizens"/>
    <n v="4213108"/>
    <n v="891085"/>
    <m/>
    <m/>
    <s v="FOOTE DEVELOPMENT COMPANY"/>
    <m/>
    <s v="5430 CHARLES WAY"/>
    <x v="2"/>
    <x v="0"/>
    <x v="0"/>
    <m/>
  </r>
  <r>
    <n v="3"/>
    <n v="4310"/>
    <n v="1"/>
    <d v="2003-10-06T00:00:00"/>
    <x v="0"/>
    <n v="1"/>
    <s v="Active Bethel Citizens"/>
    <n v="4210090"/>
    <n v="890566"/>
    <m/>
    <m/>
    <s v="BRUCE WIECHERT CUSTOM HOMES"/>
    <m/>
    <s v="6045 AVALON ST"/>
    <x v="2"/>
    <x v="0"/>
    <x v="0"/>
    <m/>
  </r>
  <r>
    <n v="3"/>
    <n v="3964"/>
    <n v="1"/>
    <d v="2003-10-07T00:00:00"/>
    <x v="0"/>
    <n v="1"/>
    <s v="Laurel Hill Valley Citizens"/>
    <n v="4249834"/>
    <n v="875864"/>
    <m/>
    <m/>
    <s v="WELCH MICHAEL"/>
    <m/>
    <s v="1590 SYLVAN ST"/>
    <x v="2"/>
    <x v="0"/>
    <x v="0"/>
    <m/>
  </r>
  <r>
    <n v="3"/>
    <n v="3903"/>
    <n v="1"/>
    <d v="2003-10-08T00:00:00"/>
    <x v="0"/>
    <n v="1"/>
    <s v="Active Bethel Citizens"/>
    <n v="4210087"/>
    <n v="890497"/>
    <m/>
    <m/>
    <s v="BRUCE WIECHERT CUSTOM HOMES"/>
    <m/>
    <s v="6033 AVALON ST"/>
    <x v="2"/>
    <x v="0"/>
    <x v="0"/>
    <m/>
  </r>
  <r>
    <n v="3"/>
    <n v="3972"/>
    <n v="1"/>
    <d v="2003-10-08T00:00:00"/>
    <x v="0"/>
    <n v="1"/>
    <s v="Active Bethel Citizens"/>
    <n v="4210380"/>
    <n v="890543"/>
    <m/>
    <m/>
    <s v="BRUCE WIECHERT CUSTOM HOMES"/>
    <m/>
    <s v="5972 LANDMARK LN"/>
    <x v="2"/>
    <x v="0"/>
    <x v="0"/>
    <m/>
  </r>
  <r>
    <n v="3"/>
    <n v="4146"/>
    <n v="1"/>
    <d v="2003-10-08T00:00:00"/>
    <x v="0"/>
    <n v="1"/>
    <s v="Northeast Neighbors"/>
    <n v="4241710"/>
    <n v="899336"/>
    <m/>
    <m/>
    <s v="KANGAIL RICK &amp; VAL"/>
    <m/>
    <s v="3720 WATERBROOK WAY"/>
    <x v="2"/>
    <x v="0"/>
    <x v="0"/>
    <m/>
  </r>
  <r>
    <n v="3"/>
    <n v="4417"/>
    <n v="1"/>
    <d v="2003-10-08T00:00:00"/>
    <x v="0"/>
    <n v="1"/>
    <s v="Active Bethel Citizens"/>
    <n v="4213359"/>
    <n v="891036"/>
    <m/>
    <m/>
    <s v="FOOTE DEVELOPMENT COMPANY"/>
    <m/>
    <s v="1723 PRASLIN ST"/>
    <x v="2"/>
    <x v="0"/>
    <x v="0"/>
    <m/>
  </r>
  <r>
    <n v="3"/>
    <n v="4418"/>
    <n v="1"/>
    <d v="2003-10-08T00:00:00"/>
    <x v="0"/>
    <n v="1"/>
    <s v="Active Bethel Citizens"/>
    <n v="4213355"/>
    <n v="890952"/>
    <m/>
    <m/>
    <s v="FOOTE DEVELOPMENT COMPANY"/>
    <m/>
    <s v="5361 JEFFREY WAY"/>
    <x v="2"/>
    <x v="0"/>
    <x v="0"/>
    <m/>
  </r>
  <r>
    <n v="3"/>
    <n v="4097"/>
    <n v="1"/>
    <d v="2003-10-09T00:00:00"/>
    <x v="0"/>
    <n v="1"/>
    <s v="Churchill Area Neighbors"/>
    <n v="4224367"/>
    <n v="869531"/>
    <m/>
    <m/>
    <s v="BREEDEN BROS INC--DUPLICATE"/>
    <m/>
    <s v="3306 BENTLEY AVE"/>
    <x v="2"/>
    <x v="0"/>
    <x v="0"/>
    <m/>
  </r>
  <r>
    <n v="3"/>
    <n v="4203"/>
    <n v="1"/>
    <d v="2003-10-09T00:00:00"/>
    <x v="0"/>
    <n v="1"/>
    <s v="Southeast Neighbors"/>
    <n v="4239379"/>
    <n v="861034"/>
    <m/>
    <m/>
    <s v="HIGH PASS CONSTRUCTION INC"/>
    <m/>
    <s v="111 MARLBORO LN"/>
    <x v="2"/>
    <x v="0"/>
    <x v="0"/>
    <m/>
  </r>
  <r>
    <n v="3"/>
    <n v="3900"/>
    <n v="1"/>
    <d v="2003-10-13T00:00:00"/>
    <x v="0"/>
    <n v="1"/>
    <s v="Active Bethel Citizens"/>
    <n v="4210772"/>
    <n v="890277"/>
    <m/>
    <m/>
    <s v="BRUCE WIECHERT CUSTOM HOMES"/>
    <m/>
    <s v="5912 JORDAN DR"/>
    <x v="2"/>
    <x v="0"/>
    <x v="0"/>
    <m/>
  </r>
  <r>
    <n v="3"/>
    <n v="4577"/>
    <n v="1"/>
    <d v="2003-10-13T00:00:00"/>
    <x v="1"/>
    <n v="1"/>
    <s v="Harlow Neighbors"/>
    <n v="4250971"/>
    <n v="888295"/>
    <m/>
    <s v="Camelot Village"/>
    <s v="BABCOCK HAROLD"/>
    <m/>
    <s v="3700 BABCOCK LN, Unit 124"/>
    <x v="2"/>
    <x v="0"/>
    <x v="0"/>
    <m/>
  </r>
  <r>
    <n v="3"/>
    <n v="4580"/>
    <n v="1"/>
    <d v="2003-10-13T00:00:00"/>
    <x v="1"/>
    <n v="1"/>
    <s v="Harlow Neighbors"/>
    <n v="4250971"/>
    <n v="888295"/>
    <m/>
    <s v="Camelot Village"/>
    <s v="BABCOCK HAROLD"/>
    <m/>
    <s v="3700 BABCOCK LN, Unit 125"/>
    <x v="2"/>
    <x v="0"/>
    <x v="0"/>
    <m/>
  </r>
  <r>
    <n v="3"/>
    <n v="3056"/>
    <n v="1"/>
    <d v="2003-10-14T00:00:00"/>
    <x v="0"/>
    <n v="1"/>
    <s v="Amazon Neighbors Association"/>
    <n v="4245072"/>
    <n v="871964"/>
    <m/>
    <m/>
    <s v="ELLIOTT DONALD D"/>
    <m/>
    <s v="2605 EMERALD ST"/>
    <x v="2"/>
    <x v="0"/>
    <x v="0"/>
    <m/>
  </r>
  <r>
    <n v="3"/>
    <n v="3850"/>
    <n v="1"/>
    <d v="2003-10-14T00:00:00"/>
    <x v="0"/>
    <n v="1"/>
    <s v="Active Bethel Citizens"/>
    <n v="4210238"/>
    <n v="890454"/>
    <m/>
    <m/>
    <s v="BRUCE WIECHERT CUSTOM HOMES"/>
    <m/>
    <s v="5979 JORDAN DR"/>
    <x v="2"/>
    <x v="0"/>
    <x v="0"/>
    <m/>
  </r>
  <r>
    <n v="3"/>
    <n v="4790"/>
    <n v="1"/>
    <d v="2003-10-14T00:00:00"/>
    <x v="1"/>
    <n v="1"/>
    <s v="Harlow Neighbors"/>
    <n v="4250971"/>
    <n v="888295"/>
    <m/>
    <s v="Camelot Village"/>
    <s v="BABCOCK HAROLD"/>
    <m/>
    <s v="3700 BABCOCK LN, Unit 123"/>
    <x v="2"/>
    <x v="0"/>
    <x v="0"/>
    <m/>
  </r>
  <r>
    <n v="3"/>
    <n v="3456"/>
    <n v="1"/>
    <d v="2003-10-15T00:00:00"/>
    <x v="0"/>
    <n v="1"/>
    <s v="Northeast Neighbors"/>
    <n v="4244433"/>
    <n v="898785"/>
    <m/>
    <m/>
    <s v="D J S INVESTMENTS L L C"/>
    <m/>
    <s v="2260 COMSTOCK AVE"/>
    <x v="2"/>
    <x v="0"/>
    <x v="0"/>
    <m/>
  </r>
  <r>
    <n v="3"/>
    <n v="4118"/>
    <n v="1"/>
    <d v="2003-10-15T00:00:00"/>
    <x v="0"/>
    <n v="1"/>
    <s v="Active Bethel Citizens"/>
    <n v="4210144"/>
    <n v="890704"/>
    <m/>
    <m/>
    <s v="BRUCE WIECHERT CUSTOM HOMES"/>
    <m/>
    <s v="6029 LANDMARK LN"/>
    <x v="2"/>
    <x v="0"/>
    <x v="0"/>
    <m/>
  </r>
  <r>
    <n v="3"/>
    <n v="4142"/>
    <n v="1"/>
    <d v="2003-10-15T00:00:00"/>
    <x v="6"/>
    <n v="1"/>
    <s v="Southeast Neighbors"/>
    <n v="4243827"/>
    <n v="864209"/>
    <m/>
    <m/>
    <s v="LIKES VAN A"/>
    <m/>
    <s v="1120 E 41ST AVE, Unit A"/>
    <x v="2"/>
    <x v="0"/>
    <x v="0"/>
    <m/>
  </r>
  <r>
    <n v="3"/>
    <n v="4172"/>
    <n v="1"/>
    <d v="2003-10-15T00:00:00"/>
    <x v="0"/>
    <n v="1"/>
    <s v="Laurel Hill Valley Citizens"/>
    <n v="4249944"/>
    <n v="873502"/>
    <m/>
    <m/>
    <s v="AGUERO JESSE &amp; AMY"/>
    <m/>
    <s v="2651 VERDEHILL DR"/>
    <x v="2"/>
    <x v="0"/>
    <x v="0"/>
    <m/>
  </r>
  <r>
    <n v="3"/>
    <n v="3942"/>
    <n v="1"/>
    <d v="2003-10-16T00:00:00"/>
    <x v="6"/>
    <n v="1"/>
    <s v="Friendly Area Neighbors"/>
    <n v="4239087"/>
    <n v="871972"/>
    <m/>
    <m/>
    <s v="HAZEN JOHN CRAIG"/>
    <m/>
    <s v="2581 MCMILLAN ALY"/>
    <x v="2"/>
    <x v="0"/>
    <x v="0"/>
    <m/>
  </r>
  <r>
    <n v="3"/>
    <n v="4419"/>
    <n v="1"/>
    <d v="2003-10-16T00:00:00"/>
    <x v="0"/>
    <n v="1"/>
    <s v="Active Bethel Citizens"/>
    <n v="4213420"/>
    <n v="890993"/>
    <m/>
    <m/>
    <s v="FOOTE DEVELOPMENT COMPANY"/>
    <m/>
    <s v="5321 JEFFREY WAY"/>
    <x v="2"/>
    <x v="0"/>
    <x v="0"/>
    <m/>
  </r>
  <r>
    <n v="3"/>
    <n v="4420"/>
    <n v="1"/>
    <d v="2003-10-16T00:00:00"/>
    <x v="0"/>
    <n v="1"/>
    <s v="Active Bethel Citizens"/>
    <n v="4213417"/>
    <n v="890949"/>
    <m/>
    <m/>
    <s v="FOOTE DEVELOPMENT COMPANY"/>
    <m/>
    <s v="5311 JEFFREY WAY"/>
    <x v="2"/>
    <x v="0"/>
    <x v="0"/>
    <m/>
  </r>
  <r>
    <n v="3"/>
    <n v="4421"/>
    <n v="1"/>
    <d v="2003-10-16T00:00:00"/>
    <x v="0"/>
    <n v="1"/>
    <s v="Active Bethel Citizens"/>
    <n v="4213356"/>
    <n v="890996"/>
    <m/>
    <m/>
    <s v="FOOTE DEVELOPMENT COMPANY"/>
    <m/>
    <s v="1717 PRASLIN ST"/>
    <x v="2"/>
    <x v="0"/>
    <x v="0"/>
    <m/>
  </r>
  <r>
    <n v="3"/>
    <n v="3731"/>
    <n v="1"/>
    <d v="2003-10-17T00:00:00"/>
    <x v="0"/>
    <n v="1"/>
    <s v="Churchill Area Neighbors"/>
    <n v="4223891"/>
    <n v="869105"/>
    <m/>
    <m/>
    <s v="BREEDEN BROS INC--DUPLICATE"/>
    <m/>
    <s v="3391 BENTLEY AVE"/>
    <x v="2"/>
    <x v="0"/>
    <x v="0"/>
    <m/>
  </r>
  <r>
    <n v="3"/>
    <n v="4098"/>
    <n v="1"/>
    <d v="2003-10-17T00:00:00"/>
    <x v="0"/>
    <n v="1"/>
    <s v="Santa Clara Community Organization"/>
    <n v="4224905"/>
    <n v="905664"/>
    <m/>
    <m/>
    <s v="BREEDEN LAND CO"/>
    <m/>
    <s v="4025 TORRINGTON AVE"/>
    <x v="2"/>
    <x v="0"/>
    <x v="0"/>
    <m/>
  </r>
  <r>
    <n v="3"/>
    <n v="4739"/>
    <n v="1"/>
    <d v="2003-10-17T00:00:00"/>
    <x v="1"/>
    <n v="1"/>
    <s v="Northeast Neighbors"/>
    <n v="4249602"/>
    <n v="893484"/>
    <m/>
    <s v="Summer Oaks"/>
    <s v="SUMMEROAKS PARK LLC"/>
    <m/>
    <s v="3220 CRESCENT AVE, Unit 51"/>
    <x v="2"/>
    <x v="0"/>
    <x v="0"/>
    <m/>
  </r>
  <r>
    <n v="3"/>
    <n v="3707"/>
    <n v="1"/>
    <d v="2003-10-20T00:00:00"/>
    <x v="0"/>
    <n v="1"/>
    <s v="Goodpasture Island Neighbors"/>
    <n v="4234574"/>
    <n v="894530"/>
    <m/>
    <m/>
    <s v="CONNER DENNIS &amp; PAT"/>
    <m/>
    <s v="2916 RIVERWALK LP"/>
    <x v="2"/>
    <x v="0"/>
    <x v="0"/>
    <m/>
  </r>
  <r>
    <n v="3"/>
    <n v="4196"/>
    <n v="1"/>
    <d v="2003-10-20T00:00:00"/>
    <x v="0"/>
    <n v="1"/>
    <s v="Northeast Neighbors"/>
    <n v="4244425"/>
    <n v="895856"/>
    <m/>
    <m/>
    <s v="EBERLE ROY M TE"/>
    <m/>
    <s v="2985 FLINTLOCK ST"/>
    <x v="2"/>
    <x v="0"/>
    <x v="0"/>
    <m/>
  </r>
  <r>
    <n v="3"/>
    <n v="4744"/>
    <n v="1"/>
    <d v="2003-10-20T00:00:00"/>
    <x v="0"/>
    <n v="1"/>
    <s v="Active Bethel Citizens"/>
    <n v="4210495"/>
    <n v="890534"/>
    <m/>
    <m/>
    <s v="BRUCE WIECHERT CUSTOM HOMES"/>
    <m/>
    <s v="5946 LANDMARK LN"/>
    <x v="2"/>
    <x v="0"/>
    <x v="0"/>
    <m/>
  </r>
  <r>
    <n v="3"/>
    <n v="2402"/>
    <n v="1"/>
    <d v="2003-10-21T00:00:00"/>
    <x v="0"/>
    <n v="1"/>
    <s v="Active Bethel Citizens"/>
    <n v="4212983"/>
    <n v="891238"/>
    <m/>
    <m/>
    <s v="FOOTE DEVELOPMENT COMPANY"/>
    <m/>
    <s v="5461 CHARLES WAY"/>
    <x v="2"/>
    <x v="0"/>
    <x v="0"/>
    <m/>
  </r>
  <r>
    <n v="3"/>
    <n v="2404"/>
    <n v="1"/>
    <d v="2003-10-21T00:00:00"/>
    <x v="0"/>
    <n v="1"/>
    <s v="Active Bethel Citizens"/>
    <n v="4212932"/>
    <n v="891239"/>
    <m/>
    <m/>
    <s v="FOOTE DEVELOPMENT COMPANY"/>
    <m/>
    <s v="5475 CHARLES WAY"/>
    <x v="2"/>
    <x v="0"/>
    <x v="0"/>
    <m/>
  </r>
  <r>
    <n v="3"/>
    <n v="2797"/>
    <n v="1"/>
    <d v="2003-10-21T00:00:00"/>
    <x v="0"/>
    <n v="1"/>
    <s v="Active Bethel Citizens"/>
    <n v="4213160"/>
    <n v="891086"/>
    <m/>
    <m/>
    <s v="FOOTE DEVELOPMENT CO"/>
    <m/>
    <s v="5422 CHARLES WAY"/>
    <x v="2"/>
    <x v="0"/>
    <x v="0"/>
    <m/>
  </r>
  <r>
    <n v="3"/>
    <n v="2992"/>
    <n v="1"/>
    <d v="2003-10-21T00:00:00"/>
    <x v="0"/>
    <n v="1"/>
    <s v="Southeast Neighbors"/>
    <n v="4247612"/>
    <n v="861791"/>
    <m/>
    <m/>
    <s v="CORSON DON &amp; JOHNSON LARA"/>
    <m/>
    <s v="4624 SPRING BLVD"/>
    <x v="2"/>
    <x v="0"/>
    <x v="0"/>
    <m/>
  </r>
  <r>
    <n v="3"/>
    <n v="4245"/>
    <n v="1"/>
    <d v="2003-10-21T00:00:00"/>
    <x v="0"/>
    <n v="1"/>
    <s v="Churchill Area Neighbors"/>
    <n v="4229577"/>
    <n v="870419"/>
    <m/>
    <m/>
    <s v="SOUTH JERRY &amp; SANDI"/>
    <m/>
    <s v="2575 RIDGEMONT DR"/>
    <x v="2"/>
    <x v="0"/>
    <x v="0"/>
    <m/>
  </r>
  <r>
    <n v="3"/>
    <n v="4119"/>
    <n v="1"/>
    <d v="2003-10-22T00:00:00"/>
    <x v="0"/>
    <n v="1"/>
    <s v="Active Bethel Citizens"/>
    <n v="4210087"/>
    <n v="890411"/>
    <m/>
    <m/>
    <s v="BRUCE WIECHERT CUSTOM HOMES"/>
    <m/>
    <s v="5993 JORDAN DR"/>
    <x v="2"/>
    <x v="0"/>
    <x v="0"/>
    <m/>
  </r>
  <r>
    <n v="3"/>
    <n v="4519"/>
    <n v="1"/>
    <d v="2003-10-22T00:00:00"/>
    <x v="0"/>
    <n v="1"/>
    <s v="Active Bethel Citizens"/>
    <n v="4209937"/>
    <n v="890504"/>
    <m/>
    <m/>
    <s v="BRUCE WIECHERT CUSTOM HOMES"/>
    <m/>
    <s v="6036 AVALON ST"/>
    <x v="2"/>
    <x v="0"/>
    <x v="0"/>
    <m/>
  </r>
  <r>
    <n v="3"/>
    <n v="4526"/>
    <n v="1"/>
    <d v="2003-10-22T00:00:00"/>
    <x v="0"/>
    <n v="1"/>
    <s v="Active Bethel Citizens"/>
    <n v="4210176"/>
    <n v="890276"/>
    <m/>
    <m/>
    <s v="BRUCE WIECHERT CUSTOM HOMES"/>
    <m/>
    <s v="5980 JORDAN DR"/>
    <x v="2"/>
    <x v="0"/>
    <x v="0"/>
    <m/>
  </r>
  <r>
    <n v="3"/>
    <n v="4745"/>
    <n v="1"/>
    <d v="2003-10-22T00:00:00"/>
    <x v="0"/>
    <n v="1"/>
    <s v="Active Bethel Citizens"/>
    <n v="4210777"/>
    <n v="890193"/>
    <m/>
    <m/>
    <s v="BRUCE WIECHERT CUSTOM HOMES"/>
    <m/>
    <s v="5913 AVALON ST"/>
    <x v="2"/>
    <x v="0"/>
    <x v="0"/>
    <m/>
  </r>
  <r>
    <n v="3"/>
    <n v="4747"/>
    <n v="1"/>
    <d v="2003-10-22T00:00:00"/>
    <x v="0"/>
    <n v="1"/>
    <s v="Active Bethel Citizens"/>
    <n v="4210703"/>
    <n v="890197"/>
    <m/>
    <m/>
    <s v="BRUCE WIECHERT CUSTOM HOMES"/>
    <m/>
    <s v="5923 AVALON ST"/>
    <x v="2"/>
    <x v="0"/>
    <x v="0"/>
    <m/>
  </r>
  <r>
    <n v="3"/>
    <n v="4110"/>
    <n v="1"/>
    <d v="2003-10-23T00:00:00"/>
    <x v="0"/>
    <n v="1"/>
    <s v="Harlow Neighbors"/>
    <n v="4250696"/>
    <n v="880563"/>
    <m/>
    <m/>
    <s v="FOGELSTROM CO"/>
    <m/>
    <s v="463 COVEY LN"/>
    <x v="2"/>
    <x v="0"/>
    <x v="0"/>
    <m/>
  </r>
  <r>
    <n v="3"/>
    <n v="4918"/>
    <n v="1"/>
    <d v="2003-10-24T00:00:00"/>
    <x v="1"/>
    <n v="1"/>
    <s v="Active Bethel Citizens"/>
    <n v="4223257"/>
    <n v="891406"/>
    <m/>
    <s v="Lakewood"/>
    <s v="LAKEWOOD PARK INC"/>
    <s v="LEWIS JOHN"/>
    <s v="1800 LAKEWOOD CT, Unit 72"/>
    <x v="2"/>
    <x v="0"/>
    <x v="0"/>
    <m/>
  </r>
  <r>
    <n v="3"/>
    <n v="3987"/>
    <n v="1"/>
    <d v="2003-10-27T00:00:00"/>
    <x v="0"/>
    <n v="1"/>
    <s v="Santa Clara Community Organization"/>
    <n v="4227773"/>
    <n v="909227"/>
    <m/>
    <m/>
    <s v="PRODEN RICK S"/>
    <m/>
    <s v="140 DANIEL DR"/>
    <x v="2"/>
    <x v="0"/>
    <x v="0"/>
    <m/>
  </r>
  <r>
    <n v="3"/>
    <n v="4532"/>
    <n v="1"/>
    <d v="2003-10-27T00:00:00"/>
    <x v="0"/>
    <n v="1"/>
    <s v="Cal Young Neighborhood Association"/>
    <n v="4243341"/>
    <n v="890611"/>
    <m/>
    <m/>
    <s v="NOOK LLC"/>
    <m/>
    <s v="2128 MARLOW LN"/>
    <x v="2"/>
    <x v="0"/>
    <x v="0"/>
    <m/>
  </r>
  <r>
    <n v="3"/>
    <n v="4533"/>
    <n v="1"/>
    <d v="2003-10-27T00:00:00"/>
    <x v="0"/>
    <n v="1"/>
    <s v="Cal Young Neighborhood Association"/>
    <n v="4243345"/>
    <n v="890545"/>
    <m/>
    <m/>
    <s v="NOOK LLC"/>
    <m/>
    <s v="2132 MARLOW LN"/>
    <x v="2"/>
    <x v="0"/>
    <x v="0"/>
    <m/>
  </r>
  <r>
    <n v="3"/>
    <n v="4355"/>
    <n v="1"/>
    <d v="2003-10-28T00:00:00"/>
    <x v="0"/>
    <n v="1"/>
    <s v="Santa Clara Community Organization"/>
    <n v="4222632"/>
    <n v="902516"/>
    <m/>
    <m/>
    <s v="IVERSON &amp; CO INC"/>
    <m/>
    <s v="3420 KORBEL ST"/>
    <x v="2"/>
    <x v="0"/>
    <x v="0"/>
    <m/>
  </r>
  <r>
    <n v="3"/>
    <n v="4500"/>
    <n v="1"/>
    <d v="2003-10-28T00:00:00"/>
    <x v="0"/>
    <n v="1"/>
    <s v="Laurel Hill Valley Citizens"/>
    <n v="4247939"/>
    <n v="869769"/>
    <m/>
    <m/>
    <s v="HOLLERAN PATRICK &amp; DONNA"/>
    <m/>
    <s v="2930 CENTRAL BLVD"/>
    <x v="2"/>
    <x v="0"/>
    <x v="0"/>
    <m/>
  </r>
  <r>
    <n v="3"/>
    <n v="2398"/>
    <n v="1"/>
    <d v="2003-10-29T00:00:00"/>
    <x v="0"/>
    <n v="1"/>
    <s v="Active Bethel Citizens"/>
    <n v="4212856"/>
    <n v="891224"/>
    <m/>
    <m/>
    <s v="FOOTE DEVELOPMENT COMPANY"/>
    <m/>
    <s v="1751 MERLIN WAY"/>
    <x v="2"/>
    <x v="0"/>
    <x v="0"/>
    <m/>
  </r>
  <r>
    <n v="3"/>
    <n v="3844"/>
    <n v="1"/>
    <d v="2003-10-29T00:00:00"/>
    <x v="0"/>
    <n v="1"/>
    <s v="Laurel Hill Valley Citizens"/>
    <n v="4250020"/>
    <n v="873499"/>
    <m/>
    <m/>
    <s v="TAYLOR JOE"/>
    <m/>
    <s v="2673 VERDEHILL DR"/>
    <x v="2"/>
    <x v="0"/>
    <x v="0"/>
    <m/>
  </r>
  <r>
    <n v="3"/>
    <n v="4442"/>
    <n v="1"/>
    <d v="2003-10-29T00:00:00"/>
    <x v="5"/>
    <n v="1"/>
    <s v="Churchill Area Neighbors"/>
    <n v="4225998"/>
    <n v="871727"/>
    <m/>
    <m/>
    <s v="KILBY &amp; SONNEN PROJECT LLC"/>
    <m/>
    <s v="3631 COLONY OAKS DR"/>
    <x v="2"/>
    <x v="3"/>
    <x v="1"/>
    <s v="confirmed condos."/>
  </r>
  <r>
    <n v="3"/>
    <n v="4458"/>
    <n v="1"/>
    <d v="2003-10-29T00:00:00"/>
    <x v="0"/>
    <n v="1"/>
    <s v="Churchill Area Neighbors"/>
    <n v="4229166"/>
    <n v="869634"/>
    <m/>
    <m/>
    <s v="BRANDON MICHAEL J (MIKE)"/>
    <m/>
    <s v="2804 W 29TH AVE"/>
    <x v="2"/>
    <x v="0"/>
    <x v="0"/>
    <m/>
  </r>
  <r>
    <n v="3"/>
    <n v="4617"/>
    <n v="1"/>
    <d v="2003-10-29T00:00:00"/>
    <x v="0"/>
    <n v="1"/>
    <s v="Northeast Neighbors"/>
    <n v="4242573"/>
    <n v="898885"/>
    <m/>
    <m/>
    <s v="KONOLD HOWARD"/>
    <m/>
    <s v="3530 QUAIL MEADOW WAY"/>
    <x v="2"/>
    <x v="0"/>
    <x v="0"/>
    <m/>
  </r>
  <r>
    <n v="3"/>
    <n v="4881"/>
    <n v="1"/>
    <d v="2003-10-29T00:00:00"/>
    <x v="5"/>
    <n v="1"/>
    <s v="Churchill Area Neighbors"/>
    <n v="4225974"/>
    <n v="871765"/>
    <m/>
    <m/>
    <s v="KILBY &amp; SONNEN PROJECT LLC"/>
    <m/>
    <s v="3635 COLONY OAKS DR"/>
    <x v="2"/>
    <x v="3"/>
    <x v="1"/>
    <s v="confirmed condos."/>
  </r>
  <r>
    <n v="3"/>
    <n v="4350"/>
    <n v="1"/>
    <d v="2003-10-30T00:00:00"/>
    <x v="0"/>
    <n v="1"/>
    <s v="Southeast Neighbors"/>
    <n v="4239022"/>
    <n v="860934"/>
    <m/>
    <m/>
    <s v="HEITMAN CUSTOM HOMES"/>
    <m/>
    <s v="90 MARLBORO LN"/>
    <x v="2"/>
    <x v="0"/>
    <x v="0"/>
    <m/>
  </r>
  <r>
    <n v="3"/>
    <n v="4628"/>
    <n v="1"/>
    <d v="2003-10-30T00:00:00"/>
    <x v="0"/>
    <n v="1"/>
    <s v="River Road Community Organization"/>
    <n v="4233409"/>
    <n v="888753"/>
    <m/>
    <m/>
    <s v="HEITMAN CUSTOM HOMES"/>
    <m/>
    <s v="894 JACKIES LN"/>
    <x v="2"/>
    <x v="0"/>
    <x v="0"/>
    <m/>
  </r>
  <r>
    <n v="3"/>
    <n v="4318"/>
    <n v="1"/>
    <d v="2003-10-31T00:00:00"/>
    <x v="0"/>
    <n v="1"/>
    <s v="Crest Drive Citizens Association"/>
    <n v="4235312"/>
    <n v="868903"/>
    <m/>
    <m/>
    <s v="CRONIN DONNA"/>
    <m/>
    <s v="1020 LORANE HWY"/>
    <x v="2"/>
    <x v="0"/>
    <x v="0"/>
    <m/>
  </r>
  <r>
    <n v="3"/>
    <n v="4949"/>
    <n v="1"/>
    <d v="2003-10-31T00:00:00"/>
    <x v="1"/>
    <n v="1"/>
    <s v="West Eugene Community Organization"/>
    <n v="4221599"/>
    <n v="877190"/>
    <m/>
    <s v="Churchill Meadows"/>
    <s v="CHURCHILL GROUP LLC"/>
    <m/>
    <s v="1415 S BERTELSEN RD, Unit 59"/>
    <x v="2"/>
    <x v="0"/>
    <x v="0"/>
    <m/>
  </r>
  <r>
    <n v="3"/>
    <n v="4958"/>
    <n v="1"/>
    <d v="2003-10-31T00:00:00"/>
    <x v="2"/>
    <n v="1"/>
    <s v="Active Bethel Citizens"/>
    <n v="4214638"/>
    <n v="891185"/>
    <m/>
    <m/>
    <s v="MORICI JOSEPH"/>
    <m/>
    <s v="1738 OAKHURST CT"/>
    <x v="2"/>
    <x v="0"/>
    <x v="0"/>
    <m/>
  </r>
  <r>
    <n v="3"/>
    <n v="4022"/>
    <n v="1"/>
    <d v="2003-11-03T00:00:00"/>
    <x v="0"/>
    <n v="1"/>
    <s v="Southeast Neighbors"/>
    <n v="4248247"/>
    <n v="868626"/>
    <m/>
    <m/>
    <s v="BROWN SAM &amp; KATIE"/>
    <m/>
    <s v="2135 SPRING TERRACE DR"/>
    <x v="2"/>
    <x v="0"/>
    <x v="0"/>
    <m/>
  </r>
  <r>
    <n v="3"/>
    <n v="4021"/>
    <n v="1"/>
    <d v="2003-11-05T00:00:00"/>
    <x v="0"/>
    <n v="1"/>
    <s v="Harlow Neighbors"/>
    <n v="4246515"/>
    <n v="887836"/>
    <m/>
    <m/>
    <s v="DESLER DANIEL J"/>
    <m/>
    <s v="2799 MALLORY LN"/>
    <x v="2"/>
    <x v="0"/>
    <x v="0"/>
    <m/>
  </r>
  <r>
    <n v="3"/>
    <n v="4630"/>
    <n v="1"/>
    <d v="2003-11-05T00:00:00"/>
    <x v="0"/>
    <n v="1"/>
    <s v="River Road Community Organization"/>
    <n v="4233049"/>
    <n v="888691"/>
    <m/>
    <m/>
    <s v="HEITMAN CUSTOM HOMES"/>
    <m/>
    <s v="826 JACKIES LN"/>
    <x v="2"/>
    <x v="0"/>
    <x v="0"/>
    <m/>
  </r>
  <r>
    <n v="3"/>
    <n v="3781"/>
    <n v="1"/>
    <d v="2003-11-06T00:00:00"/>
    <x v="0"/>
    <n v="1"/>
    <s v="Churchill Area Neighbors"/>
    <n v="4229048"/>
    <n v="869884"/>
    <m/>
    <m/>
    <s v="DAVE DUNCAN CONSTRUCTION INC"/>
    <m/>
    <s v="2784 W 29TH AVE"/>
    <x v="2"/>
    <x v="0"/>
    <x v="0"/>
    <m/>
  </r>
  <r>
    <n v="3"/>
    <n v="5166"/>
    <n v="1"/>
    <d v="2003-11-06T00:00:00"/>
    <x v="1"/>
    <n v="1"/>
    <s v="West Eugene Community Organization"/>
    <n v="4221599"/>
    <n v="877190"/>
    <m/>
    <s v="Churchill Meadows"/>
    <s v="CHURCHILL GROUP LLC"/>
    <m/>
    <s v="1415 S BERTELSEN RD, Unit 114"/>
    <x v="2"/>
    <x v="0"/>
    <x v="0"/>
    <m/>
  </r>
  <r>
    <n v="3"/>
    <n v="2766"/>
    <n v="1"/>
    <d v="2003-11-07T00:00:00"/>
    <x v="0"/>
    <n v="1"/>
    <s v="Active Bethel Citizens"/>
    <n v="4213055"/>
    <n v="891088"/>
    <m/>
    <m/>
    <s v="FOOTE DEVELOPMENT COMPANY"/>
    <m/>
    <s v="5444 CHARLES WAY"/>
    <x v="2"/>
    <x v="0"/>
    <x v="0"/>
    <m/>
  </r>
  <r>
    <n v="3"/>
    <n v="4287"/>
    <n v="1"/>
    <d v="2003-11-10T00:00:00"/>
    <x v="1"/>
    <n v="1"/>
    <s v="Active Bethel Citizens"/>
    <n v="4214166"/>
    <n v="891082"/>
    <m/>
    <m/>
    <s v="EUGENE SALES CENTER"/>
    <m/>
    <s v="5290 OLYMPIC CIR"/>
    <x v="2"/>
    <x v="0"/>
    <x v="0"/>
    <m/>
  </r>
  <r>
    <n v="3"/>
    <n v="3432"/>
    <n v="1"/>
    <d v="2003-11-14T00:00:00"/>
    <x v="0"/>
    <n v="1"/>
    <s v="Active Bethel Citizens"/>
    <n v="4212471"/>
    <n v="893158"/>
    <m/>
    <m/>
    <s v="MASADA DEVELOPMENT INC"/>
    <m/>
    <s v="2058 WISCONSIN ST"/>
    <x v="2"/>
    <x v="0"/>
    <x v="0"/>
    <m/>
  </r>
  <r>
    <n v="3"/>
    <n v="4947"/>
    <n v="1"/>
    <d v="2003-11-17T00:00:00"/>
    <x v="0"/>
    <n v="1"/>
    <s v="Active Bethel Citizens"/>
    <n v="4210492"/>
    <n v="890446"/>
    <m/>
    <m/>
    <s v="BRUCE WIECHERT CUSTOM HOMES"/>
    <m/>
    <s v="5943 JORDAN DR"/>
    <x v="2"/>
    <x v="0"/>
    <x v="0"/>
    <m/>
  </r>
  <r>
    <n v="3"/>
    <n v="4988"/>
    <n v="1"/>
    <d v="2003-11-17T00:00:00"/>
    <x v="0"/>
    <n v="1"/>
    <s v="Santa Clara Community Organization"/>
    <n v="4229768"/>
    <n v="907454"/>
    <m/>
    <m/>
    <s v="ANDERSON DEVELOPMENT LLC"/>
    <m/>
    <s v="470 CALUMET AVE"/>
    <x v="2"/>
    <x v="0"/>
    <x v="0"/>
    <m/>
  </r>
  <r>
    <n v="3"/>
    <n v="3042"/>
    <n v="1"/>
    <d v="2003-11-18T00:00:00"/>
    <x v="0"/>
    <n v="1"/>
    <s v="Santa Clara Community Organization"/>
    <n v="4224715"/>
    <n v="904340"/>
    <m/>
    <m/>
    <s v="WIRFS TOM"/>
    <m/>
    <s v="1058 ARGON AVE"/>
    <x v="2"/>
    <x v="0"/>
    <x v="0"/>
    <m/>
  </r>
  <r>
    <n v="3"/>
    <n v="3044"/>
    <n v="1"/>
    <d v="2003-11-18T00:00:00"/>
    <x v="0"/>
    <n v="1"/>
    <s v="Santa Clara Community Organization"/>
    <n v="4224658"/>
    <n v="904342"/>
    <m/>
    <m/>
    <s v="WIRFS TOM"/>
    <m/>
    <s v="1066 ARGON AVE"/>
    <x v="2"/>
    <x v="0"/>
    <x v="0"/>
    <m/>
  </r>
  <r>
    <n v="3"/>
    <n v="3045"/>
    <n v="1"/>
    <d v="2003-11-18T00:00:00"/>
    <x v="0"/>
    <n v="1"/>
    <s v="Santa Clara Community Organization"/>
    <n v="4224752"/>
    <n v="904477"/>
    <m/>
    <m/>
    <s v="WIRFS TOM"/>
    <m/>
    <s v="1049 ARGON AVE"/>
    <x v="2"/>
    <x v="0"/>
    <x v="0"/>
    <m/>
  </r>
  <r>
    <n v="3"/>
    <n v="4390"/>
    <n v="1"/>
    <d v="2003-11-18T00:00:00"/>
    <x v="0"/>
    <n v="1"/>
    <s v="Southeast Neighbors"/>
    <n v="4239506"/>
    <n v="866426"/>
    <m/>
    <m/>
    <s v="KOHLER CRAIG"/>
    <m/>
    <s v="3757 WILLAMETTE ST"/>
    <x v="2"/>
    <x v="0"/>
    <x v="0"/>
    <m/>
  </r>
  <r>
    <n v="3"/>
    <n v="5341"/>
    <n v="1"/>
    <d v="2003-11-18T00:00:00"/>
    <x v="1"/>
    <n v="1"/>
    <s v="Northeast Neighbors"/>
    <n v="4249602"/>
    <n v="893484"/>
    <m/>
    <s v="Summeroaks"/>
    <s v="WARD JACK"/>
    <m/>
    <s v="3220 CRESCENT AVE, Unit 53"/>
    <x v="2"/>
    <x v="0"/>
    <x v="0"/>
    <m/>
  </r>
  <r>
    <n v="3"/>
    <n v="4408"/>
    <n v="1"/>
    <d v="2003-11-19T00:00:00"/>
    <x v="0"/>
    <n v="1"/>
    <s v="Churchill Area Neighbors"/>
    <n v="4224136"/>
    <n v="870099"/>
    <m/>
    <m/>
    <s v="BREEDEN BROS INC"/>
    <m/>
    <s v="3354 BENTLEY AVE"/>
    <x v="2"/>
    <x v="0"/>
    <x v="0"/>
    <m/>
  </r>
  <r>
    <n v="3"/>
    <n v="4591"/>
    <n v="1"/>
    <d v="2003-11-19T00:00:00"/>
    <x v="0"/>
    <n v="1"/>
    <s v="Churchill Area Neighbors"/>
    <n v="4224193"/>
    <n v="869929"/>
    <m/>
    <m/>
    <s v="BREEDEN BROS INC"/>
    <m/>
    <s v="3362 BENTLEY AVE"/>
    <x v="2"/>
    <x v="0"/>
    <x v="0"/>
    <m/>
  </r>
  <r>
    <n v="3"/>
    <n v="4799"/>
    <n v="1"/>
    <d v="2003-11-19T00:00:00"/>
    <x v="0"/>
    <n v="1"/>
    <s v="Harlow Neighbors"/>
    <n v="4250420"/>
    <n v="889382"/>
    <m/>
    <m/>
    <s v="MELTEBEKE DAVID"/>
    <m/>
    <s v="1450 ARCADIA DR"/>
    <x v="2"/>
    <x v="0"/>
    <x v="0"/>
    <m/>
  </r>
  <r>
    <n v="3"/>
    <n v="3585"/>
    <n v="1"/>
    <d v="2003-11-21T00:00:00"/>
    <x v="6"/>
    <n v="1"/>
    <s v="Southeast Neighbors"/>
    <n v="4243021"/>
    <n v="869022"/>
    <m/>
    <m/>
    <s v="THOMAS V WILLIAMS LVG TR 1-3"/>
    <m/>
    <s v="3085 KINCAID ST, Unit A"/>
    <x v="2"/>
    <x v="0"/>
    <x v="0"/>
    <m/>
  </r>
  <r>
    <n v="3"/>
    <n v="4568"/>
    <n v="1"/>
    <d v="2003-11-21T00:00:00"/>
    <x v="0"/>
    <n v="1"/>
    <s v="Active Bethel Citizens"/>
    <n v="4213872"/>
    <n v="890837"/>
    <m/>
    <m/>
    <s v="FOOTE DEVELOPMENT COMPANY"/>
    <m/>
    <s v="1663 HAMLET LN"/>
    <x v="2"/>
    <x v="0"/>
    <x v="0"/>
    <m/>
  </r>
  <r>
    <n v="3"/>
    <n v="4569"/>
    <n v="1"/>
    <d v="2003-11-21T00:00:00"/>
    <x v="0"/>
    <n v="1"/>
    <s v="Active Bethel Citizens"/>
    <n v="4213829"/>
    <n v="890838"/>
    <m/>
    <m/>
    <s v="FOOTE DEVELOPMENT COMPANY"/>
    <m/>
    <s v="1661 HAMLET LN"/>
    <x v="2"/>
    <x v="0"/>
    <x v="0"/>
    <m/>
  </r>
  <r>
    <n v="3"/>
    <n v="4369"/>
    <n v="1"/>
    <d v="2003-11-25T00:00:00"/>
    <x v="0"/>
    <n v="1"/>
    <s v="Active Bethel Citizens"/>
    <n v="4209936"/>
    <n v="890429"/>
    <m/>
    <m/>
    <s v="BRUCE WIECHERT CUSTOM HOMES"/>
    <m/>
    <s v="6028 AVALON ST"/>
    <x v="2"/>
    <x v="0"/>
    <x v="0"/>
    <m/>
  </r>
  <r>
    <n v="3"/>
    <n v="4631"/>
    <n v="1"/>
    <d v="2003-11-26T00:00:00"/>
    <x v="0"/>
    <n v="1"/>
    <s v="Southeast Neighbors"/>
    <n v="4246977"/>
    <n v="861981"/>
    <m/>
    <m/>
    <s v="IVES &amp; STEBBINS L L C DO NOT USE!!!"/>
    <m/>
    <s v="4690 CRESCENT RIDGE LN"/>
    <x v="2"/>
    <x v="0"/>
    <x v="0"/>
    <m/>
  </r>
  <r>
    <n v="3"/>
    <n v="3876"/>
    <n v="1"/>
    <d v="2003-12-02T00:00:00"/>
    <x v="3"/>
    <n v="2"/>
    <s v="Northeast Neighbors"/>
    <n v="4243276"/>
    <n v="897859"/>
    <m/>
    <m/>
    <s v="MELTEBEKE CONSTRUCTION DBA"/>
    <m/>
    <s v="2063 LAKE WIND DR"/>
    <x v="2"/>
    <x v="1"/>
    <x v="1"/>
    <m/>
  </r>
  <r>
    <n v="3"/>
    <n v="4308"/>
    <n v="1"/>
    <d v="2003-12-02T00:00:00"/>
    <x v="0"/>
    <n v="1"/>
    <s v="Active Bethel Citizens"/>
    <n v="4212284"/>
    <n v="889378"/>
    <m/>
    <m/>
    <s v="HAYDEN HOMES"/>
    <m/>
    <s v="1246 BROWER AVE"/>
    <x v="2"/>
    <x v="0"/>
    <x v="0"/>
    <m/>
  </r>
  <r>
    <n v="3"/>
    <n v="4336"/>
    <n v="1"/>
    <d v="2003-12-02T00:00:00"/>
    <x v="0"/>
    <n v="1"/>
    <s v="Harlow Neighbors"/>
    <n v="4250979"/>
    <n v="888842"/>
    <m/>
    <m/>
    <s v="L RANDALL BRANT CUSTOM HOMES"/>
    <m/>
    <s v="1142 REGENCY DR"/>
    <x v="2"/>
    <x v="0"/>
    <x v="0"/>
    <m/>
  </r>
  <r>
    <n v="3"/>
    <n v="4827"/>
    <n v="1"/>
    <d v="2003-12-02T00:00:00"/>
    <x v="0"/>
    <n v="1"/>
    <s v="Active Bethel Citizens"/>
    <n v="4216049"/>
    <n v="893121"/>
    <m/>
    <m/>
    <s v="CRESCENT HOMES INC"/>
    <m/>
    <s v="2105 W IRWIN WAY"/>
    <x v="2"/>
    <x v="0"/>
    <x v="0"/>
    <m/>
  </r>
  <r>
    <n v="3"/>
    <n v="4828"/>
    <n v="1"/>
    <d v="2003-12-02T00:00:00"/>
    <x v="0"/>
    <n v="1"/>
    <s v="Active Bethel Citizens"/>
    <n v="4215934"/>
    <n v="893134"/>
    <m/>
    <m/>
    <s v="CRESCENT HOMES INC"/>
    <m/>
    <s v="2121 W IRWIN WAY"/>
    <x v="2"/>
    <x v="0"/>
    <x v="0"/>
    <m/>
  </r>
  <r>
    <n v="3"/>
    <n v="4829"/>
    <n v="1"/>
    <d v="2003-12-02T00:00:00"/>
    <x v="0"/>
    <n v="1"/>
    <s v="Active Bethel Citizens"/>
    <n v="4215992"/>
    <n v="893128"/>
    <m/>
    <m/>
    <s v="CRESCENT HOMES INC"/>
    <m/>
    <s v="2113 W IRWIN WAY"/>
    <x v="2"/>
    <x v="0"/>
    <x v="0"/>
    <m/>
  </r>
  <r>
    <n v="3"/>
    <n v="5444"/>
    <n v="1"/>
    <d v="2003-12-02T00:00:00"/>
    <x v="0"/>
    <n v="1"/>
    <s v="Active Bethel Citizens"/>
    <n v="4209995"/>
    <n v="890709"/>
    <m/>
    <m/>
    <s v="BRUCE WIECHERT CUSTOM HOMES"/>
    <m/>
    <s v="6065 LANDMARK LN"/>
    <x v="2"/>
    <x v="0"/>
    <x v="0"/>
    <m/>
  </r>
  <r>
    <n v="3"/>
    <n v="4938"/>
    <n v="1"/>
    <d v="2003-12-03T00:00:00"/>
    <x v="3"/>
    <n v="2"/>
    <s v="Active Bethel Citizens"/>
    <n v="4215860"/>
    <n v="893137"/>
    <m/>
    <m/>
    <s v="CRESCENT HOMES INC"/>
    <m/>
    <s v="2127 W IRWIN WAY"/>
    <x v="2"/>
    <x v="1"/>
    <x v="1"/>
    <m/>
  </r>
  <r>
    <n v="3"/>
    <n v="4960"/>
    <n v="1"/>
    <d v="2003-12-03T00:00:00"/>
    <x v="2"/>
    <n v="1"/>
    <s v="Active Bethel Citizens"/>
    <n v="4214266"/>
    <n v="891075"/>
    <m/>
    <m/>
    <s v="STECKLING MARY ANN"/>
    <m/>
    <s v="5276 OLYMPIC CIR"/>
    <x v="2"/>
    <x v="0"/>
    <x v="0"/>
    <m/>
  </r>
  <r>
    <n v="3"/>
    <n v="5222"/>
    <n v="1"/>
    <d v="2003-12-04T00:00:00"/>
    <x v="0"/>
    <n v="1"/>
    <s v="Active Bethel Citizens"/>
    <n v="4210709"/>
    <n v="890681"/>
    <m/>
    <m/>
    <s v="BRUCE WIECHERT CUSTOM HOMES"/>
    <m/>
    <s v="5921 LANDMARK LN"/>
    <x v="2"/>
    <x v="0"/>
    <x v="0"/>
    <m/>
  </r>
  <r>
    <n v="3"/>
    <n v="5223"/>
    <n v="1"/>
    <d v="2003-12-04T00:00:00"/>
    <x v="0"/>
    <n v="1"/>
    <s v="Active Bethel Citizens"/>
    <n v="4210273"/>
    <n v="890305"/>
    <m/>
    <m/>
    <s v="BRUCE WIECHERT CUSTOM HOMES"/>
    <m/>
    <s v="5976 JORDAN DR"/>
    <x v="2"/>
    <x v="0"/>
    <x v="0"/>
    <m/>
  </r>
  <r>
    <n v="3"/>
    <n v="4406"/>
    <n v="1"/>
    <d v="2003-12-08T00:00:00"/>
    <x v="0"/>
    <n v="1"/>
    <s v="Northeast Neighbors"/>
    <n v="4244613"/>
    <n v="899031"/>
    <m/>
    <m/>
    <s v="CHARACTER HOMES"/>
    <m/>
    <s v="2284 AVENGALE DR"/>
    <x v="2"/>
    <x v="0"/>
    <x v="0"/>
    <m/>
  </r>
  <r>
    <n v="3"/>
    <n v="4824"/>
    <n v="1"/>
    <d v="2003-12-08T00:00:00"/>
    <x v="0"/>
    <n v="1"/>
    <s v="Northeast Neighbors"/>
    <n v="4241822"/>
    <n v="900019"/>
    <m/>
    <m/>
    <s v="TORREY TODD J"/>
    <m/>
    <s v="3780 WATERBROOK WAY"/>
    <x v="2"/>
    <x v="0"/>
    <x v="0"/>
    <m/>
  </r>
  <r>
    <n v="3"/>
    <n v="4978"/>
    <n v="1"/>
    <d v="2003-12-08T00:00:00"/>
    <x v="0"/>
    <n v="1"/>
    <s v="Churchill Area Neighbors"/>
    <n v="4225382"/>
    <n v="869783"/>
    <m/>
    <m/>
    <s v="BREEDEN BROS INC"/>
    <m/>
    <s v="3814 BRIGHTON AVE"/>
    <x v="2"/>
    <x v="0"/>
    <x v="0"/>
    <m/>
  </r>
  <r>
    <n v="3"/>
    <n v="5172"/>
    <n v="1"/>
    <d v="2003-12-09T00:00:00"/>
    <x v="0"/>
    <n v="1"/>
    <s v="Active Bethel Citizens"/>
    <n v="4217508"/>
    <n v="887512"/>
    <m/>
    <m/>
    <s v="NORDIC HOMES &amp; CONSTRUCTION"/>
    <m/>
    <s v="926 WILLIAMS ST"/>
    <x v="2"/>
    <x v="0"/>
    <x v="0"/>
    <m/>
  </r>
  <r>
    <n v="3"/>
    <n v="4525"/>
    <n v="1"/>
    <d v="2003-12-10T00:00:00"/>
    <x v="0"/>
    <n v="1"/>
    <s v="Churchill Area Neighbors"/>
    <n v="4229744"/>
    <n v="873219"/>
    <m/>
    <m/>
    <s v="VERKLER TIM J"/>
    <m/>
    <s v="2362 TERRACE VIEW DR"/>
    <x v="2"/>
    <x v="0"/>
    <x v="0"/>
    <m/>
  </r>
  <r>
    <n v="3"/>
    <n v="5309"/>
    <n v="1"/>
    <d v="2003-12-10T00:00:00"/>
    <x v="0"/>
    <n v="1"/>
    <s v="Santa Clara Community Organization"/>
    <n v="4228657"/>
    <n v="903284"/>
    <m/>
    <m/>
    <s v="ALTMAN DAN"/>
    <m/>
    <s v="3522 RIVER RD"/>
    <x v="2"/>
    <x v="0"/>
    <x v="0"/>
    <m/>
  </r>
  <r>
    <n v="3"/>
    <n v="5310"/>
    <n v="1"/>
    <d v="2003-12-10T00:00:00"/>
    <x v="0"/>
    <n v="1"/>
    <s v="Santa Clara Community Organization"/>
    <n v="4228802"/>
    <n v="903297"/>
    <m/>
    <m/>
    <s v="LONG MICHAEL"/>
    <m/>
    <s v="3524 RIVER RD"/>
    <x v="2"/>
    <x v="0"/>
    <x v="0"/>
    <m/>
  </r>
  <r>
    <n v="3"/>
    <n v="5265"/>
    <n v="1"/>
    <d v="2003-12-11T00:00:00"/>
    <x v="0"/>
    <n v="1"/>
    <s v="Active Bethel Citizens"/>
    <n v="4210848"/>
    <n v="890303"/>
    <m/>
    <m/>
    <s v="BRUCE WIECHERT CUSTOM HOMES"/>
    <m/>
    <s v="5906 JORDAN DR"/>
    <x v="2"/>
    <x v="0"/>
    <x v="0"/>
    <m/>
  </r>
  <r>
    <n v="3"/>
    <n v="5443"/>
    <n v="1"/>
    <d v="2003-12-11T00:00:00"/>
    <x v="0"/>
    <n v="1"/>
    <s v="Active Bethel Citizens"/>
    <n v="4210843"/>
    <n v="890390"/>
    <m/>
    <m/>
    <s v="BRUCE WIECHERT CUSTOM HOMES"/>
    <m/>
    <s v="1471 CALISTOGA CT"/>
    <x v="2"/>
    <x v="0"/>
    <x v="0"/>
    <m/>
  </r>
  <r>
    <n v="3"/>
    <n v="5567"/>
    <n v="1"/>
    <d v="2003-12-11T00:00:00"/>
    <x v="0"/>
    <n v="1"/>
    <s v="Active Bethel Citizens"/>
    <n v="4210636"/>
    <n v="890681"/>
    <m/>
    <m/>
    <s v="BRUCE WIECHERT CUSTOM HOMES"/>
    <m/>
    <s v="5929 LANDMARK LN"/>
    <x v="2"/>
    <x v="0"/>
    <x v="0"/>
    <m/>
  </r>
  <r>
    <n v="3"/>
    <n v="5698"/>
    <n v="1"/>
    <d v="2003-12-11T00:00:00"/>
    <x v="0"/>
    <n v="1"/>
    <s v="Active Bethel Citizens"/>
    <n v="4210070"/>
    <n v="890706"/>
    <m/>
    <m/>
    <s v="BRUCE WIECHERT CUSTOM HOMES"/>
    <m/>
    <s v="6047 LANDMARK LN"/>
    <x v="2"/>
    <x v="0"/>
    <x v="0"/>
    <m/>
  </r>
  <r>
    <n v="3"/>
    <n v="3800"/>
    <n v="1"/>
    <d v="2003-12-15T00:00:00"/>
    <x v="0"/>
    <n v="1"/>
    <s v="Northeast Neighbors"/>
    <n v="4244070"/>
    <n v="899200"/>
    <m/>
    <m/>
    <s v="WEAVER MICHELLE"/>
    <m/>
    <s v="2205 AVENGALE DR"/>
    <x v="2"/>
    <x v="0"/>
    <x v="0"/>
    <m/>
  </r>
  <r>
    <n v="3"/>
    <n v="4748"/>
    <n v="1"/>
    <d v="2003-12-15T00:00:00"/>
    <x v="0"/>
    <n v="1"/>
    <s v="Active Bethel Citizens"/>
    <n v="4210849"/>
    <n v="890193"/>
    <m/>
    <m/>
    <s v="BRUCE WIECHERT CUSTOM HOMES"/>
    <m/>
    <s v="5907 AVALON ST"/>
    <x v="2"/>
    <x v="0"/>
    <x v="0"/>
    <m/>
  </r>
  <r>
    <n v="3"/>
    <n v="5332"/>
    <n v="1"/>
    <d v="2003-12-15T00:00:00"/>
    <x v="2"/>
    <n v="1"/>
    <s v="Active Bethel Citizens"/>
    <n v="4224302"/>
    <n v="889705"/>
    <m/>
    <m/>
    <s v="SHEDRICK JUAN"/>
    <m/>
    <s v="3515 AVALON ST"/>
    <x v="2"/>
    <x v="0"/>
    <x v="0"/>
    <m/>
  </r>
  <r>
    <n v="3"/>
    <n v="5336"/>
    <n v="1"/>
    <d v="2003-12-15T00:00:00"/>
    <x v="2"/>
    <n v="1"/>
    <s v="Active Bethel Citizens"/>
    <n v="4224405"/>
    <n v="889702"/>
    <m/>
    <m/>
    <s v="SHEDRICK JUAN"/>
    <m/>
    <s v="3495 AVALON ST"/>
    <x v="2"/>
    <x v="0"/>
    <x v="0"/>
    <m/>
  </r>
  <r>
    <n v="3"/>
    <n v="5537"/>
    <n v="1"/>
    <d v="2003-12-15T00:00:00"/>
    <x v="0"/>
    <n v="1"/>
    <s v="Active Bethel Citizens"/>
    <n v="4210170"/>
    <n v="890552"/>
    <m/>
    <m/>
    <s v="BRUCE WIECHERT CUSTOM HOMES"/>
    <m/>
    <s v="6020 LANDMARK LN"/>
    <x v="2"/>
    <x v="0"/>
    <x v="0"/>
    <m/>
  </r>
  <r>
    <n v="3"/>
    <n v="5564"/>
    <n v="1"/>
    <d v="2003-12-15T00:00:00"/>
    <x v="0"/>
    <n v="1"/>
    <s v="Active Bethel Citizens"/>
    <n v="4210492"/>
    <n v="890689"/>
    <m/>
    <m/>
    <s v="BRUCE WIECHERT CUSTOM HOMES"/>
    <m/>
    <s v="5955 LANDMARK LN"/>
    <x v="2"/>
    <x v="0"/>
    <x v="0"/>
    <m/>
  </r>
  <r>
    <n v="3"/>
    <n v="1255"/>
    <n v="1"/>
    <d v="2003-12-16T00:00:00"/>
    <x v="0"/>
    <n v="1"/>
    <s v="West University Neighbors"/>
    <n v="4241884"/>
    <n v="876147"/>
    <m/>
    <m/>
    <s v="SITTNER FREDDIE"/>
    <m/>
    <s v="1634 PATTERSON ST"/>
    <x v="2"/>
    <x v="0"/>
    <x v="0"/>
    <m/>
  </r>
  <r>
    <n v="3"/>
    <n v="1256"/>
    <n v="1"/>
    <d v="2003-12-16T00:00:00"/>
    <x v="8"/>
    <n v="3"/>
    <s v="West University Neighbors"/>
    <n v="4241804"/>
    <n v="876147"/>
    <m/>
    <m/>
    <s v="SITTNER FREDDIE 1/3"/>
    <m/>
    <s v="1635 PATTERSON ALY"/>
    <x v="2"/>
    <x v="1"/>
    <x v="1"/>
    <m/>
  </r>
  <r>
    <n v="3"/>
    <n v="5792"/>
    <n v="1"/>
    <d v="2003-12-16T00:00:00"/>
    <x v="1"/>
    <n v="1"/>
    <s v="West Eugene Community Organization"/>
    <n v="4221599"/>
    <n v="877190"/>
    <m/>
    <s v="Churchill Meadows"/>
    <s v="CHURCHILL MEADOWS LLC"/>
    <m/>
    <s v="1415 S BERTELSEN RD, Unit 34"/>
    <x v="2"/>
    <x v="0"/>
    <x v="0"/>
    <m/>
  </r>
  <r>
    <n v="3"/>
    <n v="3933"/>
    <n v="1"/>
    <d v="2003-12-17T00:00:00"/>
    <x v="0"/>
    <n v="1"/>
    <s v="Active Bethel Citizens"/>
    <n v="4213607"/>
    <n v="890831"/>
    <m/>
    <m/>
    <s v="FOOTE DEVELOPMENT COMPANY"/>
    <m/>
    <s v="5260 JEFFREY WAY"/>
    <x v="2"/>
    <x v="0"/>
    <x v="0"/>
    <m/>
  </r>
  <r>
    <n v="3"/>
    <n v="5514"/>
    <n v="1"/>
    <d v="2003-12-17T00:00:00"/>
    <x v="0"/>
    <n v="1"/>
    <s v="Churchill Area Neighbors"/>
    <n v="4224134"/>
    <n v="869229"/>
    <m/>
    <m/>
    <s v="BREEDEN BROS INC--DUPLICATE"/>
    <m/>
    <s v="3390 BENTLEY AVE"/>
    <x v="2"/>
    <x v="0"/>
    <x v="0"/>
    <m/>
  </r>
  <r>
    <n v="3"/>
    <n v="5734"/>
    <n v="1"/>
    <d v="2003-12-19T00:00:00"/>
    <x v="0"/>
    <n v="1"/>
    <s v="Active Bethel Citizens"/>
    <n v="4210558"/>
    <n v="890202"/>
    <m/>
    <m/>
    <s v="BRUCE WIECHERT CUSTOM HOMES"/>
    <m/>
    <s v="5941 AVALON ST"/>
    <x v="2"/>
    <x v="0"/>
    <x v="0"/>
    <m/>
  </r>
  <r>
    <n v="3"/>
    <n v="4626"/>
    <n v="1"/>
    <d v="2003-12-22T00:00:00"/>
    <x v="0"/>
    <n v="1"/>
    <s v="Harlow Neighbors"/>
    <n v="4250701"/>
    <n v="880722"/>
    <m/>
    <m/>
    <s v="FOGELSTROM CO"/>
    <m/>
    <s v="451 COVEY LN"/>
    <x v="2"/>
    <x v="0"/>
    <x v="0"/>
    <m/>
  </r>
  <r>
    <n v="3"/>
    <n v="5013"/>
    <n v="1"/>
    <d v="2003-12-22T00:00:00"/>
    <x v="0"/>
    <n v="1"/>
    <s v="Southeast Neighbors"/>
    <n v="4236266"/>
    <n v="860753"/>
    <m/>
    <m/>
    <s v="H B DESIGN &amp; CONSTRUCTION"/>
    <m/>
    <s v="5138 SOLAR HEIGHTS DR"/>
    <x v="2"/>
    <x v="0"/>
    <x v="0"/>
    <m/>
  </r>
  <r>
    <n v="3"/>
    <n v="5484"/>
    <n v="1"/>
    <d v="2003-12-23T00:00:00"/>
    <x v="0"/>
    <n v="1"/>
    <s v="Northeast Neighbors"/>
    <n v="4243270"/>
    <n v="897475"/>
    <m/>
    <m/>
    <s v="MELTEBEKE CONSTRUCTION DBA"/>
    <m/>
    <s v="2099 LAKE SHORE DR"/>
    <x v="2"/>
    <x v="0"/>
    <x v="0"/>
    <m/>
  </r>
  <r>
    <n v="3"/>
    <n v="5143"/>
    <n v="1"/>
    <d v="2003-12-30T00:00:00"/>
    <x v="0"/>
    <n v="1"/>
    <s v="Active Bethel Citizens"/>
    <n v="4216376"/>
    <n v="887524"/>
    <m/>
    <m/>
    <s v="D R HORTON INC"/>
    <m/>
    <s v="857 THRONE DR"/>
    <x v="2"/>
    <x v="0"/>
    <x v="0"/>
    <m/>
  </r>
  <r>
    <n v="3"/>
    <n v="5651"/>
    <n v="1"/>
    <d v="2003-12-30T00:00:00"/>
    <x v="6"/>
    <n v="1"/>
    <s v="Far West Neighborhood Association"/>
    <n v="4232532"/>
    <n v="875158"/>
    <m/>
    <m/>
    <s v="FITZPATRICK MIKE"/>
    <m/>
    <s v="1986 PIERCE ST"/>
    <x v="2"/>
    <x v="0"/>
    <x v="0"/>
    <m/>
  </r>
  <r>
    <n v="3"/>
    <n v="5510"/>
    <n v="1"/>
    <d v="2003-12-31T00:00:00"/>
    <x v="0"/>
    <n v="1"/>
    <s v="Santa Clara Community Organization"/>
    <n v="4232420"/>
    <n v="899286"/>
    <m/>
    <m/>
    <s v="JORDAN SCOTT"/>
    <m/>
    <s v="2778 TAITO ST"/>
    <x v="2"/>
    <x v="0"/>
    <x v="0"/>
    <m/>
  </r>
  <r>
    <n v="3"/>
    <n v="6054"/>
    <n v="1"/>
    <d v="2004-01-02T00:00:00"/>
    <x v="1"/>
    <n v="1"/>
    <s v="Harlow Neighbors"/>
    <n v="4250971"/>
    <n v="888295"/>
    <m/>
    <s v="Camelot Village MHP"/>
    <s v="BABCOCK HAROLD"/>
    <m/>
    <s v="3700 BABCOCK LN, Unit 126"/>
    <x v="3"/>
    <x v="0"/>
    <x v="0"/>
    <m/>
  </r>
  <r>
    <n v="3"/>
    <n v="5699"/>
    <n v="1"/>
    <d v="2004-01-06T00:00:00"/>
    <x v="0"/>
    <n v="1"/>
    <s v="Northeast Neighbors"/>
    <n v="4243109"/>
    <n v="897777"/>
    <m/>
    <m/>
    <s v="MELTEBEKE CONSTRUCTION DBA"/>
    <m/>
    <s v="2040 LAKE WIND DR"/>
    <x v="3"/>
    <x v="0"/>
    <x v="0"/>
    <m/>
  </r>
  <r>
    <n v="3"/>
    <n v="4575"/>
    <n v="1"/>
    <d v="2004-01-07T00:00:00"/>
    <x v="2"/>
    <n v="1"/>
    <s v="Active Bethel Citizens"/>
    <n v="4216647"/>
    <n v="894699"/>
    <m/>
    <m/>
    <s v="KARLSEN MARVIN E"/>
    <m/>
    <s v="2439 E IRWIN WAY"/>
    <x v="3"/>
    <x v="0"/>
    <x v="0"/>
    <m/>
  </r>
  <r>
    <n v="3"/>
    <n v="5890"/>
    <n v="1"/>
    <d v="2004-01-08T00:00:00"/>
    <x v="0"/>
    <n v="1"/>
    <s v="Active Bethel Citizens"/>
    <n v="4210634"/>
    <n v="890529"/>
    <m/>
    <m/>
    <s v="BRUCE WIECHERT CUSTOM HOMES"/>
    <m/>
    <s v="5924 LANDMARK LN"/>
    <x v="3"/>
    <x v="0"/>
    <x v="0"/>
    <m/>
  </r>
  <r>
    <n v="3"/>
    <n v="4627"/>
    <n v="1"/>
    <d v="2004-01-09T00:00:00"/>
    <x v="0"/>
    <n v="1"/>
    <s v="Harlow Neighbors"/>
    <n v="4250497"/>
    <n v="880510"/>
    <m/>
    <m/>
    <s v="FOGELSTROM CO"/>
    <m/>
    <s v="468 COVEY LN"/>
    <x v="3"/>
    <x v="0"/>
    <x v="0"/>
    <m/>
  </r>
  <r>
    <n v="3"/>
    <n v="5307"/>
    <n v="1"/>
    <d v="2004-01-09T00:00:00"/>
    <x v="0"/>
    <n v="1"/>
    <s v="Harlow Neighbors"/>
    <n v="4250494"/>
    <n v="880444"/>
    <m/>
    <m/>
    <s v="FOGELSTROM CO"/>
    <m/>
    <s v="470 COVEY LN"/>
    <x v="3"/>
    <x v="0"/>
    <x v="0"/>
    <m/>
  </r>
  <r>
    <n v="3"/>
    <n v="5441"/>
    <n v="1"/>
    <d v="2004-01-09T00:00:00"/>
    <x v="0"/>
    <n v="1"/>
    <s v="Northeast Neighbors"/>
    <n v="4242743"/>
    <n v="899237"/>
    <m/>
    <m/>
    <s v="RUHOFF HOMEBUILDERS INC"/>
    <m/>
    <s v="3577 QUAIL MEADOW WAY"/>
    <x v="3"/>
    <x v="0"/>
    <x v="0"/>
    <m/>
  </r>
  <r>
    <n v="3"/>
    <n v="5408"/>
    <n v="1"/>
    <d v="2004-01-12T00:00:00"/>
    <x v="0"/>
    <n v="1"/>
    <s v="Southeast Neighbors"/>
    <n v="4242807"/>
    <n v="863945"/>
    <m/>
    <m/>
    <s v="ROBINSON WENDY"/>
    <m/>
    <s v="4364 FOX HOLLOW RD"/>
    <x v="3"/>
    <x v="0"/>
    <x v="0"/>
    <m/>
  </r>
  <r>
    <n v="3"/>
    <n v="5419"/>
    <n v="1"/>
    <d v="2004-01-12T00:00:00"/>
    <x v="0"/>
    <n v="1"/>
    <s v="Santa Clara Community Organization"/>
    <n v="4229911"/>
    <n v="907449"/>
    <m/>
    <m/>
    <s v="ANDERSON DEVELOPMENT LLC"/>
    <m/>
    <s v="4575 CALUMET WAY"/>
    <x v="3"/>
    <x v="0"/>
    <x v="0"/>
    <m/>
  </r>
  <r>
    <n v="3"/>
    <n v="5301"/>
    <n v="1"/>
    <d v="2004-01-14T00:00:00"/>
    <x v="0"/>
    <n v="1"/>
    <s v="Santa Clara Community Organization"/>
    <n v="4228130"/>
    <n v="908207"/>
    <m/>
    <m/>
    <s v="RUHOFF HOMEBUILDERS INC"/>
    <m/>
    <s v="154 SPRINGWOOD DR"/>
    <x v="3"/>
    <x v="0"/>
    <x v="0"/>
    <m/>
  </r>
  <r>
    <n v="3"/>
    <n v="4563"/>
    <n v="1"/>
    <d v="2004-01-15T00:00:00"/>
    <x v="0"/>
    <n v="1"/>
    <s v="Active Bethel Citizens"/>
    <n v="4213091"/>
    <n v="890841"/>
    <m/>
    <m/>
    <s v="FOOTE DEVELOPMENT COMPANY"/>
    <m/>
    <s v="5424 JEFFREY WAY"/>
    <x v="3"/>
    <x v="0"/>
    <x v="0"/>
    <m/>
  </r>
  <r>
    <n v="3"/>
    <n v="4564"/>
    <n v="1"/>
    <d v="2004-01-15T00:00:00"/>
    <x v="0"/>
    <n v="1"/>
    <s v="Active Bethel Citizens"/>
    <n v="4213104"/>
    <n v="890989"/>
    <m/>
    <m/>
    <s v="FOOTE DEVELOPMENT COMPANY"/>
    <m/>
    <s v="5421 JEFFREY WAY"/>
    <x v="3"/>
    <x v="0"/>
    <x v="0"/>
    <m/>
  </r>
  <r>
    <n v="3"/>
    <n v="4565"/>
    <n v="1"/>
    <d v="2004-01-15T00:00:00"/>
    <x v="0"/>
    <n v="1"/>
    <s v="Active Bethel Citizens"/>
    <n v="4213158"/>
    <n v="890986"/>
    <m/>
    <m/>
    <s v="FOOTE MIKE"/>
    <m/>
    <s v="5411 JEFFREY WAY"/>
    <x v="3"/>
    <x v="0"/>
    <x v="0"/>
    <m/>
  </r>
  <r>
    <n v="3"/>
    <n v="4752"/>
    <n v="1"/>
    <d v="2004-01-15T00:00:00"/>
    <x v="0"/>
    <n v="1"/>
    <s v="Southeast Neighbors"/>
    <n v="4245547"/>
    <n v="863803"/>
    <m/>
    <m/>
    <s v="REYNOLDS MICHAEL J"/>
    <m/>
    <s v="1645 LEATHERWOOD DR"/>
    <x v="3"/>
    <x v="0"/>
    <x v="0"/>
    <m/>
  </r>
  <r>
    <n v="3"/>
    <n v="5387"/>
    <n v="1"/>
    <d v="2004-01-15T00:00:00"/>
    <x v="0"/>
    <n v="1"/>
    <s v="Santa Clara Community Organization"/>
    <n v="4230407"/>
    <n v="907051"/>
    <m/>
    <m/>
    <s v="HOLVEY MARK &amp; BRENDA"/>
    <m/>
    <s v="4405 HERMAN ST"/>
    <x v="3"/>
    <x v="0"/>
    <x v="0"/>
    <m/>
  </r>
  <r>
    <n v="3"/>
    <n v="5489"/>
    <n v="1"/>
    <d v="2004-01-15T00:00:00"/>
    <x v="0"/>
    <n v="1"/>
    <s v="Active Bethel Citizens"/>
    <n v="4210486"/>
    <n v="890207"/>
    <m/>
    <m/>
    <s v="BRUCE WIECHERT CUSTOM HOMES"/>
    <m/>
    <s v="5947 AVALON ST"/>
    <x v="3"/>
    <x v="0"/>
    <x v="0"/>
    <m/>
  </r>
  <r>
    <n v="3"/>
    <n v="5891"/>
    <n v="1"/>
    <d v="2004-01-15T00:00:00"/>
    <x v="0"/>
    <n v="1"/>
    <s v="Active Bethel Citizens"/>
    <n v="4210632"/>
    <n v="890439"/>
    <m/>
    <m/>
    <s v="BRUCE WIECHERT CUSTOM HOMES"/>
    <m/>
    <s v="5927 JORDAN DR"/>
    <x v="3"/>
    <x v="0"/>
    <x v="0"/>
    <m/>
  </r>
  <r>
    <n v="3"/>
    <n v="5566"/>
    <n v="1"/>
    <d v="2004-01-16T00:00:00"/>
    <x v="0"/>
    <n v="1"/>
    <s v="Churchill Area Neighbors"/>
    <n v="4222952"/>
    <n v="870000"/>
    <m/>
    <m/>
    <s v="ANDERSON TED"/>
    <m/>
    <s v="3077 SUMMIT TERRACE DR"/>
    <x v="3"/>
    <x v="0"/>
    <x v="0"/>
    <m/>
  </r>
  <r>
    <n v="3"/>
    <n v="5723"/>
    <n v="1"/>
    <d v="2004-01-20T00:00:00"/>
    <x v="0"/>
    <n v="1"/>
    <s v="Active Bethel Citizens"/>
    <n v="4210159"/>
    <n v="890434"/>
    <m/>
    <m/>
    <s v="BRUCE WIECHERT CUSTOM HOMES"/>
    <m/>
    <s v="5985 JORDAN DR"/>
    <x v="3"/>
    <x v="0"/>
    <x v="0"/>
    <m/>
  </r>
  <r>
    <n v="3"/>
    <n v="6058"/>
    <n v="1"/>
    <d v="2004-01-21T00:00:00"/>
    <x v="0"/>
    <n v="1"/>
    <s v="Northeast Neighbors"/>
    <n v="4244436"/>
    <n v="899425"/>
    <m/>
    <m/>
    <s v="A J BRANDT CONSTRUCTION"/>
    <m/>
    <s v="3704 NORWICH AVE"/>
    <x v="3"/>
    <x v="0"/>
    <x v="0"/>
    <m/>
  </r>
  <r>
    <n v="3"/>
    <n v="5876"/>
    <n v="1"/>
    <d v="2004-01-22T00:00:00"/>
    <x v="0"/>
    <n v="1"/>
    <s v="River Road Community Organization"/>
    <n v="4230614"/>
    <n v="888163"/>
    <m/>
    <m/>
    <s v="STRASBURGER MICHAEL &amp; CARDELLINO C"/>
    <m/>
    <s v="775 WALNUT AVE"/>
    <x v="3"/>
    <x v="0"/>
    <x v="0"/>
    <m/>
  </r>
  <r>
    <n v="4"/>
    <n v="291"/>
    <n v="1"/>
    <d v="2004-01-22T00:00:00"/>
    <x v="1"/>
    <n v="1"/>
    <s v="Harlow Neighbors"/>
    <n v="4250971"/>
    <n v="888295"/>
    <m/>
    <m/>
    <s v="BABCOCK HAROLD"/>
    <m/>
    <s v="3700 BABCOCK LN, Unit 133"/>
    <x v="3"/>
    <x v="0"/>
    <x v="0"/>
    <m/>
  </r>
  <r>
    <n v="3"/>
    <n v="5300"/>
    <n v="1"/>
    <d v="2004-01-23T00:00:00"/>
    <x v="0"/>
    <n v="1"/>
    <s v="Santa Clara Community Organization"/>
    <n v="4228212"/>
    <n v="908225"/>
    <m/>
    <m/>
    <s v="RUHOFF HOMEBUILDERS INC"/>
    <m/>
    <s v="158 SPRINGWOOD DR"/>
    <x v="3"/>
    <x v="0"/>
    <x v="0"/>
    <m/>
  </r>
  <r>
    <n v="3"/>
    <n v="5532"/>
    <n v="1"/>
    <d v="2004-01-23T00:00:00"/>
    <x v="0"/>
    <n v="1"/>
    <s v="Crest Drive Citizens Association"/>
    <n v="4235955"/>
    <n v="868468"/>
    <m/>
    <m/>
    <s v="RAINBOW VALLEY DESIGN &amp; CONSTRUCTN"/>
    <m/>
    <s v="3365 STOREY BLVD"/>
    <x v="3"/>
    <x v="0"/>
    <x v="0"/>
    <m/>
  </r>
  <r>
    <n v="3"/>
    <n v="5919"/>
    <n v="1"/>
    <d v="2004-01-23T00:00:00"/>
    <x v="0"/>
    <n v="1"/>
    <s v="Santa Clara Community Organization"/>
    <n v="4222637"/>
    <n v="902468"/>
    <m/>
    <m/>
    <s v="IVERSON &amp; CO INC"/>
    <m/>
    <s v="3414 KORBEL ST"/>
    <x v="3"/>
    <x v="0"/>
    <x v="0"/>
    <m/>
  </r>
  <r>
    <n v="3"/>
    <n v="5947"/>
    <n v="1"/>
    <d v="2004-01-23T00:00:00"/>
    <x v="0"/>
    <n v="1"/>
    <s v="Goodpasture Island Neighbors"/>
    <n v="4234495"/>
    <n v="894489"/>
    <m/>
    <m/>
    <s v="HEITMAN CUSTOM HOMES"/>
    <m/>
    <s v="2892 RIVERWALK LP"/>
    <x v="3"/>
    <x v="0"/>
    <x v="0"/>
    <m/>
  </r>
  <r>
    <n v="3"/>
    <n v="4871"/>
    <n v="1"/>
    <d v="2004-01-26T00:00:00"/>
    <x v="0"/>
    <n v="1"/>
    <s v="Southeast Neighbors"/>
    <n v="4247917"/>
    <n v="868355"/>
    <m/>
    <m/>
    <s v="ANSLOW &amp; DEGENEAULT"/>
    <m/>
    <s v="2096 DOGWOOD DR"/>
    <x v="3"/>
    <x v="0"/>
    <x v="0"/>
    <m/>
  </r>
  <r>
    <n v="3"/>
    <n v="5789"/>
    <n v="1"/>
    <d v="2004-01-27T00:00:00"/>
    <x v="0"/>
    <n v="1"/>
    <s v="Active Bethel Citizens"/>
    <n v="4210564"/>
    <n v="890686"/>
    <m/>
    <m/>
    <s v="BRUCE WIECHERT CUSTOM HOMES"/>
    <m/>
    <s v="5937 LANDMARK LN"/>
    <x v="3"/>
    <x v="0"/>
    <x v="0"/>
    <m/>
  </r>
  <r>
    <n v="3"/>
    <n v="6036"/>
    <n v="1"/>
    <d v="2004-01-28T00:00:00"/>
    <x v="0"/>
    <n v="1"/>
    <s v="Active Bethel Citizens"/>
    <n v="4220451"/>
    <n v="888716"/>
    <m/>
    <m/>
    <s v="PETERSEN CARL  A"/>
    <m/>
    <s v="4153 MARSHALL AVE"/>
    <x v="3"/>
    <x v="0"/>
    <x v="0"/>
    <m/>
  </r>
  <r>
    <n v="3"/>
    <n v="5346"/>
    <n v="1"/>
    <d v="2004-01-29T00:00:00"/>
    <x v="0"/>
    <n v="1"/>
    <s v="Southeast Neighbors"/>
    <n v="4237264"/>
    <n v="862101"/>
    <m/>
    <m/>
    <s v="DAVE DUNCAN CONSTRUCTION INC"/>
    <m/>
    <s v="247 ROCKRIDGE LP"/>
    <x v="3"/>
    <x v="0"/>
    <x v="0"/>
    <m/>
  </r>
  <r>
    <n v="3"/>
    <n v="4082"/>
    <n v="1"/>
    <d v="2004-01-30T00:00:00"/>
    <x v="0"/>
    <n v="1"/>
    <s v="Churchill Area Neighbors"/>
    <n v="4226582"/>
    <n v="874364"/>
    <m/>
    <m/>
    <s v="HAWKINS DENNIS"/>
    <m/>
    <s v="2222 TODD ST"/>
    <x v="3"/>
    <x v="0"/>
    <x v="0"/>
    <m/>
  </r>
  <r>
    <n v="3"/>
    <n v="5787"/>
    <n v="1"/>
    <d v="2004-01-30T00:00:00"/>
    <x v="0"/>
    <n v="1"/>
    <s v="River Road Community Organization"/>
    <n v="4231109"/>
    <n v="886750"/>
    <m/>
    <m/>
    <s v="SPRINGFIELD-EUGENE HABITAT FOR HUMA"/>
    <m/>
    <s v="397 STEVENS LN"/>
    <x v="3"/>
    <x v="0"/>
    <x v="0"/>
    <m/>
  </r>
  <r>
    <n v="3"/>
    <n v="5170"/>
    <n v="1"/>
    <d v="2004-02-02T00:00:00"/>
    <x v="0"/>
    <n v="1"/>
    <s v="Goodpasture Island Neighbors"/>
    <n v="4233778"/>
    <n v="891900"/>
    <m/>
    <m/>
    <s v="RUHOFF HOMEBUILDERS INC"/>
    <m/>
    <s v="623 SHORELINE WAY"/>
    <x v="3"/>
    <x v="0"/>
    <x v="0"/>
    <m/>
  </r>
  <r>
    <n v="3"/>
    <n v="5823"/>
    <n v="1"/>
    <d v="2004-02-02T00:00:00"/>
    <x v="0"/>
    <n v="1"/>
    <s v="Churchill Area Neighbors"/>
    <n v="4226277"/>
    <n v="868984"/>
    <m/>
    <m/>
    <s v="HEITMAN CUSTOM HOMES"/>
    <m/>
    <s v="3396 SOUTHVIEW DR"/>
    <x v="3"/>
    <x v="0"/>
    <x v="0"/>
    <m/>
  </r>
  <r>
    <n v="3"/>
    <n v="5968"/>
    <n v="1"/>
    <d v="2004-02-02T00:00:00"/>
    <x v="0"/>
    <n v="1"/>
    <s v="Santa Clara Community Organization"/>
    <n v="4227350"/>
    <n v="903739"/>
    <m/>
    <m/>
    <s v="ANDERSON BRENT"/>
    <m/>
    <s v="3625 LODENQUAI LN"/>
    <x v="3"/>
    <x v="0"/>
    <x v="0"/>
    <m/>
  </r>
  <r>
    <n v="3"/>
    <n v="5969"/>
    <n v="1"/>
    <d v="2004-02-02T00:00:00"/>
    <x v="0"/>
    <n v="1"/>
    <s v="Santa Clara Community Organization"/>
    <n v="4227358"/>
    <n v="903972"/>
    <m/>
    <m/>
    <s v="ANDERSON BRENT"/>
    <m/>
    <s v="3661 LODENQUAI LN"/>
    <x v="3"/>
    <x v="0"/>
    <x v="0"/>
    <m/>
  </r>
  <r>
    <n v="4"/>
    <n v="24"/>
    <n v="1"/>
    <d v="2004-02-02T00:00:00"/>
    <x v="0"/>
    <n v="1"/>
    <s v="Santa Clara Community Organization"/>
    <n v="4232427"/>
    <n v="899218"/>
    <m/>
    <m/>
    <s v="JORDAN SCOTT"/>
    <m/>
    <s v="2760 TAITO ST"/>
    <x v="3"/>
    <x v="0"/>
    <x v="0"/>
    <m/>
  </r>
  <r>
    <n v="3"/>
    <n v="5774"/>
    <n v="1"/>
    <d v="2004-02-04T00:00:00"/>
    <x v="0"/>
    <n v="1"/>
    <s v="Churchill Area Neighbors"/>
    <n v="4222756"/>
    <n v="870420"/>
    <m/>
    <m/>
    <s v="COOPER DANIEL W (DAN)"/>
    <m/>
    <s v="3024 SUMMIT TERRACE DR"/>
    <x v="3"/>
    <x v="0"/>
    <x v="0"/>
    <m/>
  </r>
  <r>
    <n v="3"/>
    <n v="5907"/>
    <n v="1"/>
    <d v="2004-02-04T00:00:00"/>
    <x v="0"/>
    <n v="1"/>
    <s v="Southeast Neighbors"/>
    <n v="4238055"/>
    <n v="862534"/>
    <m/>
    <m/>
    <s v="BRANDON MICHAEL J (MIKE)"/>
    <m/>
    <s v="286 ROCKRIDGE CT"/>
    <x v="3"/>
    <x v="0"/>
    <x v="0"/>
    <m/>
  </r>
  <r>
    <n v="3"/>
    <n v="5495"/>
    <n v="1"/>
    <d v="2004-02-05T00:00:00"/>
    <x v="0"/>
    <n v="1"/>
    <s v="Laurel Hill Valley Citizens"/>
    <n v="4253352"/>
    <n v="872485"/>
    <m/>
    <m/>
    <s v="LAND JON &amp; KIM"/>
    <m/>
    <s v="3640 E 25TH AVE"/>
    <x v="3"/>
    <x v="0"/>
    <x v="0"/>
    <m/>
  </r>
  <r>
    <n v="3"/>
    <n v="5855"/>
    <n v="1"/>
    <d v="2004-02-05T00:00:00"/>
    <x v="0"/>
    <n v="1"/>
    <s v="Churchill Area Neighbors"/>
    <n v="4224051"/>
    <n v="869715"/>
    <m/>
    <m/>
    <s v="BREEDEN BROS INC"/>
    <m/>
    <s v="3370 BENTLEY AVE"/>
    <x v="3"/>
    <x v="0"/>
    <x v="0"/>
    <m/>
  </r>
  <r>
    <n v="3"/>
    <n v="5895"/>
    <n v="1"/>
    <d v="2004-02-05T00:00:00"/>
    <x v="0"/>
    <n v="1"/>
    <s v="Northeast Neighbors"/>
    <n v="4242161"/>
    <n v="896469"/>
    <m/>
    <m/>
    <s v="SAUNDERS KATHLEEN"/>
    <m/>
    <s v="1825 ELKHORN DR"/>
    <x v="3"/>
    <x v="0"/>
    <x v="0"/>
    <m/>
  </r>
  <r>
    <n v="4"/>
    <n v="220"/>
    <n v="1"/>
    <d v="2004-02-05T00:00:00"/>
    <x v="0"/>
    <n v="1"/>
    <s v="Harlow Neighbors"/>
    <n v="4250572"/>
    <n v="880823"/>
    <m/>
    <m/>
    <s v="FOGELSTROM CO"/>
    <m/>
    <s v="437 COVEY LN"/>
    <x v="3"/>
    <x v="0"/>
    <x v="0"/>
    <s v="No BP plans on microfilm. Assessor categorizes as dwelling, not plex or townhouse. Changed BPR use and code to SFD for all Covey Ln permits issued during this time."/>
  </r>
  <r>
    <n v="4"/>
    <n v="222"/>
    <n v="1"/>
    <d v="2004-02-05T00:00:00"/>
    <x v="0"/>
    <n v="1"/>
    <s v="Harlow Neighbors"/>
    <n v="4250631"/>
    <n v="880819"/>
    <m/>
    <m/>
    <s v="FOGELSTROM CO"/>
    <m/>
    <s v="439 COVEY LN"/>
    <x v="3"/>
    <x v="0"/>
    <x v="0"/>
    <s v="No BP plans on microfilm. Assessor categorizes as dwelling, not plex or townhouse. Changed BPR use and code to SFD for all Covey Ln permits issued during this time."/>
  </r>
  <r>
    <n v="4"/>
    <n v="372"/>
    <n v="1"/>
    <d v="2004-02-06T00:00:00"/>
    <x v="0"/>
    <n v="1"/>
    <s v="Active Bethel Citizens"/>
    <n v="4222936"/>
    <n v="891907"/>
    <m/>
    <m/>
    <s v="AAA PARTNERS LLC"/>
    <m/>
    <s v="3793 DOVE LN"/>
    <x v="3"/>
    <x v="0"/>
    <x v="0"/>
    <m/>
  </r>
  <r>
    <n v="4"/>
    <n v="373"/>
    <n v="1"/>
    <d v="2004-02-06T00:00:00"/>
    <x v="0"/>
    <n v="1"/>
    <s v="Active Bethel Citizens"/>
    <n v="4223033"/>
    <n v="891813"/>
    <m/>
    <m/>
    <s v="AAA PARTNERS LLC"/>
    <m/>
    <s v="3777 DOVE LN"/>
    <x v="3"/>
    <x v="0"/>
    <x v="0"/>
    <m/>
  </r>
  <r>
    <n v="3"/>
    <n v="5688"/>
    <n v="1"/>
    <d v="2004-02-09T00:00:00"/>
    <x v="3"/>
    <n v="2"/>
    <s v="Far West Neighborhood Association"/>
    <n v="4232074"/>
    <n v="877675"/>
    <m/>
    <m/>
    <s v="THOMPSON VERNON L &amp; KAY"/>
    <m/>
    <s v="1325 HAYES ST"/>
    <x v="3"/>
    <x v="1"/>
    <x v="1"/>
    <m/>
  </r>
  <r>
    <n v="3"/>
    <n v="5557"/>
    <n v="1"/>
    <d v="2004-02-10T00:00:00"/>
    <x v="0"/>
    <n v="1"/>
    <s v="Crest Drive Citizens Association"/>
    <n v="4237238"/>
    <n v="868660"/>
    <m/>
    <m/>
    <s v="MCDONALD JAMES"/>
    <m/>
    <s v="570 CREST DR"/>
    <x v="3"/>
    <x v="0"/>
    <x v="0"/>
    <m/>
  </r>
  <r>
    <n v="4"/>
    <n v="135"/>
    <n v="1"/>
    <d v="2004-02-10T00:00:00"/>
    <x v="0"/>
    <n v="1"/>
    <s v="Active Bethel Citizens"/>
    <n v="4209920"/>
    <n v="890713"/>
    <m/>
    <m/>
    <s v="BRUCE WIECHERT CUSTOM HOMES"/>
    <m/>
    <s v="6073 LANDMARK LN"/>
    <x v="3"/>
    <x v="0"/>
    <x v="0"/>
    <m/>
  </r>
  <r>
    <n v="4"/>
    <n v="312"/>
    <n v="1"/>
    <d v="2004-02-10T00:00:00"/>
    <x v="2"/>
    <n v="1"/>
    <s v="Active Bethel Citizens"/>
    <n v="4214829"/>
    <n v="890324"/>
    <m/>
    <m/>
    <s v="PRIVATSKY RAY &amp; VIRGINIA"/>
    <m/>
    <s v="5439 OLYMPIC CIR"/>
    <x v="3"/>
    <x v="0"/>
    <x v="0"/>
    <m/>
  </r>
  <r>
    <n v="4"/>
    <n v="315"/>
    <n v="1"/>
    <d v="2004-02-10T00:00:00"/>
    <x v="2"/>
    <n v="1"/>
    <s v="Active Bethel Citizens"/>
    <n v="4214842"/>
    <n v="890840"/>
    <m/>
    <m/>
    <s v="EUGENE SALES CENTER"/>
    <m/>
    <s v="5481 OLYMPIC CIR"/>
    <x v="3"/>
    <x v="0"/>
    <x v="0"/>
    <m/>
  </r>
  <r>
    <n v="3"/>
    <n v="4945"/>
    <n v="1"/>
    <d v="2004-02-11T00:00:00"/>
    <x v="6"/>
    <n v="1"/>
    <s v="Crest Drive Citizens Association"/>
    <n v="4232566"/>
    <n v="872627"/>
    <m/>
    <m/>
    <s v="MCJUNKIN DAVID &amp; SAHARA MARY JOY"/>
    <m/>
    <s v="1766 W 25TH AVE, Unit A"/>
    <x v="3"/>
    <x v="0"/>
    <x v="0"/>
    <m/>
  </r>
  <r>
    <n v="4"/>
    <n v="551"/>
    <n v="1"/>
    <d v="2004-02-11T00:00:00"/>
    <x v="1"/>
    <n v="1"/>
    <s v="Active Bethel Citizens"/>
    <n v="4222359"/>
    <n v="885125"/>
    <m/>
    <s v="Brookdale"/>
    <s v="BROOKDALE LLC"/>
    <m/>
    <s v="3868 ALBAN ST, Unit 3"/>
    <x v="3"/>
    <x v="0"/>
    <x v="0"/>
    <m/>
  </r>
  <r>
    <n v="4"/>
    <n v="552"/>
    <n v="1"/>
    <d v="2004-02-11T00:00:00"/>
    <x v="1"/>
    <n v="1"/>
    <s v="Active Bethel Citizens"/>
    <n v="4222359"/>
    <n v="885125"/>
    <m/>
    <s v="Brookdale"/>
    <s v="BROOKDALE LLC"/>
    <m/>
    <s v="3868 ALBAN ST, Unit 4"/>
    <x v="3"/>
    <x v="0"/>
    <x v="0"/>
    <m/>
  </r>
  <r>
    <n v="4"/>
    <n v="553"/>
    <n v="1"/>
    <d v="2004-02-11T00:00:00"/>
    <x v="1"/>
    <n v="1"/>
    <s v="Active Bethel Citizens"/>
    <n v="4222359"/>
    <n v="885125"/>
    <m/>
    <s v="Brookdale"/>
    <s v="BROOKDALE LLC"/>
    <m/>
    <s v="3868 ALBAN ST, Unit 5"/>
    <x v="3"/>
    <x v="0"/>
    <x v="0"/>
    <m/>
  </r>
  <r>
    <n v="4"/>
    <n v="554"/>
    <n v="1"/>
    <d v="2004-02-11T00:00:00"/>
    <x v="1"/>
    <n v="1"/>
    <s v="Active Bethel Citizens"/>
    <n v="4222359"/>
    <n v="885125"/>
    <m/>
    <s v="Brookdale"/>
    <s v="BROOKDALE LLC"/>
    <m/>
    <s v="3868 ALBAN ST, Unit 6"/>
    <x v="3"/>
    <x v="0"/>
    <x v="0"/>
    <m/>
  </r>
  <r>
    <n v="4"/>
    <n v="555"/>
    <n v="1"/>
    <d v="2004-02-11T00:00:00"/>
    <x v="1"/>
    <n v="1"/>
    <s v="Active Bethel Citizens"/>
    <n v="4222359"/>
    <n v="885125"/>
    <m/>
    <s v="Brookdale"/>
    <s v="BROOKDALE LLC"/>
    <m/>
    <s v="3868 ALBAN ST, Unit 7"/>
    <x v="3"/>
    <x v="0"/>
    <x v="0"/>
    <m/>
  </r>
  <r>
    <n v="4"/>
    <n v="556"/>
    <n v="1"/>
    <d v="2004-02-11T00:00:00"/>
    <x v="1"/>
    <n v="1"/>
    <s v="Active Bethel Citizens"/>
    <n v="4222359"/>
    <n v="885125"/>
    <m/>
    <s v="Brookdale"/>
    <s v="BROOKDALE LLC"/>
    <m/>
    <s v="3868 ALBAN ST, Unit 8"/>
    <x v="3"/>
    <x v="0"/>
    <x v="0"/>
    <m/>
  </r>
  <r>
    <n v="4"/>
    <n v="557"/>
    <n v="1"/>
    <d v="2004-02-11T00:00:00"/>
    <x v="1"/>
    <n v="1"/>
    <s v="Active Bethel Citizens"/>
    <n v="4222359"/>
    <n v="885125"/>
    <m/>
    <s v="Brookdale"/>
    <s v="BROOKDALE LLC"/>
    <m/>
    <s v="3868 ALBAN ST, Unit 9"/>
    <x v="3"/>
    <x v="0"/>
    <x v="0"/>
    <m/>
  </r>
  <r>
    <n v="3"/>
    <n v="2587"/>
    <n v="1"/>
    <d v="2004-02-13T00:00:00"/>
    <x v="0"/>
    <n v="1"/>
    <s v="Southeast Neighbors"/>
    <n v="4247479"/>
    <n v="865727"/>
    <m/>
    <m/>
    <s v="FOWLER JACK"/>
    <m/>
    <s v="1968 WOODSON LP"/>
    <x v="3"/>
    <x v="0"/>
    <x v="0"/>
    <m/>
  </r>
  <r>
    <n v="4"/>
    <n v="193"/>
    <n v="1"/>
    <d v="2004-02-13T00:00:00"/>
    <x v="8"/>
    <n v="3"/>
    <s v="Jefferson Westside Neighbors"/>
    <n v="4233689"/>
    <n v="878378"/>
    <m/>
    <m/>
    <s v="ANSLOW &amp; DEGENEAULT"/>
    <m/>
    <s v="1475 W 11TH ALY"/>
    <x v="3"/>
    <x v="1"/>
    <x v="1"/>
    <m/>
  </r>
  <r>
    <n v="4"/>
    <n v="200"/>
    <n v="1"/>
    <d v="2004-02-13T00:00:00"/>
    <x v="0"/>
    <n v="1"/>
    <s v="Southeast Neighbors"/>
    <n v="4245558"/>
    <n v="860373"/>
    <m/>
    <m/>
    <s v="GURNEY DON &amp; WOODWORTH TAMMY"/>
    <m/>
    <s v="4961 HUNTERS GLEN DR"/>
    <x v="3"/>
    <x v="0"/>
    <x v="0"/>
    <m/>
  </r>
  <r>
    <n v="3"/>
    <n v="5913"/>
    <n v="1"/>
    <d v="2004-02-17T00:00:00"/>
    <x v="0"/>
    <n v="1"/>
    <s v="Active Bethel Citizens"/>
    <n v="4217011"/>
    <n v="892677"/>
    <m/>
    <m/>
    <s v="SOUTH VALLEY INVESTMENTS"/>
    <m/>
    <s v="4779 BARGER DR"/>
    <x v="3"/>
    <x v="0"/>
    <x v="0"/>
    <m/>
  </r>
  <r>
    <n v="3"/>
    <n v="6007"/>
    <n v="1"/>
    <d v="2004-02-17T00:00:00"/>
    <x v="0"/>
    <n v="1"/>
    <s v="River Road Community Organization"/>
    <n v="4231231"/>
    <n v="891908"/>
    <m/>
    <m/>
    <s v="REMBOLDT MICHAEL DENNIS"/>
    <m/>
    <s v="170 LINDNER LN"/>
    <x v="3"/>
    <x v="0"/>
    <x v="0"/>
    <m/>
  </r>
  <r>
    <n v="4"/>
    <n v="243"/>
    <n v="1"/>
    <d v="2004-02-17T00:00:00"/>
    <x v="3"/>
    <n v="2"/>
    <s v="Whiteaker Community Council"/>
    <n v="4238452"/>
    <n v="882611"/>
    <m/>
    <m/>
    <s v="O'CONNELL MICHAEL R SR"/>
    <m/>
    <s v="55 LINCOLN ALY"/>
    <x v="3"/>
    <x v="1"/>
    <x v="1"/>
    <m/>
  </r>
  <r>
    <n v="4"/>
    <n v="340"/>
    <n v="1"/>
    <d v="2004-02-17T00:00:00"/>
    <x v="0"/>
    <n v="1"/>
    <s v="Cal Young Neighborhood Association"/>
    <n v="4239015"/>
    <n v="892511"/>
    <m/>
    <m/>
    <s v="WALTER THOMAS A"/>
    <m/>
    <s v="2170 RIDGEWAY DR"/>
    <x v="3"/>
    <x v="0"/>
    <x v="0"/>
    <m/>
  </r>
  <r>
    <n v="3"/>
    <n v="5959"/>
    <n v="1"/>
    <d v="2004-02-18T00:00:00"/>
    <x v="0"/>
    <n v="1"/>
    <s v="Laurel Hill Valley Citizens"/>
    <n v="4251878"/>
    <n v="872181"/>
    <m/>
    <m/>
    <s v="BREEDEN BROS INC"/>
    <m/>
    <s v="2595 LAUREL HILL DR"/>
    <x v="3"/>
    <x v="0"/>
    <x v="0"/>
    <m/>
  </r>
  <r>
    <n v="3"/>
    <n v="6004"/>
    <n v="1"/>
    <d v="2004-02-18T00:00:00"/>
    <x v="0"/>
    <n v="1"/>
    <s v="Harlow Neighbors"/>
    <n v="4250556"/>
    <n v="880578"/>
    <m/>
    <m/>
    <s v="FOGELSTROM CO"/>
    <m/>
    <s v="418 COVEY LN"/>
    <x v="3"/>
    <x v="0"/>
    <x v="0"/>
    <m/>
  </r>
  <r>
    <n v="4"/>
    <n v="38"/>
    <n v="1"/>
    <d v="2004-02-18T00:00:00"/>
    <x v="0"/>
    <n v="1"/>
    <s v="Santa Clara Community Organization"/>
    <n v="4227213"/>
    <n v="908966"/>
    <m/>
    <m/>
    <s v="POSTON TRENT"/>
    <m/>
    <s v="15 SPRINGWOOD DR"/>
    <x v="3"/>
    <x v="0"/>
    <x v="0"/>
    <m/>
  </r>
  <r>
    <n v="4"/>
    <n v="249"/>
    <n v="1"/>
    <d v="2004-02-18T00:00:00"/>
    <x v="0"/>
    <n v="1"/>
    <s v="Active Bethel Citizens"/>
    <n v="4210241"/>
    <n v="890549"/>
    <m/>
    <m/>
    <s v="BRUCE WIECHERT CUSTOM HOMES"/>
    <m/>
    <s v="5996 LANDMARK LN"/>
    <x v="3"/>
    <x v="0"/>
    <x v="0"/>
    <m/>
  </r>
  <r>
    <n v="4"/>
    <n v="309"/>
    <n v="1"/>
    <d v="2004-02-18T00:00:00"/>
    <x v="0"/>
    <n v="1"/>
    <s v="Northeast Neighbors"/>
    <n v="4242569"/>
    <n v="898805"/>
    <m/>
    <m/>
    <s v="WESTER KATRINA"/>
    <m/>
    <s v="3522 QUAIL MEADOW WAY"/>
    <x v="3"/>
    <x v="0"/>
    <x v="0"/>
    <m/>
  </r>
  <r>
    <n v="4"/>
    <n v="106"/>
    <n v="1"/>
    <d v="2004-02-19T00:00:00"/>
    <x v="0"/>
    <n v="1"/>
    <s v="Churchill Area Neighbors"/>
    <n v="4227957"/>
    <n v="869073"/>
    <m/>
    <m/>
    <s v="SCHERER CAROL"/>
    <m/>
    <s v="3245 JAYHAWK CT"/>
    <x v="3"/>
    <x v="0"/>
    <x v="0"/>
    <m/>
  </r>
  <r>
    <n v="4"/>
    <n v="189"/>
    <n v="1"/>
    <d v="2004-02-19T00:00:00"/>
    <x v="0"/>
    <n v="1"/>
    <s v="Santa Clara Community Organization"/>
    <n v="4230855"/>
    <n v="907544"/>
    <m/>
    <m/>
    <s v="RUHOFF HOMEBUILDERS INC"/>
    <m/>
    <s v="4594 WENDOVER ST"/>
    <x v="3"/>
    <x v="0"/>
    <x v="0"/>
    <m/>
  </r>
  <r>
    <n v="3"/>
    <n v="4561"/>
    <n v="1"/>
    <d v="2004-02-20T00:00:00"/>
    <x v="0"/>
    <n v="1"/>
    <s v="Active Bethel Citizens"/>
    <n v="4213148"/>
    <n v="890839"/>
    <m/>
    <m/>
    <s v="FOOTE DEVELOPMENT COMPANY"/>
    <m/>
    <s v="5416 JEFFREY WAY"/>
    <x v="3"/>
    <x v="0"/>
    <x v="0"/>
    <m/>
  </r>
  <r>
    <n v="3"/>
    <n v="4562"/>
    <n v="1"/>
    <d v="2004-02-20T00:00:00"/>
    <x v="0"/>
    <n v="1"/>
    <s v="Active Bethel Citizens"/>
    <n v="4213214"/>
    <n v="890984"/>
    <m/>
    <m/>
    <s v="FOOTE DEVELOPMENT COMPANY"/>
    <m/>
    <s v="5403 JEFFREY WAY"/>
    <x v="3"/>
    <x v="0"/>
    <x v="0"/>
    <m/>
  </r>
  <r>
    <n v="3"/>
    <n v="5158"/>
    <n v="1"/>
    <d v="2004-02-20T00:00:00"/>
    <x v="0"/>
    <n v="1"/>
    <s v="Active Bethel Citizens"/>
    <n v="4213935"/>
    <n v="892280"/>
    <m/>
    <m/>
    <s v="FOOTE DEVELOPMENT COMPANY"/>
    <m/>
    <s v="1945 PRASLIN ST"/>
    <x v="3"/>
    <x v="0"/>
    <x v="0"/>
    <m/>
  </r>
  <r>
    <n v="4"/>
    <n v="161"/>
    <n v="1"/>
    <d v="2004-02-20T00:00:00"/>
    <x v="0"/>
    <n v="1"/>
    <s v="Northeast Neighbors"/>
    <n v="4241755"/>
    <n v="898675"/>
    <m/>
    <m/>
    <s v="OREGON ESTATES LLC"/>
    <m/>
    <s v="1662 SAND TRAP LN"/>
    <x v="3"/>
    <x v="0"/>
    <x v="0"/>
    <m/>
  </r>
  <r>
    <n v="4"/>
    <n v="341"/>
    <n v="1"/>
    <d v="2004-02-23T00:00:00"/>
    <x v="0"/>
    <n v="1"/>
    <s v="Santa Clara Community Organization"/>
    <n v="4231886"/>
    <n v="899896"/>
    <m/>
    <m/>
    <s v="CRESCENT HOMES INC"/>
    <m/>
    <s v="445 SALTY WAY"/>
    <x v="3"/>
    <x v="0"/>
    <x v="0"/>
    <m/>
  </r>
  <r>
    <n v="4"/>
    <n v="346"/>
    <n v="1"/>
    <d v="2004-02-23T00:00:00"/>
    <x v="0"/>
    <n v="1"/>
    <s v="Unknown"/>
    <m/>
    <m/>
    <m/>
    <m/>
    <s v="WELWYN GROUP L L C"/>
    <m/>
    <s v="1137 STEVI SHAY"/>
    <x v="3"/>
    <x v="0"/>
    <x v="0"/>
    <m/>
  </r>
  <r>
    <n v="4"/>
    <n v="382"/>
    <n v="1"/>
    <d v="2004-02-24T00:00:00"/>
    <x v="0"/>
    <n v="1"/>
    <s v="Goodpasture Island Neighbors"/>
    <n v="4233768"/>
    <n v="891994"/>
    <m/>
    <m/>
    <s v="RUHOFF HOMEBUILDERS INC"/>
    <m/>
    <s v="631 SHORELINE WAY"/>
    <x v="3"/>
    <x v="0"/>
    <x v="0"/>
    <m/>
  </r>
  <r>
    <n v="4"/>
    <n v="410"/>
    <n v="1"/>
    <d v="2004-02-24T00:00:00"/>
    <x v="0"/>
    <n v="1"/>
    <s v="Active Bethel Citizens"/>
    <n v="4212904"/>
    <n v="891878"/>
    <m/>
    <m/>
    <s v="BAUMGARTNER JOHN M"/>
    <m/>
    <s v="1817 ENCHANTMENT DR"/>
    <x v="3"/>
    <x v="0"/>
    <x v="0"/>
    <m/>
  </r>
  <r>
    <n v="4"/>
    <n v="411"/>
    <n v="1"/>
    <d v="2004-02-24T00:00:00"/>
    <x v="0"/>
    <n v="1"/>
    <s v="Active Bethel Citizens"/>
    <n v="4212623"/>
    <n v="891947"/>
    <m/>
    <m/>
    <s v="BAUMGARTNER JOHN M"/>
    <m/>
    <s v="5552 EXCALIBER LN"/>
    <x v="3"/>
    <x v="0"/>
    <x v="0"/>
    <m/>
  </r>
  <r>
    <n v="4"/>
    <n v="413"/>
    <n v="1"/>
    <d v="2004-02-24T00:00:00"/>
    <x v="0"/>
    <n v="1"/>
    <s v="Active Bethel Citizens"/>
    <n v="4212541"/>
    <n v="891948"/>
    <m/>
    <m/>
    <s v="BAUMGARTNER JOHN M"/>
    <m/>
    <s v="5570 EXCALIBER LN"/>
    <x v="3"/>
    <x v="0"/>
    <x v="0"/>
    <m/>
  </r>
  <r>
    <n v="4"/>
    <n v="414"/>
    <n v="1"/>
    <d v="2004-02-24T00:00:00"/>
    <x v="0"/>
    <n v="1"/>
    <s v="Active Bethel Citizens"/>
    <n v="4212500"/>
    <n v="891951"/>
    <m/>
    <m/>
    <s v="BAUMGARTNER JOHN M"/>
    <m/>
    <s v="5584 EXCALIBER LN"/>
    <x v="3"/>
    <x v="0"/>
    <x v="0"/>
    <m/>
  </r>
  <r>
    <n v="4"/>
    <n v="415"/>
    <n v="1"/>
    <d v="2004-02-24T00:00:00"/>
    <x v="0"/>
    <n v="1"/>
    <s v="Active Bethel Citizens"/>
    <n v="4212581"/>
    <n v="891948"/>
    <m/>
    <m/>
    <s v="BAUMGARTNER JOHN M"/>
    <m/>
    <s v="5566 EXCALIBER LN"/>
    <x v="3"/>
    <x v="0"/>
    <x v="0"/>
    <m/>
  </r>
  <r>
    <n v="4"/>
    <n v="273"/>
    <n v="1"/>
    <d v="2004-02-25T00:00:00"/>
    <x v="3"/>
    <n v="2"/>
    <s v="Far West Neighborhood Association"/>
    <n v="4232266"/>
    <n v="877723"/>
    <m/>
    <m/>
    <s v="ADLER LAWRENCE MICHAEL"/>
    <m/>
    <s v="1842 W 13TH AVE"/>
    <x v="3"/>
    <x v="1"/>
    <x v="1"/>
    <m/>
  </r>
  <r>
    <n v="4"/>
    <n v="384"/>
    <n v="1"/>
    <d v="2004-02-25T00:00:00"/>
    <x v="0"/>
    <n v="1"/>
    <s v="Active Bethel Citizens"/>
    <n v="4210696"/>
    <n v="890286"/>
    <m/>
    <m/>
    <s v="BRUCE WIECHERT CUSTOM HOMES"/>
    <m/>
    <s v="5922 JORDAN DR"/>
    <x v="3"/>
    <x v="0"/>
    <x v="0"/>
    <m/>
  </r>
  <r>
    <n v="4"/>
    <n v="404"/>
    <n v="1"/>
    <d v="2004-02-25T00:00:00"/>
    <x v="0"/>
    <n v="1"/>
    <s v="Active Bethel Citizens"/>
    <n v="4210854"/>
    <n v="890663"/>
    <m/>
    <m/>
    <s v="BRUCE WIECHERT CUSTOM HOMES"/>
    <m/>
    <s v="1515 CALISTOGA CT"/>
    <x v="3"/>
    <x v="0"/>
    <x v="0"/>
    <m/>
  </r>
  <r>
    <n v="4"/>
    <n v="188"/>
    <n v="1"/>
    <d v="2004-02-27T00:00:00"/>
    <x v="0"/>
    <n v="1"/>
    <s v="Santa Clara Community Organization"/>
    <n v="4230806"/>
    <n v="907593"/>
    <m/>
    <m/>
    <s v="RUHOFF HOMEBUILDERS INC"/>
    <m/>
    <s v="4612 WENDOVER ST"/>
    <x v="3"/>
    <x v="0"/>
    <x v="0"/>
    <m/>
  </r>
  <r>
    <n v="4"/>
    <n v="363"/>
    <n v="1"/>
    <d v="2004-02-27T00:00:00"/>
    <x v="0"/>
    <n v="1"/>
    <s v="Harlow Neighbors"/>
    <n v="4250698"/>
    <n v="880656"/>
    <m/>
    <m/>
    <s v="FOGELSTROM CO"/>
    <m/>
    <s v="453 COVEY LN"/>
    <x v="3"/>
    <x v="0"/>
    <x v="0"/>
    <m/>
  </r>
  <r>
    <n v="4"/>
    <n v="455"/>
    <n v="1"/>
    <d v="2004-02-27T00:00:00"/>
    <x v="0"/>
    <n v="1"/>
    <s v="Laurel Hill Valley Citizens"/>
    <n v="4251880"/>
    <n v="872264"/>
    <m/>
    <m/>
    <s v="BREEDEN BROS INC--DUPLICATE"/>
    <m/>
    <s v="2575 LAUREL HILL DR"/>
    <x v="3"/>
    <x v="0"/>
    <x v="0"/>
    <m/>
  </r>
  <r>
    <n v="4"/>
    <n v="579"/>
    <n v="1"/>
    <d v="2004-02-27T00:00:00"/>
    <x v="0"/>
    <n v="1"/>
    <s v="Santa Clara Community Organization"/>
    <n v="4232459"/>
    <n v="899615"/>
    <m/>
    <m/>
    <s v="HOMEBUILDERS CONSTRUCTION COMPANY"/>
    <m/>
    <s v="490 GERALD AVE"/>
    <x v="3"/>
    <x v="0"/>
    <x v="0"/>
    <m/>
  </r>
  <r>
    <n v="4"/>
    <n v="566"/>
    <n v="1"/>
    <d v="2004-03-01T00:00:00"/>
    <x v="0"/>
    <n v="1"/>
    <s v="Active Bethel Citizens"/>
    <n v="4212746"/>
    <n v="891944"/>
    <m/>
    <m/>
    <s v="BAUMGARTNER JOHN M"/>
    <m/>
    <s v="5522 EXCALIBER LN"/>
    <x v="3"/>
    <x v="0"/>
    <x v="0"/>
    <m/>
  </r>
  <r>
    <n v="4"/>
    <n v="567"/>
    <n v="1"/>
    <d v="2004-03-01T00:00:00"/>
    <x v="0"/>
    <n v="1"/>
    <s v="Active Bethel Citizens"/>
    <n v="4212705"/>
    <n v="891946"/>
    <m/>
    <m/>
    <s v="BAUMGARTNER JOHN M"/>
    <m/>
    <s v="5534 EXCALIBER LN"/>
    <x v="3"/>
    <x v="0"/>
    <x v="0"/>
    <m/>
  </r>
  <r>
    <n v="4"/>
    <n v="608"/>
    <n v="1"/>
    <d v="2004-03-01T00:00:00"/>
    <x v="0"/>
    <n v="1"/>
    <s v="Active Bethel Citizens"/>
    <n v="4212788"/>
    <n v="891941"/>
    <m/>
    <m/>
    <s v="BAUMGARTNER JOHN M"/>
    <m/>
    <s v="5510 EXCALIBER LN"/>
    <x v="3"/>
    <x v="0"/>
    <x v="0"/>
    <m/>
  </r>
  <r>
    <n v="4"/>
    <n v="609"/>
    <n v="1"/>
    <d v="2004-03-01T00:00:00"/>
    <x v="0"/>
    <n v="1"/>
    <s v="Active Bethel Citizens"/>
    <n v="4212663"/>
    <n v="891947"/>
    <m/>
    <m/>
    <s v="BAUMGARTNER JOHN M"/>
    <m/>
    <s v="5540 EXCALIBER LN"/>
    <x v="3"/>
    <x v="0"/>
    <x v="0"/>
    <m/>
  </r>
  <r>
    <n v="4"/>
    <n v="707"/>
    <n v="1"/>
    <d v="2004-03-01T00:00:00"/>
    <x v="0"/>
    <n v="1"/>
    <s v="Active Bethel Citizens"/>
    <n v="4210565"/>
    <n v="890534"/>
    <m/>
    <m/>
    <s v="BRUCE WIECHERT CUSTOM HOMES"/>
    <m/>
    <s v="5938 LANDMARK LN"/>
    <x v="3"/>
    <x v="0"/>
    <x v="0"/>
    <m/>
  </r>
  <r>
    <n v="4"/>
    <n v="708"/>
    <n v="1"/>
    <d v="2004-03-01T00:00:00"/>
    <x v="0"/>
    <n v="1"/>
    <s v="Active Bethel Citizens"/>
    <n v="4210558"/>
    <n v="890293"/>
    <m/>
    <m/>
    <s v="BRUCE WIECHERT CUSTOM HOMES"/>
    <m/>
    <s v="5942 JORDAN DR"/>
    <x v="3"/>
    <x v="0"/>
    <x v="0"/>
    <m/>
  </r>
  <r>
    <n v="4"/>
    <n v="83"/>
    <n v="1"/>
    <d v="2004-03-02T00:00:00"/>
    <x v="0"/>
    <n v="1"/>
    <s v="Churchill Area Neighbors"/>
    <n v="4226750"/>
    <n v="873994"/>
    <m/>
    <m/>
    <s v="LOUIE JACK"/>
    <m/>
    <s v="2286 TODD ST"/>
    <x v="3"/>
    <x v="0"/>
    <x v="0"/>
    <m/>
  </r>
  <r>
    <n v="3"/>
    <n v="2761"/>
    <n v="1"/>
    <d v="2004-03-03T00:00:00"/>
    <x v="0"/>
    <n v="1"/>
    <s v="Active Bethel Citizens"/>
    <n v="4213216"/>
    <n v="891082"/>
    <m/>
    <m/>
    <s v="FOOTE MIKE"/>
    <m/>
    <s v="5416 CHARLES WAY"/>
    <x v="3"/>
    <x v="0"/>
    <x v="0"/>
    <m/>
  </r>
  <r>
    <n v="4"/>
    <n v="338"/>
    <n v="1"/>
    <d v="2004-03-03T00:00:00"/>
    <x v="0"/>
    <n v="1"/>
    <s v="Santa Clara Community Organization"/>
    <n v="4230822"/>
    <n v="907738"/>
    <m/>
    <m/>
    <s v="CRESCENT HOMES INC"/>
    <m/>
    <s v="4636 WENDOVER ST"/>
    <x v="3"/>
    <x v="0"/>
    <x v="0"/>
    <m/>
  </r>
  <r>
    <n v="4"/>
    <n v="370"/>
    <n v="1"/>
    <d v="2004-03-03T00:00:00"/>
    <x v="0"/>
    <n v="1"/>
    <s v="Northeast Neighbors"/>
    <n v="4241616"/>
    <n v="899443"/>
    <m/>
    <m/>
    <s v="JOSEPH ARIOLA CONSTRUCTION INC"/>
    <m/>
    <s v="3745 MEADOW VIEW DR"/>
    <x v="3"/>
    <x v="0"/>
    <x v="0"/>
    <m/>
  </r>
  <r>
    <n v="4"/>
    <n v="533"/>
    <n v="1"/>
    <d v="2004-03-03T00:00:00"/>
    <x v="0"/>
    <n v="1"/>
    <s v="Santa Clara Community Organization"/>
    <n v="4230478"/>
    <n v="903079"/>
    <m/>
    <m/>
    <s v="GOEKEN JOHN"/>
    <m/>
    <s v="275 E ANCHOR AVE"/>
    <x v="3"/>
    <x v="0"/>
    <x v="0"/>
    <m/>
  </r>
  <r>
    <n v="3"/>
    <n v="2891"/>
    <n v="1"/>
    <d v="2004-03-04T00:00:00"/>
    <x v="0"/>
    <n v="1"/>
    <s v="Fairmount Neighbors"/>
    <n v="4247354"/>
    <n v="873856"/>
    <m/>
    <m/>
    <s v="CINTRON ROBERT &amp; THERESA"/>
    <m/>
    <s v="2155 EATON DR"/>
    <x v="3"/>
    <x v="0"/>
    <x v="0"/>
    <m/>
  </r>
  <r>
    <n v="4"/>
    <n v="387"/>
    <n v="1"/>
    <d v="2004-03-04T00:00:00"/>
    <x v="6"/>
    <n v="1"/>
    <s v="Northeast Neighbors"/>
    <n v="4242682"/>
    <n v="894549"/>
    <s v="Secondary Dwelling Unit"/>
    <m/>
    <s v="TITUS MATTHEW S"/>
    <m/>
    <s v="1866 CRESCENT AVE, Unit A"/>
    <x v="3"/>
    <x v="0"/>
    <x v="0"/>
    <m/>
  </r>
  <r>
    <n v="4"/>
    <n v="537"/>
    <n v="1"/>
    <d v="2004-03-04T00:00:00"/>
    <x v="0"/>
    <n v="1"/>
    <s v="Santa Clara Community Organization"/>
    <n v="4231876"/>
    <n v="899626"/>
    <m/>
    <m/>
    <s v="BRIAN MURRY CONSTRUCTION LLC"/>
    <m/>
    <s v="428 GERALD AVE"/>
    <x v="3"/>
    <x v="0"/>
    <x v="0"/>
    <m/>
  </r>
  <r>
    <n v="4"/>
    <n v="673"/>
    <n v="1"/>
    <d v="2004-03-04T00:00:00"/>
    <x v="0"/>
    <n v="1"/>
    <s v="Harlow Neighbors"/>
    <n v="4250366"/>
    <n v="889114"/>
    <m/>
    <m/>
    <s v="MELTEBEKE DAVID"/>
    <m/>
    <s v="3356 ROSEMONT WAY"/>
    <x v="3"/>
    <x v="0"/>
    <x v="0"/>
    <m/>
  </r>
  <r>
    <n v="4"/>
    <n v="416"/>
    <n v="1"/>
    <d v="2004-03-05T00:00:00"/>
    <x v="0"/>
    <n v="1"/>
    <s v="Active Bethel Citizens"/>
    <n v="4212457"/>
    <n v="891952"/>
    <m/>
    <m/>
    <s v="BAUMGARTNER JOHN M"/>
    <m/>
    <s v="5598 EXCALIBER LN"/>
    <x v="3"/>
    <x v="0"/>
    <x v="0"/>
    <m/>
  </r>
  <r>
    <n v="4"/>
    <n v="451"/>
    <n v="1"/>
    <d v="2004-03-05T00:00:00"/>
    <x v="0"/>
    <n v="1"/>
    <s v="Santa Clara Community Organization"/>
    <n v="4231952"/>
    <n v="899626"/>
    <m/>
    <m/>
    <s v="CRESCENT HOMES INC"/>
    <m/>
    <s v="442 GERALD AVE"/>
    <x v="3"/>
    <x v="0"/>
    <x v="0"/>
    <m/>
  </r>
  <r>
    <n v="3"/>
    <n v="5348"/>
    <n v="1"/>
    <d v="2004-03-08T00:00:00"/>
    <x v="0"/>
    <n v="1"/>
    <s v="Southeast Neighbors"/>
    <n v="4247863"/>
    <n v="865400"/>
    <m/>
    <m/>
    <s v="MOODY JOHN T"/>
    <m/>
    <s v="3859 WOODSON CT"/>
    <x v="3"/>
    <x v="0"/>
    <x v="0"/>
    <m/>
  </r>
  <r>
    <n v="4"/>
    <n v="546"/>
    <n v="1"/>
    <d v="2004-03-08T00:00:00"/>
    <x v="0"/>
    <n v="1"/>
    <s v="Northeast Neighbors"/>
    <n v="4245244"/>
    <n v="895859"/>
    <m/>
    <m/>
    <s v="MELTEBEKE DAVID"/>
    <m/>
    <s v="2207 DEVON AVE"/>
    <x v="3"/>
    <x v="0"/>
    <x v="0"/>
    <m/>
  </r>
  <r>
    <n v="4"/>
    <n v="595"/>
    <n v="1"/>
    <d v="2004-03-09T00:00:00"/>
    <x v="0"/>
    <n v="1"/>
    <s v="Santa Clara Community Organization"/>
    <n v="4222659"/>
    <n v="902310"/>
    <m/>
    <m/>
    <s v="IVERSON &amp; CO INC"/>
    <m/>
    <s v="3394 KORBEL ST"/>
    <x v="3"/>
    <x v="0"/>
    <x v="0"/>
    <m/>
  </r>
  <r>
    <n v="4"/>
    <n v="621"/>
    <n v="1"/>
    <d v="2004-03-10T00:00:00"/>
    <x v="0"/>
    <n v="1"/>
    <s v="Active Bethel Citizens"/>
    <n v="4212537"/>
    <n v="891860"/>
    <m/>
    <m/>
    <s v="ANDERSON BRENT"/>
    <m/>
    <s v="5571 KING ARTHUR CT"/>
    <x v="3"/>
    <x v="0"/>
    <x v="0"/>
    <m/>
  </r>
  <r>
    <n v="4"/>
    <n v="622"/>
    <n v="1"/>
    <d v="2004-03-10T00:00:00"/>
    <x v="0"/>
    <n v="1"/>
    <s v="Active Bethel Citizens"/>
    <n v="4212702"/>
    <n v="891855"/>
    <m/>
    <m/>
    <s v="ANDERSON BRENT"/>
    <m/>
    <s v="5529 KING ARTHUR CT"/>
    <x v="3"/>
    <x v="0"/>
    <x v="0"/>
    <m/>
  </r>
  <r>
    <n v="3"/>
    <n v="6053"/>
    <n v="1"/>
    <d v="2004-03-11T00:00:00"/>
    <x v="0"/>
    <n v="1"/>
    <s v="Unknown"/>
    <m/>
    <m/>
    <m/>
    <m/>
    <s v="SELLS CONSTRUCTION"/>
    <m/>
    <s v="4152 FULLER ST"/>
    <x v="3"/>
    <x v="0"/>
    <x v="0"/>
    <m/>
  </r>
  <r>
    <n v="4"/>
    <n v="532"/>
    <n v="1"/>
    <d v="2004-03-11T00:00:00"/>
    <x v="0"/>
    <n v="1"/>
    <s v="Northeast Neighbors"/>
    <n v="4244748"/>
    <n v="899176"/>
    <m/>
    <m/>
    <s v="CHARACTER HOMES"/>
    <m/>
    <s v="2299 AVENGALE DR"/>
    <x v="3"/>
    <x v="0"/>
    <x v="0"/>
    <m/>
  </r>
  <r>
    <n v="4"/>
    <n v="536"/>
    <n v="1"/>
    <d v="2004-03-11T00:00:00"/>
    <x v="0"/>
    <n v="1"/>
    <s v="Santa Clara Community Organization"/>
    <n v="4231802"/>
    <n v="899630"/>
    <m/>
    <m/>
    <s v="BRIAN MURRY CONSTRUCTION LLC"/>
    <m/>
    <s v="418 GERALD AVE"/>
    <x v="3"/>
    <x v="0"/>
    <x v="0"/>
    <m/>
  </r>
  <r>
    <n v="4"/>
    <n v="617"/>
    <n v="1"/>
    <d v="2004-03-11T00:00:00"/>
    <x v="0"/>
    <n v="1"/>
    <s v="Active Bethel Citizens"/>
    <n v="4212940"/>
    <n v="892492"/>
    <m/>
    <m/>
    <s v="ANDERSON BRENT"/>
    <m/>
    <s v="1961 ENCHANTMENT DR"/>
    <x v="3"/>
    <x v="0"/>
    <x v="0"/>
    <m/>
  </r>
  <r>
    <n v="4"/>
    <n v="618"/>
    <n v="1"/>
    <d v="2004-03-11T00:00:00"/>
    <x v="0"/>
    <n v="1"/>
    <s v="Active Bethel Citizens"/>
    <n v="4212934"/>
    <n v="892333"/>
    <m/>
    <m/>
    <s v="ANDERSON BRENT"/>
    <m/>
    <s v="1921 ENCHANTMENT DR"/>
    <x v="3"/>
    <x v="0"/>
    <x v="0"/>
    <m/>
  </r>
  <r>
    <n v="4"/>
    <n v="730"/>
    <n v="1"/>
    <d v="2004-03-12T00:00:00"/>
    <x v="0"/>
    <n v="1"/>
    <s v="Harlow Neighbors"/>
    <n v="4250607"/>
    <n v="880639"/>
    <m/>
    <m/>
    <s v="FOGELSTROM CO"/>
    <m/>
    <s v="452 COVEY LN"/>
    <x v="3"/>
    <x v="0"/>
    <x v="0"/>
    <m/>
  </r>
  <r>
    <n v="4"/>
    <n v="735"/>
    <n v="1"/>
    <d v="2004-03-12T00:00:00"/>
    <x v="0"/>
    <n v="1"/>
    <s v="Northeast Neighbors"/>
    <n v="4244827"/>
    <n v="898929"/>
    <m/>
    <m/>
    <s v="FORSYTH LANCE"/>
    <m/>
    <s v="3515 CELESTE WAY"/>
    <x v="3"/>
    <x v="0"/>
    <x v="0"/>
    <m/>
  </r>
  <r>
    <n v="3"/>
    <n v="6005"/>
    <n v="1"/>
    <d v="2004-03-15T00:00:00"/>
    <x v="0"/>
    <n v="1"/>
    <s v="Harlow Neighbors"/>
    <n v="4250503"/>
    <n v="880586"/>
    <m/>
    <m/>
    <s v="FOGELSTROM CO"/>
    <m/>
    <s v="416 COVEY LN"/>
    <x v="3"/>
    <x v="0"/>
    <x v="0"/>
    <m/>
  </r>
  <r>
    <n v="4"/>
    <n v="121"/>
    <n v="1"/>
    <d v="2004-03-16T00:00:00"/>
    <x v="0"/>
    <n v="1"/>
    <s v="Churchill Area Neighbors"/>
    <n v="4226199"/>
    <n v="869336"/>
    <m/>
    <m/>
    <s v="REUTOV ALEX &amp; ANNA"/>
    <m/>
    <s v="3169 TANNER PARK DR"/>
    <x v="3"/>
    <x v="0"/>
    <x v="0"/>
    <m/>
  </r>
  <r>
    <n v="4"/>
    <n v="383"/>
    <n v="1"/>
    <d v="2004-03-16T00:00:00"/>
    <x v="0"/>
    <n v="1"/>
    <s v="Active Bethel Citizens"/>
    <n v="4210631"/>
    <n v="890199"/>
    <m/>
    <m/>
    <s v="BRUCE WIECHERT CUSTOM HOMES"/>
    <m/>
    <s v="5935 AVALON ST"/>
    <x v="3"/>
    <x v="0"/>
    <x v="0"/>
    <m/>
  </r>
  <r>
    <n v="4"/>
    <n v="406"/>
    <n v="1"/>
    <d v="2004-03-16T00:00:00"/>
    <x v="0"/>
    <n v="1"/>
    <s v="Active Bethel Citizens"/>
    <n v="4210627"/>
    <n v="890288"/>
    <m/>
    <m/>
    <s v="BRUCE WIECHERT CUSTOM HOMES"/>
    <m/>
    <s v="5930 JORDAN DR"/>
    <x v="3"/>
    <x v="0"/>
    <x v="0"/>
    <m/>
  </r>
  <r>
    <n v="4"/>
    <n v="427"/>
    <n v="1"/>
    <d v="2004-03-16T00:00:00"/>
    <x v="0"/>
    <n v="1"/>
    <s v="Churchill Area Neighbors"/>
    <n v="4227868"/>
    <n v="868396"/>
    <m/>
    <m/>
    <s v="SCOTT CARLSON CONSTRUCTION"/>
    <m/>
    <s v="3140 EARLASUE ST"/>
    <x v="3"/>
    <x v="0"/>
    <x v="0"/>
    <m/>
  </r>
  <r>
    <n v="4"/>
    <n v="755"/>
    <n v="1"/>
    <d v="2004-03-16T00:00:00"/>
    <x v="0"/>
    <n v="1"/>
    <s v="Active Bethel Citizens"/>
    <n v="4212454"/>
    <n v="891862"/>
    <m/>
    <m/>
    <s v="ANDERSON BRENT"/>
    <m/>
    <s v="5591 KING ARTHUR CT"/>
    <x v="3"/>
    <x v="0"/>
    <x v="0"/>
    <m/>
  </r>
  <r>
    <n v="4"/>
    <n v="756"/>
    <n v="1"/>
    <d v="2004-03-16T00:00:00"/>
    <x v="0"/>
    <n v="1"/>
    <s v="Active Bethel Citizens"/>
    <n v="4212619"/>
    <n v="891858"/>
    <m/>
    <m/>
    <s v="ANDERSON BRENT"/>
    <m/>
    <s v="5553 KING ARTHUR CT"/>
    <x v="3"/>
    <x v="0"/>
    <x v="0"/>
    <m/>
  </r>
  <r>
    <n v="4"/>
    <n v="811"/>
    <n v="1"/>
    <d v="2004-03-16T00:00:00"/>
    <x v="0"/>
    <n v="1"/>
    <s v="Active Bethel Citizens"/>
    <n v="4212941"/>
    <n v="892533"/>
    <m/>
    <m/>
    <s v="ANDERSON BRENT"/>
    <m/>
    <s v="1973 ENCHANTMENT DR"/>
    <x v="3"/>
    <x v="0"/>
    <x v="0"/>
    <m/>
  </r>
  <r>
    <n v="4"/>
    <n v="812"/>
    <n v="1"/>
    <d v="2004-03-16T00:00:00"/>
    <x v="0"/>
    <n v="1"/>
    <s v="Active Bethel Citizens"/>
    <n v="4212936"/>
    <n v="892372"/>
    <m/>
    <m/>
    <s v="ANDERSON BRENT"/>
    <m/>
    <s v="1935 ENCHANTMENT DR"/>
    <x v="3"/>
    <x v="0"/>
    <x v="0"/>
    <m/>
  </r>
  <r>
    <n v="4"/>
    <n v="835"/>
    <n v="1"/>
    <d v="2004-03-16T00:00:00"/>
    <x v="0"/>
    <n v="1"/>
    <s v="Santa Clara Community Organization"/>
    <n v="4227353"/>
    <n v="903854"/>
    <m/>
    <m/>
    <s v="ANDERSON BRENT"/>
    <m/>
    <s v="3647 LODENQUAI LN"/>
    <x v="3"/>
    <x v="0"/>
    <x v="0"/>
    <m/>
  </r>
  <r>
    <n v="4"/>
    <n v="836"/>
    <n v="1"/>
    <d v="2004-03-16T00:00:00"/>
    <x v="0"/>
    <n v="1"/>
    <s v="Santa Clara Community Organization"/>
    <n v="4227345"/>
    <n v="903683"/>
    <m/>
    <m/>
    <s v="ANDERSON BRENT"/>
    <m/>
    <s v="3617 LODENQUAI LN"/>
    <x v="3"/>
    <x v="0"/>
    <x v="0"/>
    <m/>
  </r>
  <r>
    <n v="3"/>
    <n v="3247"/>
    <n v="1"/>
    <d v="2004-03-17T00:00:00"/>
    <x v="0"/>
    <n v="1"/>
    <s v="Santa Clara Community Organization"/>
    <n v="4224691"/>
    <n v="904467"/>
    <m/>
    <m/>
    <s v="WIRFS TOM"/>
    <m/>
    <s v="1061 ARGON AVE"/>
    <x v="3"/>
    <x v="0"/>
    <x v="0"/>
    <m/>
  </r>
  <r>
    <n v="4"/>
    <n v="574"/>
    <n v="1"/>
    <d v="2004-03-18T00:00:00"/>
    <x v="0"/>
    <n v="1"/>
    <s v="Churchill Area Neighbors"/>
    <n v="4224051"/>
    <n v="869056"/>
    <m/>
    <m/>
    <s v="BREEDEN BROS INC--DUPLICATE"/>
    <m/>
    <s v="3395 BENTLEY AVE"/>
    <x v="3"/>
    <x v="0"/>
    <x v="0"/>
    <m/>
  </r>
  <r>
    <n v="4"/>
    <n v="1031"/>
    <n v="1"/>
    <d v="2004-03-18T00:00:00"/>
    <x v="1"/>
    <n v="1"/>
    <s v="Northeast Neighbors"/>
    <n v="4249602"/>
    <n v="893484"/>
    <m/>
    <m/>
    <s v="WARD JACK"/>
    <m/>
    <s v="3220 CRESCENT AVE, Unit 11"/>
    <x v="3"/>
    <x v="0"/>
    <x v="0"/>
    <m/>
  </r>
  <r>
    <n v="3"/>
    <n v="5987"/>
    <n v="1"/>
    <d v="2004-03-19T00:00:00"/>
    <x v="5"/>
    <n v="4"/>
    <s v="Churchill Area Neighbors"/>
    <n v="4226055"/>
    <n v="871737"/>
    <m/>
    <m/>
    <s v="KILBY &amp; SONNEN PROJECT LLC"/>
    <m/>
    <s v="3621 COLONY OAKS DR"/>
    <x v="3"/>
    <x v="3"/>
    <x v="1"/>
    <m/>
  </r>
  <r>
    <n v="4"/>
    <n v="495"/>
    <n v="1"/>
    <d v="2004-03-19T00:00:00"/>
    <x v="0"/>
    <n v="1"/>
    <s v="Churchill Area Neighbors"/>
    <n v="4229422"/>
    <n v="869973"/>
    <m/>
    <m/>
    <s v="MASTON JAMES &amp; DAGMAR"/>
    <m/>
    <s v="2516 BRAEWOOD LN"/>
    <x v="3"/>
    <x v="0"/>
    <x v="0"/>
    <m/>
  </r>
  <r>
    <n v="4"/>
    <n v="760"/>
    <n v="1"/>
    <d v="2004-03-19T00:00:00"/>
    <x v="0"/>
    <n v="1"/>
    <s v="Southeast Neighbors"/>
    <n v="4246109"/>
    <n v="861551"/>
    <m/>
    <m/>
    <s v="KALAQUIN RAY"/>
    <m/>
    <s v="1350 SKYLINE PARK LP"/>
    <x v="3"/>
    <x v="0"/>
    <x v="0"/>
    <m/>
  </r>
  <r>
    <n v="4"/>
    <n v="815"/>
    <n v="1"/>
    <d v="2004-03-19T00:00:00"/>
    <x v="0"/>
    <n v="1"/>
    <s v="Northeast Neighbors"/>
    <n v="4243293"/>
    <n v="897579"/>
    <m/>
    <m/>
    <s v="MELTEBEKE DAVID"/>
    <m/>
    <s v="2096 LAKE HARBOR DR"/>
    <x v="3"/>
    <x v="0"/>
    <x v="0"/>
    <m/>
  </r>
  <r>
    <n v="4"/>
    <n v="838"/>
    <n v="1"/>
    <d v="2004-03-19T00:00:00"/>
    <x v="0"/>
    <n v="1"/>
    <s v="Santa Clara Community Organization"/>
    <n v="4230482"/>
    <n v="902975"/>
    <m/>
    <m/>
    <s v="LENN NICHOLI"/>
    <m/>
    <s v="269 E ANCHOR AVE"/>
    <x v="3"/>
    <x v="0"/>
    <x v="0"/>
    <m/>
  </r>
  <r>
    <n v="4"/>
    <n v="837"/>
    <n v="1"/>
    <d v="2004-03-22T00:00:00"/>
    <x v="0"/>
    <n v="1"/>
    <s v="Harlow Neighbors"/>
    <n v="4250612"/>
    <n v="880733"/>
    <m/>
    <m/>
    <s v="FOGELSTROM CO"/>
    <m/>
    <s v="425 COVEY LN"/>
    <x v="3"/>
    <x v="0"/>
    <x v="0"/>
    <m/>
  </r>
  <r>
    <n v="4"/>
    <n v="941"/>
    <n v="1"/>
    <d v="2004-03-22T00:00:00"/>
    <x v="0"/>
    <n v="1"/>
    <s v="Santa Clara Community Organization"/>
    <n v="4227611"/>
    <n v="909525"/>
    <m/>
    <m/>
    <s v="CAROUSEL HOMES INC"/>
    <m/>
    <s v="195 DANIEL DR"/>
    <x v="3"/>
    <x v="0"/>
    <x v="0"/>
    <m/>
  </r>
  <r>
    <n v="4"/>
    <n v="897"/>
    <n v="1"/>
    <d v="2004-03-24T00:00:00"/>
    <x v="0"/>
    <n v="1"/>
    <s v="Active Bethel Citizens"/>
    <n v="4212946"/>
    <n v="892614"/>
    <m/>
    <m/>
    <s v="ANDERSON BRENT"/>
    <m/>
    <s v="1997 ENCHANTMENT DR"/>
    <x v="3"/>
    <x v="0"/>
    <x v="0"/>
    <m/>
  </r>
  <r>
    <n v="4"/>
    <n v="898"/>
    <n v="1"/>
    <d v="2004-03-24T00:00:00"/>
    <x v="0"/>
    <n v="1"/>
    <s v="Active Bethel Citizens"/>
    <n v="4212938"/>
    <n v="892453"/>
    <m/>
    <m/>
    <s v="ANDERSON BRENT"/>
    <m/>
    <s v="1955 ENCHANTMENT DR"/>
    <x v="3"/>
    <x v="0"/>
    <x v="0"/>
    <m/>
  </r>
  <r>
    <n v="4"/>
    <n v="899"/>
    <n v="1"/>
    <d v="2004-03-24T00:00:00"/>
    <x v="0"/>
    <n v="1"/>
    <s v="Active Bethel Citizens"/>
    <n v="4212933"/>
    <n v="892289"/>
    <m/>
    <m/>
    <s v="ANDERSON BRENT"/>
    <m/>
    <s v="1915 ENCHANTMENT DR"/>
    <x v="3"/>
    <x v="0"/>
    <x v="0"/>
    <m/>
  </r>
  <r>
    <n v="4"/>
    <n v="927"/>
    <n v="1"/>
    <d v="2004-03-24T00:00:00"/>
    <x v="0"/>
    <n v="1"/>
    <s v="Santa Clara Community Organization"/>
    <n v="4232086"/>
    <n v="900066"/>
    <m/>
    <m/>
    <s v="RUHOFF HOMEBUILDERS INC"/>
    <m/>
    <s v="416 SALTY WAY"/>
    <x v="3"/>
    <x v="0"/>
    <x v="0"/>
    <m/>
  </r>
  <r>
    <n v="4"/>
    <n v="929"/>
    <n v="1"/>
    <d v="2004-03-24T00:00:00"/>
    <x v="0"/>
    <n v="1"/>
    <s v="Northeast Neighbors"/>
    <n v="4242734"/>
    <n v="899046"/>
    <m/>
    <m/>
    <s v="KONOLD HOWARD"/>
    <m/>
    <s v="3551 QUAIL MEADOW WAY"/>
    <x v="3"/>
    <x v="0"/>
    <x v="0"/>
    <m/>
  </r>
  <r>
    <n v="4"/>
    <n v="1298"/>
    <n v="1"/>
    <d v="2004-03-24T00:00:00"/>
    <x v="1"/>
    <n v="1"/>
    <s v="Northeast Neighbors"/>
    <n v="4241157"/>
    <n v="895776"/>
    <m/>
    <s v="Falcon Wood Village"/>
    <s v="FALCON WOOD VILLAGE"/>
    <m/>
    <s v="1475 GREEN ACRES RD, Unit 28"/>
    <x v="3"/>
    <x v="0"/>
    <x v="0"/>
    <m/>
  </r>
  <r>
    <n v="4"/>
    <n v="1299"/>
    <n v="1"/>
    <d v="2004-03-24T00:00:00"/>
    <x v="1"/>
    <n v="1"/>
    <s v="Northeast Neighbors"/>
    <n v="4241157"/>
    <n v="895776"/>
    <m/>
    <s v="FALCON WOOD VILLAGE"/>
    <s v="FALCON WOOD VILLAGE"/>
    <m/>
    <s v="1475 GREEN ACRES RD, Unit 170"/>
    <x v="3"/>
    <x v="0"/>
    <x v="0"/>
    <m/>
  </r>
  <r>
    <n v="3"/>
    <n v="5323"/>
    <n v="1"/>
    <d v="2004-03-25T00:00:00"/>
    <x v="0"/>
    <n v="1"/>
    <s v="Southeast Neighbors"/>
    <n v="4244540"/>
    <n v="867162"/>
    <m/>
    <m/>
    <s v="NIEMEYER FRED"/>
    <m/>
    <s v="3614 EMERALD ST"/>
    <x v="3"/>
    <x v="0"/>
    <x v="0"/>
    <m/>
  </r>
  <r>
    <n v="4"/>
    <n v="953"/>
    <n v="1"/>
    <d v="2004-03-26T00:00:00"/>
    <x v="0"/>
    <n v="1"/>
    <s v="Churchill Area Neighbors"/>
    <n v="4227497"/>
    <n v="868753"/>
    <m/>
    <m/>
    <s v="JORDAN SCOTT"/>
    <m/>
    <s v="3208 BLACKTAIL DR"/>
    <x v="3"/>
    <x v="0"/>
    <x v="0"/>
    <m/>
  </r>
  <r>
    <n v="4"/>
    <n v="989"/>
    <n v="1"/>
    <d v="2004-03-26T00:00:00"/>
    <x v="2"/>
    <n v="1"/>
    <s v="Active Bethel Citizens"/>
    <n v="4216110"/>
    <n v="892853"/>
    <m/>
    <m/>
    <s v="BENSON VERN"/>
    <m/>
    <s v="2052 E IRWIN WAY"/>
    <x v="3"/>
    <x v="0"/>
    <x v="0"/>
    <m/>
  </r>
  <r>
    <n v="4"/>
    <n v="900"/>
    <n v="1"/>
    <d v="2004-03-29T00:00:00"/>
    <x v="0"/>
    <n v="1"/>
    <s v="Active Bethel Citizens"/>
    <n v="4212928"/>
    <n v="892156"/>
    <m/>
    <m/>
    <s v="ANDERSON BRENT"/>
    <m/>
    <s v="1887 ENCHANTMENT DR"/>
    <x v="3"/>
    <x v="0"/>
    <x v="0"/>
    <m/>
  </r>
  <r>
    <n v="4"/>
    <n v="901"/>
    <n v="1"/>
    <d v="2004-03-29T00:00:00"/>
    <x v="0"/>
    <n v="1"/>
    <s v="Active Bethel Citizens"/>
    <n v="4212922"/>
    <n v="891996"/>
    <m/>
    <m/>
    <s v="ANDERSON BRENT"/>
    <m/>
    <s v="1847 ENCHANTMENT DR"/>
    <x v="3"/>
    <x v="0"/>
    <x v="0"/>
    <m/>
  </r>
  <r>
    <n v="4"/>
    <n v="982"/>
    <n v="1"/>
    <d v="2004-03-29T00:00:00"/>
    <x v="0"/>
    <n v="1"/>
    <s v="Churchill Area Neighbors"/>
    <n v="4227502"/>
    <n v="868863"/>
    <m/>
    <m/>
    <s v="FRENCH STEVE &amp; ROBYN"/>
    <m/>
    <s v="3220 BLACKTAIL DR"/>
    <x v="3"/>
    <x v="0"/>
    <x v="0"/>
    <m/>
  </r>
  <r>
    <n v="4"/>
    <n v="1013"/>
    <n v="1"/>
    <d v="2004-03-29T00:00:00"/>
    <x v="0"/>
    <n v="1"/>
    <s v="Churchill Area Neighbors"/>
    <n v="4223921"/>
    <n v="870427"/>
    <m/>
    <m/>
    <s v="BREEDEN BROS INC--DUPLICATE"/>
    <m/>
    <s v="3347 BENTLEY AVE"/>
    <x v="3"/>
    <x v="0"/>
    <x v="0"/>
    <m/>
  </r>
  <r>
    <n v="4"/>
    <n v="1011"/>
    <n v="1"/>
    <d v="2004-03-30T00:00:00"/>
    <x v="0"/>
    <n v="1"/>
    <s v="Churchill Area Neighbors"/>
    <n v="4224335"/>
    <n v="869194"/>
    <m/>
    <m/>
    <s v="BREEDEN BROS INC--DUPLICATE"/>
    <m/>
    <s v="3403 BENTLEY AVE"/>
    <x v="3"/>
    <x v="0"/>
    <x v="0"/>
    <m/>
  </r>
  <r>
    <n v="3"/>
    <n v="4187"/>
    <n v="1"/>
    <d v="2004-03-31T00:00:00"/>
    <x v="0"/>
    <n v="1"/>
    <s v="Southeast Neighbors"/>
    <n v="4237416"/>
    <n v="862239"/>
    <m/>
    <m/>
    <s v="HANSEN RODD"/>
    <m/>
    <s v="252 ROCKRIDGE LP"/>
    <x v="3"/>
    <x v="0"/>
    <x v="0"/>
    <m/>
  </r>
  <r>
    <n v="4"/>
    <n v="277"/>
    <n v="1"/>
    <d v="2004-03-31T00:00:00"/>
    <x v="0"/>
    <n v="1"/>
    <s v="Churchill Area Neighbors"/>
    <n v="4228394"/>
    <n v="870888"/>
    <m/>
    <m/>
    <s v="MCKAY BUILDING CO"/>
    <m/>
    <s v="2688 SUNCREST AVE"/>
    <x v="3"/>
    <x v="0"/>
    <x v="0"/>
    <m/>
  </r>
  <r>
    <n v="4"/>
    <n v="774"/>
    <n v="1"/>
    <d v="2004-03-31T00:00:00"/>
    <x v="3"/>
    <n v="2"/>
    <s v="Santa Clara Community Organization"/>
    <n v="4230111"/>
    <n v="908920"/>
    <m/>
    <m/>
    <s v="CHALUS CONSTRUCTION"/>
    <m/>
    <s v="692 BEACON DR"/>
    <x v="3"/>
    <x v="1"/>
    <x v="1"/>
    <m/>
  </r>
  <r>
    <n v="4"/>
    <n v="1017"/>
    <n v="1"/>
    <d v="2004-03-31T00:00:00"/>
    <x v="0"/>
    <n v="1"/>
    <s v="River Road Community Organization"/>
    <n v="4232210"/>
    <n v="890545"/>
    <m/>
    <m/>
    <s v="WELWYN GROUP L L C"/>
    <m/>
    <s v="1140 STEVI SHAY LN"/>
    <x v="3"/>
    <x v="0"/>
    <x v="0"/>
    <m/>
  </r>
  <r>
    <n v="4"/>
    <n v="258"/>
    <n v="1"/>
    <d v="2004-04-01T00:00:00"/>
    <x v="0"/>
    <n v="1"/>
    <s v="Churchill Area Neighbors"/>
    <n v="4229100"/>
    <n v="869797"/>
    <m/>
    <m/>
    <s v="HUCK TONY"/>
    <m/>
    <s v="2493 RANDY LN"/>
    <x v="3"/>
    <x v="0"/>
    <x v="0"/>
    <m/>
  </r>
  <r>
    <n v="4"/>
    <n v="1040"/>
    <n v="1"/>
    <d v="2004-04-02T00:00:00"/>
    <x v="0"/>
    <n v="1"/>
    <s v="Santa Clara Community Organization"/>
    <n v="4231962"/>
    <n v="899897"/>
    <m/>
    <m/>
    <s v="RUHOFF HOMEBUILDERS INC"/>
    <m/>
    <s v="429 SALTY WAY"/>
    <x v="3"/>
    <x v="0"/>
    <x v="0"/>
    <m/>
  </r>
  <r>
    <n v="4"/>
    <n v="1320"/>
    <n v="1"/>
    <d v="2004-04-02T00:00:00"/>
    <x v="1"/>
    <n v="1"/>
    <s v="Northeast Neighbors"/>
    <n v="4249602"/>
    <n v="893484"/>
    <m/>
    <s v="Summeroaks"/>
    <s v="WARD JACK"/>
    <m/>
    <s v="3220 CRESCENT AVE, Unit 49"/>
    <x v="3"/>
    <x v="0"/>
    <x v="0"/>
    <m/>
  </r>
  <r>
    <n v="4"/>
    <n v="1322"/>
    <n v="1"/>
    <d v="2004-04-02T00:00:00"/>
    <x v="1"/>
    <n v="1"/>
    <s v="Northeast Neighbors"/>
    <n v="4249602"/>
    <n v="893484"/>
    <m/>
    <s v="Summeroaks"/>
    <s v="VON KLEIST ERIC"/>
    <m/>
    <s v="3220 CRESCENT AVE, Unit 58"/>
    <x v="3"/>
    <x v="0"/>
    <x v="0"/>
    <m/>
  </r>
  <r>
    <n v="4"/>
    <n v="772"/>
    <n v="1"/>
    <d v="2004-04-05T00:00:00"/>
    <x v="0"/>
    <n v="1"/>
    <s v="Northeast Neighbors"/>
    <n v="4242503"/>
    <n v="896674"/>
    <m/>
    <m/>
    <s v="HOPPING MITCH &amp; MEGAN"/>
    <m/>
    <s v="3171 METOLIUS DR"/>
    <x v="3"/>
    <x v="0"/>
    <x v="0"/>
    <m/>
  </r>
  <r>
    <n v="4"/>
    <n v="871"/>
    <n v="1"/>
    <d v="2004-04-05T00:00:00"/>
    <x v="0"/>
    <n v="1"/>
    <s v="Unknown"/>
    <m/>
    <m/>
    <m/>
    <m/>
    <s v="SMITH DAVID E"/>
    <m/>
    <s v="963 OAKWAY"/>
    <x v="3"/>
    <x v="0"/>
    <x v="0"/>
    <m/>
  </r>
  <r>
    <n v="4"/>
    <n v="902"/>
    <n v="1"/>
    <d v="2004-04-05T00:00:00"/>
    <x v="0"/>
    <n v="1"/>
    <s v="Active Bethel Citizens"/>
    <n v="4212579"/>
    <n v="891859"/>
    <m/>
    <m/>
    <s v="ANDERSON BRENT"/>
    <m/>
    <s v="5565 KING ARTHUR CT"/>
    <x v="3"/>
    <x v="0"/>
    <x v="0"/>
    <m/>
  </r>
  <r>
    <n v="4"/>
    <n v="903"/>
    <n v="1"/>
    <d v="2004-04-05T00:00:00"/>
    <x v="0"/>
    <n v="1"/>
    <s v="Active Bethel Citizens"/>
    <n v="4212743"/>
    <n v="891853"/>
    <m/>
    <m/>
    <s v="ANDERSON BRENT"/>
    <m/>
    <s v="5521 KING ARTHUR CT"/>
    <x v="3"/>
    <x v="0"/>
    <x v="0"/>
    <m/>
  </r>
  <r>
    <n v="4"/>
    <n v="985"/>
    <n v="1"/>
    <d v="2004-04-05T00:00:00"/>
    <x v="0"/>
    <n v="1"/>
    <s v="Churchill Area Neighbors"/>
    <n v="4228361"/>
    <n v="872938"/>
    <m/>
    <m/>
    <s v="LILES ROYCE &amp; KRISTEN"/>
    <m/>
    <s v="2755 BOWMONT DR"/>
    <x v="3"/>
    <x v="0"/>
    <x v="0"/>
    <m/>
  </r>
  <r>
    <n v="4"/>
    <n v="1075"/>
    <n v="1"/>
    <d v="2004-04-05T00:00:00"/>
    <x v="0"/>
    <n v="1"/>
    <s v="Churchill Area Neighbors"/>
    <n v="4224278"/>
    <n v="869588"/>
    <m/>
    <m/>
    <s v="BREEDEN BROS INC--DUPLICATE"/>
    <m/>
    <s v="3312 BENTLEY AVE"/>
    <x v="3"/>
    <x v="0"/>
    <x v="0"/>
    <m/>
  </r>
  <r>
    <n v="4"/>
    <n v="1134"/>
    <n v="1"/>
    <d v="2004-04-05T00:00:00"/>
    <x v="0"/>
    <n v="1"/>
    <s v="Churchill Area Neighbors"/>
    <n v="4226256"/>
    <n v="870148"/>
    <m/>
    <m/>
    <s v="PRIAULX SCOT &amp; LISA"/>
    <m/>
    <s v="3035 SKYVIEW LN"/>
    <x v="3"/>
    <x v="0"/>
    <x v="0"/>
    <m/>
  </r>
  <r>
    <n v="4"/>
    <n v="1223"/>
    <n v="1"/>
    <d v="2004-04-05T00:00:00"/>
    <x v="0"/>
    <n v="1"/>
    <s v="Fairmount Neighbors"/>
    <n v="4245881"/>
    <n v="869329"/>
    <m/>
    <m/>
    <s v="WILSON CHAD"/>
    <m/>
    <s v="1777 E 30TH AVE"/>
    <x v="3"/>
    <x v="0"/>
    <x v="0"/>
    <m/>
  </r>
  <r>
    <n v="4"/>
    <n v="991"/>
    <n v="1"/>
    <d v="2004-04-06T00:00:00"/>
    <x v="0"/>
    <n v="1"/>
    <s v="Southeast Neighbors"/>
    <n v="4243968"/>
    <n v="867333"/>
    <m/>
    <m/>
    <s v="SCHLEGEL TONY &amp; CYNTHIA"/>
    <m/>
    <s v="1125 E 36TH AVE"/>
    <x v="3"/>
    <x v="0"/>
    <x v="0"/>
    <m/>
  </r>
  <r>
    <n v="4"/>
    <n v="1143"/>
    <n v="1"/>
    <d v="2004-04-06T00:00:00"/>
    <x v="0"/>
    <n v="1"/>
    <s v="Churchill Area Neighbors"/>
    <n v="4226251"/>
    <n v="870047"/>
    <m/>
    <m/>
    <s v="FREEMAN ROBERT &amp; LAURIE"/>
    <m/>
    <s v="3023 SKYVIEW LN"/>
    <x v="3"/>
    <x v="0"/>
    <x v="0"/>
    <m/>
  </r>
  <r>
    <n v="4"/>
    <n v="1542"/>
    <n v="1"/>
    <d v="2004-04-06T00:00:00"/>
    <x v="1"/>
    <n v="1"/>
    <s v="Northeast Neighbors"/>
    <n v="4249602"/>
    <n v="893484"/>
    <m/>
    <s v="Summer Oaks"/>
    <s v="WARD JACK"/>
    <m/>
    <s v="3220 CRESCENT AVE, Unit 29"/>
    <x v="3"/>
    <x v="0"/>
    <x v="0"/>
    <m/>
  </r>
  <r>
    <n v="4"/>
    <n v="954"/>
    <n v="1"/>
    <d v="2004-04-07T00:00:00"/>
    <x v="0"/>
    <n v="1"/>
    <s v="River Road Community Organization"/>
    <n v="4232314"/>
    <n v="890583"/>
    <m/>
    <m/>
    <s v="WELWYN GROUP L L C"/>
    <m/>
    <s v="1143 STEVI SHAY LN"/>
    <x v="3"/>
    <x v="0"/>
    <x v="0"/>
    <m/>
  </r>
  <r>
    <n v="4"/>
    <n v="1265"/>
    <n v="1"/>
    <d v="2004-04-07T00:00:00"/>
    <x v="0"/>
    <n v="1"/>
    <s v="River Road Community Organization"/>
    <n v="4231389"/>
    <n v="886587"/>
    <m/>
    <m/>
    <s v="OSTRACH GLORIA"/>
    <m/>
    <s v="108 MAYFAIR LN"/>
    <x v="3"/>
    <x v="0"/>
    <x v="0"/>
    <m/>
  </r>
  <r>
    <n v="4"/>
    <n v="1094"/>
    <n v="1"/>
    <d v="2004-04-08T00:00:00"/>
    <x v="0"/>
    <n v="1"/>
    <s v="Active Bethel Citizens"/>
    <n v="4216611"/>
    <n v="887506"/>
    <m/>
    <m/>
    <s v="D R HORTON INC"/>
    <m/>
    <s v="835 HOLLOW WAY"/>
    <x v="3"/>
    <x v="0"/>
    <x v="0"/>
    <m/>
  </r>
  <r>
    <n v="4"/>
    <n v="310"/>
    <n v="1"/>
    <d v="2004-04-09T00:00:00"/>
    <x v="3"/>
    <n v="2"/>
    <s v="Jefferson Westside Neighbors"/>
    <n v="4238310"/>
    <n v="876609"/>
    <m/>
    <m/>
    <s v="GANSEN MIKE"/>
    <m/>
    <s v="1543 LINCOLN ALY"/>
    <x v="3"/>
    <x v="1"/>
    <x v="1"/>
    <m/>
  </r>
  <r>
    <n v="4"/>
    <n v="599"/>
    <n v="1"/>
    <d v="2004-04-09T00:00:00"/>
    <x v="0"/>
    <n v="1"/>
    <s v="Churchill Area Neighbors"/>
    <n v="4227785"/>
    <n v="868319"/>
    <m/>
    <m/>
    <s v="GANSEN CONSTRUCTION"/>
    <m/>
    <s v="3165 MCNAULL DR"/>
    <x v="3"/>
    <x v="0"/>
    <x v="0"/>
    <m/>
  </r>
  <r>
    <n v="4"/>
    <n v="1154"/>
    <n v="1"/>
    <d v="2004-04-09T00:00:00"/>
    <x v="0"/>
    <n v="1"/>
    <s v="Churchill Area Neighbors"/>
    <n v="4227980"/>
    <n v="868174"/>
    <m/>
    <m/>
    <s v="SCOTT CARLSON CONSTRUCTION CO"/>
    <m/>
    <s v="3110 MCNAULL DR"/>
    <x v="3"/>
    <x v="0"/>
    <x v="0"/>
    <m/>
  </r>
  <r>
    <n v="4"/>
    <n v="1665"/>
    <n v="1"/>
    <d v="2004-04-09T00:00:00"/>
    <x v="2"/>
    <n v="1"/>
    <s v="Santa Clara Community Organization"/>
    <n v="4224409"/>
    <n v="898170"/>
    <m/>
    <s v="Gainsborough"/>
    <s v="GAINSBOROUGH"/>
    <m/>
    <s v="2455 BLUE BOY LN"/>
    <x v="3"/>
    <x v="0"/>
    <x v="0"/>
    <m/>
  </r>
  <r>
    <n v="4"/>
    <n v="866"/>
    <n v="1"/>
    <d v="2004-04-12T00:00:00"/>
    <x v="0"/>
    <n v="1"/>
    <s v="Active Bethel Citizens"/>
    <n v="4217206"/>
    <n v="894461"/>
    <m/>
    <m/>
    <s v="LEAHY DAN &amp; YVONNE"/>
    <m/>
    <s v="2230 BLUE HERON LN"/>
    <x v="3"/>
    <x v="0"/>
    <x v="0"/>
    <m/>
  </r>
  <r>
    <n v="4"/>
    <n v="882"/>
    <n v="1"/>
    <d v="2004-04-12T00:00:00"/>
    <x v="0"/>
    <n v="1"/>
    <s v="Santa Clara Community Organization"/>
    <n v="4230823"/>
    <n v="907807"/>
    <m/>
    <m/>
    <s v="CRESCENT HOMES INC"/>
    <m/>
    <s v="4650 WENDOVER ST"/>
    <x v="3"/>
    <x v="0"/>
    <x v="0"/>
    <m/>
  </r>
  <r>
    <n v="4"/>
    <n v="961"/>
    <n v="1"/>
    <d v="2004-04-12T00:00:00"/>
    <x v="3"/>
    <n v="2"/>
    <s v="Jefferson Westside Neighbors"/>
    <n v="4234634"/>
    <n v="879593"/>
    <m/>
    <m/>
    <s v="BROWN MERLE"/>
    <m/>
    <s v="1268 W 8TH AVE"/>
    <x v="3"/>
    <x v="1"/>
    <x v="1"/>
    <m/>
  </r>
  <r>
    <n v="4"/>
    <n v="1153"/>
    <n v="1"/>
    <d v="2004-04-12T00:00:00"/>
    <x v="0"/>
    <n v="1"/>
    <s v="Santa Clara Community Organization"/>
    <n v="4222644"/>
    <n v="902417"/>
    <m/>
    <m/>
    <s v="IVERSON &amp; CO INC"/>
    <m/>
    <s v="3406 KORBEL ST"/>
    <x v="3"/>
    <x v="0"/>
    <x v="0"/>
    <m/>
  </r>
  <r>
    <n v="4"/>
    <n v="1469"/>
    <n v="1"/>
    <d v="2004-04-12T00:00:00"/>
    <x v="1"/>
    <n v="1"/>
    <s v="Northeast Neighbors"/>
    <n v="4250162"/>
    <n v="900903"/>
    <m/>
    <s v="Parkside MHP"/>
    <s v="RODERICK CARL AND ROBBIN"/>
    <m/>
    <s v="3950 COBURG RD, Unit 1"/>
    <x v="3"/>
    <x v="0"/>
    <x v="0"/>
    <m/>
  </r>
  <r>
    <n v="4"/>
    <n v="1597"/>
    <n v="1"/>
    <d v="2004-04-12T00:00:00"/>
    <x v="1"/>
    <n v="1"/>
    <s v="Northeast Neighbors"/>
    <n v="4249602"/>
    <n v="893484"/>
    <m/>
    <s v="Summeroaks"/>
    <s v="WARD JACK"/>
    <m/>
    <s v="3220 CRESCENT AVE, Unit 56"/>
    <x v="3"/>
    <x v="0"/>
    <x v="0"/>
    <m/>
  </r>
  <r>
    <n v="4"/>
    <n v="1065"/>
    <n v="1"/>
    <d v="2004-04-13T00:00:00"/>
    <x v="0"/>
    <n v="1"/>
    <s v="Harlow Neighbors"/>
    <n v="4250824"/>
    <n v="889105"/>
    <m/>
    <m/>
    <s v="MELTEBEKE CONSTRUCTION DBA"/>
    <m/>
    <s v="3396 ROSEMONT WAY"/>
    <x v="3"/>
    <x v="0"/>
    <x v="0"/>
    <m/>
  </r>
  <r>
    <n v="4"/>
    <n v="1158"/>
    <n v="1"/>
    <d v="2004-04-13T00:00:00"/>
    <x v="0"/>
    <n v="1"/>
    <s v="Cal Young Neighborhood Association"/>
    <n v="4238882"/>
    <n v="892447"/>
    <m/>
    <m/>
    <s v="WALTER THOMAS A"/>
    <m/>
    <s v="2190 RIDGEWAY DR"/>
    <x v="3"/>
    <x v="0"/>
    <x v="0"/>
    <m/>
  </r>
  <r>
    <n v="4"/>
    <n v="251"/>
    <n v="1"/>
    <d v="2004-04-14T00:00:00"/>
    <x v="0"/>
    <n v="1"/>
    <s v="Churchill Area Neighbors"/>
    <n v="4226591"/>
    <n v="869830"/>
    <m/>
    <m/>
    <s v="KHA VAN &amp; LINDA"/>
    <m/>
    <s v="3110 TANNER PARK DR"/>
    <x v="3"/>
    <x v="0"/>
    <x v="0"/>
    <m/>
  </r>
  <r>
    <n v="4"/>
    <n v="627"/>
    <n v="1"/>
    <d v="2004-04-14T00:00:00"/>
    <x v="0"/>
    <n v="1"/>
    <s v="Santa Clara Community Organization"/>
    <n v="4232166"/>
    <n v="900064"/>
    <m/>
    <m/>
    <s v="REGAL CUSTOM HOMES"/>
    <m/>
    <s v="408 SALTY WAY"/>
    <x v="3"/>
    <x v="0"/>
    <x v="0"/>
    <m/>
  </r>
  <r>
    <n v="4"/>
    <n v="816"/>
    <n v="1"/>
    <d v="2004-04-14T00:00:00"/>
    <x v="0"/>
    <n v="1"/>
    <s v="Santa Clara Community Organization"/>
    <n v="4226199"/>
    <n v="908108"/>
    <m/>
    <m/>
    <s v="SEERY JESSE L &amp; AMY R"/>
    <m/>
    <s v="4548 ALTURA ST"/>
    <x v="3"/>
    <x v="0"/>
    <x v="0"/>
    <m/>
  </r>
  <r>
    <n v="4"/>
    <n v="992"/>
    <n v="1"/>
    <d v="2004-04-15T00:00:00"/>
    <x v="0"/>
    <n v="1"/>
    <s v="Fairmount Neighbors"/>
    <n v="4245747"/>
    <n v="869457"/>
    <m/>
    <m/>
    <s v="MOODY WILLIAM (BILL)"/>
    <m/>
    <s v="1771 E 30TH AVE"/>
    <x v="3"/>
    <x v="0"/>
    <x v="0"/>
    <m/>
  </r>
  <r>
    <n v="4"/>
    <n v="995"/>
    <n v="1"/>
    <d v="2004-04-15T00:00:00"/>
    <x v="0"/>
    <n v="1"/>
    <s v="Fairmount Neighbors"/>
    <n v="4245974"/>
    <n v="869266"/>
    <m/>
    <m/>
    <s v="MOODY WILLIAM (BILL)"/>
    <m/>
    <s v="1781 E 30TH AVE"/>
    <x v="3"/>
    <x v="0"/>
    <x v="0"/>
    <m/>
  </r>
  <r>
    <n v="4"/>
    <n v="1175"/>
    <n v="1"/>
    <d v="2004-04-15T00:00:00"/>
    <x v="0"/>
    <n v="1"/>
    <s v="Active Bethel Citizens"/>
    <n v="4222937"/>
    <n v="891820"/>
    <m/>
    <m/>
    <s v="AAA PARTNERS LLC"/>
    <m/>
    <s v="3795 DOVE LN"/>
    <x v="3"/>
    <x v="0"/>
    <x v="0"/>
    <m/>
  </r>
  <r>
    <n v="4"/>
    <n v="1189"/>
    <n v="1"/>
    <d v="2004-04-15T00:00:00"/>
    <x v="0"/>
    <n v="1"/>
    <s v="Active Bethel Citizens"/>
    <n v="4212937"/>
    <n v="892412"/>
    <m/>
    <m/>
    <s v="ANDERSON BRENT"/>
    <m/>
    <s v="1949 ENCHANTMENT DR"/>
    <x v="3"/>
    <x v="0"/>
    <x v="0"/>
    <m/>
  </r>
  <r>
    <n v="4"/>
    <n v="1194"/>
    <n v="1"/>
    <d v="2004-04-15T00:00:00"/>
    <x v="0"/>
    <n v="1"/>
    <s v="Active Bethel Citizens"/>
    <n v="4212942"/>
    <n v="892574"/>
    <m/>
    <m/>
    <s v="ANDERSON BRENT"/>
    <m/>
    <s v="1985 ENCHANTMENT DR"/>
    <x v="3"/>
    <x v="0"/>
    <x v="0"/>
    <m/>
  </r>
  <r>
    <n v="4"/>
    <n v="1252"/>
    <n v="1"/>
    <d v="2004-04-15T00:00:00"/>
    <x v="0"/>
    <n v="1"/>
    <s v="Santa Clara Community Organization"/>
    <n v="4231071"/>
    <n v="907551"/>
    <m/>
    <m/>
    <s v="OREGON ESTATES LLC"/>
    <m/>
    <s v="4564 WENDOVER ST"/>
    <x v="3"/>
    <x v="0"/>
    <x v="0"/>
    <m/>
  </r>
  <r>
    <n v="4"/>
    <n v="1147"/>
    <n v="1"/>
    <d v="2004-04-16T00:00:00"/>
    <x v="7"/>
    <n v="5"/>
    <s v="Santa Clara Community Organization"/>
    <n v="4229736"/>
    <n v="897626"/>
    <m/>
    <s v="St Vincent de Paul"/>
    <s v="SANTA CLARA LIMITED PARTNERSHIP"/>
    <m/>
    <s v="150 SANTA CLARA AVE"/>
    <x v="3"/>
    <x v="2"/>
    <x v="1"/>
    <s v="Santa Clara Limited Partnership. 60 total dus, 54 tallied on BPs issued on 6/16/2004."/>
  </r>
  <r>
    <n v="4"/>
    <n v="947"/>
    <n v="1"/>
    <d v="2004-04-19T00:00:00"/>
    <x v="0"/>
    <n v="1"/>
    <s v="Churchill Area Neighbors"/>
    <n v="4226648"/>
    <n v="869061"/>
    <m/>
    <m/>
    <s v="HEITMAN CUSTOM HOMES"/>
    <m/>
    <s v="3362 SOUTHVIEW DR"/>
    <x v="3"/>
    <x v="0"/>
    <x v="0"/>
    <m/>
  </r>
  <r>
    <n v="4"/>
    <n v="1707"/>
    <n v="1"/>
    <d v="2004-04-19T00:00:00"/>
    <x v="1"/>
    <n v="1"/>
    <s v="Northeast Neighbors"/>
    <n v="4249602"/>
    <n v="893484"/>
    <m/>
    <m/>
    <s v="WARD JACK"/>
    <m/>
    <s v="3220 CRESCENT AVE, Unit 15"/>
    <x v="3"/>
    <x v="0"/>
    <x v="0"/>
    <m/>
  </r>
  <r>
    <n v="4"/>
    <n v="1251"/>
    <n v="1"/>
    <d v="2004-04-20T00:00:00"/>
    <x v="0"/>
    <n v="1"/>
    <s v="Santa Clara Community Organization"/>
    <n v="4230820"/>
    <n v="907671"/>
    <m/>
    <m/>
    <s v="OREGON ESTATES LLC"/>
    <m/>
    <s v="4620 WENDOVER ST"/>
    <x v="3"/>
    <x v="0"/>
    <x v="0"/>
    <m/>
  </r>
  <r>
    <n v="3"/>
    <n v="5726"/>
    <n v="1"/>
    <d v="2004-04-21T00:00:00"/>
    <x v="0"/>
    <n v="1"/>
    <s v="Southeast Neighbors"/>
    <n v="4238990"/>
    <n v="861355"/>
    <m/>
    <m/>
    <s v="SMITH LARRY"/>
    <m/>
    <s v="89 MARLBORO LN"/>
    <x v="3"/>
    <x v="0"/>
    <x v="0"/>
    <m/>
  </r>
  <r>
    <n v="4"/>
    <n v="1384"/>
    <n v="1"/>
    <d v="2004-04-21T00:00:00"/>
    <x v="0"/>
    <n v="1"/>
    <s v="Harlow Neighbors"/>
    <n v="4248352"/>
    <n v="890736"/>
    <m/>
    <m/>
    <s v="PREMIER HOMES"/>
    <m/>
    <s v="1646 PROVINCIAL WAY"/>
    <x v="3"/>
    <x v="0"/>
    <x v="0"/>
    <m/>
  </r>
  <r>
    <n v="4"/>
    <n v="563"/>
    <n v="1"/>
    <d v="2004-04-22T00:00:00"/>
    <x v="7"/>
    <n v="14"/>
    <s v="West University Neighbors"/>
    <n v="4241457"/>
    <n v="876984"/>
    <m/>
    <m/>
    <s v="NEURELIUS LLC"/>
    <m/>
    <s v="460 E 14TH AVE"/>
    <x v="3"/>
    <x v="2"/>
    <x v="1"/>
    <m/>
  </r>
  <r>
    <n v="4"/>
    <n v="807"/>
    <n v="1"/>
    <d v="2004-04-26T00:00:00"/>
    <x v="0"/>
    <n v="1"/>
    <s v="Active Bethel Citizens"/>
    <n v="4212921"/>
    <n v="891957"/>
    <m/>
    <m/>
    <s v="ANDERSON BRENT"/>
    <m/>
    <s v="1839 ENCHANTMENT DR"/>
    <x v="3"/>
    <x v="0"/>
    <x v="0"/>
    <m/>
  </r>
  <r>
    <n v="4"/>
    <n v="809"/>
    <n v="1"/>
    <d v="2004-04-26T00:00:00"/>
    <x v="0"/>
    <n v="1"/>
    <s v="Active Bethel Citizens"/>
    <n v="4212928"/>
    <n v="892117"/>
    <m/>
    <m/>
    <s v="ANDERSON BRENT"/>
    <m/>
    <s v="1879 ENCHANTMENT DR"/>
    <x v="3"/>
    <x v="0"/>
    <x v="0"/>
    <m/>
  </r>
  <r>
    <n v="4"/>
    <n v="1012"/>
    <n v="1"/>
    <d v="2004-04-26T00:00:00"/>
    <x v="0"/>
    <n v="1"/>
    <s v="Churchill Area Neighbors"/>
    <n v="4224398"/>
    <n v="869992"/>
    <m/>
    <m/>
    <s v="BREEDEN BROS INC--DUPLICATE"/>
    <m/>
    <s v="3331 BENTLEY AVE"/>
    <x v="3"/>
    <x v="0"/>
    <x v="0"/>
    <m/>
  </r>
  <r>
    <n v="4"/>
    <n v="1995"/>
    <n v="1"/>
    <d v="2004-04-27T00:00:00"/>
    <x v="1"/>
    <n v="1"/>
    <s v="Santa Clara Community Organization"/>
    <n v="4224245"/>
    <n v="898073"/>
    <m/>
    <s v="Gainsborough"/>
    <s v="FORE-WARD INVESTMENTS"/>
    <m/>
    <s v="2465 LANSDOWN RD"/>
    <x v="3"/>
    <x v="0"/>
    <x v="0"/>
    <m/>
  </r>
  <r>
    <n v="4"/>
    <n v="1085"/>
    <n v="1"/>
    <d v="2004-04-29T00:00:00"/>
    <x v="0"/>
    <n v="1"/>
    <s v="Northeast Neighbors"/>
    <n v="4244132"/>
    <n v="896005"/>
    <m/>
    <m/>
    <s v="MEILI DENNIS &amp; SANDY"/>
    <m/>
    <s v="2161 CARRIAGE DR"/>
    <x v="3"/>
    <x v="0"/>
    <x v="0"/>
    <m/>
  </r>
  <r>
    <n v="4"/>
    <n v="1174"/>
    <n v="1"/>
    <d v="2004-04-29T00:00:00"/>
    <x v="0"/>
    <n v="1"/>
    <s v="Cal Young Neighborhood Association"/>
    <n v="4237439"/>
    <n v="888654"/>
    <m/>
    <m/>
    <s v="WINDFALL GROUP LLC"/>
    <m/>
    <s v="1270 LITTLE JOHN LN"/>
    <x v="3"/>
    <x v="0"/>
    <x v="0"/>
    <m/>
  </r>
  <r>
    <n v="4"/>
    <n v="1177"/>
    <n v="1"/>
    <d v="2004-04-29T00:00:00"/>
    <x v="0"/>
    <n v="1"/>
    <s v="Cal Young Neighborhood Association"/>
    <n v="4237569"/>
    <n v="888602"/>
    <m/>
    <m/>
    <s v="WINDFALL GROUP LLC"/>
    <m/>
    <s v="1263 LITTLE JOHN LN"/>
    <x v="3"/>
    <x v="0"/>
    <x v="0"/>
    <m/>
  </r>
  <r>
    <n v="4"/>
    <n v="1283"/>
    <n v="1"/>
    <d v="2004-04-29T00:00:00"/>
    <x v="0"/>
    <n v="1"/>
    <s v="Santa Clara Community Organization"/>
    <n v="4224771"/>
    <n v="904339"/>
    <m/>
    <m/>
    <s v="COZY HOMES BY TOM WIRFS DBA"/>
    <m/>
    <s v="1040 ARGON AVE"/>
    <x v="3"/>
    <x v="0"/>
    <x v="0"/>
    <m/>
  </r>
  <r>
    <n v="4"/>
    <n v="1304"/>
    <n v="1"/>
    <d v="2004-04-29T00:00:00"/>
    <x v="0"/>
    <n v="1"/>
    <s v="Santa Clara Community Organization"/>
    <n v="4224386"/>
    <n v="904424"/>
    <m/>
    <m/>
    <s v="COZY HOMES BY TOM WIRFS DBA"/>
    <m/>
    <s v="3872 SHENSTONE DR"/>
    <x v="3"/>
    <x v="0"/>
    <x v="0"/>
    <m/>
  </r>
  <r>
    <n v="4"/>
    <n v="1335"/>
    <n v="1"/>
    <d v="2004-04-29T00:00:00"/>
    <x v="0"/>
    <n v="1"/>
    <s v="Santa Clara Community Organization"/>
    <n v="4224600"/>
    <n v="904345"/>
    <m/>
    <m/>
    <s v="COZY HOMES BY TOM WIRFS DBA"/>
    <m/>
    <s v="3849 SHENSTONE DR"/>
    <x v="3"/>
    <x v="0"/>
    <x v="0"/>
    <m/>
  </r>
  <r>
    <n v="4"/>
    <n v="1374"/>
    <n v="1"/>
    <d v="2004-04-29T00:00:00"/>
    <x v="0"/>
    <n v="1"/>
    <s v="Churchill Area Neighbors"/>
    <n v="4227952"/>
    <n v="868963"/>
    <m/>
    <m/>
    <s v="ROCK BUILDERS INC"/>
    <m/>
    <s v="3261 JAYHAWK CT"/>
    <x v="3"/>
    <x v="0"/>
    <x v="0"/>
    <m/>
  </r>
  <r>
    <n v="4"/>
    <n v="1443"/>
    <n v="1"/>
    <d v="2004-04-29T00:00:00"/>
    <x v="0"/>
    <n v="1"/>
    <s v="Santa Clara Community Organization"/>
    <n v="4231509"/>
    <n v="899640"/>
    <m/>
    <m/>
    <s v="BARDWELL TODD"/>
    <m/>
    <s v="476 SALTY WAY"/>
    <x v="3"/>
    <x v="0"/>
    <x v="0"/>
    <m/>
  </r>
  <r>
    <n v="4"/>
    <n v="680"/>
    <n v="1"/>
    <d v="2004-04-30T00:00:00"/>
    <x v="0"/>
    <n v="1"/>
    <s v="Santa Clara Community Organization"/>
    <n v="4231783"/>
    <n v="903801"/>
    <m/>
    <m/>
    <s v="OHMART JAMES"/>
    <m/>
    <s v="3693 KENDRA ST"/>
    <x v="3"/>
    <x v="0"/>
    <x v="0"/>
    <m/>
  </r>
  <r>
    <n v="4"/>
    <n v="681"/>
    <n v="1"/>
    <d v="2004-04-30T00:00:00"/>
    <x v="0"/>
    <n v="1"/>
    <s v="Santa Clara Community Organization"/>
    <n v="4231855"/>
    <n v="903801"/>
    <m/>
    <m/>
    <s v="DAVIS PAT &amp; STEPHANIE"/>
    <m/>
    <s v="3689 KENDRA ST"/>
    <x v="3"/>
    <x v="0"/>
    <x v="0"/>
    <m/>
  </r>
  <r>
    <n v="4"/>
    <n v="683"/>
    <n v="1"/>
    <d v="2004-04-30T00:00:00"/>
    <x v="0"/>
    <n v="1"/>
    <s v="Santa Clara Community Organization"/>
    <n v="4231819"/>
    <n v="903802"/>
    <m/>
    <m/>
    <s v="JENKINS JOEL"/>
    <m/>
    <s v="3691 KENDRA ST"/>
    <x v="3"/>
    <x v="0"/>
    <x v="0"/>
    <m/>
  </r>
  <r>
    <n v="4"/>
    <n v="1344"/>
    <n v="1"/>
    <d v="2004-04-30T00:00:00"/>
    <x v="0"/>
    <n v="1"/>
    <s v="Santa Clara Community Organization"/>
    <n v="4227361"/>
    <n v="904087"/>
    <m/>
    <m/>
    <s v="ANDERSON BRENT"/>
    <m/>
    <s v="3677 LODENQUAI LN"/>
    <x v="3"/>
    <x v="0"/>
    <x v="0"/>
    <m/>
  </r>
  <r>
    <n v="4"/>
    <n v="1345"/>
    <n v="1"/>
    <d v="2004-04-30T00:00:00"/>
    <x v="0"/>
    <n v="1"/>
    <s v="Santa Clara Community Organization"/>
    <n v="4227354"/>
    <n v="903913"/>
    <m/>
    <m/>
    <s v="ANDERSON BRENT"/>
    <m/>
    <s v="3655 LODENQUAI LN"/>
    <x v="3"/>
    <x v="0"/>
    <x v="0"/>
    <m/>
  </r>
  <r>
    <n v="4"/>
    <n v="935"/>
    <n v="1"/>
    <d v="2004-05-03T00:00:00"/>
    <x v="0"/>
    <n v="1"/>
    <s v="Crest Drive Citizens Association"/>
    <n v="4234666"/>
    <n v="869423"/>
    <m/>
    <m/>
    <s v="ANSLOW &amp; DEGENEAULT"/>
    <m/>
    <s v="3076 WHITBECK BLVD"/>
    <x v="3"/>
    <x v="0"/>
    <x v="0"/>
    <m/>
  </r>
  <r>
    <n v="4"/>
    <n v="1028"/>
    <n v="1"/>
    <d v="2004-05-03T00:00:00"/>
    <x v="0"/>
    <n v="1"/>
    <s v="Laurel Hill Valley Citizens"/>
    <n v="4250055"/>
    <n v="870749"/>
    <m/>
    <m/>
    <s v="HOCKETT SHARON"/>
    <m/>
    <s v="3026 HENDRICKS HILL DR"/>
    <x v="3"/>
    <x v="0"/>
    <x v="0"/>
    <m/>
  </r>
  <r>
    <n v="4"/>
    <n v="1532"/>
    <n v="1"/>
    <d v="2004-05-03T00:00:00"/>
    <x v="0"/>
    <n v="1"/>
    <s v="Churchill Area Neighbors"/>
    <n v="4227410"/>
    <n v="869150"/>
    <m/>
    <m/>
    <s v="RILEY STEPHEN &amp; LISA"/>
    <m/>
    <s v="3293 SOUTHVIEW DR"/>
    <x v="3"/>
    <x v="0"/>
    <x v="0"/>
    <m/>
  </r>
  <r>
    <n v="4"/>
    <n v="1095"/>
    <n v="1"/>
    <d v="2004-05-04T00:00:00"/>
    <x v="0"/>
    <n v="1"/>
    <s v="Active Bethel Citizens"/>
    <n v="4216610"/>
    <n v="887445"/>
    <m/>
    <m/>
    <s v="D R HORTON INC"/>
    <m/>
    <s v="825 HOLLOW WAY"/>
    <x v="3"/>
    <x v="0"/>
    <x v="0"/>
    <m/>
  </r>
  <r>
    <n v="4"/>
    <n v="1096"/>
    <n v="1"/>
    <d v="2004-05-04T00:00:00"/>
    <x v="0"/>
    <n v="1"/>
    <s v="Active Bethel Citizens"/>
    <n v="4216474"/>
    <n v="887330"/>
    <m/>
    <m/>
    <s v="D R HORTON INC"/>
    <m/>
    <s v="4860 HENCEFORTH LN"/>
    <x v="3"/>
    <x v="0"/>
    <x v="0"/>
    <m/>
  </r>
  <r>
    <n v="4"/>
    <n v="1479"/>
    <n v="1"/>
    <d v="2004-05-04T00:00:00"/>
    <x v="0"/>
    <n v="1"/>
    <s v="Active Bethel Citizens"/>
    <n v="4216388"/>
    <n v="887826"/>
    <m/>
    <m/>
    <s v="D R HORTON INC"/>
    <m/>
    <s v="909 THRONE DR"/>
    <x v="3"/>
    <x v="0"/>
    <x v="0"/>
    <m/>
  </r>
  <r>
    <n v="4"/>
    <n v="1480"/>
    <n v="1"/>
    <d v="2004-05-04T00:00:00"/>
    <x v="0"/>
    <n v="1"/>
    <s v="Active Bethel Citizens"/>
    <n v="4216628"/>
    <n v="888073"/>
    <m/>
    <m/>
    <s v="D R HORTON INC"/>
    <m/>
    <s v="991 HOLLOW WAY"/>
    <x v="3"/>
    <x v="0"/>
    <x v="0"/>
    <m/>
  </r>
  <r>
    <n v="4"/>
    <n v="1481"/>
    <n v="1"/>
    <d v="2004-05-04T00:00:00"/>
    <x v="0"/>
    <n v="1"/>
    <s v="Active Bethel Citizens"/>
    <n v="4216623"/>
    <n v="887879"/>
    <m/>
    <m/>
    <s v="D R HORTON INC"/>
    <m/>
    <s v="939 HOLLOW WAY"/>
    <x v="3"/>
    <x v="0"/>
    <x v="0"/>
    <m/>
  </r>
  <r>
    <n v="4"/>
    <n v="1482"/>
    <n v="1"/>
    <d v="2004-05-04T00:00:00"/>
    <x v="0"/>
    <n v="1"/>
    <s v="Active Bethel Citizens"/>
    <n v="4216616"/>
    <n v="887687"/>
    <m/>
    <m/>
    <s v="D R HORTON INC"/>
    <m/>
    <s v="865 HOLLOW WAY"/>
    <x v="3"/>
    <x v="0"/>
    <x v="0"/>
    <m/>
  </r>
  <r>
    <n v="4"/>
    <n v="1997"/>
    <n v="1"/>
    <d v="2004-05-04T00:00:00"/>
    <x v="1"/>
    <n v="1"/>
    <s v="Northeast Neighbors"/>
    <n v="4249602"/>
    <n v="893484"/>
    <m/>
    <s v="Summeroaks MHP"/>
    <s v="SUMMEROAKS PARK LLC"/>
    <m/>
    <s v="3220 CRESCENT AVE, Unit 16"/>
    <x v="3"/>
    <x v="0"/>
    <x v="0"/>
    <m/>
  </r>
  <r>
    <n v="4"/>
    <n v="1406"/>
    <n v="1"/>
    <d v="2004-05-06T00:00:00"/>
    <x v="0"/>
    <n v="1"/>
    <s v="Cal Young Neighborhood Association"/>
    <n v="4237437"/>
    <n v="888605"/>
    <m/>
    <m/>
    <s v="WINDFALL GROUP LLC"/>
    <m/>
    <s v="1260 LITTLE JOHN LN"/>
    <x v="3"/>
    <x v="0"/>
    <x v="0"/>
    <m/>
  </r>
  <r>
    <n v="4"/>
    <n v="1683"/>
    <n v="1"/>
    <d v="2004-05-06T00:00:00"/>
    <x v="2"/>
    <n v="1"/>
    <s v="Active Bethel Citizens"/>
    <n v="4214216"/>
    <n v="891080"/>
    <m/>
    <s v="West Eugene Village"/>
    <s v="WEST EUGENE VILLAGE LLC-TX"/>
    <m/>
    <s v="5284 OLYMPIC CIR"/>
    <x v="3"/>
    <x v="0"/>
    <x v="0"/>
    <m/>
  </r>
  <r>
    <n v="4"/>
    <n v="1684"/>
    <n v="1"/>
    <d v="2004-05-06T00:00:00"/>
    <x v="2"/>
    <n v="1"/>
    <s v="Active Bethel Citizens"/>
    <n v="4214365"/>
    <n v="891049"/>
    <m/>
    <s v="West Eugene Village"/>
    <s v="WEST EUGENE VILLAGE LLC-TX"/>
    <m/>
    <s v="5262 OLYMPIC CIR"/>
    <x v="3"/>
    <x v="0"/>
    <x v="0"/>
    <m/>
  </r>
  <r>
    <n v="4"/>
    <n v="1089"/>
    <n v="1"/>
    <d v="2004-05-07T00:00:00"/>
    <x v="0"/>
    <n v="1"/>
    <s v="Active Bethel Citizens"/>
    <n v="4216378"/>
    <n v="887588"/>
    <m/>
    <m/>
    <s v="D R HORTON INC"/>
    <m/>
    <s v="869 THRONE DR"/>
    <x v="3"/>
    <x v="0"/>
    <x v="0"/>
    <m/>
  </r>
  <r>
    <n v="4"/>
    <n v="1090"/>
    <n v="1"/>
    <d v="2004-05-07T00:00:00"/>
    <x v="0"/>
    <n v="1"/>
    <s v="Active Bethel Citizens"/>
    <n v="4216415"/>
    <n v="887333"/>
    <m/>
    <m/>
    <s v="D R HORTON INC"/>
    <m/>
    <s v="4872 HENCEFORTH LN"/>
    <x v="3"/>
    <x v="0"/>
    <x v="0"/>
    <m/>
  </r>
  <r>
    <n v="4"/>
    <n v="1091"/>
    <n v="1"/>
    <d v="2004-05-07T00:00:00"/>
    <x v="0"/>
    <n v="1"/>
    <s v="Active Bethel Citizens"/>
    <n v="4216545"/>
    <n v="887324"/>
    <m/>
    <m/>
    <s v="D R HORTON INC"/>
    <m/>
    <s v="4854 HENCEFORTH LN"/>
    <x v="3"/>
    <x v="0"/>
    <x v="0"/>
    <m/>
  </r>
  <r>
    <n v="4"/>
    <n v="1092"/>
    <n v="1"/>
    <d v="2004-05-07T00:00:00"/>
    <x v="0"/>
    <n v="1"/>
    <s v="Active Bethel Citizens"/>
    <n v="4216612"/>
    <n v="887566"/>
    <m/>
    <m/>
    <s v="D R HORTON INC"/>
    <m/>
    <s v="845 HOLLOW WAY"/>
    <x v="3"/>
    <x v="0"/>
    <x v="0"/>
    <m/>
  </r>
  <r>
    <n v="4"/>
    <n v="1093"/>
    <n v="1"/>
    <d v="2004-05-07T00:00:00"/>
    <x v="0"/>
    <n v="1"/>
    <s v="Active Bethel Citizens"/>
    <n v="4216610"/>
    <n v="887365"/>
    <m/>
    <m/>
    <s v="D R HORTON INC"/>
    <m/>
    <s v="805 HOLLOW WAY"/>
    <x v="3"/>
    <x v="0"/>
    <x v="0"/>
    <m/>
  </r>
  <r>
    <n v="4"/>
    <n v="1557"/>
    <n v="1"/>
    <d v="2004-05-10T00:00:00"/>
    <x v="0"/>
    <n v="1"/>
    <s v="Northeast Neighbors"/>
    <n v="4243058"/>
    <n v="897000"/>
    <m/>
    <m/>
    <s v="MELTEBEKE CONSTRUCTION DBA"/>
    <m/>
    <s v="2071 LAKEVIEW DR"/>
    <x v="3"/>
    <x v="0"/>
    <x v="0"/>
    <m/>
  </r>
  <r>
    <n v="4"/>
    <n v="1773"/>
    <n v="1"/>
    <d v="2004-05-10T00:00:00"/>
    <x v="2"/>
    <n v="1"/>
    <s v="Active Bethel Citizens"/>
    <n v="4222359"/>
    <n v="885125"/>
    <m/>
    <s v="Brookdale"/>
    <s v="M &amp; M LAND &amp; CATTLE"/>
    <m/>
    <s v="3868 ALBAN ST, Unit 29"/>
    <x v="3"/>
    <x v="0"/>
    <x v="0"/>
    <m/>
  </r>
  <r>
    <n v="4"/>
    <n v="1774"/>
    <n v="1"/>
    <d v="2004-05-10T00:00:00"/>
    <x v="1"/>
    <n v="1"/>
    <s v="Active Bethel Citizens"/>
    <n v="4222359"/>
    <n v="885125"/>
    <m/>
    <s v="Brookdale"/>
    <s v="M &amp; M LAND &amp; CATTLE"/>
    <m/>
    <s v="3868 ALBAN ST, Unit 1"/>
    <x v="3"/>
    <x v="0"/>
    <x v="0"/>
    <m/>
  </r>
  <r>
    <n v="4"/>
    <n v="1567"/>
    <n v="1"/>
    <d v="2004-05-11T00:00:00"/>
    <x v="0"/>
    <n v="1"/>
    <s v="Santa Clara Community Organization"/>
    <n v="4222605"/>
    <n v="902766"/>
    <m/>
    <m/>
    <s v="IVERSON &amp; CO INC"/>
    <m/>
    <s v="3484 KORBEL ST"/>
    <x v="3"/>
    <x v="0"/>
    <x v="0"/>
    <m/>
  </r>
  <r>
    <n v="4"/>
    <n v="1609"/>
    <n v="1"/>
    <d v="2004-05-11T00:00:00"/>
    <x v="2"/>
    <n v="1"/>
    <s v="Active Bethel Citizens"/>
    <n v="4214836"/>
    <n v="890603"/>
    <m/>
    <m/>
    <s v="EUGENE SALES CENTER"/>
    <m/>
    <s v="5465 OLYMPIC CIR"/>
    <x v="3"/>
    <x v="0"/>
    <x v="0"/>
    <m/>
  </r>
  <r>
    <n v="4"/>
    <n v="926"/>
    <n v="1"/>
    <d v="2004-05-12T00:00:00"/>
    <x v="7"/>
    <n v="7"/>
    <s v="West University Neighbors"/>
    <n v="4241001"/>
    <n v="876088"/>
    <m/>
    <m/>
    <s v="M &amp; A INVESTMENTS"/>
    <m/>
    <s v="1677 MILL ALY"/>
    <x v="3"/>
    <x v="2"/>
    <x v="1"/>
    <m/>
  </r>
  <r>
    <n v="4"/>
    <n v="1430"/>
    <n v="1"/>
    <d v="2004-05-12T00:00:00"/>
    <x v="0"/>
    <n v="1"/>
    <s v="Churchill Area Neighbors"/>
    <n v="4223976"/>
    <n v="870049"/>
    <m/>
    <m/>
    <s v="BREEDEN BROS INC"/>
    <m/>
    <s v="3355 BENTLEY AVE"/>
    <x v="3"/>
    <x v="0"/>
    <x v="0"/>
    <m/>
  </r>
  <r>
    <n v="4"/>
    <n v="1445"/>
    <n v="1"/>
    <d v="2004-05-12T00:00:00"/>
    <x v="0"/>
    <n v="1"/>
    <s v="Whiteaker Community Council"/>
    <n v="4235882"/>
    <n v="881449"/>
    <m/>
    <m/>
    <s v="LONG DONOVAN &amp; WETZEL SARAH"/>
    <m/>
    <s v="972 W 3RD ALY"/>
    <x v="3"/>
    <x v="0"/>
    <x v="0"/>
    <m/>
  </r>
  <r>
    <n v="4"/>
    <n v="1775"/>
    <n v="1"/>
    <d v="2004-05-12T00:00:00"/>
    <x v="1"/>
    <n v="1"/>
    <s v="Active Bethel Citizens"/>
    <n v="4222359"/>
    <n v="885125"/>
    <m/>
    <s v="Brookdale"/>
    <s v="M &amp; M LAND &amp; CATTLE"/>
    <m/>
    <s v="3868 ALBAN ST, Unit 23"/>
    <x v="3"/>
    <x v="0"/>
    <x v="0"/>
    <m/>
  </r>
  <r>
    <n v="4"/>
    <n v="2232"/>
    <n v="1"/>
    <d v="2004-05-12T00:00:00"/>
    <x v="1"/>
    <n v="1"/>
    <s v="Active Bethel Citizens"/>
    <n v="4222359"/>
    <n v="885125"/>
    <m/>
    <s v="Brookdale"/>
    <s v="M &amp; M LAND &amp; CATTLE"/>
    <m/>
    <s v="3868 ALBAN ST, Unit 24"/>
    <x v="3"/>
    <x v="0"/>
    <x v="0"/>
    <m/>
  </r>
  <r>
    <n v="4"/>
    <n v="1587"/>
    <n v="1"/>
    <d v="2004-05-13T00:00:00"/>
    <x v="0"/>
    <n v="1"/>
    <s v="West University Neighbors"/>
    <n v="4241419"/>
    <n v="875217"/>
    <m/>
    <m/>
    <s v="ANSLOW &amp; DEGENEAULT"/>
    <m/>
    <s v="477 E 19TH AVE"/>
    <x v="3"/>
    <x v="0"/>
    <x v="0"/>
    <m/>
  </r>
  <r>
    <n v="4"/>
    <n v="1796"/>
    <n v="1"/>
    <d v="2004-05-13T00:00:00"/>
    <x v="0"/>
    <n v="1"/>
    <s v="Harlow Neighbors"/>
    <n v="4250562"/>
    <n v="880735"/>
    <m/>
    <m/>
    <s v="FOGELSTROM CO"/>
    <m/>
    <s v="421 COVEY LN"/>
    <x v="3"/>
    <x v="0"/>
    <x v="0"/>
    <m/>
  </r>
  <r>
    <n v="4"/>
    <n v="1798"/>
    <n v="1"/>
    <d v="2004-05-13T00:00:00"/>
    <x v="0"/>
    <n v="1"/>
    <s v="Harlow Neighbors"/>
    <n v="4250509"/>
    <n v="880644"/>
    <m/>
    <m/>
    <s v="FOGELSTROM CO"/>
    <m/>
    <s v="414 COVEY LN"/>
    <x v="3"/>
    <x v="0"/>
    <x v="0"/>
    <m/>
  </r>
  <r>
    <n v="4"/>
    <n v="1828"/>
    <n v="1"/>
    <d v="2004-05-14T00:00:00"/>
    <x v="2"/>
    <n v="1"/>
    <s v="Active Bethel Citizens"/>
    <n v="4214316"/>
    <n v="891064"/>
    <m/>
    <m/>
    <s v="EUGENE SALES CENTER"/>
    <m/>
    <s v="5268 OLYMPIC CIR"/>
    <x v="3"/>
    <x v="0"/>
    <x v="0"/>
    <m/>
  </r>
  <r>
    <n v="4"/>
    <n v="1829"/>
    <n v="1"/>
    <d v="2004-05-14T00:00:00"/>
    <x v="2"/>
    <n v="1"/>
    <s v="Active Bethel Citizens"/>
    <n v="4214709"/>
    <n v="890742"/>
    <m/>
    <m/>
    <s v="EUGENE SALES CENTER"/>
    <m/>
    <s v="5474 OLYMPIC CIR"/>
    <x v="3"/>
    <x v="0"/>
    <x v="0"/>
    <m/>
  </r>
  <r>
    <n v="4"/>
    <n v="1738"/>
    <n v="1"/>
    <d v="2004-05-17T00:00:00"/>
    <x v="0"/>
    <n v="1"/>
    <s v="Cal Young Neighborhood Association"/>
    <n v="4243710"/>
    <n v="891099"/>
    <m/>
    <m/>
    <s v="SMITH JEANN LOUISE TE"/>
    <m/>
    <s v="2164 JEPPESEN ACRES RD"/>
    <x v="3"/>
    <x v="0"/>
    <x v="0"/>
    <m/>
  </r>
  <r>
    <n v="4"/>
    <n v="1619"/>
    <n v="1"/>
    <d v="2004-05-18T00:00:00"/>
    <x v="0"/>
    <n v="1"/>
    <s v="Santa Clara Community Organization"/>
    <n v="4231142"/>
    <n v="907548"/>
    <m/>
    <m/>
    <s v="OREGON ESTATES LLC"/>
    <m/>
    <s v="4550 WENDOVER ST"/>
    <x v="3"/>
    <x v="0"/>
    <x v="0"/>
    <m/>
  </r>
  <r>
    <n v="4"/>
    <n v="1739"/>
    <n v="1"/>
    <d v="2004-05-18T00:00:00"/>
    <x v="0"/>
    <n v="1"/>
    <s v="Santa Clara Community Organization"/>
    <n v="4232433"/>
    <n v="899152"/>
    <m/>
    <m/>
    <s v="JORDAN CONSTRUCTION"/>
    <m/>
    <s v="2746 TAITO ST"/>
    <x v="3"/>
    <x v="0"/>
    <x v="0"/>
    <m/>
  </r>
  <r>
    <n v="4"/>
    <n v="1887"/>
    <n v="1"/>
    <d v="2004-05-18T00:00:00"/>
    <x v="0"/>
    <n v="1"/>
    <s v="Santa Clara Community Organization"/>
    <n v="4230478"/>
    <n v="902891"/>
    <m/>
    <m/>
    <s v="PATRICK HOMES INC"/>
    <m/>
    <s v="253 E ANCHOR AVE"/>
    <x v="3"/>
    <x v="0"/>
    <x v="0"/>
    <m/>
  </r>
  <r>
    <n v="4"/>
    <n v="1382"/>
    <n v="1"/>
    <d v="2004-05-19T00:00:00"/>
    <x v="0"/>
    <n v="1"/>
    <s v="Santa Clara Community Organization"/>
    <n v="4232035"/>
    <n v="899791"/>
    <m/>
    <m/>
    <s v="HEITMAN CUSTOM HOMES"/>
    <m/>
    <s v="443 GERALD AVE"/>
    <x v="3"/>
    <x v="0"/>
    <x v="0"/>
    <m/>
  </r>
  <r>
    <n v="4"/>
    <n v="1529"/>
    <n v="1"/>
    <d v="2004-05-19T00:00:00"/>
    <x v="0"/>
    <n v="1"/>
    <s v="Churchill Area Neighbors"/>
    <n v="4224024"/>
    <n v="869468"/>
    <m/>
    <m/>
    <s v="BREEDEN BROS INC"/>
    <m/>
    <s v="3376 BENTLEY AVE"/>
    <x v="3"/>
    <x v="0"/>
    <x v="0"/>
    <m/>
  </r>
  <r>
    <n v="4"/>
    <n v="1691"/>
    <n v="1"/>
    <d v="2004-05-19T00:00:00"/>
    <x v="0"/>
    <n v="1"/>
    <s v="Churchill Area Neighbors"/>
    <n v="4224406"/>
    <n v="869908"/>
    <m/>
    <m/>
    <s v="BREEDEN BROS INC"/>
    <m/>
    <s v="3329 BENTLEY AVE"/>
    <x v="3"/>
    <x v="0"/>
    <x v="0"/>
    <m/>
  </r>
  <r>
    <n v="4"/>
    <n v="1827"/>
    <n v="1"/>
    <d v="2004-05-19T00:00:00"/>
    <x v="2"/>
    <n v="1"/>
    <s v="River Road Community Organization"/>
    <n v="4229697"/>
    <n v="894887"/>
    <m/>
    <m/>
    <s v="SUTHERLAND ALYCIA"/>
    <m/>
    <s v="330 KOURT DR"/>
    <x v="3"/>
    <x v="0"/>
    <x v="0"/>
    <m/>
  </r>
  <r>
    <n v="4"/>
    <n v="834"/>
    <n v="1"/>
    <d v="2004-05-20T00:00:00"/>
    <x v="8"/>
    <n v="4"/>
    <s v="Santa Clara Community Organization"/>
    <n v="4231438"/>
    <n v="898023"/>
    <m/>
    <s v="Apple Orchard"/>
    <s v="METROPOLITAN AFFORD HOUSING"/>
    <m/>
    <s v="2694 EDGEWOOD DR"/>
    <x v="3"/>
    <x v="1"/>
    <x v="1"/>
    <m/>
  </r>
  <r>
    <n v="4"/>
    <n v="843"/>
    <n v="1"/>
    <d v="2004-05-20T00:00:00"/>
    <x v="7"/>
    <n v="8"/>
    <s v="Santa Clara Community Organization"/>
    <n v="4231433"/>
    <n v="897850"/>
    <m/>
    <s v="Apple Orchard"/>
    <s v="METROPOLITAN AFFORD HOUSING"/>
    <m/>
    <s v="2654 EDGEWOOD DR"/>
    <x v="3"/>
    <x v="2"/>
    <x v="1"/>
    <m/>
  </r>
  <r>
    <n v="4"/>
    <n v="844"/>
    <n v="1"/>
    <d v="2004-05-20T00:00:00"/>
    <x v="7"/>
    <n v="8"/>
    <s v="Santa Clara Community Organization"/>
    <n v="4231431"/>
    <n v="897787"/>
    <m/>
    <s v="Apple Orchard"/>
    <s v="METROPOLITAN AFFORD HOUSING"/>
    <m/>
    <s v="2640 EDGEWOOD DR"/>
    <x v="3"/>
    <x v="2"/>
    <x v="1"/>
    <m/>
  </r>
  <r>
    <n v="4"/>
    <n v="845"/>
    <n v="1"/>
    <d v="2004-05-20T00:00:00"/>
    <x v="7"/>
    <n v="8"/>
    <s v="Santa Clara Community Organization"/>
    <n v="4231431"/>
    <n v="897819"/>
    <m/>
    <s v="Apple Orchard"/>
    <s v="METROPOLITAN AFFORD HOUSING"/>
    <m/>
    <s v="2648 EDGEWOOD DR"/>
    <x v="3"/>
    <x v="2"/>
    <x v="1"/>
    <m/>
  </r>
  <r>
    <n v="4"/>
    <n v="846"/>
    <n v="1"/>
    <d v="2004-05-20T00:00:00"/>
    <x v="7"/>
    <n v="8"/>
    <s v="Santa Clara Community Organization"/>
    <n v="4231434"/>
    <n v="897935"/>
    <m/>
    <s v="Apple Orchard"/>
    <s v="METROPOLITAN AFFORD HOUSING"/>
    <m/>
    <s v="2672 EDGEWOOD DR"/>
    <x v="3"/>
    <x v="2"/>
    <x v="1"/>
    <m/>
  </r>
  <r>
    <n v="4"/>
    <n v="847"/>
    <n v="1"/>
    <d v="2004-05-20T00:00:00"/>
    <x v="8"/>
    <n v="4"/>
    <s v="Santa Clara Community Organization"/>
    <n v="4231436"/>
    <n v="897981"/>
    <m/>
    <s v="Apple Orchard"/>
    <s v="METROPOLITAN AFFORD HOUSING"/>
    <m/>
    <s v="2680 EDGEWOOD DR"/>
    <x v="3"/>
    <x v="1"/>
    <x v="1"/>
    <m/>
  </r>
  <r>
    <n v="4"/>
    <n v="1485"/>
    <n v="1"/>
    <d v="2004-05-20T00:00:00"/>
    <x v="0"/>
    <n v="1"/>
    <s v="Active Bethel Citizens"/>
    <n v="4216626"/>
    <n v="887943"/>
    <m/>
    <m/>
    <s v="D R HORTON INC"/>
    <m/>
    <s v="953 HOLLOW WAY"/>
    <x v="3"/>
    <x v="0"/>
    <x v="0"/>
    <m/>
  </r>
  <r>
    <n v="4"/>
    <n v="1488"/>
    <n v="1"/>
    <d v="2004-05-20T00:00:00"/>
    <x v="0"/>
    <n v="1"/>
    <s v="Active Bethel Citizens"/>
    <n v="4216390"/>
    <n v="887890"/>
    <m/>
    <m/>
    <s v="D R HORTON INC"/>
    <m/>
    <s v="927 THRONE DR"/>
    <x v="3"/>
    <x v="0"/>
    <x v="0"/>
    <m/>
  </r>
  <r>
    <n v="4"/>
    <n v="1531"/>
    <n v="1"/>
    <d v="2004-05-20T00:00:00"/>
    <x v="0"/>
    <n v="1"/>
    <s v="River Road Community Organization"/>
    <n v="4230245"/>
    <n v="891728"/>
    <m/>
    <m/>
    <s v="NEWMAN JEFF &amp; JEANIE"/>
    <m/>
    <s v="1334 ANDERSEN LN"/>
    <x v="3"/>
    <x v="0"/>
    <x v="0"/>
    <m/>
  </r>
  <r>
    <n v="3"/>
    <n v="5344"/>
    <n v="1"/>
    <d v="2004-05-24T00:00:00"/>
    <x v="0"/>
    <n v="1"/>
    <s v="Northeast Neighbors"/>
    <n v="4242645"/>
    <n v="897308"/>
    <m/>
    <m/>
    <s v="MELTEBEKE DAVID"/>
    <m/>
    <s v="3266 LAKE WOOD DR"/>
    <x v="3"/>
    <x v="0"/>
    <x v="0"/>
    <m/>
  </r>
  <r>
    <n v="4"/>
    <n v="689"/>
    <n v="1"/>
    <d v="2004-05-26T00:00:00"/>
    <x v="0"/>
    <n v="1"/>
    <s v="Santa Clara Community Organization"/>
    <n v="4231931"/>
    <n v="903791"/>
    <m/>
    <m/>
    <s v="RASSMUSSEN KURT"/>
    <m/>
    <s v="780 DEAN AVE"/>
    <x v="3"/>
    <x v="0"/>
    <x v="0"/>
    <m/>
  </r>
  <r>
    <n v="4"/>
    <n v="1429"/>
    <n v="1"/>
    <d v="2004-05-27T00:00:00"/>
    <x v="0"/>
    <n v="1"/>
    <s v="Cal Young Neighborhood Association"/>
    <n v="4237569"/>
    <n v="888650"/>
    <m/>
    <m/>
    <s v="WINDFALL GROUP LLC"/>
    <m/>
    <s v="1273 LITTLE JOHN LN"/>
    <x v="3"/>
    <x v="0"/>
    <x v="0"/>
    <m/>
  </r>
  <r>
    <n v="4"/>
    <n v="910"/>
    <n v="1"/>
    <d v="2004-05-28T00:00:00"/>
    <x v="0"/>
    <n v="1"/>
    <s v="Crest Drive Citizens Association"/>
    <n v="4232280"/>
    <n v="872804"/>
    <m/>
    <m/>
    <s v="CURTIS ROBERT L"/>
    <m/>
    <s v="2535 PIERCE ST"/>
    <x v="3"/>
    <x v="0"/>
    <x v="0"/>
    <m/>
  </r>
  <r>
    <n v="4"/>
    <n v="1595"/>
    <n v="1"/>
    <d v="2004-05-28T00:00:00"/>
    <x v="0"/>
    <n v="1"/>
    <s v="Churchill Area Neighbors"/>
    <n v="4226373"/>
    <n v="869031"/>
    <m/>
    <m/>
    <s v="HEITMAN CUSTOM HOMES"/>
    <m/>
    <s v="3388 SOUTHVIEW DR"/>
    <x v="3"/>
    <x v="0"/>
    <x v="0"/>
    <m/>
  </r>
  <r>
    <n v="4"/>
    <n v="1661"/>
    <n v="1"/>
    <d v="2004-05-28T00:00:00"/>
    <x v="0"/>
    <n v="1"/>
    <s v="Churchill Area Neighbors"/>
    <n v="4227734"/>
    <n v="868614"/>
    <m/>
    <m/>
    <s v="HEITMAN DAN"/>
    <m/>
    <s v="3174 BLACKTAIL DR"/>
    <x v="3"/>
    <x v="0"/>
    <x v="0"/>
    <m/>
  </r>
  <r>
    <n v="4"/>
    <n v="1755"/>
    <n v="1"/>
    <d v="2004-05-28T00:00:00"/>
    <x v="0"/>
    <n v="1"/>
    <s v="Churchill Area Neighbors"/>
    <n v="4227822"/>
    <n v="868612"/>
    <m/>
    <m/>
    <s v="HEITMAN CUSTOM HOMES"/>
    <m/>
    <s v="3162 BLACKTAIL DR"/>
    <x v="3"/>
    <x v="0"/>
    <x v="0"/>
    <m/>
  </r>
  <r>
    <n v="4"/>
    <n v="619"/>
    <n v="1"/>
    <d v="2004-06-01T00:00:00"/>
    <x v="0"/>
    <n v="1"/>
    <s v="Active Bethel Citizens"/>
    <n v="4212925"/>
    <n v="892077"/>
    <m/>
    <m/>
    <s v="ANDERSON BRENT"/>
    <m/>
    <s v="1865 ENCHANTMENT DR"/>
    <x v="3"/>
    <x v="0"/>
    <x v="0"/>
    <m/>
  </r>
  <r>
    <n v="4"/>
    <n v="682"/>
    <n v="1"/>
    <d v="2004-06-01T00:00:00"/>
    <x v="0"/>
    <n v="1"/>
    <s v="Santa Clara Community Organization"/>
    <n v="4231912"/>
    <n v="903718"/>
    <m/>
    <m/>
    <s v="BROTEN ROBERT"/>
    <m/>
    <s v="3687 KENDRA ST"/>
    <x v="3"/>
    <x v="0"/>
    <x v="0"/>
    <m/>
  </r>
  <r>
    <n v="4"/>
    <n v="1191"/>
    <n v="1"/>
    <d v="2004-06-01T00:00:00"/>
    <x v="0"/>
    <n v="1"/>
    <s v="Active Bethel Citizens"/>
    <n v="4212923"/>
    <n v="892037"/>
    <m/>
    <m/>
    <s v="ANDERSON BRENT"/>
    <m/>
    <s v="1851 ENCHANTMENT DR"/>
    <x v="3"/>
    <x v="0"/>
    <x v="0"/>
    <m/>
  </r>
  <r>
    <n v="4"/>
    <n v="1613"/>
    <n v="1"/>
    <d v="2004-06-01T00:00:00"/>
    <x v="0"/>
    <n v="1"/>
    <s v="Northeast Neighbors"/>
    <n v="4243070"/>
    <n v="894055"/>
    <m/>
    <m/>
    <s v="CASTRO GILBERT A"/>
    <m/>
    <s v="2662 GILHAM RD"/>
    <x v="3"/>
    <x v="0"/>
    <x v="0"/>
    <m/>
  </r>
  <r>
    <n v="4"/>
    <n v="686"/>
    <n v="1"/>
    <d v="2004-06-02T00:00:00"/>
    <x v="0"/>
    <n v="1"/>
    <s v="Santa Clara Community Organization"/>
    <n v="4231935"/>
    <n v="903827"/>
    <m/>
    <m/>
    <s v="NEWELL RANDY"/>
    <m/>
    <s v="790 DEAN AVE"/>
    <x v="3"/>
    <x v="0"/>
    <x v="0"/>
    <m/>
  </r>
  <r>
    <n v="4"/>
    <n v="1718"/>
    <n v="1"/>
    <d v="2004-06-02T00:00:00"/>
    <x v="0"/>
    <n v="1"/>
    <s v="Santa Clara Community Organization"/>
    <n v="4232118"/>
    <n v="899893"/>
    <m/>
    <m/>
    <s v="RUHOFF HOMEBUILDERS INC"/>
    <m/>
    <s v="409 SALTY WAY"/>
    <x v="3"/>
    <x v="0"/>
    <x v="0"/>
    <m/>
  </r>
  <r>
    <n v="4"/>
    <n v="1719"/>
    <n v="1"/>
    <d v="2004-06-02T00:00:00"/>
    <x v="0"/>
    <n v="1"/>
    <s v="Southeast Neighbors"/>
    <n v="4247076"/>
    <n v="862089"/>
    <m/>
    <m/>
    <s v="IVES &amp; STEBBINS L L C DO NOT USE!!!"/>
    <m/>
    <s v="4645 CRESCENT RIDGE LN"/>
    <x v="3"/>
    <x v="0"/>
    <x v="0"/>
    <m/>
  </r>
  <r>
    <n v="4"/>
    <n v="1753"/>
    <n v="1"/>
    <d v="2004-06-02T00:00:00"/>
    <x v="0"/>
    <n v="1"/>
    <s v="Santa Clara Community Organization"/>
    <n v="4232169"/>
    <n v="899623"/>
    <m/>
    <m/>
    <s v="CRESCENT HOMES INC"/>
    <m/>
    <s v="2815 SUMMER LN"/>
    <x v="3"/>
    <x v="0"/>
    <x v="0"/>
    <m/>
  </r>
  <r>
    <n v="4"/>
    <n v="1972"/>
    <n v="1"/>
    <d v="2004-06-02T00:00:00"/>
    <x v="0"/>
    <n v="1"/>
    <s v="Crest Drive Citizens Association"/>
    <n v="4230759"/>
    <n v="869844"/>
    <m/>
    <m/>
    <s v="GRESSETT ED"/>
    <m/>
    <s v="2205 LASATER BLVD"/>
    <x v="3"/>
    <x v="0"/>
    <x v="0"/>
    <m/>
  </r>
  <r>
    <n v="4"/>
    <n v="2139"/>
    <n v="1"/>
    <d v="2004-06-04T00:00:00"/>
    <x v="0"/>
    <n v="1"/>
    <s v="Northeast Neighbors"/>
    <n v="4244658"/>
    <n v="899180"/>
    <m/>
    <m/>
    <s v="CHARACTER HOMES"/>
    <m/>
    <s v="2283 AVENGALE DR"/>
    <x v="3"/>
    <x v="0"/>
    <x v="0"/>
    <m/>
  </r>
  <r>
    <n v="4"/>
    <n v="2211"/>
    <n v="1"/>
    <d v="2004-06-04T00:00:00"/>
    <x v="0"/>
    <n v="1"/>
    <s v="Santa Clara Community Organization"/>
    <n v="4231553"/>
    <n v="899719"/>
    <m/>
    <m/>
    <s v="OREGON ESTATES LLC"/>
    <m/>
    <s v="470 SALTY WAY"/>
    <x v="3"/>
    <x v="0"/>
    <x v="0"/>
    <m/>
  </r>
  <r>
    <n v="4"/>
    <n v="1732"/>
    <n v="1"/>
    <d v="2004-06-07T00:00:00"/>
    <x v="0"/>
    <n v="1"/>
    <s v="Northeast Neighbors"/>
    <n v="4243460"/>
    <n v="893107"/>
    <m/>
    <m/>
    <s v="RUHOFF HOMEBUILDERS INC"/>
    <m/>
    <s v="2154 WILLONA DR"/>
    <x v="3"/>
    <x v="0"/>
    <x v="0"/>
    <m/>
  </r>
  <r>
    <n v="4"/>
    <n v="1190"/>
    <n v="1"/>
    <d v="2004-06-08T00:00:00"/>
    <x v="0"/>
    <n v="1"/>
    <s v="Active Bethel Citizens"/>
    <n v="4212929"/>
    <n v="892198"/>
    <m/>
    <m/>
    <s v="ANDERSON BRENT"/>
    <m/>
    <s v="1893 ENCHANTMENT DR"/>
    <x v="3"/>
    <x v="0"/>
    <x v="0"/>
    <m/>
  </r>
  <r>
    <n v="4"/>
    <n v="2264"/>
    <n v="1"/>
    <d v="2004-06-08T00:00:00"/>
    <x v="0"/>
    <n v="1"/>
    <s v="Friendly Area Neighbors"/>
    <n v="4235813"/>
    <n v="871308"/>
    <m/>
    <m/>
    <s v="KULAS LAWRENCE A"/>
    <m/>
    <s v="2764 FRIENDLY ALY"/>
    <x v="3"/>
    <x v="0"/>
    <x v="0"/>
    <m/>
  </r>
  <r>
    <n v="4"/>
    <n v="2270"/>
    <n v="1"/>
    <d v="2004-06-08T00:00:00"/>
    <x v="2"/>
    <n v="1"/>
    <s v="Unknown"/>
    <m/>
    <m/>
    <m/>
    <m/>
    <s v="EUGENE SALES CENTER"/>
    <m/>
    <s v="5430 OLYMPIC CIRCLE"/>
    <x v="3"/>
    <x v="0"/>
    <x v="0"/>
    <m/>
  </r>
  <r>
    <n v="4"/>
    <n v="1486"/>
    <n v="1"/>
    <d v="2004-06-09T00:00:00"/>
    <x v="0"/>
    <n v="1"/>
    <s v="Active Bethel Citizens"/>
    <n v="4216482"/>
    <n v="887822"/>
    <m/>
    <m/>
    <s v="D R HORTON INC"/>
    <m/>
    <s v="928 HOLLOW WAY"/>
    <x v="3"/>
    <x v="0"/>
    <x v="0"/>
    <m/>
  </r>
  <r>
    <n v="4"/>
    <n v="1487"/>
    <n v="1"/>
    <d v="2004-06-09T00:00:00"/>
    <x v="0"/>
    <n v="1"/>
    <s v="Active Bethel Citizens"/>
    <n v="4216486"/>
    <n v="887950"/>
    <m/>
    <m/>
    <s v="D R HORTON INC"/>
    <m/>
    <s v="960 HOLLOW WAY"/>
    <x v="3"/>
    <x v="0"/>
    <x v="0"/>
    <m/>
  </r>
  <r>
    <n v="4"/>
    <n v="1861"/>
    <n v="1"/>
    <d v="2004-06-09T00:00:00"/>
    <x v="0"/>
    <n v="1"/>
    <s v="Santa Clara Community Organization"/>
    <n v="4231596"/>
    <n v="899780"/>
    <m/>
    <m/>
    <s v="OREGON ESTATES LLC"/>
    <m/>
    <s v="464 SALTY WAY"/>
    <x v="3"/>
    <x v="0"/>
    <x v="0"/>
    <m/>
  </r>
  <r>
    <n v="4"/>
    <n v="2029"/>
    <n v="1"/>
    <d v="2004-06-10T00:00:00"/>
    <x v="0"/>
    <n v="1"/>
    <s v="Churchill Area Neighbors"/>
    <n v="4224206"/>
    <n v="869632"/>
    <m/>
    <m/>
    <s v="BREEDEN BROS INC--DUPLICATE"/>
    <m/>
    <s v="3318 BENTLEY AVE"/>
    <x v="3"/>
    <x v="0"/>
    <x v="0"/>
    <m/>
  </r>
  <r>
    <n v="4"/>
    <n v="2064"/>
    <n v="1"/>
    <d v="2004-06-10T00:00:00"/>
    <x v="0"/>
    <n v="1"/>
    <s v="Churchill Area Neighbors"/>
    <n v="4224192"/>
    <n v="869836"/>
    <m/>
    <m/>
    <s v="BREEDEN BROS INC"/>
    <m/>
    <s v="3364 BENTLEY AVE"/>
    <x v="3"/>
    <x v="0"/>
    <x v="0"/>
    <m/>
  </r>
  <r>
    <n v="4"/>
    <n v="1914"/>
    <n v="1"/>
    <d v="2004-06-11T00:00:00"/>
    <x v="0"/>
    <n v="1"/>
    <s v="Santa Clara Community Organization"/>
    <n v="4232007"/>
    <n v="900068"/>
    <m/>
    <m/>
    <s v="TOUCHSTONE DEVELOPMENT"/>
    <m/>
    <s v="424 SALTY WAY"/>
    <x v="3"/>
    <x v="0"/>
    <x v="0"/>
    <m/>
  </r>
  <r>
    <n v="4"/>
    <n v="1934"/>
    <n v="1"/>
    <d v="2004-06-11T00:00:00"/>
    <x v="0"/>
    <n v="1"/>
    <s v="River Road Community Organization"/>
    <n v="4232298"/>
    <n v="890616"/>
    <m/>
    <m/>
    <s v="WELWYN GROUP L L C"/>
    <m/>
    <s v="1149 STEVI SHAY LN"/>
    <x v="3"/>
    <x v="0"/>
    <x v="0"/>
    <m/>
  </r>
  <r>
    <n v="4"/>
    <n v="1933"/>
    <n v="1"/>
    <d v="2004-06-14T00:00:00"/>
    <x v="0"/>
    <n v="1"/>
    <s v="Churchill Area Neighbors"/>
    <n v="4222586"/>
    <n v="870026"/>
    <m/>
    <m/>
    <s v="ROGERS PATRICK &amp; MICHELLE"/>
    <m/>
    <s v="4033 BAILEY VIEW DR"/>
    <x v="3"/>
    <x v="0"/>
    <x v="0"/>
    <m/>
  </r>
  <r>
    <n v="4"/>
    <n v="2328"/>
    <n v="1"/>
    <d v="2004-06-14T00:00:00"/>
    <x v="0"/>
    <n v="1"/>
    <s v="Santa Clara Community Organization"/>
    <n v="4226498"/>
    <n v="907886"/>
    <m/>
    <m/>
    <s v="GREEN TERRENCE  A"/>
    <m/>
    <s v="166 LARKSMEAD LN"/>
    <x v="3"/>
    <x v="0"/>
    <x v="0"/>
    <m/>
  </r>
  <r>
    <n v="4"/>
    <n v="2063"/>
    <n v="1"/>
    <d v="2004-06-15T00:00:00"/>
    <x v="0"/>
    <n v="1"/>
    <s v="Cal Young Neighborhood Association"/>
    <n v="4238985"/>
    <n v="890032"/>
    <m/>
    <m/>
    <s v="BRUCE WIECHERT CUSTOM HOMES"/>
    <m/>
    <s v="1244 BOND LN"/>
    <x v="3"/>
    <x v="0"/>
    <x v="0"/>
    <m/>
  </r>
  <r>
    <n v="4"/>
    <n v="2136"/>
    <n v="1"/>
    <d v="2004-06-15T00:00:00"/>
    <x v="0"/>
    <n v="1"/>
    <s v="Laurel Hill Valley Citizens"/>
    <n v="4251356"/>
    <n v="870837"/>
    <m/>
    <m/>
    <s v="JONES GEORGE &amp; ROBYNS JANET"/>
    <m/>
    <s v="2723 BRACKENFERN RD"/>
    <x v="3"/>
    <x v="0"/>
    <x v="0"/>
    <m/>
  </r>
  <r>
    <n v="4"/>
    <n v="2767"/>
    <n v="1"/>
    <d v="2004-06-15T00:00:00"/>
    <x v="1"/>
    <n v="1"/>
    <s v="Northeast Neighbors"/>
    <n v="4250146"/>
    <n v="899864"/>
    <m/>
    <m/>
    <s v="RODRIGUEZ ENRIQUE"/>
    <m/>
    <s v="3900 COBURG RD, Unit 7"/>
    <x v="3"/>
    <x v="0"/>
    <x v="0"/>
    <m/>
  </r>
  <r>
    <n v="4"/>
    <n v="2768"/>
    <n v="1"/>
    <d v="2004-06-15T00:00:00"/>
    <x v="1"/>
    <n v="1"/>
    <s v="Northeast Neighbors"/>
    <n v="4250146"/>
    <n v="899864"/>
    <m/>
    <m/>
    <s v="RODRIGUEZ ENRIQUE"/>
    <m/>
    <s v="3900 COBURG RD, Unit 59"/>
    <x v="3"/>
    <x v="0"/>
    <x v="0"/>
    <m/>
  </r>
  <r>
    <n v="4"/>
    <n v="2769"/>
    <n v="1"/>
    <d v="2004-06-15T00:00:00"/>
    <x v="1"/>
    <n v="1"/>
    <s v="Northeast Neighbors"/>
    <n v="4250146"/>
    <n v="899864"/>
    <m/>
    <m/>
    <s v="RODRIGUEZ ENRIQUE"/>
    <m/>
    <s v="3900 COBURG RD, Unit 84"/>
    <x v="3"/>
    <x v="0"/>
    <x v="0"/>
    <m/>
  </r>
  <r>
    <n v="3"/>
    <n v="2895"/>
    <n v="1"/>
    <d v="2004-06-16T00:00:00"/>
    <x v="0"/>
    <n v="1"/>
    <s v="Crest Drive Citizens Association"/>
    <n v="4234897"/>
    <n v="868558"/>
    <m/>
    <m/>
    <s v="WAGAR CHARLES I"/>
    <m/>
    <s v="3285 VAN BUREN ST"/>
    <x v="3"/>
    <x v="0"/>
    <x v="0"/>
    <m/>
  </r>
  <r>
    <n v="4"/>
    <n v="1649"/>
    <n v="1"/>
    <d v="2004-06-16T00:00:00"/>
    <x v="0"/>
    <n v="1"/>
    <s v="Santa Clara Community Organization"/>
    <n v="4231820"/>
    <n v="899817"/>
    <m/>
    <m/>
    <s v="HEITMAN CUSTOM HOMES"/>
    <m/>
    <s v="411 GERALD AVE"/>
    <x v="3"/>
    <x v="0"/>
    <x v="0"/>
    <m/>
  </r>
  <r>
    <n v="4"/>
    <n v="1778"/>
    <n v="1"/>
    <d v="2004-06-16T00:00:00"/>
    <x v="7"/>
    <n v="8"/>
    <s v="Santa Clara Community Organization"/>
    <n v="4229807"/>
    <n v="897743"/>
    <m/>
    <s v="St Vincent de Paul"/>
    <s v="SANTA CLARA LIMITED PARTNERSHIP"/>
    <m/>
    <s v="120 SANTA CLARA AVE"/>
    <x v="3"/>
    <x v="2"/>
    <x v="1"/>
    <m/>
  </r>
  <r>
    <n v="4"/>
    <n v="1779"/>
    <n v="1"/>
    <d v="2004-06-16T00:00:00"/>
    <x v="8"/>
    <n v="4"/>
    <s v="Santa Clara Community Organization"/>
    <n v="4229795"/>
    <n v="897583"/>
    <m/>
    <s v="St Vincent de Paul"/>
    <s v="SANTA CLARA LIMITED PARTNERSHIP"/>
    <m/>
    <s v="126 SANTA CLARA AVE"/>
    <x v="3"/>
    <x v="1"/>
    <x v="1"/>
    <m/>
  </r>
  <r>
    <n v="4"/>
    <n v="1780"/>
    <n v="1"/>
    <d v="2004-06-16T00:00:00"/>
    <x v="7"/>
    <n v="5"/>
    <s v="Santa Clara Community Organization"/>
    <n v="4229872"/>
    <n v="897553"/>
    <m/>
    <s v="St Vincent de Paul"/>
    <s v="SANTA CLARA LIMITED PARTNERSHIP"/>
    <m/>
    <s v="132 SANTA CLARA AVE"/>
    <x v="3"/>
    <x v="2"/>
    <x v="1"/>
    <m/>
  </r>
  <r>
    <n v="4"/>
    <n v="1781"/>
    <n v="1"/>
    <d v="2004-06-16T00:00:00"/>
    <x v="7"/>
    <n v="5"/>
    <s v="Santa Clara Community Organization"/>
    <n v="4229804"/>
    <n v="897524"/>
    <m/>
    <s v="St Vincent de Paul"/>
    <s v="SANTA CLARA LIMITED PARTNERSHIP"/>
    <m/>
    <s v="138 SANTA CLARA AVE"/>
    <x v="3"/>
    <x v="2"/>
    <x v="1"/>
    <m/>
  </r>
  <r>
    <n v="4"/>
    <n v="1782"/>
    <n v="1"/>
    <d v="2004-06-16T00:00:00"/>
    <x v="8"/>
    <n v="4"/>
    <s v="Santa Clara Community Organization"/>
    <n v="4229713"/>
    <n v="897526"/>
    <m/>
    <s v="St Vincent de Paul"/>
    <s v="SANTA CLARA LIMITED PARTNERSHIP"/>
    <m/>
    <s v="144 SANTA CLARA AVE"/>
    <x v="3"/>
    <x v="1"/>
    <x v="1"/>
    <m/>
  </r>
  <r>
    <n v="4"/>
    <n v="1783"/>
    <n v="1"/>
    <d v="2004-06-16T00:00:00"/>
    <x v="8"/>
    <n v="3"/>
    <s v="Santa Clara Community Organization"/>
    <n v="4229725"/>
    <n v="897770"/>
    <m/>
    <s v="St Vincent de Paul"/>
    <s v="SANTA CLARA LIMITED PARTNERSHIP"/>
    <m/>
    <s v="156 SANTA CLARA AVE"/>
    <x v="3"/>
    <x v="1"/>
    <x v="1"/>
    <m/>
  </r>
  <r>
    <n v="4"/>
    <n v="1784"/>
    <n v="1"/>
    <d v="2004-06-16T00:00:00"/>
    <x v="7"/>
    <n v="8"/>
    <s v="Santa Clara Community Organization"/>
    <n v="4229611"/>
    <n v="897779"/>
    <m/>
    <s v="St Vincent de Paul"/>
    <s v="SANTA CLARA LIMITED PARTNERSHIP"/>
    <m/>
    <s v="162 SANTA CLARA AVE"/>
    <x v="3"/>
    <x v="2"/>
    <x v="1"/>
    <m/>
  </r>
  <r>
    <n v="4"/>
    <n v="1785"/>
    <n v="1"/>
    <d v="2004-06-16T00:00:00"/>
    <x v="8"/>
    <n v="3"/>
    <s v="Santa Clara Community Organization"/>
    <n v="4229588"/>
    <n v="897673"/>
    <m/>
    <s v="St Vincent de Paul"/>
    <s v="SANTA CLARA LIMITED PARTNERSHIP"/>
    <m/>
    <s v="168 SANTA CLARA AVE"/>
    <x v="3"/>
    <x v="1"/>
    <x v="1"/>
    <m/>
  </r>
  <r>
    <n v="4"/>
    <n v="1786"/>
    <n v="1"/>
    <d v="2004-06-16T00:00:00"/>
    <x v="8"/>
    <n v="3"/>
    <s v="Santa Clara Community Organization"/>
    <n v="4229588"/>
    <n v="897645"/>
    <m/>
    <s v="St Vincent de Paul"/>
    <s v="SANTA CLARA LIMITED PARTNERSHIP"/>
    <m/>
    <s v="174 SANTA CLARA AVE"/>
    <x v="3"/>
    <x v="1"/>
    <x v="1"/>
    <m/>
  </r>
  <r>
    <n v="4"/>
    <n v="1787"/>
    <n v="1"/>
    <d v="2004-06-16T00:00:00"/>
    <x v="8"/>
    <n v="4"/>
    <s v="Santa Clara Community Organization"/>
    <n v="4229543"/>
    <n v="897530"/>
    <m/>
    <s v="St Vincent de Paul"/>
    <s v="SANTA CLARA LIMITED PARTNERSHIP"/>
    <m/>
    <s v="180 SANTA CLARA AVE"/>
    <x v="3"/>
    <x v="1"/>
    <x v="1"/>
    <m/>
  </r>
  <r>
    <n v="4"/>
    <n v="1788"/>
    <n v="1"/>
    <d v="2004-06-16T00:00:00"/>
    <x v="8"/>
    <n v="3"/>
    <s v="Santa Clara Community Organization"/>
    <n v="4229493"/>
    <n v="897603"/>
    <m/>
    <s v="St Vincent de Paul"/>
    <s v="SANTA CLARA LIMITED PARTNERSHIP"/>
    <m/>
    <s v="186 SANTA CLARA AVE"/>
    <x v="3"/>
    <x v="1"/>
    <x v="1"/>
    <m/>
  </r>
  <r>
    <n v="4"/>
    <n v="1789"/>
    <n v="1"/>
    <d v="2004-06-16T00:00:00"/>
    <x v="8"/>
    <n v="3"/>
    <s v="Santa Clara Community Organization"/>
    <n v="4229497"/>
    <n v="897779"/>
    <m/>
    <s v="St Vincent de Paul"/>
    <s v="SANTA CLARA LIMITED PARTNERSHIP"/>
    <m/>
    <s v="194 SANTA CLARA AVE"/>
    <x v="3"/>
    <x v="1"/>
    <x v="1"/>
    <m/>
  </r>
  <r>
    <n v="4"/>
    <n v="2293"/>
    <n v="1"/>
    <d v="2004-06-16T00:00:00"/>
    <x v="0"/>
    <n v="1"/>
    <s v="Northeast Neighbors"/>
    <n v="4245878"/>
    <n v="896040"/>
    <m/>
    <m/>
    <s v="MELTEBEKE CONSTRUCTION DBA"/>
    <m/>
    <s v="2278 DEVON AVE"/>
    <x v="3"/>
    <x v="0"/>
    <x v="0"/>
    <m/>
  </r>
  <r>
    <n v="4"/>
    <n v="1483"/>
    <n v="1"/>
    <d v="2004-06-17T00:00:00"/>
    <x v="0"/>
    <n v="1"/>
    <s v="Active Bethel Citizens"/>
    <n v="4216620"/>
    <n v="887812"/>
    <m/>
    <m/>
    <s v="D R HORTON INC"/>
    <m/>
    <s v="917 HOLLOW WAY"/>
    <x v="3"/>
    <x v="0"/>
    <x v="0"/>
    <m/>
  </r>
  <r>
    <n v="4"/>
    <n v="1484"/>
    <n v="1"/>
    <d v="2004-06-17T00:00:00"/>
    <x v="0"/>
    <n v="1"/>
    <s v="Active Bethel Citizens"/>
    <n v="4216613"/>
    <n v="887624"/>
    <m/>
    <m/>
    <s v="D R HORTON INC"/>
    <m/>
    <s v="855 HOLLOW WAY"/>
    <x v="3"/>
    <x v="0"/>
    <x v="0"/>
    <m/>
  </r>
  <r>
    <n v="4"/>
    <n v="1790"/>
    <n v="1"/>
    <d v="2004-06-17T00:00:00"/>
    <x v="0"/>
    <n v="1"/>
    <s v="Crest Drive Citizens Association"/>
    <n v="4234579"/>
    <n v="869420"/>
    <m/>
    <m/>
    <s v="ANSLOW &amp; DEGENEAULT"/>
    <m/>
    <s v="3074 WHITBECK BLVD"/>
    <x v="3"/>
    <x v="0"/>
    <x v="0"/>
    <m/>
  </r>
  <r>
    <n v="4"/>
    <n v="1833"/>
    <n v="1"/>
    <d v="2004-06-17T00:00:00"/>
    <x v="0"/>
    <n v="1"/>
    <s v="Southeast Neighbors"/>
    <n v="4241234"/>
    <n v="860130"/>
    <m/>
    <m/>
    <s v="GALLOWAY PAT &amp; SHIRLEY"/>
    <m/>
    <s v="5055 ST CLAIR LN"/>
    <x v="3"/>
    <x v="0"/>
    <x v="0"/>
    <m/>
  </r>
  <r>
    <n v="4"/>
    <n v="2237"/>
    <n v="1"/>
    <d v="2004-06-17T00:00:00"/>
    <x v="0"/>
    <n v="1"/>
    <s v="Amazon Neighbors Association"/>
    <n v="4243917"/>
    <n v="870780"/>
    <m/>
    <m/>
    <s v="DE FRANCE JOAO B &amp; GLORIA L"/>
    <m/>
    <s v="1155 E 28TH AVE"/>
    <x v="3"/>
    <x v="0"/>
    <x v="0"/>
    <m/>
  </r>
  <r>
    <n v="4"/>
    <n v="2313"/>
    <n v="1"/>
    <d v="2004-06-17T00:00:00"/>
    <x v="8"/>
    <n v="3"/>
    <s v="West University Neighbors"/>
    <n v="4240232"/>
    <n v="877006"/>
    <s v="Apartment  1-4 Units"/>
    <m/>
    <s v="BERMAC LLC"/>
    <m/>
    <s v="1431 PEARL ALY"/>
    <x v="3"/>
    <x v="1"/>
    <x v="1"/>
    <m/>
  </r>
  <r>
    <n v="4"/>
    <n v="1851"/>
    <n v="1"/>
    <d v="2004-06-18T00:00:00"/>
    <x v="0"/>
    <n v="1"/>
    <s v="Churchill Area Neighbors"/>
    <n v="4227900"/>
    <n v="868178"/>
    <m/>
    <m/>
    <s v="SCOTT CARLSON CONSTRUCTION"/>
    <m/>
    <s v="3130 MCNAULL DR"/>
    <x v="3"/>
    <x v="0"/>
    <x v="0"/>
    <m/>
  </r>
  <r>
    <n v="4"/>
    <n v="1936"/>
    <n v="1"/>
    <d v="2004-06-18T00:00:00"/>
    <x v="0"/>
    <n v="1"/>
    <s v="River Road Community Organization"/>
    <n v="4232192"/>
    <n v="890625"/>
    <m/>
    <m/>
    <s v="WELWYN GROUP L L C"/>
    <m/>
    <s v="1152 STEVI SHAY LN"/>
    <x v="3"/>
    <x v="0"/>
    <x v="0"/>
    <m/>
  </r>
  <r>
    <n v="4"/>
    <n v="1940"/>
    <n v="1"/>
    <d v="2004-06-18T00:00:00"/>
    <x v="0"/>
    <n v="1"/>
    <s v="River Road Community Organization"/>
    <n v="4232296"/>
    <n v="890660"/>
    <m/>
    <m/>
    <s v="WELWYN GROUP L L C"/>
    <m/>
    <s v="1155 STEVI SHAY LN"/>
    <x v="3"/>
    <x v="0"/>
    <x v="0"/>
    <m/>
  </r>
  <r>
    <n v="4"/>
    <n v="2493"/>
    <n v="1"/>
    <d v="2004-06-18T00:00:00"/>
    <x v="0"/>
    <n v="1"/>
    <s v="Northeast Neighbors"/>
    <n v="4242585"/>
    <n v="899174"/>
    <m/>
    <m/>
    <s v="WESTER KATRINA"/>
    <m/>
    <s v="3566 QUAIL MEADOW WAY"/>
    <x v="3"/>
    <x v="0"/>
    <x v="0"/>
    <m/>
  </r>
  <r>
    <n v="4"/>
    <n v="2430"/>
    <n v="1"/>
    <d v="2004-06-21T00:00:00"/>
    <x v="0"/>
    <n v="1"/>
    <s v="Active Bethel Citizens"/>
    <n v="4220540"/>
    <n v="888807"/>
    <m/>
    <s v="Allison Park"/>
    <s v="PETERSEN CARL  A"/>
    <m/>
    <s v="4143 MARSHALL AVE"/>
    <x v="3"/>
    <x v="0"/>
    <x v="0"/>
    <m/>
  </r>
  <r>
    <n v="4"/>
    <n v="2431"/>
    <n v="1"/>
    <d v="2004-06-21T00:00:00"/>
    <x v="0"/>
    <n v="1"/>
    <s v="Active Bethel Citizens"/>
    <n v="4220435"/>
    <n v="888811"/>
    <m/>
    <s v="Allison Park"/>
    <s v="PETERSEN CARL  A"/>
    <m/>
    <s v="4149 MARSHALL AVE"/>
    <x v="3"/>
    <x v="0"/>
    <x v="0"/>
    <m/>
  </r>
  <r>
    <n v="4"/>
    <n v="1884"/>
    <n v="1"/>
    <d v="2004-06-22T00:00:00"/>
    <x v="0"/>
    <n v="1"/>
    <s v="Jefferson Westside Neighbors"/>
    <n v="4235146"/>
    <n v="878004"/>
    <m/>
    <m/>
    <s v="NEWMAN DAVID R &amp; CHRISTINA G"/>
    <m/>
    <s v="1220 VAN BUREN ST"/>
    <x v="3"/>
    <x v="0"/>
    <x v="0"/>
    <m/>
  </r>
  <r>
    <n v="4"/>
    <n v="2348"/>
    <n v="1"/>
    <d v="2004-06-22T00:00:00"/>
    <x v="0"/>
    <n v="1"/>
    <s v="Crest Drive Citizens Association"/>
    <n v="4237002"/>
    <n v="868755"/>
    <m/>
    <m/>
    <s v="SHORTEN JOSEPH R &amp; KAY A"/>
    <m/>
    <s v="3310 ARDEN PL"/>
    <x v="3"/>
    <x v="0"/>
    <x v="0"/>
    <m/>
  </r>
  <r>
    <n v="4"/>
    <n v="2419"/>
    <n v="1"/>
    <d v="2004-06-22T00:00:00"/>
    <x v="0"/>
    <n v="1"/>
    <s v="Churchill Area Neighbors"/>
    <n v="4223952"/>
    <n v="869172"/>
    <m/>
    <m/>
    <s v="BREEDEN BROS INC"/>
    <m/>
    <s v="3389 BENTLEY AVE"/>
    <x v="3"/>
    <x v="0"/>
    <x v="0"/>
    <m/>
  </r>
  <r>
    <n v="3"/>
    <n v="5746"/>
    <n v="1"/>
    <d v="2004-06-23T00:00:00"/>
    <x v="2"/>
    <n v="1"/>
    <s v="Active Bethel Citizens"/>
    <n v="4219811"/>
    <n v="886828"/>
    <m/>
    <m/>
    <s v="HUBBARD COREY"/>
    <m/>
    <s v="719 ELIZABETH ST"/>
    <x v="3"/>
    <x v="0"/>
    <x v="0"/>
    <m/>
  </r>
  <r>
    <n v="4"/>
    <n v="1930"/>
    <n v="1"/>
    <d v="2004-06-23T00:00:00"/>
    <x v="0"/>
    <n v="1"/>
    <s v="Santa Clara Community Organization"/>
    <n v="4230834"/>
    <n v="908004"/>
    <m/>
    <m/>
    <s v="RUHOFF HOMEBUILDERS INC"/>
    <m/>
    <s v="4708 WENDOVER ST"/>
    <x v="3"/>
    <x v="0"/>
    <x v="0"/>
    <m/>
  </r>
  <r>
    <n v="4"/>
    <n v="2208"/>
    <n v="1"/>
    <d v="2004-06-23T00:00:00"/>
    <x v="0"/>
    <n v="1"/>
    <s v="Santa Clara Community Organization"/>
    <n v="4231002"/>
    <n v="907548"/>
    <m/>
    <m/>
    <s v="OREGON ESTATES LLC"/>
    <m/>
    <s v="4572 WENDOVER ST"/>
    <x v="3"/>
    <x v="0"/>
    <x v="0"/>
    <m/>
  </r>
  <r>
    <n v="4"/>
    <n v="2361"/>
    <n v="1"/>
    <d v="2004-06-23T00:00:00"/>
    <x v="0"/>
    <n v="1"/>
    <s v="Santa Clara Community Organization"/>
    <n v="4232386"/>
    <n v="899612"/>
    <m/>
    <s v="Silver Acres"/>
    <s v="BRIAN MURRY CONSTRUCTION LLC"/>
    <m/>
    <s v="482 GERALD AVE"/>
    <x v="3"/>
    <x v="0"/>
    <x v="0"/>
    <m/>
  </r>
  <r>
    <n v="4"/>
    <n v="2391"/>
    <n v="1"/>
    <d v="2004-06-23T00:00:00"/>
    <x v="0"/>
    <n v="1"/>
    <s v="Santa Clara Community Organization"/>
    <n v="4228503"/>
    <n v="909033"/>
    <m/>
    <m/>
    <s v="FRITSCH WILLIAM"/>
    <m/>
    <s v="320 BEACON DR"/>
    <x v="3"/>
    <x v="0"/>
    <x v="0"/>
    <m/>
  </r>
  <r>
    <n v="4"/>
    <n v="3053"/>
    <n v="1"/>
    <d v="2004-06-24T00:00:00"/>
    <x v="1"/>
    <n v="1"/>
    <s v="Active Bethel Citizens"/>
    <n v="4215055"/>
    <n v="891734"/>
    <m/>
    <s v="Woodland Park"/>
    <s v="SUN COMMUNITIES OPERATING"/>
    <m/>
    <s v="1699 N TERRY ST, Unit 1"/>
    <x v="3"/>
    <x v="0"/>
    <x v="0"/>
    <m/>
  </r>
  <r>
    <n v="4"/>
    <n v="3054"/>
    <n v="1"/>
    <d v="2004-06-24T00:00:00"/>
    <x v="1"/>
    <n v="1"/>
    <s v="Active Bethel Citizens"/>
    <n v="4215055"/>
    <n v="891734"/>
    <m/>
    <s v="Woodland Park"/>
    <s v="SUN COMMUNITIES OPERATING"/>
    <m/>
    <s v="1699 N TERRY ST, Unit 218"/>
    <x v="3"/>
    <x v="0"/>
    <x v="0"/>
    <m/>
  </r>
  <r>
    <n v="4"/>
    <n v="3055"/>
    <n v="1"/>
    <d v="2004-06-24T00:00:00"/>
    <x v="1"/>
    <n v="1"/>
    <s v="Active Bethel Citizens"/>
    <n v="4215055"/>
    <n v="891734"/>
    <m/>
    <s v="Woodland Park"/>
    <s v="SUN COMMUNITIES OPERATING"/>
    <m/>
    <s v="1699 N TERRY ST, Unit 96"/>
    <x v="3"/>
    <x v="0"/>
    <x v="0"/>
    <m/>
  </r>
  <r>
    <n v="4"/>
    <n v="3056"/>
    <n v="1"/>
    <d v="2004-06-24T00:00:00"/>
    <x v="1"/>
    <n v="1"/>
    <s v="Active Bethel Citizens"/>
    <n v="4215055"/>
    <n v="891734"/>
    <m/>
    <s v="Woodland Park"/>
    <s v="SUN COMMUNITIES OPERATING"/>
    <m/>
    <s v="1699 N TERRY ST, Unit 302"/>
    <x v="3"/>
    <x v="0"/>
    <x v="0"/>
    <m/>
  </r>
  <r>
    <n v="4"/>
    <n v="1563"/>
    <n v="1"/>
    <d v="2004-06-25T00:00:00"/>
    <x v="6"/>
    <n v="1"/>
    <s v="Jefferson Westside Neighbors"/>
    <n v="4237984"/>
    <n v="877011"/>
    <s v="Secondary Dwelling Unit"/>
    <m/>
    <s v="MEININGER SUSANNAH"/>
    <m/>
    <s v="1418 LAWRENCE ST, Unit A"/>
    <x v="3"/>
    <x v="0"/>
    <x v="0"/>
    <s v="change proposed BPR code from SFD to SDU"/>
  </r>
  <r>
    <n v="4"/>
    <n v="2423"/>
    <n v="1"/>
    <d v="2004-06-25T00:00:00"/>
    <x v="0"/>
    <n v="1"/>
    <s v="Churchill Area Neighbors"/>
    <n v="4226839"/>
    <n v="869030"/>
    <m/>
    <m/>
    <s v="HEITMAN DAN"/>
    <m/>
    <s v="3348 SOUTHVIEW DR"/>
    <x v="3"/>
    <x v="0"/>
    <x v="0"/>
    <m/>
  </r>
  <r>
    <n v="4"/>
    <n v="2636"/>
    <n v="1"/>
    <d v="2004-06-25T00:00:00"/>
    <x v="0"/>
    <n v="1"/>
    <s v="Active Bethel Citizens"/>
    <n v="4216494"/>
    <n v="888194"/>
    <m/>
    <m/>
    <s v="D R HORTON INC"/>
    <m/>
    <s v="1028 HOLLOW WAY"/>
    <x v="3"/>
    <x v="0"/>
    <x v="0"/>
    <m/>
  </r>
  <r>
    <n v="4"/>
    <n v="620"/>
    <n v="1"/>
    <d v="2004-06-28T00:00:00"/>
    <x v="0"/>
    <n v="1"/>
    <s v="Active Bethel Citizens"/>
    <n v="4212914"/>
    <n v="891915"/>
    <m/>
    <m/>
    <s v="ANDERSON BRENT"/>
    <m/>
    <s v="1825 ENCHANTMENT DR"/>
    <x v="3"/>
    <x v="0"/>
    <x v="0"/>
    <m/>
  </r>
  <r>
    <n v="4"/>
    <n v="2383"/>
    <n v="1"/>
    <d v="2004-06-28T00:00:00"/>
    <x v="3"/>
    <n v="2"/>
    <s v="Friendly Area Neighbors"/>
    <n v="4234966"/>
    <n v="874414"/>
    <m/>
    <m/>
    <s v="R &amp; R PERKINS LLC"/>
    <m/>
    <s v="1144 W 21ST AVE"/>
    <x v="3"/>
    <x v="1"/>
    <x v="1"/>
    <m/>
  </r>
  <r>
    <n v="4"/>
    <n v="1192"/>
    <n v="1"/>
    <d v="2004-06-29T00:00:00"/>
    <x v="0"/>
    <n v="1"/>
    <s v="Active Bethel Citizens"/>
    <n v="4212660"/>
    <n v="891853"/>
    <m/>
    <m/>
    <s v="ANDERSON BRENT"/>
    <m/>
    <s v="5543 KING ARTHUR CT"/>
    <x v="3"/>
    <x v="0"/>
    <x v="0"/>
    <m/>
  </r>
  <r>
    <n v="4"/>
    <n v="1193"/>
    <n v="1"/>
    <d v="2004-06-29T00:00:00"/>
    <x v="0"/>
    <n v="1"/>
    <s v="Active Bethel Citizens"/>
    <n v="4212497"/>
    <n v="891860"/>
    <m/>
    <m/>
    <s v="ANDERSON BRENT"/>
    <m/>
    <s v="5583 KING ARTHUR CT"/>
    <x v="3"/>
    <x v="0"/>
    <x v="0"/>
    <m/>
  </r>
  <r>
    <n v="4"/>
    <n v="1307"/>
    <n v="1"/>
    <d v="2004-06-30T00:00:00"/>
    <x v="0"/>
    <n v="1"/>
    <s v="Northeast Neighbors"/>
    <n v="4248456"/>
    <n v="897470"/>
    <m/>
    <m/>
    <s v="ADKINS MARK L"/>
    <m/>
    <s v="40 CRAFTSMAN WAY"/>
    <x v="3"/>
    <x v="0"/>
    <x v="0"/>
    <m/>
  </r>
  <r>
    <n v="4"/>
    <n v="1713"/>
    <n v="1"/>
    <d v="2004-06-30T00:00:00"/>
    <x v="4"/>
    <n v="20"/>
    <s v="Crest Drive Citizens Association"/>
    <n v="4239210"/>
    <n v="870346"/>
    <m/>
    <m/>
    <s v="CASCADE MANOR INC"/>
    <m/>
    <s v="74 W 29TH AVE"/>
    <x v="3"/>
    <x v="2"/>
    <x v="1"/>
    <m/>
  </r>
  <r>
    <n v="4"/>
    <n v="1714"/>
    <n v="1"/>
    <d v="2004-06-30T00:00:00"/>
    <x v="4"/>
    <n v="30"/>
    <s v="Crest Drive Citizens Association"/>
    <n v="4239120"/>
    <n v="870346"/>
    <m/>
    <m/>
    <s v="CASCADE MANOR INC"/>
    <m/>
    <s v="76 W 29TH AVE"/>
    <x v="3"/>
    <x v="2"/>
    <x v="1"/>
    <m/>
  </r>
  <r>
    <n v="4"/>
    <n v="1648"/>
    <n v="1"/>
    <d v="2004-07-01T00:00:00"/>
    <x v="0"/>
    <n v="1"/>
    <s v="Churchill Area Neighbors"/>
    <n v="4223967"/>
    <n v="869798"/>
    <m/>
    <m/>
    <s v="BREEDEN BROS INC--DUPLICATE"/>
    <m/>
    <s v="3369 BENTLEY AVE"/>
    <x v="3"/>
    <x v="0"/>
    <x v="0"/>
    <m/>
  </r>
  <r>
    <n v="4"/>
    <n v="2418"/>
    <n v="1"/>
    <d v="2004-07-01T00:00:00"/>
    <x v="0"/>
    <n v="1"/>
    <s v="Churchill Area Neighbors"/>
    <n v="4223990"/>
    <n v="869967"/>
    <m/>
    <m/>
    <s v="BREEDEN BROS INC"/>
    <m/>
    <s v="3359 BENTLEY AVE"/>
    <x v="3"/>
    <x v="0"/>
    <x v="0"/>
    <m/>
  </r>
  <r>
    <n v="4"/>
    <n v="2538"/>
    <n v="1"/>
    <d v="2004-07-01T00:00:00"/>
    <x v="0"/>
    <n v="1"/>
    <s v="Laurel Hill Valley Citizens"/>
    <n v="4251880"/>
    <n v="872345"/>
    <m/>
    <m/>
    <s v="BREEDEN BROS INC"/>
    <m/>
    <s v="2555 LAUREL HILL DR"/>
    <x v="3"/>
    <x v="0"/>
    <x v="0"/>
    <m/>
  </r>
  <r>
    <n v="4"/>
    <n v="2586"/>
    <n v="1"/>
    <d v="2004-07-01T00:00:00"/>
    <x v="0"/>
    <n v="1"/>
    <s v="Santa Clara Community Organization"/>
    <n v="4222536"/>
    <n v="902501"/>
    <m/>
    <m/>
    <s v="IVERSON BOYD"/>
    <m/>
    <s v="3407 GOLDBERRY LN"/>
    <x v="3"/>
    <x v="0"/>
    <x v="0"/>
    <m/>
  </r>
  <r>
    <n v="4"/>
    <n v="1659"/>
    <n v="1"/>
    <d v="2004-07-02T00:00:00"/>
    <x v="7"/>
    <n v="24"/>
    <s v="Active Bethel Citizens"/>
    <n v="4220705"/>
    <n v="892671"/>
    <m/>
    <s v="Stone Ridge Apts"/>
    <s v="BARGER CONNECTIONS LLC"/>
    <m/>
    <s v="4170 QUEST DR"/>
    <x v="3"/>
    <x v="2"/>
    <x v="1"/>
    <s v="Change proposed use code from 5-19 to 20+ units???"/>
  </r>
  <r>
    <n v="4"/>
    <n v="1660"/>
    <n v="1"/>
    <d v="2004-07-02T00:00:00"/>
    <x v="7"/>
    <n v="24"/>
    <s v="Active Bethel Citizens"/>
    <n v="4220827"/>
    <n v="892625"/>
    <m/>
    <s v="Stone Ridge Apts"/>
    <s v="BARGER CONNECTIONS LLC"/>
    <m/>
    <s v="4175 QUEST DR"/>
    <x v="3"/>
    <x v="2"/>
    <x v="1"/>
    <s v="Change proposed use code from 5-19 to 20+ units???"/>
  </r>
  <r>
    <n v="4"/>
    <n v="1662"/>
    <n v="1"/>
    <d v="2004-07-02T00:00:00"/>
    <x v="7"/>
    <n v="24"/>
    <s v="Active Bethel Citizens"/>
    <n v="4220636"/>
    <n v="892473"/>
    <m/>
    <s v="Stone Ridge Apts"/>
    <s v="BARGER CONNECTIONS LLC"/>
    <m/>
    <s v="4160 QUEST DR"/>
    <x v="3"/>
    <x v="2"/>
    <x v="1"/>
    <s v="Change proposed use code from 5-19 to 20+ units???"/>
  </r>
  <r>
    <n v="4"/>
    <n v="1663"/>
    <n v="1"/>
    <d v="2004-07-02T00:00:00"/>
    <x v="7"/>
    <n v="12"/>
    <s v="Active Bethel Citizens"/>
    <n v="4220860"/>
    <n v="892472"/>
    <m/>
    <s v="Stone Ridge Apts"/>
    <s v="BARGER CONNECTIONS LLC"/>
    <m/>
    <s v="4150 QUEST DR"/>
    <x v="3"/>
    <x v="2"/>
    <x v="1"/>
    <m/>
  </r>
  <r>
    <n v="4"/>
    <n v="1004"/>
    <n v="1"/>
    <d v="2004-07-06T00:00:00"/>
    <x v="0"/>
    <n v="1"/>
    <s v="Churchill Area Neighbors"/>
    <n v="4223770"/>
    <n v="871239"/>
    <m/>
    <m/>
    <s v="DUNCAN DAVE"/>
    <m/>
    <s v="2917 SUMMIT TERRACE DR"/>
    <x v="3"/>
    <x v="0"/>
    <x v="0"/>
    <m/>
  </r>
  <r>
    <n v="4"/>
    <n v="1702"/>
    <n v="1"/>
    <d v="2004-07-06T00:00:00"/>
    <x v="0"/>
    <n v="1"/>
    <s v="Laurel Hill Valley Citizens"/>
    <n v="4250022"/>
    <n v="871074"/>
    <m/>
    <m/>
    <s v="HANLINE WALTER"/>
    <m/>
    <s v="3098 FLORAL HILL DR"/>
    <x v="3"/>
    <x v="0"/>
    <x v="0"/>
    <m/>
  </r>
  <r>
    <n v="4"/>
    <n v="1758"/>
    <n v="1"/>
    <d v="2004-07-06T00:00:00"/>
    <x v="0"/>
    <n v="1"/>
    <s v="Crest Drive Citizens Association"/>
    <n v="4234596"/>
    <n v="869497"/>
    <m/>
    <m/>
    <s v="ANSLOW &amp; DEGENEAULT"/>
    <m/>
    <s v="3072 WHITBECK BLVD"/>
    <x v="3"/>
    <x v="0"/>
    <x v="0"/>
    <m/>
  </r>
  <r>
    <n v="4"/>
    <n v="2654"/>
    <n v="1"/>
    <d v="2004-07-06T00:00:00"/>
    <x v="0"/>
    <n v="1"/>
    <s v="Cal Young Neighborhood Association"/>
    <n v="4239213"/>
    <n v="888111"/>
    <m/>
    <m/>
    <s v="PRODEN HOMES"/>
    <m/>
    <s v="1293 CRENSHAW RD"/>
    <x v="3"/>
    <x v="0"/>
    <x v="0"/>
    <m/>
  </r>
  <r>
    <n v="4"/>
    <n v="2655"/>
    <n v="1"/>
    <d v="2004-07-06T00:00:00"/>
    <x v="0"/>
    <n v="1"/>
    <s v="Cal Young Neighborhood Association"/>
    <n v="4239263"/>
    <n v="888108"/>
    <m/>
    <m/>
    <s v="PRODEN HOMES"/>
    <m/>
    <s v="1289 CRENSHAW RD"/>
    <x v="3"/>
    <x v="0"/>
    <x v="0"/>
    <m/>
  </r>
  <r>
    <n v="4"/>
    <n v="3245"/>
    <n v="1"/>
    <d v="2004-07-06T00:00:00"/>
    <x v="1"/>
    <n v="1"/>
    <s v="Harlow Neighbors"/>
    <n v="4250971"/>
    <n v="888295"/>
    <m/>
    <s v="Camelot Village"/>
    <s v="BABCOCK HAROLD"/>
    <m/>
    <s v="3700 BABCOCK LN, Unit 131"/>
    <x v="3"/>
    <x v="0"/>
    <x v="0"/>
    <m/>
  </r>
  <r>
    <n v="4"/>
    <n v="611"/>
    <n v="1"/>
    <d v="2004-07-07T00:00:00"/>
    <x v="0"/>
    <n v="1"/>
    <s v="Active Bethel Citizens"/>
    <n v="4220468"/>
    <n v="888476"/>
    <m/>
    <m/>
    <s v="REZENTES ROGER J"/>
    <m/>
    <s v="4154 MARSHALL AVE"/>
    <x v="3"/>
    <x v="0"/>
    <x v="0"/>
    <m/>
  </r>
  <r>
    <n v="4"/>
    <n v="2637"/>
    <n v="1"/>
    <d v="2004-07-07T00:00:00"/>
    <x v="0"/>
    <n v="1"/>
    <s v="Active Bethel Citizens"/>
    <n v="4216402"/>
    <n v="888269"/>
    <m/>
    <m/>
    <s v="D R HORTON INC"/>
    <m/>
    <s v="1033 THRONE DR"/>
    <x v="3"/>
    <x v="0"/>
    <x v="0"/>
    <m/>
  </r>
  <r>
    <n v="4"/>
    <n v="2638"/>
    <n v="1"/>
    <d v="2004-07-07T00:00:00"/>
    <x v="0"/>
    <n v="1"/>
    <s v="Active Bethel Citizens"/>
    <n v="4216634"/>
    <n v="888257"/>
    <m/>
    <m/>
    <s v="D R HORTON INC"/>
    <m/>
    <s v="1037 HOLLOW WAY"/>
    <x v="3"/>
    <x v="0"/>
    <x v="0"/>
    <m/>
  </r>
  <r>
    <n v="4"/>
    <n v="2643"/>
    <n v="1"/>
    <d v="2004-07-07T00:00:00"/>
    <x v="0"/>
    <n v="1"/>
    <s v="Active Bethel Citizens"/>
    <n v="4216405"/>
    <n v="888338"/>
    <m/>
    <m/>
    <s v="D R HORTON INC"/>
    <m/>
    <s v="1057 THRONE DR"/>
    <x v="3"/>
    <x v="0"/>
    <x v="0"/>
    <m/>
  </r>
  <r>
    <n v="4"/>
    <n v="2028"/>
    <n v="1"/>
    <d v="2004-07-08T00:00:00"/>
    <x v="0"/>
    <n v="1"/>
    <s v="Southeast Neighbors"/>
    <n v="4242014"/>
    <n v="862957"/>
    <m/>
    <m/>
    <s v="PHILLIP PROPERTIES, LLC."/>
    <m/>
    <s v="4524 FOX HOLLOW RD"/>
    <x v="3"/>
    <x v="0"/>
    <x v="0"/>
    <m/>
  </r>
  <r>
    <n v="4"/>
    <n v="2843"/>
    <n v="1"/>
    <d v="2004-07-08T00:00:00"/>
    <x v="0"/>
    <n v="1"/>
    <s v="Churchill Area Neighbors"/>
    <n v="4227673"/>
    <n v="868969"/>
    <m/>
    <m/>
    <s v="MADDEN JOHN &amp; NORINE"/>
    <m/>
    <s v="3260 SOUTHVIEW DR"/>
    <x v="3"/>
    <x v="0"/>
    <x v="0"/>
    <m/>
  </r>
  <r>
    <n v="4"/>
    <n v="1261"/>
    <n v="1"/>
    <d v="2004-07-09T00:00:00"/>
    <x v="0"/>
    <n v="1"/>
    <s v="Churchill Area Neighbors"/>
    <n v="4228263"/>
    <n v="868919"/>
    <m/>
    <m/>
    <s v="SUAREZ CHRIS"/>
    <m/>
    <s v="3259 MICHAEL LN"/>
    <x v="3"/>
    <x v="0"/>
    <x v="0"/>
    <m/>
  </r>
  <r>
    <n v="4"/>
    <n v="2503"/>
    <n v="1"/>
    <d v="2004-07-09T00:00:00"/>
    <x v="2"/>
    <n v="1"/>
    <s v="Northeast Neighbors"/>
    <n v="4249602"/>
    <n v="893484"/>
    <m/>
    <m/>
    <s v="WARD JACK"/>
    <m/>
    <s v="3220 CRESCENT AVE, Unit 18"/>
    <x v="3"/>
    <x v="0"/>
    <x v="0"/>
    <m/>
  </r>
  <r>
    <n v="4"/>
    <n v="2505"/>
    <n v="1"/>
    <d v="2004-07-09T00:00:00"/>
    <x v="1"/>
    <n v="1"/>
    <s v="Northeast Neighbors"/>
    <n v="4249602"/>
    <n v="893484"/>
    <m/>
    <m/>
    <s v="WARD JACK"/>
    <m/>
    <s v="3220 CRESCENT AVE, Unit 59"/>
    <x v="3"/>
    <x v="0"/>
    <x v="0"/>
    <m/>
  </r>
  <r>
    <n v="4"/>
    <n v="3101"/>
    <n v="1"/>
    <d v="2004-07-09T00:00:00"/>
    <x v="2"/>
    <n v="1"/>
    <s v="Northeast Neighbors"/>
    <n v="4240404"/>
    <n v="897211"/>
    <m/>
    <m/>
    <s v="STEWART ROCKY &amp; SARAH"/>
    <m/>
    <s v="3092 DELTA PINES DR"/>
    <x v="3"/>
    <x v="0"/>
    <x v="0"/>
    <m/>
  </r>
  <r>
    <n v="4"/>
    <n v="2128"/>
    <n v="1"/>
    <d v="2004-07-12T00:00:00"/>
    <x v="0"/>
    <n v="1"/>
    <s v="Southeast Neighbors"/>
    <n v="4247653"/>
    <n v="862607"/>
    <m/>
    <m/>
    <s v="BERKMAN MARVIN I &amp; C L"/>
    <m/>
    <s v="4512 SPRING BLVD"/>
    <x v="3"/>
    <x v="0"/>
    <x v="0"/>
    <m/>
  </r>
  <r>
    <n v="4"/>
    <n v="2501"/>
    <n v="1"/>
    <d v="2004-07-12T00:00:00"/>
    <x v="0"/>
    <n v="1"/>
    <s v="Churchill Area Neighbors"/>
    <n v="4223159"/>
    <n v="869245"/>
    <m/>
    <m/>
    <s v="HAGEN RON &amp; MARGUERITE"/>
    <m/>
    <s v="3910 LOS ALTOS LN"/>
    <x v="3"/>
    <x v="0"/>
    <x v="0"/>
    <m/>
  </r>
  <r>
    <n v="4"/>
    <n v="2527"/>
    <n v="1"/>
    <d v="2004-07-12T00:00:00"/>
    <x v="2"/>
    <n v="1"/>
    <s v="Active Bethel Citizens"/>
    <n v="4219445"/>
    <n v="895277"/>
    <m/>
    <m/>
    <s v="LEE LEO"/>
    <m/>
    <s v="2335 WILBUR AVE"/>
    <x v="3"/>
    <x v="0"/>
    <x v="0"/>
    <m/>
  </r>
  <r>
    <n v="4"/>
    <n v="2562"/>
    <n v="1"/>
    <d v="2004-07-12T00:00:00"/>
    <x v="0"/>
    <n v="1"/>
    <s v="Southeast Neighbors"/>
    <n v="4237703"/>
    <n v="862332"/>
    <m/>
    <m/>
    <s v="MOODY JOHN T"/>
    <m/>
    <s v="262 ROCKRIDGE LP"/>
    <x v="3"/>
    <x v="0"/>
    <x v="0"/>
    <m/>
  </r>
  <r>
    <n v="4"/>
    <n v="2817"/>
    <n v="1"/>
    <d v="2004-07-12T00:00:00"/>
    <x v="0"/>
    <n v="1"/>
    <s v="Churchill Area Neighbors"/>
    <n v="4224259"/>
    <n v="869127"/>
    <m/>
    <m/>
    <s v="BREEDEN BROS INC"/>
    <m/>
    <s v="3401 BENTLEY AVE"/>
    <x v="3"/>
    <x v="0"/>
    <x v="0"/>
    <m/>
  </r>
  <r>
    <n v="4"/>
    <n v="2271"/>
    <n v="1"/>
    <d v="2004-07-13T00:00:00"/>
    <x v="0"/>
    <n v="1"/>
    <s v="Santa Clara Community Organization"/>
    <n v="4231502"/>
    <n v="907525"/>
    <m/>
    <s v="Scenic Meadows"/>
    <s v="RUHOFF HOMEBUILDERS INC"/>
    <m/>
    <s v="4479 WENDOVER ST"/>
    <x v="3"/>
    <x v="0"/>
    <x v="0"/>
    <m/>
  </r>
  <r>
    <n v="4"/>
    <n v="2779"/>
    <n v="1"/>
    <d v="2004-07-13T00:00:00"/>
    <x v="0"/>
    <n v="1"/>
    <s v="Santa Clara Community Organization"/>
    <n v="4222531"/>
    <n v="902554"/>
    <m/>
    <m/>
    <s v="IVERSON &amp; CO INC"/>
    <m/>
    <s v="3411 GOLDBERRY LN"/>
    <x v="3"/>
    <x v="0"/>
    <x v="0"/>
    <m/>
  </r>
  <r>
    <n v="4"/>
    <n v="2733"/>
    <n v="1"/>
    <d v="2004-07-14T00:00:00"/>
    <x v="0"/>
    <n v="1"/>
    <s v="Harlow Neighbors"/>
    <n v="4248360"/>
    <n v="890984"/>
    <m/>
    <m/>
    <s v="PREMIER HOMES"/>
    <m/>
    <s v="1694 PROVINCIAL WAY"/>
    <x v="3"/>
    <x v="0"/>
    <x v="0"/>
    <m/>
  </r>
  <r>
    <n v="4"/>
    <n v="2131"/>
    <n v="1"/>
    <d v="2004-07-15T00:00:00"/>
    <x v="0"/>
    <n v="1"/>
    <s v="Santa Clara Community Organization"/>
    <n v="4224841"/>
    <n v="904315"/>
    <m/>
    <m/>
    <s v="COZY HOMES BY TOM WIRFS DBA"/>
    <m/>
    <s v="1024 ARGON AVE"/>
    <x v="3"/>
    <x v="0"/>
    <x v="0"/>
    <m/>
  </r>
  <r>
    <n v="4"/>
    <n v="2398"/>
    <n v="1"/>
    <d v="2004-07-15T00:00:00"/>
    <x v="0"/>
    <n v="1"/>
    <s v="Churchill Area Neighbors"/>
    <n v="4227503"/>
    <n v="871990"/>
    <m/>
    <m/>
    <s v="KORINK ROLAND"/>
    <m/>
    <s v="2644 HAWKINS LN"/>
    <x v="3"/>
    <x v="0"/>
    <x v="0"/>
    <m/>
  </r>
  <r>
    <n v="4"/>
    <n v="2535"/>
    <n v="1"/>
    <d v="2004-07-15T00:00:00"/>
    <x v="0"/>
    <n v="1"/>
    <s v="Unknown"/>
    <n v="4246142"/>
    <n v="858167"/>
    <m/>
    <m/>
    <s v="DEMERS ROB"/>
    <m/>
    <s v="32502 DILLARD RD"/>
    <x v="3"/>
    <x v="0"/>
    <x v="0"/>
    <m/>
  </r>
  <r>
    <n v="4"/>
    <n v="2778"/>
    <n v="1"/>
    <d v="2004-07-15T00:00:00"/>
    <x v="7"/>
    <n v="6"/>
    <s v="West University Neighbors"/>
    <n v="4241876"/>
    <n v="875817"/>
    <m/>
    <m/>
    <s v="ANSLOW &amp; DEGENEAULT"/>
    <m/>
    <s v="580 E 17TH AVE, Unit A"/>
    <x v="3"/>
    <x v="2"/>
    <x v="1"/>
    <m/>
  </r>
  <r>
    <n v="4"/>
    <n v="2780"/>
    <n v="1"/>
    <d v="2004-07-15T00:00:00"/>
    <x v="7"/>
    <n v="6"/>
    <s v="West University Neighbors"/>
    <n v="4241778"/>
    <n v="875791"/>
    <m/>
    <m/>
    <s v="ANSLOW &amp; DEGENEAULT"/>
    <m/>
    <s v="1721 PATTERSON ALY, Unit B"/>
    <x v="3"/>
    <x v="2"/>
    <x v="1"/>
    <m/>
  </r>
  <r>
    <n v="4"/>
    <n v="2782"/>
    <n v="1"/>
    <d v="2004-07-15T00:00:00"/>
    <x v="0"/>
    <n v="1"/>
    <s v="West University Neighbors"/>
    <n v="4241823"/>
    <n v="875786"/>
    <m/>
    <m/>
    <s v="ANSLOW &amp; DEGENEAULT"/>
    <m/>
    <s v="1737 PATTERSON ALY, Unit C"/>
    <x v="3"/>
    <x v="0"/>
    <x v="0"/>
    <m/>
  </r>
  <r>
    <n v="4"/>
    <n v="2910"/>
    <n v="1"/>
    <d v="2004-07-15T00:00:00"/>
    <x v="0"/>
    <n v="1"/>
    <s v="Active Bethel Citizens"/>
    <n v="4220401"/>
    <n v="888736"/>
    <m/>
    <m/>
    <s v="WILLIAMS CONSTRUCTION CO"/>
    <m/>
    <s v="4177 MARSHALL AVE"/>
    <x v="3"/>
    <x v="0"/>
    <x v="0"/>
    <m/>
  </r>
  <r>
    <n v="4"/>
    <n v="2967"/>
    <n v="1"/>
    <d v="2004-07-15T00:00:00"/>
    <x v="0"/>
    <n v="1"/>
    <s v="Churchill Area Neighbors"/>
    <n v="4227921"/>
    <n v="868516"/>
    <m/>
    <m/>
    <s v="CARLSON SCOTT"/>
    <m/>
    <s v="3135 EARLASUE ST"/>
    <x v="3"/>
    <x v="0"/>
    <x v="0"/>
    <m/>
  </r>
  <r>
    <n v="4"/>
    <n v="2836"/>
    <n v="1"/>
    <d v="2004-07-16T00:00:00"/>
    <x v="0"/>
    <n v="1"/>
    <s v="Churchill Area Neighbors"/>
    <n v="4222509"/>
    <n v="869906"/>
    <m/>
    <m/>
    <s v="SOONER CONSTRUCTION CORP"/>
    <m/>
    <s v="4049 BAILEY VIEW DR"/>
    <x v="3"/>
    <x v="0"/>
    <x v="0"/>
    <m/>
  </r>
  <r>
    <n v="4"/>
    <n v="2266"/>
    <n v="1"/>
    <d v="2004-07-19T00:00:00"/>
    <x v="2"/>
    <n v="1"/>
    <s v="Unknown"/>
    <m/>
    <m/>
    <m/>
    <m/>
    <s v="EUGENE SALES CENTER"/>
    <m/>
    <s v="5436 OLYMPIC CIRCLE"/>
    <x v="3"/>
    <x v="0"/>
    <x v="0"/>
    <m/>
  </r>
  <r>
    <n v="4"/>
    <n v="2737"/>
    <n v="1"/>
    <d v="2004-07-19T00:00:00"/>
    <x v="0"/>
    <n v="1"/>
    <s v="Churchill Area Neighbors"/>
    <n v="4223068"/>
    <n v="869910"/>
    <m/>
    <m/>
    <s v="CAVANAGH JOSEPH A II &amp; S C"/>
    <m/>
    <s v="3062 SUMMIT SKY BLVD"/>
    <x v="3"/>
    <x v="0"/>
    <x v="0"/>
    <m/>
  </r>
  <r>
    <n v="4"/>
    <n v="2861"/>
    <n v="1"/>
    <d v="2004-07-19T00:00:00"/>
    <x v="0"/>
    <n v="1"/>
    <s v="Churchill Area Neighbors"/>
    <n v="4227937"/>
    <n v="869569"/>
    <m/>
    <m/>
    <s v="A J BRANDT CONSTRUCTION"/>
    <m/>
    <s v="3153 HERALD LN"/>
    <x v="3"/>
    <x v="0"/>
    <x v="0"/>
    <m/>
  </r>
  <r>
    <n v="4"/>
    <n v="3506"/>
    <n v="1"/>
    <d v="2004-07-19T00:00:00"/>
    <x v="1"/>
    <n v="1"/>
    <s v="Santa Clara Community Organization"/>
    <n v="4224439"/>
    <n v="897888"/>
    <m/>
    <s v="Gainsborough MHP"/>
    <s v="FORE-WARD INVESTMENTS INC"/>
    <m/>
    <s v="2437 LANSDOWN RD"/>
    <x v="3"/>
    <x v="0"/>
    <x v="0"/>
    <m/>
  </r>
  <r>
    <n v="4"/>
    <n v="1797"/>
    <n v="1"/>
    <d v="2004-07-20T00:00:00"/>
    <x v="0"/>
    <n v="1"/>
    <s v="Harlow Neighbors"/>
    <n v="4250509"/>
    <n v="880738"/>
    <m/>
    <m/>
    <s v="FOGELSTROM CO"/>
    <m/>
    <s v="419 COVEY LN"/>
    <x v="3"/>
    <x v="0"/>
    <x v="0"/>
    <m/>
  </r>
  <r>
    <n v="4"/>
    <n v="2410"/>
    <n v="1"/>
    <d v="2004-07-20T00:00:00"/>
    <x v="0"/>
    <n v="1"/>
    <s v="Southeast Neighbors"/>
    <n v="4237154"/>
    <n v="862119"/>
    <m/>
    <m/>
    <s v="GANSEN CONSTRUCTION"/>
    <m/>
    <s v="243 ROCKRIDGE LP"/>
    <x v="3"/>
    <x v="0"/>
    <x v="0"/>
    <m/>
  </r>
  <r>
    <n v="4"/>
    <n v="2945"/>
    <n v="1"/>
    <d v="2004-07-21T00:00:00"/>
    <x v="0"/>
    <n v="1"/>
    <s v="Jefferson Westside Neighbors"/>
    <n v="4233422"/>
    <n v="879154"/>
    <m/>
    <m/>
    <s v="HUMPHREY JOSHUA B &amp; JENNY AN"/>
    <m/>
    <s v="937 FILLMORE ST"/>
    <x v="3"/>
    <x v="0"/>
    <x v="0"/>
    <m/>
  </r>
  <r>
    <n v="4"/>
    <n v="690"/>
    <n v="1"/>
    <d v="2004-07-22T00:00:00"/>
    <x v="0"/>
    <n v="1"/>
    <s v="Santa Clara Community Organization"/>
    <n v="4231931"/>
    <n v="903758"/>
    <m/>
    <m/>
    <s v="HOUSLEY SCOTT"/>
    <m/>
    <s v="770 DEAN AVE"/>
    <x v="3"/>
    <x v="0"/>
    <x v="0"/>
    <m/>
  </r>
  <r>
    <n v="4"/>
    <n v="3223"/>
    <n v="1"/>
    <d v="2004-07-22T00:00:00"/>
    <x v="2"/>
    <n v="1"/>
    <s v="River Road Community Organization"/>
    <n v="4233127"/>
    <n v="895138"/>
    <m/>
    <m/>
    <s v="HILL MARJORIE JO"/>
    <m/>
    <s v="347 CAROLYN DR"/>
    <x v="3"/>
    <x v="0"/>
    <x v="0"/>
    <m/>
  </r>
  <r>
    <n v="4"/>
    <n v="754"/>
    <n v="1"/>
    <d v="2004-07-23T00:00:00"/>
    <x v="0"/>
    <n v="1"/>
    <s v="Active Bethel Citizens"/>
    <n v="4212352"/>
    <n v="892015"/>
    <m/>
    <m/>
    <s v="ANDERSON BRENT"/>
    <m/>
    <s v="1840 HEATH DR"/>
    <x v="3"/>
    <x v="0"/>
    <x v="0"/>
    <m/>
  </r>
  <r>
    <n v="4"/>
    <n v="2639"/>
    <n v="1"/>
    <d v="2004-07-23T00:00:00"/>
    <x v="0"/>
    <n v="1"/>
    <s v="Active Bethel Citizens"/>
    <n v="4216392"/>
    <n v="887950"/>
    <m/>
    <m/>
    <s v="D R HORTON INC"/>
    <m/>
    <s v="945 THRONE DR"/>
    <x v="3"/>
    <x v="0"/>
    <x v="0"/>
    <m/>
  </r>
  <r>
    <n v="4"/>
    <n v="2642"/>
    <n v="1"/>
    <d v="2004-07-23T00:00:00"/>
    <x v="0"/>
    <n v="1"/>
    <s v="Active Bethel Citizens"/>
    <n v="4216496"/>
    <n v="888266"/>
    <m/>
    <m/>
    <s v="D R HORTON INC"/>
    <m/>
    <s v="1034 HOLLOW WAY"/>
    <x v="3"/>
    <x v="0"/>
    <x v="0"/>
    <m/>
  </r>
  <r>
    <n v="4"/>
    <n v="3512"/>
    <n v="1"/>
    <d v="2004-07-23T00:00:00"/>
    <x v="1"/>
    <n v="1"/>
    <s v="Active Bethel Citizens"/>
    <n v="4222359"/>
    <n v="885125"/>
    <m/>
    <m/>
    <s v="BROOKDALE LLC"/>
    <m/>
    <s v="3868 ALBAN ST, Unit 19"/>
    <x v="3"/>
    <x v="0"/>
    <x v="0"/>
    <m/>
  </r>
  <r>
    <n v="4"/>
    <n v="3513"/>
    <n v="1"/>
    <d v="2004-07-23T00:00:00"/>
    <x v="1"/>
    <n v="1"/>
    <s v="Active Bethel Citizens"/>
    <n v="4222359"/>
    <n v="885125"/>
    <m/>
    <m/>
    <s v="BROOKDALE LLC"/>
    <m/>
    <s v="3868 ALBAN ST, Unit 2"/>
    <x v="3"/>
    <x v="0"/>
    <x v="0"/>
    <m/>
  </r>
  <r>
    <n v="4"/>
    <n v="3178"/>
    <n v="1"/>
    <d v="2004-07-26T00:00:00"/>
    <x v="0"/>
    <n v="1"/>
    <s v="River Road Community Organization"/>
    <n v="4233311"/>
    <n v="888678"/>
    <m/>
    <m/>
    <s v="HEITMAN CUSTOM HOMES"/>
    <m/>
    <s v="881 JACKIES LN"/>
    <x v="3"/>
    <x v="0"/>
    <x v="0"/>
    <m/>
  </r>
  <r>
    <n v="4"/>
    <n v="3242"/>
    <n v="1"/>
    <d v="2004-07-26T00:00:00"/>
    <x v="0"/>
    <n v="1"/>
    <s v="Active Bethel Citizens"/>
    <n v="4212786"/>
    <n v="891847"/>
    <m/>
    <m/>
    <s v="B H ANDERSON CONSTRUCTION"/>
    <m/>
    <s v="5515 KING ARTHUR CT"/>
    <x v="3"/>
    <x v="0"/>
    <x v="0"/>
    <m/>
  </r>
  <r>
    <n v="4"/>
    <n v="2702"/>
    <n v="1"/>
    <d v="2004-07-27T00:00:00"/>
    <x v="0"/>
    <n v="1"/>
    <s v="Northeast Neighbors"/>
    <n v="4242963"/>
    <n v="897001"/>
    <m/>
    <m/>
    <s v="MELTEBEKE BUILT"/>
    <m/>
    <s v="2053 LAKEVIEW DR"/>
    <x v="3"/>
    <x v="0"/>
    <x v="0"/>
    <m/>
  </r>
  <r>
    <n v="4"/>
    <n v="2973"/>
    <n v="1"/>
    <d v="2004-07-27T00:00:00"/>
    <x v="0"/>
    <n v="1"/>
    <s v="Northeast Neighbors"/>
    <n v="4243021"/>
    <n v="897776"/>
    <m/>
    <m/>
    <s v="MELTEBEKE DAVID"/>
    <m/>
    <s v="2030 LAKE WIND DR"/>
    <x v="3"/>
    <x v="0"/>
    <x v="0"/>
    <m/>
  </r>
  <r>
    <n v="4"/>
    <n v="3185"/>
    <n v="1"/>
    <d v="2004-07-27T00:00:00"/>
    <x v="0"/>
    <n v="1"/>
    <s v="Laurel Hill Valley Citizens"/>
    <n v="4250777"/>
    <n v="871527"/>
    <m/>
    <m/>
    <s v="PHILLIPS STEVE"/>
    <m/>
    <s v="2667 AUGUSTA ST"/>
    <x v="3"/>
    <x v="0"/>
    <x v="0"/>
    <m/>
  </r>
  <r>
    <n v="4"/>
    <n v="3603"/>
    <n v="1"/>
    <d v="2004-07-27T00:00:00"/>
    <x v="1"/>
    <n v="1"/>
    <s v="West Eugene Community Organization"/>
    <n v="4221599"/>
    <n v="877190"/>
    <m/>
    <s v="Churchill Meadows"/>
    <s v="CHURCHILL GROUP LLC"/>
    <m/>
    <s v="1415 S BERTELSEN RD, Unit 30"/>
    <x v="3"/>
    <x v="0"/>
    <x v="0"/>
    <m/>
  </r>
  <r>
    <n v="4"/>
    <n v="2816"/>
    <n v="1"/>
    <d v="2004-07-28T00:00:00"/>
    <x v="0"/>
    <n v="1"/>
    <s v="Santa Clara Community Organization"/>
    <n v="4226875"/>
    <n v="907875"/>
    <m/>
    <m/>
    <s v="BREEDEN BROS INC--DUPLICATE"/>
    <m/>
    <s v="88 LARKSMEAD LN"/>
    <x v="3"/>
    <x v="0"/>
    <x v="0"/>
    <m/>
  </r>
  <r>
    <n v="4"/>
    <n v="3240"/>
    <n v="1"/>
    <d v="2004-07-28T00:00:00"/>
    <x v="0"/>
    <n v="1"/>
    <s v="Santa Clara Community Organization"/>
    <n v="4227366"/>
    <n v="904143"/>
    <m/>
    <m/>
    <s v="B H ANDERSON CONSTRUCTION"/>
    <m/>
    <s v="3683 LODENQUAI LN"/>
    <x v="3"/>
    <x v="0"/>
    <x v="0"/>
    <m/>
  </r>
  <r>
    <n v="4"/>
    <n v="1476"/>
    <n v="1"/>
    <d v="2004-07-30T00:00:00"/>
    <x v="0"/>
    <n v="1"/>
    <s v="Active Bethel Citizens"/>
    <n v="4216618"/>
    <n v="887749"/>
    <m/>
    <m/>
    <s v="D R HORTON INC"/>
    <m/>
    <s v="875 HOLLOW WAY"/>
    <x v="3"/>
    <x v="0"/>
    <x v="0"/>
    <m/>
  </r>
  <r>
    <n v="4"/>
    <n v="1477"/>
    <n v="1"/>
    <d v="2004-07-30T00:00:00"/>
    <x v="0"/>
    <n v="1"/>
    <s v="Active Bethel Citizens"/>
    <n v="4216628"/>
    <n v="888004"/>
    <m/>
    <m/>
    <s v="D R HORTON INC"/>
    <m/>
    <s v="977 HOLLOW WAY"/>
    <x v="3"/>
    <x v="0"/>
    <x v="0"/>
    <m/>
  </r>
  <r>
    <n v="4"/>
    <n v="1478"/>
    <n v="1"/>
    <d v="2004-07-30T00:00:00"/>
    <x v="0"/>
    <n v="1"/>
    <s v="Active Bethel Citizens"/>
    <n v="4216485"/>
    <n v="887884"/>
    <m/>
    <m/>
    <s v="D R HORTON INC"/>
    <m/>
    <s v="944 HOLLOW WAY"/>
    <x v="3"/>
    <x v="0"/>
    <x v="0"/>
    <m/>
  </r>
  <r>
    <n v="4"/>
    <n v="1855"/>
    <n v="1"/>
    <d v="2004-07-30T00:00:00"/>
    <x v="0"/>
    <n v="1"/>
    <s v="Laurel Hill Valley Citizens"/>
    <n v="4251616"/>
    <n v="870991"/>
    <m/>
    <m/>
    <s v="VISIONARY INVESTMENTS II INC"/>
    <m/>
    <s v="2755 PINEROCK DR"/>
    <x v="3"/>
    <x v="0"/>
    <x v="0"/>
    <m/>
  </r>
  <r>
    <n v="4"/>
    <n v="1857"/>
    <n v="1"/>
    <d v="2004-07-30T00:00:00"/>
    <x v="0"/>
    <n v="1"/>
    <s v="Laurel Hill Valley Citizens"/>
    <n v="4251634"/>
    <n v="870828"/>
    <m/>
    <m/>
    <s v="VISIONARY INVESTMENTS II INC"/>
    <m/>
    <s v="2777 PINEROCK DR"/>
    <x v="3"/>
    <x v="0"/>
    <x v="0"/>
    <m/>
  </r>
  <r>
    <n v="4"/>
    <n v="1858"/>
    <n v="1"/>
    <d v="2004-07-30T00:00:00"/>
    <x v="0"/>
    <n v="1"/>
    <s v="Laurel Hill Valley Citizens"/>
    <n v="4251630"/>
    <n v="870908"/>
    <m/>
    <m/>
    <s v="VISIONARY INVESTMENTS II INC"/>
    <m/>
    <s v="2769 PINEROCK DR"/>
    <x v="3"/>
    <x v="0"/>
    <x v="0"/>
    <m/>
  </r>
  <r>
    <n v="4"/>
    <n v="1859"/>
    <n v="1"/>
    <d v="2004-07-30T00:00:00"/>
    <x v="0"/>
    <n v="1"/>
    <s v="Laurel Hill Valley Citizens"/>
    <n v="4251616"/>
    <n v="870949"/>
    <m/>
    <m/>
    <s v="VISIONARY INVESTMENTS II INC"/>
    <m/>
    <s v="2761 PINEROCK DR"/>
    <x v="3"/>
    <x v="0"/>
    <x v="0"/>
    <m/>
  </r>
  <r>
    <n v="4"/>
    <n v="1860"/>
    <n v="1"/>
    <d v="2004-07-30T00:00:00"/>
    <x v="0"/>
    <n v="1"/>
    <s v="Laurel Hill Valley Citizens"/>
    <n v="4251624"/>
    <n v="870868"/>
    <m/>
    <m/>
    <s v="VISIONARY INVESTMENTS II INC"/>
    <m/>
    <s v="2773 PINEROCK DR"/>
    <x v="3"/>
    <x v="0"/>
    <x v="0"/>
    <m/>
  </r>
  <r>
    <n v="4"/>
    <n v="2121"/>
    <n v="1"/>
    <d v="2004-07-30T00:00:00"/>
    <x v="0"/>
    <n v="1"/>
    <s v="Harlow Neighbors"/>
    <n v="4246379"/>
    <n v="887742"/>
    <m/>
    <m/>
    <s v="COZY HOMES BY TOM WIRFS DBA"/>
    <m/>
    <s v="2768 MALLORY LN"/>
    <x v="3"/>
    <x v="0"/>
    <x v="0"/>
    <m/>
  </r>
  <r>
    <n v="4"/>
    <n v="2122"/>
    <n v="1"/>
    <d v="2004-07-30T00:00:00"/>
    <x v="0"/>
    <n v="1"/>
    <s v="Harlow Neighbors"/>
    <n v="4246416"/>
    <n v="887743"/>
    <m/>
    <m/>
    <s v="COZY HOMES BY TOM WIRFS DBA"/>
    <m/>
    <s v="2774 MALLORY LN"/>
    <x v="3"/>
    <x v="0"/>
    <x v="0"/>
    <m/>
  </r>
  <r>
    <n v="4"/>
    <n v="2123"/>
    <n v="1"/>
    <d v="2004-07-30T00:00:00"/>
    <x v="0"/>
    <n v="1"/>
    <s v="Harlow Neighbors"/>
    <n v="4246384"/>
    <n v="887853"/>
    <m/>
    <m/>
    <s v="COZY HOMES BY TOM WIRFS DBA"/>
    <m/>
    <s v="2769 MALLORY LN"/>
    <x v="3"/>
    <x v="0"/>
    <x v="0"/>
    <m/>
  </r>
  <r>
    <n v="4"/>
    <n v="2124"/>
    <n v="1"/>
    <d v="2004-07-30T00:00:00"/>
    <x v="0"/>
    <n v="1"/>
    <s v="Harlow Neighbors"/>
    <n v="4246347"/>
    <n v="887854"/>
    <m/>
    <m/>
    <s v="COZY HOMES BY TOM WIRFS DBA"/>
    <m/>
    <s v="2755 MALLORY LN"/>
    <x v="3"/>
    <x v="0"/>
    <x v="0"/>
    <m/>
  </r>
  <r>
    <n v="4"/>
    <n v="2125"/>
    <n v="1"/>
    <d v="2004-07-30T00:00:00"/>
    <x v="0"/>
    <n v="1"/>
    <s v="Harlow Neighbors"/>
    <n v="4246302"/>
    <n v="887744"/>
    <m/>
    <m/>
    <s v="COZY HOMES BY TOM WIRFS DBA"/>
    <m/>
    <s v="2740 MALLORY LN"/>
    <x v="3"/>
    <x v="0"/>
    <x v="0"/>
    <m/>
  </r>
  <r>
    <n v="4"/>
    <n v="2126"/>
    <n v="1"/>
    <d v="2004-07-30T00:00:00"/>
    <x v="0"/>
    <n v="1"/>
    <s v="Harlow Neighbors"/>
    <n v="4246422"/>
    <n v="887851"/>
    <m/>
    <m/>
    <s v="COZY HOMES BY TOM WIRFS DBA"/>
    <m/>
    <s v="2781 MALLORY LN"/>
    <x v="3"/>
    <x v="0"/>
    <x v="0"/>
    <m/>
  </r>
  <r>
    <n v="4"/>
    <n v="2127"/>
    <n v="1"/>
    <d v="2004-07-30T00:00:00"/>
    <x v="0"/>
    <n v="1"/>
    <s v="Harlow Neighbors"/>
    <n v="4246339"/>
    <n v="887744"/>
    <m/>
    <m/>
    <s v="COZY HOMES BY TOM WIRFS DBA"/>
    <m/>
    <s v="2752 MALLORY LN"/>
    <x v="3"/>
    <x v="0"/>
    <x v="0"/>
    <m/>
  </r>
  <r>
    <n v="4"/>
    <n v="2634"/>
    <n v="1"/>
    <d v="2004-07-30T00:00:00"/>
    <x v="0"/>
    <n v="1"/>
    <s v="Active Bethel Citizens"/>
    <n v="4216406"/>
    <n v="888403"/>
    <m/>
    <m/>
    <s v="D R HORTON INC"/>
    <m/>
    <s v="1069 THRONE DR"/>
    <x v="3"/>
    <x v="0"/>
    <x v="0"/>
    <m/>
  </r>
  <r>
    <n v="4"/>
    <n v="2635"/>
    <n v="1"/>
    <d v="2004-07-30T00:00:00"/>
    <x v="0"/>
    <n v="1"/>
    <s v="Active Bethel Citizens"/>
    <n v="4216639"/>
    <n v="888331"/>
    <m/>
    <m/>
    <s v="D R HORTON INC"/>
    <m/>
    <s v="1051 HOLLOW WAY"/>
    <x v="3"/>
    <x v="0"/>
    <x v="0"/>
    <m/>
  </r>
  <r>
    <n v="4"/>
    <n v="2640"/>
    <n v="1"/>
    <d v="2004-07-30T00:00:00"/>
    <x v="0"/>
    <n v="1"/>
    <s v="Active Bethel Citizens"/>
    <n v="4216486"/>
    <n v="888010"/>
    <m/>
    <m/>
    <s v="D R HORTON INC"/>
    <m/>
    <s v="984 HOLLOW WAY"/>
    <x v="3"/>
    <x v="0"/>
    <x v="0"/>
    <m/>
  </r>
  <r>
    <n v="4"/>
    <n v="2641"/>
    <n v="1"/>
    <d v="2004-07-30T00:00:00"/>
    <x v="0"/>
    <n v="1"/>
    <s v="Active Bethel Citizens"/>
    <n v="4216641"/>
    <n v="888405"/>
    <m/>
    <m/>
    <s v="D R HORTON INC"/>
    <m/>
    <s v="1065 HOLLOW WAY"/>
    <x v="3"/>
    <x v="0"/>
    <x v="0"/>
    <m/>
  </r>
  <r>
    <n v="4"/>
    <n v="2705"/>
    <n v="1"/>
    <d v="2004-07-30T00:00:00"/>
    <x v="0"/>
    <n v="1"/>
    <s v="Santa Clara Community Organization"/>
    <n v="4231563"/>
    <n v="898454"/>
    <m/>
    <m/>
    <s v="NEDCO CORP"/>
    <m/>
    <s v="2642 MIMI ST"/>
    <x v="3"/>
    <x v="0"/>
    <x v="0"/>
    <m/>
  </r>
  <r>
    <n v="4"/>
    <n v="2707"/>
    <n v="1"/>
    <d v="2004-07-30T00:00:00"/>
    <x v="0"/>
    <n v="1"/>
    <s v="Santa Clara Community Organization"/>
    <n v="4231563"/>
    <n v="898490"/>
    <m/>
    <m/>
    <s v="NEDCO CORP"/>
    <m/>
    <s v="2646 MIMI ST"/>
    <x v="3"/>
    <x v="0"/>
    <x v="0"/>
    <m/>
  </r>
  <r>
    <n v="4"/>
    <n v="2709"/>
    <n v="1"/>
    <d v="2004-07-30T00:00:00"/>
    <x v="0"/>
    <n v="1"/>
    <s v="Santa Clara Community Organization"/>
    <n v="4231563"/>
    <n v="898532"/>
    <m/>
    <m/>
    <s v="NEDCO CORP"/>
    <m/>
    <s v="2660 MIMI ST"/>
    <x v="3"/>
    <x v="0"/>
    <x v="0"/>
    <m/>
  </r>
  <r>
    <n v="4"/>
    <n v="2711"/>
    <n v="1"/>
    <d v="2004-07-30T00:00:00"/>
    <x v="0"/>
    <n v="1"/>
    <s v="Santa Clara Community Organization"/>
    <n v="4231563"/>
    <n v="898573"/>
    <m/>
    <m/>
    <s v="NEDCO CORP"/>
    <m/>
    <s v="2664 MIMI ST"/>
    <x v="3"/>
    <x v="0"/>
    <x v="0"/>
    <m/>
  </r>
  <r>
    <n v="4"/>
    <n v="3154"/>
    <n v="1"/>
    <d v="2004-07-30T00:00:00"/>
    <x v="0"/>
    <n v="1"/>
    <s v="Santa Clara Community Organization"/>
    <n v="4222577"/>
    <n v="902277"/>
    <m/>
    <m/>
    <s v="IVERSON &amp; CO INC"/>
    <m/>
    <s v="1340 CHARDONNAY LN"/>
    <x v="3"/>
    <x v="0"/>
    <x v="0"/>
    <m/>
  </r>
  <r>
    <n v="4"/>
    <n v="3224"/>
    <n v="1"/>
    <d v="2004-07-30T00:00:00"/>
    <x v="6"/>
    <n v="1"/>
    <s v="Santa Clara Community Organization"/>
    <n v="4228324"/>
    <n v="903935"/>
    <m/>
    <m/>
    <s v="MOLD ERIK K &amp; TASHA M"/>
    <m/>
    <s v="115 IRVINGTON DR, Unit A"/>
    <x v="3"/>
    <x v="0"/>
    <x v="0"/>
    <m/>
  </r>
  <r>
    <n v="4"/>
    <n v="3313"/>
    <n v="1"/>
    <d v="2004-07-30T00:00:00"/>
    <x v="0"/>
    <n v="1"/>
    <s v="Active Bethel Citizens"/>
    <n v="4216508"/>
    <n v="888606"/>
    <m/>
    <m/>
    <s v="D R HORTON INC"/>
    <m/>
    <s v="1092 HOLLOW WAY"/>
    <x v="3"/>
    <x v="0"/>
    <x v="0"/>
    <m/>
  </r>
  <r>
    <n v="4"/>
    <n v="3314"/>
    <n v="1"/>
    <d v="2004-07-30T00:00:00"/>
    <x v="0"/>
    <n v="1"/>
    <s v="Active Bethel Citizens"/>
    <n v="4216634"/>
    <n v="888187"/>
    <m/>
    <m/>
    <s v="D R HORTON INC"/>
    <m/>
    <s v="1023 HOLLOW WAY"/>
    <x v="3"/>
    <x v="0"/>
    <x v="0"/>
    <m/>
  </r>
  <r>
    <n v="4"/>
    <n v="3315"/>
    <n v="1"/>
    <d v="2004-07-30T00:00:00"/>
    <x v="0"/>
    <n v="1"/>
    <s v="Active Bethel Citizens"/>
    <n v="4216408"/>
    <n v="888472"/>
    <m/>
    <m/>
    <s v="D R HORTON INC"/>
    <m/>
    <s v="1075 THRONE DR"/>
    <x v="3"/>
    <x v="0"/>
    <x v="0"/>
    <m/>
  </r>
  <r>
    <n v="4"/>
    <n v="3316"/>
    <n v="1"/>
    <d v="2004-07-30T00:00:00"/>
    <x v="0"/>
    <n v="1"/>
    <s v="Active Bethel Citizens"/>
    <n v="4216417"/>
    <n v="888610"/>
    <m/>
    <m/>
    <s v="D R HORTON INC"/>
    <m/>
    <s v="1093 THRONE DR"/>
    <x v="3"/>
    <x v="0"/>
    <x v="0"/>
    <m/>
  </r>
  <r>
    <n v="4"/>
    <n v="3317"/>
    <n v="1"/>
    <d v="2004-07-30T00:00:00"/>
    <x v="0"/>
    <n v="1"/>
    <s v="Active Bethel Citizens"/>
    <n v="4216647"/>
    <n v="888613"/>
    <m/>
    <m/>
    <s v="D R HORTON INC"/>
    <m/>
    <s v="1095 HOLLOW WAY"/>
    <x v="3"/>
    <x v="0"/>
    <x v="0"/>
    <m/>
  </r>
  <r>
    <n v="4"/>
    <n v="3666"/>
    <n v="1"/>
    <d v="2004-07-30T00:00:00"/>
    <x v="1"/>
    <n v="1"/>
    <s v="Active Bethel Citizens"/>
    <n v="4220215"/>
    <n v="885248"/>
    <m/>
    <s v="Roosevelt Acres"/>
    <s v="EMERALD LIFESTYLE HOMES"/>
    <m/>
    <s v="4175 FERGUS AVE, Unit 14"/>
    <x v="3"/>
    <x v="0"/>
    <x v="0"/>
    <m/>
  </r>
  <r>
    <n v="4"/>
    <n v="3667"/>
    <n v="1"/>
    <d v="2004-07-30T00:00:00"/>
    <x v="1"/>
    <n v="1"/>
    <s v="Active Bethel Citizens"/>
    <n v="4220215"/>
    <n v="885248"/>
    <m/>
    <s v="Roosevelt Acres"/>
    <s v="EMERALD LIFESTYLE HOMES"/>
    <m/>
    <s v="4175 FERGUS AVE, Unit 19"/>
    <x v="3"/>
    <x v="0"/>
    <x v="0"/>
    <m/>
  </r>
  <r>
    <n v="4"/>
    <n v="593"/>
    <n v="1"/>
    <d v="2004-08-02T00:00:00"/>
    <x v="0"/>
    <n v="1"/>
    <s v="Southeast Neighbors"/>
    <n v="4237303"/>
    <n v="860322"/>
    <m/>
    <m/>
    <s v="DAVIS STEPHEN"/>
    <m/>
    <s v="74 CONSTANTINE PL"/>
    <x v="3"/>
    <x v="0"/>
    <x v="0"/>
    <m/>
  </r>
  <r>
    <n v="4"/>
    <n v="2267"/>
    <n v="1"/>
    <d v="2004-08-02T00:00:00"/>
    <x v="2"/>
    <n v="1"/>
    <s v="Active Bethel Citizens"/>
    <n v="4214822"/>
    <n v="890156"/>
    <m/>
    <m/>
    <s v="EUGENE SALES CENTER"/>
    <m/>
    <s v="5423 OLYMPIC CIR"/>
    <x v="3"/>
    <x v="0"/>
    <x v="0"/>
    <m/>
  </r>
  <r>
    <n v="4"/>
    <n v="2713"/>
    <n v="1"/>
    <d v="2004-08-02T00:00:00"/>
    <x v="0"/>
    <n v="1"/>
    <s v="Santa Clara Community Organization"/>
    <n v="4231716"/>
    <n v="898565"/>
    <m/>
    <m/>
    <s v="NEDCO CORP"/>
    <m/>
    <s v="2653 MIMI ST"/>
    <x v="3"/>
    <x v="0"/>
    <x v="0"/>
    <m/>
  </r>
  <r>
    <n v="4"/>
    <n v="2714"/>
    <n v="1"/>
    <d v="2004-08-02T00:00:00"/>
    <x v="0"/>
    <n v="1"/>
    <s v="Santa Clara Community Organization"/>
    <n v="4231673"/>
    <n v="898514"/>
    <m/>
    <m/>
    <s v="NEDCO CORP"/>
    <m/>
    <s v="2635 MIMI ST"/>
    <x v="3"/>
    <x v="0"/>
    <x v="0"/>
    <m/>
  </r>
  <r>
    <n v="4"/>
    <n v="2715"/>
    <n v="1"/>
    <d v="2004-08-02T00:00:00"/>
    <x v="0"/>
    <n v="1"/>
    <s v="Santa Clara Community Organization"/>
    <n v="4231718"/>
    <n v="898400"/>
    <m/>
    <m/>
    <s v="NEDCO CORP"/>
    <m/>
    <s v="2617 MIMI ST"/>
    <x v="3"/>
    <x v="0"/>
    <x v="0"/>
    <m/>
  </r>
  <r>
    <n v="4"/>
    <n v="2716"/>
    <n v="1"/>
    <d v="2004-08-02T00:00:00"/>
    <x v="0"/>
    <n v="1"/>
    <s v="Santa Clara Community Organization"/>
    <n v="4231677"/>
    <n v="898346"/>
    <m/>
    <m/>
    <s v="NEDCO CORP"/>
    <m/>
    <s v="2613 MIMI ST"/>
    <x v="3"/>
    <x v="0"/>
    <x v="0"/>
    <m/>
  </r>
  <r>
    <n v="4"/>
    <n v="2717"/>
    <n v="1"/>
    <d v="2004-08-02T00:00:00"/>
    <x v="0"/>
    <n v="1"/>
    <s v="Santa Clara Community Organization"/>
    <n v="4231735"/>
    <n v="898346"/>
    <m/>
    <m/>
    <s v="NEDCO CORP"/>
    <m/>
    <s v="2615 MIMI ST"/>
    <x v="3"/>
    <x v="0"/>
    <x v="0"/>
    <m/>
  </r>
  <r>
    <n v="4"/>
    <n v="2718"/>
    <n v="1"/>
    <d v="2004-08-02T00:00:00"/>
    <x v="0"/>
    <n v="1"/>
    <s v="Santa Clara Community Organization"/>
    <n v="4231675"/>
    <n v="898567"/>
    <m/>
    <m/>
    <s v="NEDCO CORP"/>
    <m/>
    <s v="2657 MIMI ST"/>
    <x v="3"/>
    <x v="0"/>
    <x v="0"/>
    <m/>
  </r>
  <r>
    <n v="4"/>
    <n v="2719"/>
    <n v="1"/>
    <d v="2004-08-02T00:00:00"/>
    <x v="0"/>
    <n v="1"/>
    <s v="Santa Clara Community Organization"/>
    <n v="4231709"/>
    <n v="898513"/>
    <m/>
    <m/>
    <s v="NEDCO CORP"/>
    <m/>
    <s v="2637 MIMI ST"/>
    <x v="3"/>
    <x v="0"/>
    <x v="0"/>
    <m/>
  </r>
  <r>
    <n v="4"/>
    <n v="2720"/>
    <n v="1"/>
    <d v="2004-08-02T00:00:00"/>
    <x v="0"/>
    <n v="1"/>
    <s v="Santa Clara Community Organization"/>
    <n v="4231669"/>
    <n v="898443"/>
    <m/>
    <m/>
    <s v="NEDCO CORP"/>
    <m/>
    <s v="2633 MIMI ST"/>
    <x v="3"/>
    <x v="0"/>
    <x v="0"/>
    <m/>
  </r>
  <r>
    <n v="4"/>
    <n v="2721"/>
    <n v="1"/>
    <d v="2004-08-02T00:00:00"/>
    <x v="0"/>
    <n v="1"/>
    <s v="Santa Clara Community Organization"/>
    <n v="4231668"/>
    <n v="898398"/>
    <m/>
    <m/>
    <s v="NEDCO CORP"/>
    <m/>
    <s v="2631 MIMI ST"/>
    <x v="3"/>
    <x v="0"/>
    <x v="0"/>
    <m/>
  </r>
  <r>
    <n v="4"/>
    <n v="3136"/>
    <n v="1"/>
    <d v="2004-08-02T00:00:00"/>
    <x v="0"/>
    <n v="1"/>
    <s v="Churchill Area Neighbors"/>
    <n v="4227947"/>
    <n v="868852"/>
    <m/>
    <m/>
    <s v="HIATT MICHAEL"/>
    <m/>
    <s v="3283 JAYHAWK CT"/>
    <x v="3"/>
    <x v="0"/>
    <x v="0"/>
    <m/>
  </r>
  <r>
    <n v="4"/>
    <n v="3137"/>
    <n v="1"/>
    <d v="2004-08-02T00:00:00"/>
    <x v="0"/>
    <n v="1"/>
    <s v="Churchill Area Neighbors"/>
    <n v="4227781"/>
    <n v="868766"/>
    <m/>
    <m/>
    <s v="STAPLETON NATHAN"/>
    <m/>
    <s v="3294 JAYHAWK CT"/>
    <x v="3"/>
    <x v="0"/>
    <x v="0"/>
    <m/>
  </r>
  <r>
    <n v="4"/>
    <n v="688"/>
    <n v="1"/>
    <d v="2004-08-03T00:00:00"/>
    <x v="0"/>
    <n v="1"/>
    <s v="Santa Clara Community Organization"/>
    <n v="4231915"/>
    <n v="903640"/>
    <m/>
    <m/>
    <s v="BROTEN ROBERT"/>
    <m/>
    <s v="3685 KENDRA ST"/>
    <x v="3"/>
    <x v="0"/>
    <x v="0"/>
    <m/>
  </r>
  <r>
    <n v="4"/>
    <n v="2833"/>
    <n v="1"/>
    <d v="2004-08-03T00:00:00"/>
    <x v="0"/>
    <n v="1"/>
    <s v="Santa Clara Community Organization"/>
    <n v="4231685"/>
    <n v="899898"/>
    <m/>
    <m/>
    <s v="OREGON ESTATES LLC"/>
    <m/>
    <s v="454 SALTY WAY"/>
    <x v="3"/>
    <x v="0"/>
    <x v="0"/>
    <m/>
  </r>
  <r>
    <n v="4"/>
    <n v="2814"/>
    <n v="1"/>
    <d v="2004-08-05T00:00:00"/>
    <x v="0"/>
    <n v="1"/>
    <s v="Churchill Area Neighbors"/>
    <n v="4223658"/>
    <n v="870424"/>
    <m/>
    <m/>
    <s v="COOPER DUANE"/>
    <m/>
    <s v="2997 SUMMIT SKY BLVD"/>
    <x v="3"/>
    <x v="0"/>
    <x v="0"/>
    <m/>
  </r>
  <r>
    <n v="4"/>
    <n v="2870"/>
    <n v="1"/>
    <d v="2004-08-05T00:00:00"/>
    <x v="0"/>
    <n v="1"/>
    <s v="Churchill Area Neighbors"/>
    <n v="4224426"/>
    <n v="869281"/>
    <m/>
    <m/>
    <s v="BREEDEN BROS INC--DUPLICATE"/>
    <m/>
    <s v="3408 BENTLEY AVE"/>
    <x v="3"/>
    <x v="0"/>
    <x v="0"/>
    <m/>
  </r>
  <r>
    <n v="4"/>
    <n v="3298"/>
    <n v="1"/>
    <d v="2004-08-05T00:00:00"/>
    <x v="0"/>
    <n v="1"/>
    <s v="Active Bethel Citizens"/>
    <n v="4223250"/>
    <n v="891886"/>
    <m/>
    <m/>
    <s v="EDGAR JOE"/>
    <m/>
    <s v="3725 DOVE LN"/>
    <x v="3"/>
    <x v="0"/>
    <x v="0"/>
    <m/>
  </r>
  <r>
    <n v="4"/>
    <n v="3300"/>
    <n v="1"/>
    <d v="2004-08-05T00:00:00"/>
    <x v="0"/>
    <n v="1"/>
    <s v="Active Bethel Citizens"/>
    <n v="4223253"/>
    <n v="891786"/>
    <m/>
    <m/>
    <s v="EDGAR JOE"/>
    <m/>
    <s v="3729 DOVE LN"/>
    <x v="3"/>
    <x v="0"/>
    <x v="0"/>
    <m/>
  </r>
  <r>
    <n v="4"/>
    <n v="684"/>
    <n v="1"/>
    <d v="2004-08-10T00:00:00"/>
    <x v="0"/>
    <n v="1"/>
    <s v="Santa Clara Community Organization"/>
    <n v="4231861"/>
    <n v="903652"/>
    <m/>
    <m/>
    <s v="DAVIS PAT &amp; STEPHANIE"/>
    <m/>
    <s v="3679 KENDRA ST"/>
    <x v="3"/>
    <x v="0"/>
    <x v="0"/>
    <m/>
  </r>
  <r>
    <n v="4"/>
    <n v="2565"/>
    <n v="1"/>
    <d v="2004-08-10T00:00:00"/>
    <x v="0"/>
    <n v="1"/>
    <s v="River Road Community Organization"/>
    <n v="4227461"/>
    <n v="894721"/>
    <m/>
    <m/>
    <s v="ANDREASON JOHN R"/>
    <m/>
    <s v="1733 HEMLOCK ST"/>
    <x v="3"/>
    <x v="0"/>
    <x v="0"/>
    <m/>
  </r>
  <r>
    <n v="4"/>
    <n v="3095"/>
    <n v="1"/>
    <d v="2004-08-10T00:00:00"/>
    <x v="0"/>
    <n v="1"/>
    <s v="Northeast Neighbors"/>
    <n v="4250571"/>
    <n v="894140"/>
    <m/>
    <m/>
    <s v="FUTURE B HOMES INC"/>
    <m/>
    <s v="3326 WILMINGTON CT"/>
    <x v="3"/>
    <x v="0"/>
    <x v="0"/>
    <m/>
  </r>
  <r>
    <n v="4"/>
    <n v="3096"/>
    <n v="1"/>
    <d v="2004-08-10T00:00:00"/>
    <x v="0"/>
    <n v="1"/>
    <s v="Northeast Neighbors"/>
    <n v="4250471"/>
    <n v="893863"/>
    <m/>
    <m/>
    <s v="FUTURE B HOMES INC"/>
    <m/>
    <s v="3302 ROANOKE AVE"/>
    <x v="3"/>
    <x v="0"/>
    <x v="0"/>
    <m/>
  </r>
  <r>
    <n v="4"/>
    <n v="3134"/>
    <n v="1"/>
    <d v="2004-08-11T00:00:00"/>
    <x v="0"/>
    <n v="1"/>
    <s v="Churchill Area Neighbors"/>
    <n v="4227521"/>
    <n v="869353"/>
    <m/>
    <m/>
    <s v="THORNTON BRAD"/>
    <m/>
    <s v="3284 BLACKTAIL DR"/>
    <x v="3"/>
    <x v="0"/>
    <x v="0"/>
    <m/>
  </r>
  <r>
    <n v="4"/>
    <n v="3424"/>
    <n v="1"/>
    <d v="2004-08-11T00:00:00"/>
    <x v="6"/>
    <n v="1"/>
    <s v="Amazon Neighbors Association"/>
    <n v="4242492"/>
    <n v="872125"/>
    <m/>
    <m/>
    <s v="RAINES PATRICIA"/>
    <m/>
    <s v="2575 HILYARD ST, Unit A"/>
    <x v="3"/>
    <x v="0"/>
    <x v="0"/>
    <m/>
  </r>
  <r>
    <n v="4"/>
    <n v="3914"/>
    <n v="1"/>
    <d v="2004-08-11T00:00:00"/>
    <x v="1"/>
    <n v="1"/>
    <s v="Active Bethel Citizens"/>
    <n v="4222359"/>
    <n v="885125"/>
    <m/>
    <m/>
    <s v="BROOKDALE LLC"/>
    <m/>
    <s v="3868 ALBAN ST, Unit 25"/>
    <x v="3"/>
    <x v="0"/>
    <x v="0"/>
    <m/>
  </r>
  <r>
    <n v="4"/>
    <n v="3511"/>
    <n v="1"/>
    <d v="2004-08-12T00:00:00"/>
    <x v="0"/>
    <n v="1"/>
    <s v="Goodpasture Island Neighbors"/>
    <n v="4236954"/>
    <n v="894183"/>
    <m/>
    <m/>
    <s v="BRUCE WIECHERT CUSTOM HOMES"/>
    <m/>
    <s v="3443 LAKESIDE DR"/>
    <x v="3"/>
    <x v="0"/>
    <x v="0"/>
    <m/>
  </r>
  <r>
    <n v="4"/>
    <n v="2432"/>
    <n v="1"/>
    <d v="2004-08-13T00:00:00"/>
    <x v="3"/>
    <n v="2"/>
    <s v="River Road Community Organization"/>
    <n v="4226605"/>
    <n v="891711"/>
    <m/>
    <m/>
    <s v="SMITH BENJAMIN"/>
    <m/>
    <s v="892 KELLY LN"/>
    <x v="3"/>
    <x v="1"/>
    <x v="1"/>
    <s v="changed proposed units from 1 to 2."/>
  </r>
  <r>
    <n v="4"/>
    <n v="3398"/>
    <n v="1"/>
    <d v="2004-08-16T00:00:00"/>
    <x v="0"/>
    <n v="1"/>
    <s v="Santa Clara Community Organization"/>
    <n v="4222365"/>
    <n v="902408"/>
    <m/>
    <m/>
    <s v="IVERSON &amp; CO INC"/>
    <m/>
    <s v="1359 CHARDONNAY LN"/>
    <x v="3"/>
    <x v="0"/>
    <x v="0"/>
    <m/>
  </r>
  <r>
    <n v="4"/>
    <n v="3536"/>
    <n v="1"/>
    <d v="2004-08-16T00:00:00"/>
    <x v="0"/>
    <n v="1"/>
    <s v="Harlow Neighbors"/>
    <n v="4248522"/>
    <n v="890215"/>
    <m/>
    <m/>
    <s v="QUALITY HOMES"/>
    <m/>
    <s v="3074 WILLAKENZIE RD"/>
    <x v="3"/>
    <x v="0"/>
    <x v="0"/>
    <m/>
  </r>
  <r>
    <n v="4"/>
    <n v="2559"/>
    <n v="1"/>
    <d v="2004-08-17T00:00:00"/>
    <x v="0"/>
    <n v="1"/>
    <s v="Active Bethel Citizens"/>
    <n v="4217180"/>
    <n v="894525"/>
    <m/>
    <m/>
    <s v="TYNDALL JEFFREY DOUGLAS (JEFF)"/>
    <m/>
    <s v="2242 BLUE HERON LN"/>
    <x v="3"/>
    <x v="0"/>
    <x v="0"/>
    <m/>
  </r>
  <r>
    <n v="4"/>
    <n v="2997"/>
    <n v="1"/>
    <d v="2004-08-18T00:00:00"/>
    <x v="0"/>
    <n v="1"/>
    <s v="Northeast Neighbors"/>
    <n v="4250716"/>
    <n v="893880"/>
    <m/>
    <m/>
    <s v="ANSLOW &amp; DEGENEAULT"/>
    <m/>
    <s v="3346 ROANOKE AVE"/>
    <x v="3"/>
    <x v="0"/>
    <x v="0"/>
    <m/>
  </r>
  <r>
    <n v="4"/>
    <n v="3021"/>
    <n v="1"/>
    <d v="2004-08-18T00:00:00"/>
    <x v="0"/>
    <n v="1"/>
    <s v="Northeast Neighbors"/>
    <n v="4250633"/>
    <n v="893883"/>
    <m/>
    <m/>
    <s v="ANSLOW &amp; DEGENEAULT"/>
    <m/>
    <s v="3330 ROANOKE AVE"/>
    <x v="3"/>
    <x v="0"/>
    <x v="0"/>
    <m/>
  </r>
  <r>
    <n v="4"/>
    <n v="3127"/>
    <n v="1"/>
    <d v="2004-08-18T00:00:00"/>
    <x v="0"/>
    <n v="1"/>
    <s v="Churchill Area Neighbors"/>
    <n v="4224083"/>
    <n v="870154"/>
    <m/>
    <m/>
    <s v="BREEDEN BROS INC"/>
    <m/>
    <s v="3352 BENTLEY AVE"/>
    <x v="3"/>
    <x v="0"/>
    <x v="0"/>
    <m/>
  </r>
  <r>
    <n v="4"/>
    <n v="3198"/>
    <n v="1"/>
    <d v="2004-08-18T00:00:00"/>
    <x v="0"/>
    <n v="1"/>
    <s v="Northeast Neighbors"/>
    <n v="4250270"/>
    <n v="894304"/>
    <m/>
    <m/>
    <s v="ANSLOW &amp; DEGENEAULT"/>
    <m/>
    <s v="2644 CUMBERLAND DR"/>
    <x v="3"/>
    <x v="0"/>
    <x v="0"/>
    <m/>
  </r>
  <r>
    <n v="4"/>
    <n v="3433"/>
    <n v="1"/>
    <d v="2004-08-18T00:00:00"/>
    <x v="0"/>
    <n v="1"/>
    <s v="Northeast Neighbors"/>
    <n v="4250554"/>
    <n v="893872"/>
    <m/>
    <m/>
    <s v="FUTURE B HOMES INC"/>
    <m/>
    <s v="3324 ROANOKE AVE"/>
    <x v="3"/>
    <x v="0"/>
    <x v="0"/>
    <m/>
  </r>
  <r>
    <n v="4"/>
    <n v="3612"/>
    <n v="1"/>
    <d v="2004-08-18T00:00:00"/>
    <x v="0"/>
    <n v="1"/>
    <s v="Active Bethel Citizens"/>
    <n v="4216467"/>
    <n v="887457"/>
    <m/>
    <m/>
    <s v="D R HORTON INC"/>
    <m/>
    <s v="830 HOLLOW WAY"/>
    <x v="3"/>
    <x v="0"/>
    <x v="0"/>
    <m/>
  </r>
  <r>
    <n v="4"/>
    <n v="3175"/>
    <n v="1"/>
    <d v="2004-08-19T00:00:00"/>
    <x v="0"/>
    <n v="1"/>
    <s v="Southeast Neighbors"/>
    <n v="4246046"/>
    <n v="863307"/>
    <m/>
    <m/>
    <s v="NICE JOSHUA &amp; LISA"/>
    <m/>
    <s v="1776 E 43RD AVE"/>
    <x v="3"/>
    <x v="0"/>
    <x v="0"/>
    <m/>
  </r>
  <r>
    <n v="4"/>
    <n v="3535"/>
    <n v="1"/>
    <d v="2004-08-19T00:00:00"/>
    <x v="0"/>
    <n v="1"/>
    <s v="Harlow Neighbors"/>
    <n v="4248426"/>
    <n v="890296"/>
    <m/>
    <m/>
    <s v="QUALITY HOMES"/>
    <m/>
    <s v="3066 WILLAKENZIE RD"/>
    <x v="3"/>
    <x v="0"/>
    <x v="0"/>
    <m/>
  </r>
  <r>
    <n v="4"/>
    <n v="569"/>
    <n v="1"/>
    <d v="2004-08-20T00:00:00"/>
    <x v="6"/>
    <n v="1"/>
    <s v="Jefferson Westside Neighbors"/>
    <n v="4234925"/>
    <n v="877067"/>
    <m/>
    <m/>
    <s v="BETH GIL"/>
    <m/>
    <s v="1455 TYLER ST, Unit A"/>
    <x v="3"/>
    <x v="0"/>
    <x v="0"/>
    <m/>
  </r>
  <r>
    <n v="4"/>
    <n v="2441"/>
    <n v="1"/>
    <d v="2004-08-20T00:00:00"/>
    <x v="0"/>
    <n v="1"/>
    <s v="Cal Young Neighborhood Association"/>
    <n v="4240448"/>
    <n v="887792"/>
    <m/>
    <m/>
    <s v="WETZEL MARY ALICE"/>
    <m/>
    <s v="414 SPYGLASS DR"/>
    <x v="3"/>
    <x v="0"/>
    <x v="0"/>
    <m/>
  </r>
  <r>
    <n v="4"/>
    <n v="3306"/>
    <n v="1"/>
    <d v="2004-08-20T00:00:00"/>
    <x v="0"/>
    <n v="1"/>
    <s v="Laurel Hill Valley Citizens"/>
    <n v="4251325"/>
    <n v="871228"/>
    <m/>
    <m/>
    <s v="WILSON TODD A"/>
    <m/>
    <s v="2712 PINEROCK DR"/>
    <x v="3"/>
    <x v="0"/>
    <x v="0"/>
    <m/>
  </r>
  <r>
    <n v="4"/>
    <n v="2592"/>
    <n v="1"/>
    <d v="2004-08-23T00:00:00"/>
    <x v="2"/>
    <n v="1"/>
    <s v="Unknown"/>
    <m/>
    <m/>
    <m/>
    <m/>
    <s v="EUGENE SALES CENTER"/>
    <m/>
    <s v="5478 OLYMPIC CIRCLE"/>
    <x v="3"/>
    <x v="0"/>
    <x v="0"/>
    <m/>
  </r>
  <r>
    <n v="4"/>
    <n v="3088"/>
    <n v="1"/>
    <d v="2004-08-23T00:00:00"/>
    <x v="0"/>
    <n v="1"/>
    <s v="Cal Young Neighborhood Association"/>
    <n v="4243718"/>
    <n v="891207"/>
    <m/>
    <m/>
    <s v="SMITH JEANNE LOUISE"/>
    <m/>
    <s v="2168 JEPPESEN ACRES RD"/>
    <x v="3"/>
    <x v="0"/>
    <x v="0"/>
    <m/>
  </r>
  <r>
    <n v="4"/>
    <n v="3380"/>
    <n v="1"/>
    <d v="2004-08-23T00:00:00"/>
    <x v="0"/>
    <n v="1"/>
    <s v="Laurel Hill Valley Citizens"/>
    <n v="4251433"/>
    <n v="871294"/>
    <m/>
    <m/>
    <s v="RAKOCZY/WELKER ENTERPRISES"/>
    <m/>
    <s v="2711 PINEROCK DR"/>
    <x v="3"/>
    <x v="0"/>
    <x v="0"/>
    <m/>
  </r>
  <r>
    <n v="4"/>
    <n v="3482"/>
    <n v="1"/>
    <d v="2004-08-23T00:00:00"/>
    <x v="0"/>
    <n v="1"/>
    <s v="Santa Clara Community Organization"/>
    <n v="4231645"/>
    <n v="899836"/>
    <m/>
    <m/>
    <s v="OREGON ESTATES LLC"/>
    <m/>
    <s v="460 SALTY WAY"/>
    <x v="3"/>
    <x v="0"/>
    <x v="0"/>
    <m/>
  </r>
  <r>
    <n v="4"/>
    <n v="3611"/>
    <n v="1"/>
    <d v="2004-08-24T00:00:00"/>
    <x v="0"/>
    <n v="1"/>
    <s v="Active Bethel Citizens"/>
    <n v="4216475"/>
    <n v="887646"/>
    <m/>
    <m/>
    <s v="D R HORTON INC"/>
    <m/>
    <s v="864 HOLLOW WAY"/>
    <x v="3"/>
    <x v="0"/>
    <x v="0"/>
    <m/>
  </r>
  <r>
    <n v="4"/>
    <n v="3613"/>
    <n v="1"/>
    <d v="2004-08-24T00:00:00"/>
    <x v="0"/>
    <n v="1"/>
    <s v="Active Bethel Citizens"/>
    <n v="4216642"/>
    <n v="888474"/>
    <m/>
    <m/>
    <s v="D R HORTON INC"/>
    <m/>
    <s v="1073 HOLLOW WAY"/>
    <x v="3"/>
    <x v="0"/>
    <x v="0"/>
    <m/>
  </r>
  <r>
    <n v="4"/>
    <n v="3615"/>
    <n v="1"/>
    <d v="2004-08-24T00:00:00"/>
    <x v="0"/>
    <n v="1"/>
    <s v="Active Bethel Citizens"/>
    <n v="4216501"/>
    <n v="888467"/>
    <m/>
    <m/>
    <s v="D R HORTON INC"/>
    <m/>
    <s v="1064 HOLLOW WAY"/>
    <x v="3"/>
    <x v="0"/>
    <x v="0"/>
    <m/>
  </r>
  <r>
    <n v="4"/>
    <n v="3616"/>
    <n v="1"/>
    <d v="2004-08-24T00:00:00"/>
    <x v="0"/>
    <n v="1"/>
    <s v="Active Bethel Citizens"/>
    <n v="4216477"/>
    <n v="887714"/>
    <m/>
    <m/>
    <s v="D R HORTON INC"/>
    <m/>
    <s v="872 HOLLOW WAY"/>
    <x v="3"/>
    <x v="0"/>
    <x v="0"/>
    <m/>
  </r>
  <r>
    <n v="4"/>
    <n v="3617"/>
    <n v="1"/>
    <d v="2004-08-24T00:00:00"/>
    <x v="0"/>
    <n v="1"/>
    <s v="Active Bethel Citizens"/>
    <n v="4216413"/>
    <n v="888541"/>
    <m/>
    <m/>
    <s v="D R HORTON INC"/>
    <m/>
    <s v="1081 THRONE DR"/>
    <x v="3"/>
    <x v="0"/>
    <x v="0"/>
    <m/>
  </r>
  <r>
    <n v="4"/>
    <n v="3618"/>
    <n v="1"/>
    <d v="2004-08-24T00:00:00"/>
    <x v="0"/>
    <n v="1"/>
    <s v="Active Bethel Citizens"/>
    <n v="4216643"/>
    <n v="888543"/>
    <m/>
    <m/>
    <s v="D R HORTON INC"/>
    <m/>
    <s v="1087 HOLLOW WAY"/>
    <x v="3"/>
    <x v="0"/>
    <x v="0"/>
    <m/>
  </r>
  <r>
    <n v="4"/>
    <n v="3675"/>
    <n v="1"/>
    <d v="2004-08-24T00:00:00"/>
    <x v="0"/>
    <n v="1"/>
    <s v="Churchill Area Neighbors"/>
    <n v="4227791"/>
    <n v="869218"/>
    <m/>
    <m/>
    <s v="KISE TERRY &amp; NANETTE"/>
    <m/>
    <s v="3222 JAYHAWK CT"/>
    <x v="3"/>
    <x v="0"/>
    <x v="0"/>
    <m/>
  </r>
  <r>
    <n v="4"/>
    <n v="3018"/>
    <n v="1"/>
    <d v="2004-08-25T00:00:00"/>
    <x v="0"/>
    <n v="1"/>
    <s v="Northeast Neighbors"/>
    <n v="4250675"/>
    <n v="894155"/>
    <m/>
    <m/>
    <s v="ANSLOW &amp; DEGENEAULT"/>
    <m/>
    <s v="3344 WILMINGTON CT"/>
    <x v="3"/>
    <x v="0"/>
    <x v="0"/>
    <m/>
  </r>
  <r>
    <n v="4"/>
    <n v="3102"/>
    <n v="1"/>
    <d v="2004-08-26T00:00:00"/>
    <x v="6"/>
    <n v="1"/>
    <s v="Churchill Area Neighbors"/>
    <n v="4229505"/>
    <n v="871698"/>
    <m/>
    <m/>
    <s v="KELTON EILEEN M"/>
    <m/>
    <s v="2336 W 28TH AVE, Unit A"/>
    <x v="3"/>
    <x v="0"/>
    <x v="0"/>
    <m/>
  </r>
  <r>
    <n v="4"/>
    <n v="3975"/>
    <n v="1"/>
    <d v="2004-08-26T00:00:00"/>
    <x v="0"/>
    <n v="1"/>
    <s v="Santa Clara Community Organization"/>
    <n v="4222454"/>
    <n v="902262"/>
    <m/>
    <m/>
    <s v="IVERSON &amp; CO INC"/>
    <m/>
    <s v="1354 CHARDONNAY LN"/>
    <x v="3"/>
    <x v="0"/>
    <x v="0"/>
    <m/>
  </r>
  <r>
    <n v="4"/>
    <n v="623"/>
    <n v="1"/>
    <d v="2004-08-27T00:00:00"/>
    <x v="0"/>
    <n v="1"/>
    <s v="Active Bethel Citizens"/>
    <n v="4212351"/>
    <n v="891930"/>
    <m/>
    <m/>
    <s v="ANDERSON BRENT"/>
    <m/>
    <s v="1828 HEATH DR"/>
    <x v="3"/>
    <x v="0"/>
    <x v="0"/>
    <m/>
  </r>
  <r>
    <n v="4"/>
    <n v="904"/>
    <n v="1"/>
    <d v="2004-08-27T00:00:00"/>
    <x v="0"/>
    <n v="1"/>
    <s v="Active Bethel Citizens"/>
    <n v="4212351"/>
    <n v="891975"/>
    <m/>
    <m/>
    <s v="ANDERSON BRENT"/>
    <m/>
    <s v="1834 HEATH DR"/>
    <x v="3"/>
    <x v="0"/>
    <x v="0"/>
    <m/>
  </r>
  <r>
    <n v="4"/>
    <n v="3561"/>
    <n v="1"/>
    <d v="2004-08-27T00:00:00"/>
    <x v="0"/>
    <n v="1"/>
    <s v="Laurel Hill Valley Citizens"/>
    <n v="4251847"/>
    <n v="871641"/>
    <m/>
    <m/>
    <s v="FORSYTH LANCE"/>
    <m/>
    <s v="2613 LAUREL HILL DR"/>
    <x v="3"/>
    <x v="0"/>
    <x v="0"/>
    <m/>
  </r>
  <r>
    <n v="4"/>
    <n v="3562"/>
    <n v="1"/>
    <d v="2004-08-27T00:00:00"/>
    <x v="0"/>
    <n v="1"/>
    <s v="Laurel Hill Valley Citizens"/>
    <n v="4251846"/>
    <n v="871580"/>
    <m/>
    <m/>
    <s v="FORSYTH CONSTRUCTION"/>
    <m/>
    <s v="2615 LAUREL HILL DR"/>
    <x v="3"/>
    <x v="0"/>
    <x v="0"/>
    <m/>
  </r>
  <r>
    <n v="4"/>
    <n v="3606"/>
    <n v="1"/>
    <d v="2004-08-30T00:00:00"/>
    <x v="0"/>
    <n v="1"/>
    <s v="Churchill Area Neighbors"/>
    <n v="4223974"/>
    <n v="870128"/>
    <m/>
    <m/>
    <s v="BREEDEN BROS INC"/>
    <m/>
    <s v="3351 BENTLEY AVE"/>
    <x v="3"/>
    <x v="0"/>
    <x v="0"/>
    <m/>
  </r>
  <r>
    <n v="4"/>
    <n v="3819"/>
    <n v="1"/>
    <d v="2004-08-30T00:00:00"/>
    <x v="0"/>
    <n v="1"/>
    <s v="Churchill Area Neighbors"/>
    <n v="4224325"/>
    <n v="870143"/>
    <m/>
    <m/>
    <s v="BREEDEN BROS INC--DUPLICATE"/>
    <m/>
    <s v="3335 BENTLEY AVE"/>
    <x v="3"/>
    <x v="0"/>
    <x v="0"/>
    <m/>
  </r>
  <r>
    <n v="4"/>
    <n v="2947"/>
    <n v="1"/>
    <d v="2004-08-31T00:00:00"/>
    <x v="0"/>
    <n v="1"/>
    <s v="Northeast Neighbors"/>
    <n v="4242863"/>
    <n v="899341"/>
    <m/>
    <m/>
    <s v="CHERRY STEVE &amp; TAMARA"/>
    <m/>
    <s v="3610 STERLING WOODS DR"/>
    <x v="3"/>
    <x v="0"/>
    <x v="0"/>
    <m/>
  </r>
  <r>
    <n v="4"/>
    <n v="3126"/>
    <n v="1"/>
    <d v="2004-08-31T00:00:00"/>
    <x v="0"/>
    <n v="1"/>
    <s v="River Road Community Organization"/>
    <n v="4230243"/>
    <n v="894866"/>
    <m/>
    <m/>
    <s v="CYR ALEXANDRA &amp; BRIAN"/>
    <m/>
    <s v="200 KOURT DR"/>
    <x v="3"/>
    <x v="0"/>
    <x v="0"/>
    <m/>
  </r>
  <r>
    <n v="4"/>
    <n v="3486"/>
    <n v="1"/>
    <d v="2004-08-31T00:00:00"/>
    <x v="0"/>
    <n v="1"/>
    <s v="Santa Clara Community Organization"/>
    <n v="4232030"/>
    <n v="899620"/>
    <m/>
    <m/>
    <s v="CRESCENT HOMES INC"/>
    <m/>
    <s v="2824 SUMMER LN"/>
    <x v="3"/>
    <x v="0"/>
    <x v="0"/>
    <m/>
  </r>
  <r>
    <n v="4"/>
    <n v="2916"/>
    <n v="1"/>
    <d v="2004-09-01T00:00:00"/>
    <x v="5"/>
    <n v="1"/>
    <s v="Churchill Area Neighbors"/>
    <n v="4225603"/>
    <n v="871602"/>
    <m/>
    <m/>
    <s v="KILBY &amp; SONNEN PROJECT LLC"/>
    <m/>
    <s v="3724 COLONY OAKS DR"/>
    <x v="3"/>
    <x v="3"/>
    <x v="1"/>
    <m/>
  </r>
  <r>
    <n v="4"/>
    <n v="3796"/>
    <n v="1"/>
    <d v="2004-09-01T00:00:00"/>
    <x v="0"/>
    <n v="1"/>
    <s v="Industrial Corridor Community Organization"/>
    <n v="4220409"/>
    <n v="901794"/>
    <m/>
    <m/>
    <s v="WEBB JIM &amp; SLOCUM-WEBB SUSAN"/>
    <m/>
    <s v="29932 CAROL AVE"/>
    <x v="3"/>
    <x v="0"/>
    <x v="0"/>
    <m/>
  </r>
  <r>
    <n v="4"/>
    <n v="3867"/>
    <n v="1"/>
    <d v="2004-09-02T00:00:00"/>
    <x v="0"/>
    <n v="1"/>
    <s v="Northeast Neighbors"/>
    <n v="4242722"/>
    <n v="897203"/>
    <m/>
    <m/>
    <s v="MELTEBEKE CONSTRUCTION DBA"/>
    <m/>
    <s v="2006 LAKELAND WAY"/>
    <x v="3"/>
    <x v="0"/>
    <x v="0"/>
    <m/>
  </r>
  <r>
    <n v="4"/>
    <n v="3243"/>
    <n v="1"/>
    <d v="2004-09-03T00:00:00"/>
    <x v="0"/>
    <n v="1"/>
    <s v="Northeast Neighbors"/>
    <n v="4243389"/>
    <n v="901087"/>
    <m/>
    <m/>
    <s v="RUHOFF HOMEBUILDERS INC"/>
    <m/>
    <s v="3994 MIRROR POND WAY"/>
    <x v="3"/>
    <x v="0"/>
    <x v="0"/>
    <m/>
  </r>
  <r>
    <n v="4"/>
    <n v="3902"/>
    <n v="1"/>
    <d v="2004-09-03T00:00:00"/>
    <x v="0"/>
    <n v="1"/>
    <s v="Churchill Area Neighbors"/>
    <n v="4223294"/>
    <n v="869011"/>
    <m/>
    <m/>
    <s v="PHILLIPS SCOTT &amp; JULIANNE"/>
    <m/>
    <s v="3155 SUMMIT SKY BLVD"/>
    <x v="3"/>
    <x v="0"/>
    <x v="0"/>
    <m/>
  </r>
  <r>
    <n v="4"/>
    <n v="3397"/>
    <n v="1"/>
    <d v="2004-09-07T00:00:00"/>
    <x v="0"/>
    <n v="1"/>
    <s v="Santa Clara Community Organization"/>
    <n v="4222358"/>
    <n v="902685"/>
    <m/>
    <m/>
    <s v="IVERSON &amp; CO INC"/>
    <m/>
    <s v="3422 GOLDBERRY LN"/>
    <x v="3"/>
    <x v="0"/>
    <x v="0"/>
    <m/>
  </r>
  <r>
    <n v="4"/>
    <n v="3734"/>
    <n v="1"/>
    <d v="2004-09-07T00:00:00"/>
    <x v="0"/>
    <n v="1"/>
    <s v="Churchill Area Neighbors"/>
    <n v="4228008"/>
    <n v="869193"/>
    <m/>
    <m/>
    <s v="GIANSANTE JOE"/>
    <m/>
    <s v="3227 JAYHAWK CT"/>
    <x v="3"/>
    <x v="0"/>
    <x v="0"/>
    <m/>
  </r>
  <r>
    <n v="4"/>
    <n v="3401"/>
    <n v="1"/>
    <d v="2004-09-08T00:00:00"/>
    <x v="0"/>
    <n v="1"/>
    <s v="Crest Drive Citizens Association"/>
    <n v="4237622"/>
    <n v="870485"/>
    <m/>
    <m/>
    <s v="TJM INVESTMENTS INC"/>
    <m/>
    <s v="486 W 29TH AVE"/>
    <x v="3"/>
    <x v="0"/>
    <x v="0"/>
    <m/>
  </r>
  <r>
    <n v="4"/>
    <n v="3678"/>
    <n v="1"/>
    <d v="2004-09-08T00:00:00"/>
    <x v="0"/>
    <n v="1"/>
    <s v="Southeast Neighbors"/>
    <n v="4240003"/>
    <n v="865482"/>
    <m/>
    <m/>
    <s v="PHILLIP PROPERTIES, LLC."/>
    <m/>
    <s v="3962 HIGH ST"/>
    <x v="3"/>
    <x v="0"/>
    <x v="0"/>
    <m/>
  </r>
  <r>
    <n v="4"/>
    <n v="3700"/>
    <n v="1"/>
    <d v="2004-09-08T00:00:00"/>
    <x v="0"/>
    <n v="1"/>
    <s v="Southeast Neighbors"/>
    <n v="4242127"/>
    <n v="862990"/>
    <m/>
    <m/>
    <s v="PHILLIP PROPERTIES, LLC."/>
    <m/>
    <s v="4506 FOX HOLLOW RD"/>
    <x v="3"/>
    <x v="0"/>
    <x v="0"/>
    <m/>
  </r>
  <r>
    <n v="4"/>
    <n v="3703"/>
    <n v="1"/>
    <d v="2004-09-08T00:00:00"/>
    <x v="0"/>
    <n v="1"/>
    <s v="Southeast Neighbors"/>
    <n v="4242031"/>
    <n v="863032"/>
    <m/>
    <m/>
    <s v="PHILLIP PROPERTIES, LLC."/>
    <m/>
    <s v="4516 FOX HOLLOW RD"/>
    <x v="3"/>
    <x v="0"/>
    <x v="0"/>
    <m/>
  </r>
  <r>
    <n v="4"/>
    <n v="2540"/>
    <n v="1"/>
    <d v="2004-09-09T00:00:00"/>
    <x v="0"/>
    <n v="1"/>
    <s v="Churchill Area Neighbors"/>
    <n v="4223915"/>
    <n v="869557"/>
    <m/>
    <m/>
    <s v="BREEDEN BROS INC"/>
    <m/>
    <s v="3375 BENTLEY AVE"/>
    <x v="3"/>
    <x v="0"/>
    <x v="0"/>
    <m/>
  </r>
  <r>
    <n v="4"/>
    <n v="3523"/>
    <n v="1"/>
    <d v="2004-09-09T00:00:00"/>
    <x v="6"/>
    <n v="1"/>
    <s v="Active Bethel Citizens"/>
    <n v="4222243"/>
    <n v="889557"/>
    <m/>
    <m/>
    <s v="BURNS STEVE &amp; KELLY A"/>
    <m/>
    <s v="1385 TANEY ST"/>
    <x v="3"/>
    <x v="0"/>
    <x v="0"/>
    <m/>
  </r>
  <r>
    <n v="4"/>
    <n v="3866"/>
    <n v="1"/>
    <d v="2004-09-09T00:00:00"/>
    <x v="0"/>
    <n v="1"/>
    <s v="Northeast Neighbors"/>
    <n v="4250299"/>
    <n v="894112"/>
    <m/>
    <m/>
    <s v="FUTURE B HOMES INC"/>
    <m/>
    <s v="2624 CUMBERLAND DR"/>
    <x v="3"/>
    <x v="0"/>
    <x v="0"/>
    <m/>
  </r>
  <r>
    <n v="4"/>
    <n v="4004"/>
    <n v="1"/>
    <d v="2004-09-09T00:00:00"/>
    <x v="0"/>
    <n v="1"/>
    <s v="Cal Young Neighborhood Association"/>
    <n v="4238705"/>
    <n v="892737"/>
    <m/>
    <m/>
    <s v="WALTER THOMAS A"/>
    <m/>
    <s v="1183 SKYLARK LN"/>
    <x v="3"/>
    <x v="0"/>
    <x v="0"/>
    <m/>
  </r>
  <r>
    <n v="4"/>
    <n v="3450"/>
    <n v="1"/>
    <d v="2004-09-14T00:00:00"/>
    <x v="0"/>
    <n v="1"/>
    <s v="Southeast Neighbors"/>
    <n v="4235405"/>
    <n v="860973"/>
    <m/>
    <m/>
    <s v="LOCKFELD ALEX &amp; CARLSON JOANNE"/>
    <m/>
    <s v="275 SOLAR PEAK DR"/>
    <x v="3"/>
    <x v="0"/>
    <x v="0"/>
    <m/>
  </r>
  <r>
    <n v="4"/>
    <n v="3304"/>
    <n v="1"/>
    <d v="2004-09-15T00:00:00"/>
    <x v="0"/>
    <n v="1"/>
    <s v="Southeast Neighbors"/>
    <n v="4246954"/>
    <n v="862063"/>
    <m/>
    <m/>
    <s v="FRAZIER DOUG &amp; CARRIE"/>
    <m/>
    <s v="4660 CRESCENT RIDGE LN"/>
    <x v="3"/>
    <x v="0"/>
    <x v="0"/>
    <m/>
  </r>
  <r>
    <n v="4"/>
    <n v="4227"/>
    <n v="1"/>
    <d v="2004-09-15T00:00:00"/>
    <x v="0"/>
    <n v="1"/>
    <s v="Santa Clara Community Organization"/>
    <n v="4222270"/>
    <n v="902245"/>
    <m/>
    <m/>
    <s v="IVERSON &amp; CO INC"/>
    <m/>
    <s v="3410 CABERNET LN"/>
    <x v="3"/>
    <x v="0"/>
    <x v="0"/>
    <m/>
  </r>
  <r>
    <n v="4"/>
    <n v="3811"/>
    <n v="1"/>
    <d v="2004-09-16T00:00:00"/>
    <x v="0"/>
    <n v="1"/>
    <s v="Goodpasture Island Neighbors"/>
    <n v="4235604"/>
    <n v="893408"/>
    <m/>
    <m/>
    <s v="KRIBS CECIL &amp; SANDY"/>
    <m/>
    <s v="2568 EDGEWATER DR"/>
    <x v="3"/>
    <x v="0"/>
    <x v="0"/>
    <m/>
  </r>
  <r>
    <n v="4"/>
    <n v="3917"/>
    <n v="1"/>
    <d v="2004-09-16T00:00:00"/>
    <x v="0"/>
    <n v="1"/>
    <s v="Northeast Neighbors"/>
    <n v="4248956"/>
    <n v="897476"/>
    <s v="Secondary Dwelling Unit"/>
    <m/>
    <s v="EICKMEYER GLEN"/>
    <m/>
    <s v="170 CRAFTSMAN WAY"/>
    <x v="3"/>
    <x v="0"/>
    <x v="0"/>
    <s v="Need to count two here, a SFD and a SDU, so tallying in excel changed proposed du from 2 to 1 and added duplicate record. However, proposed du remains 2 in aptwin."/>
  </r>
  <r>
    <n v="4"/>
    <n v="2428"/>
    <n v="1"/>
    <d v="2004-09-17T00:00:00"/>
    <x v="0"/>
    <n v="1"/>
    <s v="River Road Community Organization"/>
    <n v="4233393"/>
    <n v="888675"/>
    <m/>
    <m/>
    <s v="HEITMAN CUSTOM HOMES"/>
    <m/>
    <s v="893 JACKIES LN"/>
    <x v="3"/>
    <x v="0"/>
    <x v="0"/>
    <m/>
  </r>
  <r>
    <n v="4"/>
    <n v="4001"/>
    <n v="1"/>
    <d v="2004-09-17T00:00:00"/>
    <x v="0"/>
    <n v="1"/>
    <s v="River Road Community Organization"/>
    <n v="4233226"/>
    <n v="888769"/>
    <m/>
    <m/>
    <s v="HEITMAN CUSTOM HOMES"/>
    <m/>
    <s v="870 JACKIES LN"/>
    <x v="3"/>
    <x v="0"/>
    <x v="0"/>
    <m/>
  </r>
  <r>
    <n v="4"/>
    <n v="4002"/>
    <n v="1"/>
    <d v="2004-09-17T00:00:00"/>
    <x v="0"/>
    <n v="1"/>
    <s v="River Road Community Organization"/>
    <n v="4233231"/>
    <n v="888678"/>
    <m/>
    <m/>
    <s v="HEITMAN CUSTOM HOMES"/>
    <m/>
    <s v="871 JACKIES LN"/>
    <x v="3"/>
    <x v="0"/>
    <x v="0"/>
    <m/>
  </r>
  <r>
    <n v="4"/>
    <n v="4448"/>
    <n v="1"/>
    <d v="2004-09-17T00:00:00"/>
    <x v="0"/>
    <n v="1"/>
    <s v="Northeast Neighbors"/>
    <n v="4248536"/>
    <n v="897609"/>
    <m/>
    <m/>
    <s v="K-28 PROPERTIES"/>
    <m/>
    <s v="55 CRAFTSMAN WAY"/>
    <x v="3"/>
    <x v="0"/>
    <x v="0"/>
    <m/>
  </r>
  <r>
    <m/>
    <n v="3917"/>
    <n v="1"/>
    <d v="2004-09-17T00:00:00"/>
    <x v="6"/>
    <n v="1"/>
    <s v="Northeast Neighbors"/>
    <n v="4248956"/>
    <n v="897476"/>
    <s v="Secondary Dwelling Unit"/>
    <m/>
    <s v="EICKMEYER GLEN"/>
    <m/>
    <s v="171 CRAFTSMAN WAY"/>
    <x v="3"/>
    <x v="0"/>
    <x v="0"/>
    <s v="Need to count two here, a SFD and a SDU SO THIS IS A DUPLICATE RECORD THAT I ADDED TO EXCEL ONLY AND MADE THE PROPOSED USE A SDU.."/>
  </r>
  <r>
    <n v="4"/>
    <n v="4232"/>
    <n v="1"/>
    <d v="2004-09-20T00:00:00"/>
    <x v="0"/>
    <n v="1"/>
    <s v="Northeast Neighbors"/>
    <n v="4244384"/>
    <n v="899495"/>
    <m/>
    <m/>
    <s v="CHARACTER HOMES"/>
    <m/>
    <s v="3731 MARCELLA DR"/>
    <x v="3"/>
    <x v="0"/>
    <x v="0"/>
    <m/>
  </r>
  <r>
    <n v="4"/>
    <n v="3670"/>
    <n v="1"/>
    <d v="2004-09-22T00:00:00"/>
    <x v="0"/>
    <n v="1"/>
    <s v="Northeast Neighbors"/>
    <n v="4242642"/>
    <n v="900943"/>
    <m/>
    <m/>
    <s v="RUHOFF HOMEBUILDERS INC"/>
    <m/>
    <s v="3951 MIRROR POND WAY"/>
    <x v="3"/>
    <x v="0"/>
    <x v="0"/>
    <m/>
  </r>
  <r>
    <n v="4"/>
    <n v="3939"/>
    <n v="1"/>
    <d v="2004-09-22T00:00:00"/>
    <x v="6"/>
    <n v="1"/>
    <s v="Harlow Neighbors"/>
    <n v="4248410"/>
    <n v="885503"/>
    <m/>
    <m/>
    <s v="GILL DOROTHY E TE"/>
    <m/>
    <s v="519 SHIRE CT, Unit A"/>
    <x v="3"/>
    <x v="0"/>
    <x v="0"/>
    <m/>
  </r>
  <r>
    <n v="4"/>
    <n v="4175"/>
    <n v="1"/>
    <d v="2004-09-22T00:00:00"/>
    <x v="0"/>
    <n v="1"/>
    <s v="Churchill Area Neighbors"/>
    <n v="4228234"/>
    <n v="869482"/>
    <m/>
    <m/>
    <s v="FORESTER ROBERT M"/>
    <m/>
    <s v="3105 HERALD LN"/>
    <x v="3"/>
    <x v="0"/>
    <x v="0"/>
    <m/>
  </r>
  <r>
    <n v="4"/>
    <n v="4466"/>
    <n v="1"/>
    <d v="2004-09-22T00:00:00"/>
    <x v="1"/>
    <n v="1"/>
    <s v="Harlow Neighbors"/>
    <n v="4250971"/>
    <n v="888295"/>
    <m/>
    <s v="Camelot Village"/>
    <s v="BABCOCK HAROLD"/>
    <m/>
    <s v="3700 BABCOCK LN, Unit 132"/>
    <x v="3"/>
    <x v="0"/>
    <x v="0"/>
    <m/>
  </r>
  <r>
    <n v="4"/>
    <n v="3894"/>
    <n v="1"/>
    <d v="2004-09-23T00:00:00"/>
    <x v="0"/>
    <n v="1"/>
    <s v="Churchill Area Neighbors"/>
    <n v="4224281"/>
    <n v="869847"/>
    <m/>
    <m/>
    <s v="BREEDEN BROS INC--DUPLICATE"/>
    <m/>
    <s v="3328 BENTLEY AVE"/>
    <x v="3"/>
    <x v="0"/>
    <x v="0"/>
    <m/>
  </r>
  <r>
    <n v="4"/>
    <n v="3337"/>
    <n v="1"/>
    <d v="2004-09-24T00:00:00"/>
    <x v="0"/>
    <n v="1"/>
    <s v="Northeast Neighbors"/>
    <n v="4250473"/>
    <n v="894141"/>
    <m/>
    <m/>
    <s v="ANSLOW &amp; DEGENEAULT"/>
    <m/>
    <s v="3304 WILMINGTON CT"/>
    <x v="3"/>
    <x v="0"/>
    <x v="0"/>
    <m/>
  </r>
  <r>
    <n v="4"/>
    <n v="3864"/>
    <n v="1"/>
    <d v="2004-09-24T00:00:00"/>
    <x v="0"/>
    <n v="1"/>
    <s v="Northeast Neighbors"/>
    <n v="4250304"/>
    <n v="893854"/>
    <m/>
    <m/>
    <s v="FUTURE B HOMES INC"/>
    <m/>
    <s v="2596 CUMBERLAND DR"/>
    <x v="3"/>
    <x v="0"/>
    <x v="0"/>
    <m/>
  </r>
  <r>
    <n v="4"/>
    <n v="4104"/>
    <n v="1"/>
    <d v="2004-09-24T00:00:00"/>
    <x v="0"/>
    <n v="1"/>
    <s v="Active Bethel Citizens"/>
    <n v="4216495"/>
    <n v="888334"/>
    <m/>
    <m/>
    <s v="D R HORTON INC"/>
    <m/>
    <s v="1046 HOLLOW WAY"/>
    <x v="3"/>
    <x v="0"/>
    <x v="0"/>
    <m/>
  </r>
  <r>
    <n v="4"/>
    <n v="4105"/>
    <n v="1"/>
    <d v="2004-09-24T00:00:00"/>
    <x v="0"/>
    <n v="1"/>
    <s v="Active Bethel Citizens"/>
    <n v="4216471"/>
    <n v="887584"/>
    <m/>
    <m/>
    <s v="D R HORTON INC"/>
    <m/>
    <s v="852 HOLLOW WAY"/>
    <x v="3"/>
    <x v="0"/>
    <x v="0"/>
    <m/>
  </r>
  <r>
    <n v="4"/>
    <n v="4193"/>
    <n v="1"/>
    <d v="2004-09-24T00:00:00"/>
    <x v="0"/>
    <n v="1"/>
    <s v="Active Bethel Citizens"/>
    <n v="4216397"/>
    <n v="888014"/>
    <m/>
    <m/>
    <s v="D R HORTON INC"/>
    <m/>
    <s v="963 THRONE DR"/>
    <x v="3"/>
    <x v="0"/>
    <x v="0"/>
    <m/>
  </r>
  <r>
    <n v="4"/>
    <n v="4194"/>
    <n v="1"/>
    <d v="2004-09-24T00:00:00"/>
    <x v="0"/>
    <n v="1"/>
    <s v="Active Bethel Citizens"/>
    <n v="4216400"/>
    <n v="888199"/>
    <m/>
    <m/>
    <s v="D R HORTON INC"/>
    <m/>
    <s v="1015 THRONE DR"/>
    <x v="3"/>
    <x v="0"/>
    <x v="0"/>
    <m/>
  </r>
  <r>
    <n v="4"/>
    <n v="3604"/>
    <n v="1"/>
    <d v="2004-09-27T00:00:00"/>
    <x v="0"/>
    <n v="1"/>
    <s v="Churchill Area Neighbors"/>
    <n v="4224398"/>
    <n v="869822"/>
    <m/>
    <m/>
    <s v="BREEDEN BROS INC"/>
    <m/>
    <s v="3327 BENTLEY AVE"/>
    <x v="3"/>
    <x v="0"/>
    <x v="0"/>
    <m/>
  </r>
  <r>
    <n v="4"/>
    <n v="3285"/>
    <n v="1"/>
    <d v="2004-09-28T00:00:00"/>
    <x v="0"/>
    <n v="1"/>
    <s v="Churchill Area Neighbors"/>
    <n v="4228357"/>
    <n v="869270"/>
    <m/>
    <m/>
    <s v="CHRISTENSEN NED &amp; JOLENE"/>
    <m/>
    <s v="3092 HERALD LN"/>
    <x v="3"/>
    <x v="0"/>
    <x v="0"/>
    <m/>
  </r>
  <r>
    <n v="4"/>
    <n v="3637"/>
    <n v="1"/>
    <d v="2004-09-28T00:00:00"/>
    <x v="0"/>
    <n v="1"/>
    <s v="Churchill Area Neighbors"/>
    <n v="4227783"/>
    <n v="868864"/>
    <m/>
    <m/>
    <s v="STANGLAND CONSTRUCTION INC"/>
    <m/>
    <s v="3272 JAYHAWK CT"/>
    <x v="3"/>
    <x v="0"/>
    <x v="0"/>
    <m/>
  </r>
  <r>
    <n v="4"/>
    <n v="4415"/>
    <n v="1"/>
    <d v="2004-09-29T00:00:00"/>
    <x v="1"/>
    <n v="1"/>
    <s v="Active Bethel Citizens"/>
    <n v="4222359"/>
    <n v="885125"/>
    <m/>
    <s v="Brookdale Park"/>
    <s v="BROOKDALE LLC"/>
    <m/>
    <s v="3868 ALBAN ST, Unit 11"/>
    <x v="3"/>
    <x v="0"/>
    <x v="0"/>
    <m/>
  </r>
  <r>
    <n v="4"/>
    <n v="4416"/>
    <n v="1"/>
    <d v="2004-09-29T00:00:00"/>
    <x v="1"/>
    <n v="1"/>
    <s v="Active Bethel Citizens"/>
    <n v="4222359"/>
    <n v="885125"/>
    <m/>
    <s v="Brookdale Park"/>
    <s v="BROOKDALE LLC"/>
    <m/>
    <s v="3868 ALBAN ST, Unit 18"/>
    <x v="3"/>
    <x v="0"/>
    <x v="0"/>
    <m/>
  </r>
  <r>
    <n v="4"/>
    <n v="4419"/>
    <n v="1"/>
    <d v="2004-09-29T00:00:00"/>
    <x v="1"/>
    <n v="1"/>
    <s v="Active Bethel Citizens"/>
    <n v="4222359"/>
    <n v="885125"/>
    <m/>
    <s v="Brookdale Park"/>
    <s v="BROOKDALE LLC"/>
    <m/>
    <s v="3868 ALBAN ST, Unit 27"/>
    <x v="3"/>
    <x v="0"/>
    <x v="0"/>
    <m/>
  </r>
  <r>
    <n v="4"/>
    <n v="4625"/>
    <n v="1"/>
    <d v="2004-09-30T00:00:00"/>
    <x v="2"/>
    <n v="1"/>
    <s v="Active Bethel Citizens"/>
    <n v="4214611"/>
    <n v="890033"/>
    <m/>
    <m/>
    <s v="FUQUA HOMES DESIGN CENTER"/>
    <m/>
    <s v="5405 OLYMPIC CIR"/>
    <x v="3"/>
    <x v="0"/>
    <x v="0"/>
    <m/>
  </r>
  <r>
    <n v="4"/>
    <n v="4628"/>
    <n v="1"/>
    <d v="2004-09-30T00:00:00"/>
    <x v="2"/>
    <n v="1"/>
    <s v="Active Bethel Citizens"/>
    <n v="4214663"/>
    <n v="890030"/>
    <m/>
    <m/>
    <s v="FUQUA HOMES DESIGN CENTER"/>
    <m/>
    <s v="5411 OLYMPIC CIR"/>
    <x v="3"/>
    <x v="0"/>
    <x v="0"/>
    <m/>
  </r>
  <r>
    <n v="4"/>
    <n v="4630"/>
    <n v="1"/>
    <d v="2004-09-30T00:00:00"/>
    <x v="2"/>
    <n v="1"/>
    <s v="Active Bethel Citizens"/>
    <n v="4214703"/>
    <n v="890684"/>
    <m/>
    <m/>
    <s v="FUQUA HOMES DESIGN CENTER"/>
    <m/>
    <s v="5470 OLYMPIC CIR"/>
    <x v="3"/>
    <x v="0"/>
    <x v="0"/>
    <m/>
  </r>
  <r>
    <n v="4"/>
    <n v="4634"/>
    <n v="1"/>
    <d v="2004-09-30T00:00:00"/>
    <x v="2"/>
    <n v="1"/>
    <s v="Active Bethel Citizens"/>
    <n v="4214800"/>
    <n v="891277"/>
    <m/>
    <m/>
    <s v="FUQUA HOMES DESIGN CENTER"/>
    <m/>
    <s v="1782 OAKHURST CT"/>
    <x v="3"/>
    <x v="0"/>
    <x v="0"/>
    <m/>
  </r>
  <r>
    <n v="4"/>
    <n v="1412"/>
    <n v="1"/>
    <d v="2004-10-01T00:00:00"/>
    <x v="0"/>
    <n v="1"/>
    <s v="Northeast Neighbors"/>
    <n v="4241468"/>
    <n v="899565"/>
    <m/>
    <m/>
    <s v="BRANDON JACK"/>
    <m/>
    <s v="3760 MEADOW VIEW DR"/>
    <x v="3"/>
    <x v="0"/>
    <x v="0"/>
    <m/>
  </r>
  <r>
    <n v="4"/>
    <n v="3817"/>
    <n v="1"/>
    <d v="2004-10-01T00:00:00"/>
    <x v="0"/>
    <n v="1"/>
    <s v="Churchill Area Neighbors"/>
    <n v="4224373"/>
    <n v="869738"/>
    <m/>
    <m/>
    <s v="BREEDEN BROS INC--DUPLICATE"/>
    <m/>
    <s v="3325 BENTLEY AVE"/>
    <x v="3"/>
    <x v="0"/>
    <x v="0"/>
    <m/>
  </r>
  <r>
    <n v="4"/>
    <n v="4370"/>
    <n v="1"/>
    <d v="2004-10-01T00:00:00"/>
    <x v="0"/>
    <n v="1"/>
    <s v="Northeast Neighbors"/>
    <n v="4248657"/>
    <n v="897286"/>
    <m/>
    <m/>
    <s v="DUNN JERRY"/>
    <m/>
    <s v="127 HILL VIEW LANE 1"/>
    <x v="3"/>
    <x v="0"/>
    <x v="0"/>
    <m/>
  </r>
  <r>
    <n v="4"/>
    <n v="4228"/>
    <n v="1"/>
    <d v="2004-10-04T00:00:00"/>
    <x v="0"/>
    <n v="1"/>
    <s v="Santa Clara Community Organization"/>
    <n v="4222385"/>
    <n v="902482"/>
    <m/>
    <m/>
    <s v="IVERSON &amp; CO INC"/>
    <m/>
    <s v="3408 GOLDBERRY LN"/>
    <x v="3"/>
    <x v="0"/>
    <x v="0"/>
    <m/>
  </r>
  <r>
    <n v="4"/>
    <n v="4570"/>
    <n v="1"/>
    <d v="2004-10-04T00:00:00"/>
    <x v="0"/>
    <n v="1"/>
    <s v="Santa Clara Community Organization"/>
    <n v="4222417"/>
    <n v="902701"/>
    <m/>
    <m/>
    <s v="IVERSON &amp; CO INC"/>
    <m/>
    <s v="3426 GOLDBERRY LN"/>
    <x v="3"/>
    <x v="0"/>
    <x v="0"/>
    <m/>
  </r>
  <r>
    <n v="4"/>
    <n v="4129"/>
    <n v="1"/>
    <d v="2004-10-05T00:00:00"/>
    <x v="0"/>
    <n v="1"/>
    <s v="Harlow Neighbors"/>
    <n v="4248549"/>
    <n v="890372"/>
    <m/>
    <m/>
    <s v="HAMMER JOHN - OBSOLETE 11"/>
    <m/>
    <s v="3084 WILLAKENZIE RD"/>
    <x v="3"/>
    <x v="0"/>
    <x v="0"/>
    <m/>
  </r>
  <r>
    <n v="4"/>
    <n v="4082"/>
    <n v="1"/>
    <d v="2004-10-07T00:00:00"/>
    <x v="0"/>
    <n v="1"/>
    <s v="Southeast Neighbors"/>
    <n v="4245415"/>
    <n v="860894"/>
    <m/>
    <m/>
    <s v="HALEY CHRIS &amp; LISA"/>
    <m/>
    <s v="4888 OLD DILLARD RD"/>
    <x v="3"/>
    <x v="0"/>
    <x v="0"/>
    <m/>
  </r>
  <r>
    <n v="4"/>
    <n v="4353"/>
    <n v="1"/>
    <d v="2004-10-08T00:00:00"/>
    <x v="0"/>
    <n v="1"/>
    <s v="Crest Drive Citizens Association"/>
    <n v="4237378"/>
    <n v="870303"/>
    <m/>
    <m/>
    <s v="BREWER WILLIAM H &amp; NANCY D M"/>
    <m/>
    <s v="2930 WASHINGTON ST"/>
    <x v="3"/>
    <x v="0"/>
    <x v="0"/>
    <m/>
  </r>
  <r>
    <n v="4"/>
    <n v="4391"/>
    <n v="1"/>
    <d v="2004-10-08T00:00:00"/>
    <x v="0"/>
    <n v="1"/>
    <s v="Churchill Area Neighbors"/>
    <n v="4223066"/>
    <n v="869703"/>
    <m/>
    <m/>
    <s v="ELLIOTT DONALD D"/>
    <m/>
    <s v="3085 SUMMIT SKY BLVD"/>
    <x v="3"/>
    <x v="0"/>
    <x v="0"/>
    <m/>
  </r>
  <r>
    <n v="4"/>
    <n v="4660"/>
    <n v="1"/>
    <d v="2004-10-08T00:00:00"/>
    <x v="0"/>
    <n v="1"/>
    <s v="Churchill Area Neighbors"/>
    <n v="4221117"/>
    <n v="873737"/>
    <m/>
    <m/>
    <s v="BERTELSEN ESTATES"/>
    <m/>
    <s v="2353 ROLLIE LP"/>
    <x v="3"/>
    <x v="0"/>
    <x v="0"/>
    <m/>
  </r>
  <r>
    <n v="4"/>
    <n v="4248"/>
    <n v="1"/>
    <d v="2004-10-11T00:00:00"/>
    <x v="0"/>
    <n v="1"/>
    <s v="Northeast Neighbors"/>
    <n v="4245889"/>
    <n v="896519"/>
    <m/>
    <m/>
    <s v="MELTEBEKE DAVID"/>
    <m/>
    <s v="2320 DEVON AVE"/>
    <x v="3"/>
    <x v="0"/>
    <x v="0"/>
    <m/>
  </r>
  <r>
    <n v="4"/>
    <n v="4249"/>
    <n v="1"/>
    <d v="2004-10-11T00:00:00"/>
    <x v="0"/>
    <n v="1"/>
    <s v="Churchill Area Neighbors"/>
    <n v="4227999"/>
    <n v="868509"/>
    <m/>
    <m/>
    <s v="GANSEN CONSTRUCTION"/>
    <m/>
    <s v="3115 EARLASUE ST"/>
    <x v="3"/>
    <x v="0"/>
    <x v="0"/>
    <m/>
  </r>
  <r>
    <n v="4"/>
    <n v="4439"/>
    <n v="1"/>
    <d v="2004-10-11T00:00:00"/>
    <x v="0"/>
    <n v="1"/>
    <s v="Northeast Neighbors"/>
    <n v="4242814"/>
    <n v="897300"/>
    <m/>
    <m/>
    <s v="MELTEBEKE CONSTRUCTION DBA"/>
    <m/>
    <s v="2017 LAKELAND WAY"/>
    <x v="3"/>
    <x v="0"/>
    <x v="0"/>
    <m/>
  </r>
  <r>
    <n v="4"/>
    <n v="4644"/>
    <n v="1"/>
    <d v="2004-10-11T00:00:00"/>
    <x v="0"/>
    <n v="1"/>
    <s v="Southeast Neighbors"/>
    <n v="4237790"/>
    <n v="862713"/>
    <m/>
    <m/>
    <s v="CLEARWATERS MATT"/>
    <m/>
    <s v="214 ROCKRIDGE LP"/>
    <x v="3"/>
    <x v="0"/>
    <x v="0"/>
    <m/>
  </r>
  <r>
    <n v="4"/>
    <n v="3385"/>
    <n v="1"/>
    <d v="2004-10-12T00:00:00"/>
    <x v="0"/>
    <n v="1"/>
    <s v="Southeast Neighbors"/>
    <n v="4237990"/>
    <n v="862854"/>
    <m/>
    <m/>
    <s v="KEARNEY DONALD L JR"/>
    <m/>
    <s v="204 ROCKRIDGE LP"/>
    <x v="3"/>
    <x v="0"/>
    <x v="0"/>
    <m/>
  </r>
  <r>
    <n v="4"/>
    <n v="4368"/>
    <n v="1"/>
    <d v="2004-10-12T00:00:00"/>
    <x v="0"/>
    <n v="1"/>
    <s v="Active Bethel Citizens"/>
    <n v="4216655"/>
    <n v="888744"/>
    <m/>
    <m/>
    <s v="D R HORTON INC"/>
    <m/>
    <s v="4829 STAGECOACH RD"/>
    <x v="3"/>
    <x v="0"/>
    <x v="0"/>
    <m/>
  </r>
  <r>
    <n v="4"/>
    <n v="4540"/>
    <n v="1"/>
    <d v="2004-10-12T00:00:00"/>
    <x v="0"/>
    <n v="1"/>
    <s v="Northeast Neighbors"/>
    <n v="4242478"/>
    <n v="896767"/>
    <m/>
    <m/>
    <s v="MARVIN KNUTSON &amp; SONS"/>
    <m/>
    <s v="1944 LAKEVIEW DR"/>
    <x v="3"/>
    <x v="0"/>
    <x v="0"/>
    <m/>
  </r>
  <r>
    <n v="4"/>
    <n v="4747"/>
    <n v="1"/>
    <d v="2004-10-12T00:00:00"/>
    <x v="0"/>
    <n v="1"/>
    <s v="Active Bethel Citizens"/>
    <n v="4216469"/>
    <n v="887519"/>
    <m/>
    <m/>
    <s v="D R HORTON INC"/>
    <m/>
    <s v="840 HOLLOW WAY"/>
    <x v="3"/>
    <x v="0"/>
    <x v="0"/>
    <m/>
  </r>
  <r>
    <n v="4"/>
    <n v="4748"/>
    <n v="1"/>
    <d v="2004-10-12T00:00:00"/>
    <x v="0"/>
    <n v="1"/>
    <s v="Active Bethel Citizens"/>
    <n v="4216504"/>
    <n v="888535"/>
    <m/>
    <m/>
    <s v="D R HORTON INC"/>
    <m/>
    <s v="1082 HOLLOW WAY"/>
    <x v="3"/>
    <x v="0"/>
    <x v="0"/>
    <m/>
  </r>
  <r>
    <n v="4"/>
    <n v="4749"/>
    <n v="1"/>
    <d v="2004-10-12T00:00:00"/>
    <x v="0"/>
    <n v="1"/>
    <s v="Active Bethel Citizens"/>
    <n v="4216501"/>
    <n v="888399"/>
    <m/>
    <m/>
    <s v="D R HORTON INC"/>
    <m/>
    <s v="1058 HOLLOW WAY"/>
    <x v="3"/>
    <x v="0"/>
    <x v="0"/>
    <m/>
  </r>
  <r>
    <n v="4"/>
    <n v="4961"/>
    <n v="1"/>
    <d v="2004-10-12T00:00:00"/>
    <x v="1"/>
    <n v="1"/>
    <s v="Active Bethel Citizens"/>
    <n v="4222359"/>
    <n v="885125"/>
    <m/>
    <s v="Brookdale"/>
    <s v="BROOKDALE LLC"/>
    <m/>
    <s v="3868 ALBAN ST, Unit 12"/>
    <x v="3"/>
    <x v="0"/>
    <x v="0"/>
    <m/>
  </r>
  <r>
    <n v="4"/>
    <n v="4962"/>
    <n v="1"/>
    <d v="2004-10-12T00:00:00"/>
    <x v="1"/>
    <n v="1"/>
    <s v="Active Bethel Citizens"/>
    <n v="4222359"/>
    <n v="885125"/>
    <m/>
    <s v="Brookdale"/>
    <s v="BROOKDALE LLC"/>
    <m/>
    <s v="3868 ALBAN ST, Unit 17"/>
    <x v="3"/>
    <x v="0"/>
    <x v="0"/>
    <m/>
  </r>
  <r>
    <n v="4"/>
    <n v="4963"/>
    <n v="1"/>
    <d v="2004-10-12T00:00:00"/>
    <x v="1"/>
    <n v="1"/>
    <s v="Active Bethel Citizens"/>
    <n v="4222359"/>
    <n v="885125"/>
    <m/>
    <m/>
    <s v="BROOKDALE LLC"/>
    <m/>
    <s v="3868 ALBAN ST, Unit 21"/>
    <x v="3"/>
    <x v="0"/>
    <x v="0"/>
    <m/>
  </r>
  <r>
    <n v="4"/>
    <n v="3908"/>
    <n v="1"/>
    <d v="2004-10-13T00:00:00"/>
    <x v="0"/>
    <n v="1"/>
    <s v="Santa Clara Community Organization"/>
    <n v="4232192"/>
    <n v="899781"/>
    <m/>
    <m/>
    <s v="CHALUS CONSTRUCTION"/>
    <m/>
    <s v="453 GERALD AVE"/>
    <x v="3"/>
    <x v="0"/>
    <x v="0"/>
    <m/>
  </r>
  <r>
    <n v="4"/>
    <n v="4471"/>
    <n v="1"/>
    <d v="2004-10-13T00:00:00"/>
    <x v="0"/>
    <n v="1"/>
    <s v="Unknown"/>
    <n v="4218371"/>
    <n v="869667"/>
    <m/>
    <m/>
    <s v="MASADA DEVELOPMENT INC"/>
    <m/>
    <s v="29760 GIMPL HILL RD"/>
    <x v="3"/>
    <x v="0"/>
    <x v="0"/>
    <m/>
  </r>
  <r>
    <n v="4"/>
    <n v="4855"/>
    <n v="1"/>
    <d v="2004-10-13T00:00:00"/>
    <x v="2"/>
    <n v="1"/>
    <s v="Active Bethel Citizens"/>
    <n v="4214856"/>
    <n v="891168"/>
    <m/>
    <m/>
    <s v="FUQUA HOMES DESIGN CENTER"/>
    <m/>
    <s v="1727 OAKHURST CT"/>
    <x v="3"/>
    <x v="0"/>
    <x v="0"/>
    <m/>
  </r>
  <r>
    <n v="4"/>
    <n v="2382"/>
    <n v="1"/>
    <d v="2004-10-14T00:00:00"/>
    <x v="0"/>
    <n v="1"/>
    <s v="Churchill Area Neighbors"/>
    <n v="4228159"/>
    <n v="872158"/>
    <m/>
    <m/>
    <s v="DAVE DUNCAN CONSTRUCTION INC"/>
    <m/>
    <s v="2631 PARK FOREST DR"/>
    <x v="3"/>
    <x v="0"/>
    <x v="0"/>
    <m/>
  </r>
  <r>
    <n v="4"/>
    <n v="4674"/>
    <n v="1"/>
    <d v="2004-10-18T00:00:00"/>
    <x v="0"/>
    <n v="1"/>
    <s v="Santa Clara Community Organization"/>
    <n v="4233402"/>
    <n v="902441"/>
    <m/>
    <m/>
    <s v="CRESCENT HOMES INC"/>
    <m/>
    <s v="3381 PEREGRINE ST"/>
    <x v="3"/>
    <x v="0"/>
    <x v="0"/>
    <m/>
  </r>
  <r>
    <n v="4"/>
    <n v="4675"/>
    <n v="1"/>
    <d v="2004-10-18T00:00:00"/>
    <x v="0"/>
    <n v="1"/>
    <s v="Santa Clara Community Organization"/>
    <n v="4230826"/>
    <n v="907869"/>
    <m/>
    <s v="Scenic Meadows"/>
    <s v="CRESCENT HOMES INC"/>
    <m/>
    <s v="4674 WENDOVER ST"/>
    <x v="3"/>
    <x v="0"/>
    <x v="0"/>
    <m/>
  </r>
  <r>
    <n v="4"/>
    <n v="4029"/>
    <n v="1"/>
    <d v="2004-10-19T00:00:00"/>
    <x v="0"/>
    <n v="1"/>
    <s v="Santa Clara Community Organization"/>
    <n v="4231961"/>
    <n v="899790"/>
    <m/>
    <m/>
    <s v="HEITMAN CUSTOM HOMES"/>
    <m/>
    <s v="437 GERALD AVE"/>
    <x v="3"/>
    <x v="0"/>
    <x v="0"/>
    <m/>
  </r>
  <r>
    <n v="4"/>
    <n v="4517"/>
    <n v="1"/>
    <d v="2004-10-19T00:00:00"/>
    <x v="0"/>
    <n v="1"/>
    <s v="Active Bethel Citizens"/>
    <n v="4221585"/>
    <n v="889128"/>
    <m/>
    <m/>
    <s v="DREAMCRAFTERS LLC"/>
    <m/>
    <s v="1318 ELLSWORTH ST"/>
    <x v="3"/>
    <x v="0"/>
    <x v="0"/>
    <m/>
  </r>
  <r>
    <n v="4"/>
    <n v="4740"/>
    <n v="1"/>
    <d v="2004-10-19T00:00:00"/>
    <x v="0"/>
    <n v="1"/>
    <s v="Churchill Area Neighbors"/>
    <n v="4227684"/>
    <n v="869240"/>
    <m/>
    <m/>
    <s v="HEITMAN CUSTOM HOMES"/>
    <m/>
    <s v="3265 BLACKTAIL DR"/>
    <x v="3"/>
    <x v="0"/>
    <x v="0"/>
    <m/>
  </r>
  <r>
    <n v="4"/>
    <n v="4200"/>
    <n v="1"/>
    <d v="2004-10-20T00:00:00"/>
    <x v="6"/>
    <n v="1"/>
    <s v="Crest Drive Citizens Association"/>
    <n v="4239471"/>
    <n v="869719"/>
    <m/>
    <m/>
    <s v="LARSON ROBERT M &amp; MARYELLEN"/>
    <m/>
    <s v="38 W 30TH AVE, Unit A"/>
    <x v="3"/>
    <x v="0"/>
    <x v="0"/>
    <m/>
  </r>
  <r>
    <n v="4"/>
    <n v="4587"/>
    <n v="1"/>
    <d v="2004-10-20T00:00:00"/>
    <x v="0"/>
    <n v="1"/>
    <s v="Churchill Area Neighbors"/>
    <n v="4224099"/>
    <n v="869995"/>
    <m/>
    <m/>
    <s v="BREEDEN BROS INC"/>
    <m/>
    <s v="3358 BENTLEY AVE"/>
    <x v="3"/>
    <x v="0"/>
    <x v="0"/>
    <m/>
  </r>
  <r>
    <n v="4"/>
    <n v="4539"/>
    <n v="1"/>
    <d v="2004-10-21T00:00:00"/>
    <x v="0"/>
    <n v="1"/>
    <s v="Santa Clara Community Organization"/>
    <n v="4233154"/>
    <n v="902229"/>
    <m/>
    <m/>
    <s v="RUHOFF HOMEBUILDERS INC"/>
    <m/>
    <s v="3310 PEREGRINE ST"/>
    <x v="3"/>
    <x v="0"/>
    <x v="0"/>
    <m/>
  </r>
  <r>
    <n v="4"/>
    <n v="4541"/>
    <n v="1"/>
    <d v="2004-10-21T00:00:00"/>
    <x v="0"/>
    <n v="1"/>
    <s v="Santa Clara Community Organization"/>
    <n v="4233159"/>
    <n v="902284"/>
    <m/>
    <m/>
    <s v="RUHOFF HOMEBUILDERS INC"/>
    <m/>
    <s v="3318 PEREGRINE ST"/>
    <x v="3"/>
    <x v="0"/>
    <x v="0"/>
    <m/>
  </r>
  <r>
    <n v="4"/>
    <n v="3374"/>
    <n v="1"/>
    <d v="2004-10-22T00:00:00"/>
    <x v="0"/>
    <n v="1"/>
    <s v="Southeast Neighbors"/>
    <n v="4246169"/>
    <n v="863282"/>
    <m/>
    <m/>
    <s v="WHITLOW DAVE &amp; ZWILLINGER CHERYL"/>
    <m/>
    <s v="1784 E 43RD AVE"/>
    <x v="3"/>
    <x v="0"/>
    <x v="0"/>
    <m/>
  </r>
  <r>
    <n v="4"/>
    <n v="4665"/>
    <n v="1"/>
    <d v="2004-10-22T00:00:00"/>
    <x v="0"/>
    <n v="1"/>
    <s v="Northeast Neighbors"/>
    <n v="4250557"/>
    <n v="894574"/>
    <m/>
    <m/>
    <s v="FUTURE B HOMES INC"/>
    <m/>
    <s v="2665 CUMBERLAND DR"/>
    <x v="3"/>
    <x v="0"/>
    <x v="0"/>
    <m/>
  </r>
  <r>
    <n v="4"/>
    <n v="4789"/>
    <n v="1"/>
    <d v="2004-10-22T00:00:00"/>
    <x v="0"/>
    <n v="1"/>
    <s v="Northeast Neighbors"/>
    <n v="4242608"/>
    <n v="896762"/>
    <m/>
    <m/>
    <s v="PATRICK SLOAN"/>
    <m/>
    <s v="1950 LAKEVIEW DR"/>
    <x v="3"/>
    <x v="0"/>
    <x v="0"/>
    <m/>
  </r>
  <r>
    <n v="4"/>
    <n v="4555"/>
    <n v="1"/>
    <d v="2004-10-25T00:00:00"/>
    <x v="0"/>
    <n v="1"/>
    <s v="Harlow Neighbors"/>
    <n v="4249284"/>
    <n v="884809"/>
    <m/>
    <m/>
    <s v="BRIAN MURRY HOMES"/>
    <m/>
    <s v="3454 WHISPER LN"/>
    <x v="3"/>
    <x v="0"/>
    <x v="0"/>
    <m/>
  </r>
  <r>
    <n v="4"/>
    <n v="4558"/>
    <n v="1"/>
    <d v="2004-10-25T00:00:00"/>
    <x v="0"/>
    <n v="1"/>
    <s v="Harlow Neighbors"/>
    <n v="4249339"/>
    <n v="884964"/>
    <m/>
    <m/>
    <s v="BRIAN MURRY HOMES"/>
    <m/>
    <s v="3465 WHISPER LN"/>
    <x v="3"/>
    <x v="0"/>
    <x v="0"/>
    <m/>
  </r>
  <r>
    <n v="4"/>
    <n v="4757"/>
    <n v="1"/>
    <d v="2004-10-25T00:00:00"/>
    <x v="0"/>
    <n v="1"/>
    <s v="Northeast Neighbors"/>
    <n v="4242587"/>
    <n v="899100"/>
    <m/>
    <m/>
    <s v="WINGER JIM &amp; BRENDA"/>
    <m/>
    <s v="3665 QUAIL MEADOW WAY"/>
    <x v="3"/>
    <x v="0"/>
    <x v="0"/>
    <m/>
  </r>
  <r>
    <n v="4"/>
    <n v="3438"/>
    <n v="1"/>
    <d v="2004-10-26T00:00:00"/>
    <x v="0"/>
    <n v="1"/>
    <s v="River Road Community Organization"/>
    <n v="4233693"/>
    <n v="888391"/>
    <m/>
    <m/>
    <s v="KUNGYS REGINA G TE"/>
    <m/>
    <s v="788 STEPHENS DR"/>
    <x v="3"/>
    <x v="0"/>
    <x v="0"/>
    <m/>
  </r>
  <r>
    <n v="4"/>
    <n v="3780"/>
    <n v="1"/>
    <d v="2004-10-26T00:00:00"/>
    <x v="0"/>
    <n v="1"/>
    <s v="Cal Young Neighborhood Association"/>
    <n v="4239081"/>
    <n v="889338"/>
    <m/>
    <m/>
    <s v="B H ANDERSON CONSTRUCTION"/>
    <m/>
    <s v="1399 FIR ACRES DR"/>
    <x v="3"/>
    <x v="0"/>
    <x v="0"/>
    <m/>
  </r>
  <r>
    <n v="4"/>
    <n v="4851"/>
    <n v="1"/>
    <d v="2004-10-27T00:00:00"/>
    <x v="2"/>
    <n v="1"/>
    <s v="Active Bethel Citizens"/>
    <n v="4214506"/>
    <n v="890153"/>
    <m/>
    <s v="West Eugene Village"/>
    <s v="FUQUA HOMES DESIGN CENTER"/>
    <m/>
    <s v="1626 SILVERWATER LN"/>
    <x v="3"/>
    <x v="0"/>
    <x v="0"/>
    <m/>
  </r>
  <r>
    <n v="4"/>
    <n v="4853"/>
    <n v="1"/>
    <d v="2004-10-27T00:00:00"/>
    <x v="2"/>
    <n v="1"/>
    <s v="Active Bethel Citizens"/>
    <n v="4214813"/>
    <n v="890015"/>
    <m/>
    <m/>
    <s v="FUQUA HOMES DESIGN CENTER"/>
    <m/>
    <s v="5419 OLYMPIC CIR"/>
    <x v="3"/>
    <x v="0"/>
    <x v="0"/>
    <m/>
  </r>
  <r>
    <n v="4"/>
    <n v="4854"/>
    <n v="1"/>
    <d v="2004-10-27T00:00:00"/>
    <x v="2"/>
    <n v="1"/>
    <s v="Active Bethel Citizens"/>
    <n v="4214829"/>
    <n v="890378"/>
    <m/>
    <m/>
    <s v="FUQUA HOMES DESIGN CENTER"/>
    <m/>
    <s v="5445 OLYMPIC CIR"/>
    <x v="3"/>
    <x v="0"/>
    <x v="0"/>
    <m/>
  </r>
  <r>
    <n v="4"/>
    <n v="4857"/>
    <n v="1"/>
    <d v="2004-10-27T00:00:00"/>
    <x v="2"/>
    <n v="1"/>
    <s v="Active Bethel Citizens"/>
    <n v="4214631"/>
    <n v="891251"/>
    <m/>
    <s v="West Eugene Village"/>
    <s v="FUQUA HOMES DESIGN CENTER"/>
    <m/>
    <s v="1746 OAKHURST CT"/>
    <x v="3"/>
    <x v="0"/>
    <x v="0"/>
    <m/>
  </r>
  <r>
    <n v="4"/>
    <n v="4554"/>
    <n v="1"/>
    <d v="2004-10-28T00:00:00"/>
    <x v="0"/>
    <n v="1"/>
    <s v="Santa Clara Community Organization"/>
    <n v="4232245"/>
    <n v="899616"/>
    <m/>
    <m/>
    <s v="BRIAN MURRY HOMES"/>
    <m/>
    <s v="464 GERALD AVE"/>
    <x v="3"/>
    <x v="0"/>
    <x v="0"/>
    <m/>
  </r>
  <r>
    <n v="4"/>
    <n v="4556"/>
    <n v="1"/>
    <d v="2004-10-28T00:00:00"/>
    <x v="0"/>
    <n v="1"/>
    <s v="Harlow Neighbors"/>
    <n v="4249336"/>
    <n v="884807"/>
    <m/>
    <m/>
    <s v="BRIAN MURRY HOMES"/>
    <m/>
    <s v="3460 WHISPER LN"/>
    <x v="3"/>
    <x v="0"/>
    <x v="0"/>
    <m/>
  </r>
  <r>
    <n v="4"/>
    <n v="5297"/>
    <n v="1"/>
    <d v="2004-10-28T00:00:00"/>
    <x v="1"/>
    <n v="1"/>
    <s v="Santa Clara Community Organization"/>
    <n v="4224286"/>
    <n v="898186"/>
    <m/>
    <s v="Gainsborough"/>
    <s v="FORE-WARD INVESTMENTS"/>
    <m/>
    <s v="2458 BLUE BOY LN"/>
    <x v="3"/>
    <x v="0"/>
    <x v="0"/>
    <m/>
  </r>
  <r>
    <n v="4"/>
    <n v="3030"/>
    <n v="1"/>
    <d v="2004-11-01T00:00:00"/>
    <x v="0"/>
    <n v="1"/>
    <s v="Cal Young Neighborhood Association"/>
    <n v="4242262"/>
    <n v="892520"/>
    <m/>
    <m/>
    <s v="DESIGN POINTE LLC"/>
    <m/>
    <s v="1855 BREWER AVE"/>
    <x v="3"/>
    <x v="0"/>
    <x v="0"/>
    <m/>
  </r>
  <r>
    <n v="4"/>
    <n v="3031"/>
    <n v="1"/>
    <d v="2004-11-01T00:00:00"/>
    <x v="0"/>
    <n v="1"/>
    <s v="Cal Young Neighborhood Association"/>
    <n v="4242114"/>
    <n v="892521"/>
    <m/>
    <m/>
    <s v="DESIGN POINTE LLC"/>
    <m/>
    <s v="1845 BREWER AVE"/>
    <x v="3"/>
    <x v="0"/>
    <x v="0"/>
    <m/>
  </r>
  <r>
    <n v="4"/>
    <n v="4964"/>
    <n v="1"/>
    <d v="2004-11-01T00:00:00"/>
    <x v="0"/>
    <n v="1"/>
    <s v="Northeast Neighbors"/>
    <n v="4250678"/>
    <n v="894274"/>
    <m/>
    <m/>
    <s v="FUTURE B HOMES INC"/>
    <m/>
    <s v="3359 WILMINGTON CT"/>
    <x v="3"/>
    <x v="0"/>
    <x v="0"/>
    <m/>
  </r>
  <r>
    <n v="4"/>
    <n v="4224"/>
    <n v="1"/>
    <d v="2004-11-02T00:00:00"/>
    <x v="0"/>
    <n v="1"/>
    <s v="Churchill Area Neighbors"/>
    <n v="4227841"/>
    <n v="868517"/>
    <m/>
    <m/>
    <s v="SCOTT CARLSON CONSTRUCTION"/>
    <m/>
    <s v="3155 EARLASUE ST"/>
    <x v="3"/>
    <x v="0"/>
    <x v="0"/>
    <m/>
  </r>
  <r>
    <n v="4"/>
    <n v="3784"/>
    <n v="1"/>
    <d v="2004-11-03T00:00:00"/>
    <x v="0"/>
    <n v="1"/>
    <s v="Unknown"/>
    <m/>
    <m/>
    <m/>
    <m/>
    <s v="TJM INVESTMENTS INC"/>
    <m/>
    <s v="3389 S LAMBERT ST"/>
    <x v="3"/>
    <x v="0"/>
    <x v="0"/>
    <m/>
  </r>
  <r>
    <n v="4"/>
    <n v="4862"/>
    <n v="1"/>
    <d v="2004-11-03T00:00:00"/>
    <x v="0"/>
    <n v="1"/>
    <s v="Churchill Area Neighbors"/>
    <n v="4227742"/>
    <n v="868177"/>
    <m/>
    <m/>
    <s v="GANSEN CONSTRUCTION"/>
    <m/>
    <s v="3170 MCNAULL DR"/>
    <x v="3"/>
    <x v="0"/>
    <x v="0"/>
    <m/>
  </r>
  <r>
    <n v="4"/>
    <n v="5014"/>
    <n v="1"/>
    <d v="2004-11-03T00:00:00"/>
    <x v="0"/>
    <n v="1"/>
    <s v="Santa Clara Community Organization"/>
    <n v="4233197"/>
    <n v="902389"/>
    <m/>
    <m/>
    <s v="CASTRO GILBERT A"/>
    <m/>
    <s v="3336 PEREGRINE ST"/>
    <x v="3"/>
    <x v="0"/>
    <x v="0"/>
    <m/>
  </r>
  <r>
    <n v="4"/>
    <n v="5150"/>
    <n v="1"/>
    <d v="2004-11-03T00:00:00"/>
    <x v="3"/>
    <n v="2"/>
    <s v="Northeast Neighbors"/>
    <n v="4243181"/>
    <n v="897668"/>
    <m/>
    <m/>
    <s v="MELTEBEKE DAVID"/>
    <m/>
    <s v="2071 LAKE HARBOR DR"/>
    <x v="3"/>
    <x v="1"/>
    <x v="1"/>
    <m/>
  </r>
  <r>
    <n v="4"/>
    <n v="2985"/>
    <n v="1"/>
    <d v="2004-11-04T00:00:00"/>
    <x v="8"/>
    <n v="4"/>
    <s v="West University Neighbors"/>
    <n v="4241315"/>
    <n v="875726"/>
    <m/>
    <m/>
    <s v="CRAWLEY TIM &amp; MARILYN &amp; DEVEREAUX B"/>
    <m/>
    <s v="1748 FERRY ALY"/>
    <x v="3"/>
    <x v="1"/>
    <x v="1"/>
    <m/>
  </r>
  <r>
    <n v="4"/>
    <n v="4778"/>
    <n v="1"/>
    <d v="2004-11-04T00:00:00"/>
    <x v="0"/>
    <n v="1"/>
    <s v="Unknown"/>
    <n v="4218522"/>
    <n v="870121"/>
    <m/>
    <m/>
    <s v="MASADA DEVELOPMENT INC"/>
    <m/>
    <s v="29782 GIMPL HILL RD"/>
    <x v="3"/>
    <x v="0"/>
    <x v="0"/>
    <m/>
  </r>
  <r>
    <n v="4"/>
    <n v="4780"/>
    <n v="1"/>
    <d v="2004-11-04T00:00:00"/>
    <x v="0"/>
    <n v="1"/>
    <s v="Unknown"/>
    <n v="4218577"/>
    <n v="870215"/>
    <m/>
    <m/>
    <s v="MASADA DEVELOPMENT INC"/>
    <m/>
    <s v="29788 GIMPL HILL RD"/>
    <x v="3"/>
    <x v="0"/>
    <x v="0"/>
    <m/>
  </r>
  <r>
    <n v="4"/>
    <n v="4511"/>
    <n v="1"/>
    <d v="2004-11-05T00:00:00"/>
    <x v="0"/>
    <n v="1"/>
    <s v="Santa Clara Community Organization"/>
    <n v="4229133"/>
    <n v="899906"/>
    <m/>
    <m/>
    <s v="SEBRING MARK"/>
    <m/>
    <s v="2890 FEDERAL PL"/>
    <x v="3"/>
    <x v="0"/>
    <x v="0"/>
    <m/>
  </r>
  <r>
    <n v="4"/>
    <n v="4793"/>
    <n v="1"/>
    <d v="2004-11-05T00:00:00"/>
    <x v="0"/>
    <n v="1"/>
    <s v="Churchill Area Neighbors"/>
    <n v="4229688"/>
    <n v="870149"/>
    <m/>
    <m/>
    <s v="HEITMAN CUSTOM HOMES"/>
    <m/>
    <s v="2529 RIDGEMONT DR"/>
    <x v="3"/>
    <x v="0"/>
    <x v="0"/>
    <m/>
  </r>
  <r>
    <n v="4"/>
    <n v="5099"/>
    <n v="1"/>
    <d v="2004-11-05T00:00:00"/>
    <x v="3"/>
    <n v="2"/>
    <s v="River Road Community Organization"/>
    <n v="4229306"/>
    <n v="892795"/>
    <m/>
    <m/>
    <s v="MINGO RYEN &amp; JENNIFER"/>
    <m/>
    <s v="1419 ESCALANTE ST"/>
    <x v="3"/>
    <x v="1"/>
    <x v="1"/>
    <m/>
  </r>
  <r>
    <n v="4"/>
    <n v="4960"/>
    <n v="1"/>
    <d v="2004-11-08T00:00:00"/>
    <x v="0"/>
    <n v="1"/>
    <s v="Southeast Neighbors"/>
    <n v="4245671"/>
    <n v="860123"/>
    <m/>
    <m/>
    <s v="DOMINGUES CORY"/>
    <m/>
    <s v="4989 HUNTERS GLEN DR"/>
    <x v="3"/>
    <x v="0"/>
    <x v="0"/>
    <m/>
  </r>
  <r>
    <n v="4"/>
    <n v="5039"/>
    <n v="1"/>
    <d v="2004-11-08T00:00:00"/>
    <x v="0"/>
    <n v="1"/>
    <s v="Active Bethel Citizens"/>
    <n v="4216382"/>
    <n v="887711"/>
    <m/>
    <m/>
    <s v="D R HORTON INC"/>
    <m/>
    <s v="895 THRONE DR"/>
    <x v="3"/>
    <x v="0"/>
    <x v="0"/>
    <m/>
  </r>
  <r>
    <n v="4"/>
    <n v="5041"/>
    <n v="1"/>
    <d v="2004-11-08T00:00:00"/>
    <x v="0"/>
    <n v="1"/>
    <s v="Active Bethel Citizens"/>
    <n v="4216379"/>
    <n v="887648"/>
    <m/>
    <m/>
    <s v="D R HORTON INC"/>
    <m/>
    <s v="881 THRONE DR"/>
    <x v="3"/>
    <x v="0"/>
    <x v="0"/>
    <m/>
  </r>
  <r>
    <n v="4"/>
    <n v="5052"/>
    <n v="1"/>
    <d v="2004-11-08T00:00:00"/>
    <x v="0"/>
    <n v="1"/>
    <s v="Cal Young Neighborhood Association"/>
    <n v="4238701"/>
    <n v="892576"/>
    <m/>
    <m/>
    <s v="WALTER THOMAS A"/>
    <m/>
    <s v="1188 SKYLARK LN"/>
    <x v="3"/>
    <x v="0"/>
    <x v="0"/>
    <m/>
  </r>
  <r>
    <n v="4"/>
    <n v="5218"/>
    <n v="1"/>
    <d v="2004-11-08T00:00:00"/>
    <x v="0"/>
    <n v="1"/>
    <s v="Active Bethel Citizens"/>
    <n v="4216461"/>
    <n v="888739"/>
    <m/>
    <m/>
    <s v="D R HORTON INC"/>
    <m/>
    <s v="4875 STAGECOACH RD"/>
    <x v="3"/>
    <x v="0"/>
    <x v="0"/>
    <m/>
  </r>
  <r>
    <n v="4"/>
    <n v="4639"/>
    <n v="1"/>
    <d v="2004-11-09T00:00:00"/>
    <x v="0"/>
    <n v="1"/>
    <s v="Northeast Neighbors"/>
    <n v="4250597"/>
    <n v="894331"/>
    <m/>
    <m/>
    <s v="ANSLOW &amp; DEGENEAULT"/>
    <m/>
    <s v="3337 WILMINGTON CT"/>
    <x v="3"/>
    <x v="0"/>
    <x v="0"/>
    <m/>
  </r>
  <r>
    <n v="4"/>
    <n v="4867"/>
    <n v="1"/>
    <d v="2004-11-09T00:00:00"/>
    <x v="0"/>
    <n v="1"/>
    <s v="Santa Clara Community Organization"/>
    <n v="4232115"/>
    <n v="899784"/>
    <m/>
    <m/>
    <s v="RUHOFF HOMEBUILDERS INC"/>
    <m/>
    <s v="449 GERALD AVE"/>
    <x v="3"/>
    <x v="0"/>
    <x v="0"/>
    <m/>
  </r>
  <r>
    <n v="4"/>
    <n v="4572"/>
    <n v="1"/>
    <d v="2004-11-10T00:00:00"/>
    <x v="0"/>
    <n v="1"/>
    <s v="Cal Young Neighborhood Association"/>
    <n v="4237438"/>
    <n v="888555"/>
    <m/>
    <m/>
    <s v="WINDFALL GROUP LLC"/>
    <m/>
    <s v="1250 LITTLE JOHN LN"/>
    <x v="3"/>
    <x v="0"/>
    <x v="0"/>
    <m/>
  </r>
  <r>
    <n v="4"/>
    <n v="4573"/>
    <n v="1"/>
    <d v="2004-11-10T00:00:00"/>
    <x v="0"/>
    <n v="1"/>
    <s v="Cal Young Neighborhood Association"/>
    <n v="4237433"/>
    <n v="888506"/>
    <m/>
    <m/>
    <s v="WINDFALL GROUP LLC"/>
    <m/>
    <s v="1240 LITTLE JOHN LN"/>
    <x v="3"/>
    <x v="0"/>
    <x v="0"/>
    <m/>
  </r>
  <r>
    <n v="4"/>
    <n v="3237"/>
    <n v="1"/>
    <d v="2004-11-12T00:00:00"/>
    <x v="0"/>
    <n v="1"/>
    <s v="Active Bethel Citizens"/>
    <n v="4222877"/>
    <n v="892045"/>
    <m/>
    <m/>
    <s v="FITZGERALD GERALD E &amp; HOWARD LEONA"/>
    <m/>
    <s v="3806 BARGER DR"/>
    <x v="3"/>
    <x v="0"/>
    <x v="0"/>
    <m/>
  </r>
  <r>
    <n v="4"/>
    <n v="4571"/>
    <n v="1"/>
    <d v="2004-11-12T00:00:00"/>
    <x v="0"/>
    <n v="1"/>
    <s v="Cal Young Neighborhood Association"/>
    <n v="4237562"/>
    <n v="888502"/>
    <m/>
    <m/>
    <s v="WINDFALL GROUP LLC"/>
    <m/>
    <s v="1243 LITTLE JOHN LN"/>
    <x v="3"/>
    <x v="0"/>
    <x v="0"/>
    <m/>
  </r>
  <r>
    <n v="4"/>
    <n v="4574"/>
    <n v="1"/>
    <d v="2004-11-12T00:00:00"/>
    <x v="0"/>
    <n v="1"/>
    <s v="Cal Young Neighborhood Association"/>
    <n v="4237567"/>
    <n v="888552"/>
    <m/>
    <m/>
    <s v="WINDFALL GROUP LLC"/>
    <m/>
    <s v="1253 LITTLE JOHN LN"/>
    <x v="3"/>
    <x v="0"/>
    <x v="0"/>
    <m/>
  </r>
  <r>
    <n v="4"/>
    <n v="4640"/>
    <n v="1"/>
    <d v="2004-11-12T00:00:00"/>
    <x v="0"/>
    <n v="1"/>
    <s v="Santa Clara Community Organization"/>
    <n v="4227445"/>
    <n v="908231"/>
    <m/>
    <m/>
    <s v="POSTON TRENT"/>
    <m/>
    <s v="4650 HONEYCOMB DR"/>
    <x v="3"/>
    <x v="0"/>
    <x v="0"/>
    <m/>
  </r>
  <r>
    <n v="4"/>
    <n v="5006"/>
    <n v="1"/>
    <d v="2004-11-12T00:00:00"/>
    <x v="0"/>
    <n v="1"/>
    <s v="Goodpasture Island Neighbors"/>
    <n v="4235857"/>
    <n v="895061"/>
    <m/>
    <m/>
    <s v="OREGON ESTATES LLC"/>
    <m/>
    <s v="3193 RIVERPLACE DR"/>
    <x v="3"/>
    <x v="0"/>
    <x v="0"/>
    <m/>
  </r>
  <r>
    <n v="4"/>
    <n v="5030"/>
    <n v="1"/>
    <d v="2004-11-12T00:00:00"/>
    <x v="0"/>
    <n v="1"/>
    <s v="Unknown"/>
    <m/>
    <m/>
    <m/>
    <m/>
    <s v="MELTEBEKE CONSTRUCTION DBA"/>
    <m/>
    <s v="2304 DEVON AVE"/>
    <x v="3"/>
    <x v="0"/>
    <x v="0"/>
    <m/>
  </r>
  <r>
    <n v="4"/>
    <n v="5151"/>
    <n v="1"/>
    <d v="2004-11-12T00:00:00"/>
    <x v="0"/>
    <n v="1"/>
    <s v="Churchill Area Neighbors"/>
    <n v="4224288"/>
    <n v="869931"/>
    <m/>
    <m/>
    <s v="BREEDEN BROS INC--DUPLICATE"/>
    <m/>
    <s v="3330 BENTLEY AVE"/>
    <x v="3"/>
    <x v="0"/>
    <x v="0"/>
    <m/>
  </r>
  <r>
    <n v="4"/>
    <n v="4561"/>
    <n v="1"/>
    <d v="2004-11-15T00:00:00"/>
    <x v="0"/>
    <n v="1"/>
    <s v="Churchill Area Neighbors"/>
    <n v="4228244"/>
    <n v="868785"/>
    <m/>
    <m/>
    <s v="NEWMANN RON &amp; KRISTEE"/>
    <m/>
    <s v="3285 MICHAEL LN"/>
    <x v="3"/>
    <x v="0"/>
    <x v="0"/>
    <m/>
  </r>
  <r>
    <n v="4"/>
    <n v="4992"/>
    <n v="1"/>
    <d v="2004-11-15T00:00:00"/>
    <x v="0"/>
    <n v="1"/>
    <s v="Northeast Neighbors"/>
    <n v="4248167"/>
    <n v="897002"/>
    <s v="Secondary Dwelling Unit"/>
    <m/>
    <s v="ALDRIDGE DAVE"/>
    <m/>
    <s v="50 HILL VIEW LANE 1"/>
    <x v="3"/>
    <x v="0"/>
    <x v="0"/>
    <s v="Need to count two here, a SFD and a SDU, so tallying in excel changed proposed du from 2 to 1 and added duplicate record. However, proposed du remains 2 in aptwin."/>
  </r>
  <r>
    <n v="4"/>
    <n v="5244"/>
    <n v="1"/>
    <d v="2004-11-15T00:00:00"/>
    <x v="1"/>
    <n v="1"/>
    <s v="Active Bethel Citizens"/>
    <n v="4220215"/>
    <n v="885248"/>
    <m/>
    <m/>
    <s v="RASMUSSON LIVING TRUST"/>
    <s v="EMERALD LIFESTYLE HOMES"/>
    <s v="4175 FERGUS AVE, Unit 3"/>
    <x v="3"/>
    <x v="0"/>
    <x v="0"/>
    <m/>
  </r>
  <r>
    <m/>
    <n v="4992"/>
    <n v="1"/>
    <d v="2004-11-16T00:00:00"/>
    <x v="6"/>
    <n v="1"/>
    <s v="Northeast Neighbors"/>
    <n v="4248167"/>
    <n v="897002"/>
    <s v="Secondary Dwelling Unit"/>
    <m/>
    <s v="ALDRIDGE DAVE"/>
    <m/>
    <s v="51 HILL VIEW LANE 1"/>
    <x v="3"/>
    <x v="0"/>
    <x v="0"/>
    <s v="Need to count two here, a SFD and a SDU SO THIS IS A DUPLICATE RECORD THAT I ADDED TO EXCEL ONLY AND MADE THE PROPOSED USE A SDU.."/>
  </r>
  <r>
    <n v="4"/>
    <n v="5055"/>
    <n v="1"/>
    <d v="2004-11-17T00:00:00"/>
    <x v="0"/>
    <n v="1"/>
    <s v="Active Bethel Citizens"/>
    <n v="4214047"/>
    <n v="885255"/>
    <m/>
    <m/>
    <s v="HAYDEN HOMES"/>
    <m/>
    <s v="5491 PRANZ PL"/>
    <x v="3"/>
    <x v="0"/>
    <x v="0"/>
    <m/>
  </r>
  <r>
    <n v="4"/>
    <n v="5056"/>
    <n v="1"/>
    <d v="2004-11-17T00:00:00"/>
    <x v="0"/>
    <n v="1"/>
    <s v="Active Bethel Citizens"/>
    <n v="4214047"/>
    <n v="885336"/>
    <m/>
    <m/>
    <s v="HAYDEN HOMES"/>
    <m/>
    <s v="5494 ANDREA AVE"/>
    <x v="3"/>
    <x v="0"/>
    <x v="0"/>
    <m/>
  </r>
  <r>
    <n v="4"/>
    <n v="5058"/>
    <n v="1"/>
    <d v="2004-11-17T00:00:00"/>
    <x v="0"/>
    <n v="1"/>
    <s v="Active Bethel Citizens"/>
    <n v="4214022"/>
    <n v="885607"/>
    <m/>
    <m/>
    <s v="HAYDEN HOMES"/>
    <m/>
    <s v="575 MURIN ST"/>
    <x v="3"/>
    <x v="0"/>
    <x v="0"/>
    <m/>
  </r>
  <r>
    <n v="4"/>
    <n v="5059"/>
    <n v="1"/>
    <d v="2004-11-17T00:00:00"/>
    <x v="0"/>
    <n v="1"/>
    <s v="Active Bethel Citizens"/>
    <n v="4214015"/>
    <n v="885667"/>
    <m/>
    <m/>
    <s v="HAYDEN HOMES"/>
    <m/>
    <s v="593 MURIN ST"/>
    <x v="3"/>
    <x v="0"/>
    <x v="0"/>
    <m/>
  </r>
  <r>
    <n v="4"/>
    <n v="5062"/>
    <n v="1"/>
    <d v="2004-11-17T00:00:00"/>
    <x v="0"/>
    <n v="1"/>
    <s v="Active Bethel Citizens"/>
    <n v="4214019"/>
    <n v="885548"/>
    <m/>
    <m/>
    <s v="HAYDEN HOMES"/>
    <m/>
    <s v="551 MURIN ST"/>
    <x v="3"/>
    <x v="0"/>
    <x v="0"/>
    <m/>
  </r>
  <r>
    <n v="4"/>
    <n v="5069"/>
    <n v="1"/>
    <d v="2004-11-17T00:00:00"/>
    <x v="0"/>
    <n v="1"/>
    <s v="Active Bethel Citizens"/>
    <n v="4214008"/>
    <n v="885479"/>
    <m/>
    <m/>
    <s v="HAYDEN HOMES"/>
    <m/>
    <s v="5499 ANDREA AVE"/>
    <x v="3"/>
    <x v="0"/>
    <x v="0"/>
    <m/>
  </r>
  <r>
    <n v="4"/>
    <n v="3538"/>
    <n v="1"/>
    <d v="2004-11-18T00:00:00"/>
    <x v="0"/>
    <n v="1"/>
    <s v="Churchill Area Neighbors"/>
    <n v="4228081"/>
    <n v="868846"/>
    <m/>
    <m/>
    <s v="HAMMANS STEVEN G &amp; LINDA SUE"/>
    <m/>
    <s v="3278 MICHAEL LN"/>
    <x v="3"/>
    <x v="0"/>
    <x v="0"/>
    <m/>
  </r>
  <r>
    <n v="4"/>
    <n v="4875"/>
    <n v="1"/>
    <d v="2004-11-18T00:00:00"/>
    <x v="0"/>
    <n v="1"/>
    <s v="Churchill Area Neighbors"/>
    <n v="4223926"/>
    <n v="870209"/>
    <m/>
    <m/>
    <s v="BREEDEN BROS INC--DUPLICATE"/>
    <m/>
    <s v="3349 BENTLEY AVE"/>
    <x v="3"/>
    <x v="0"/>
    <x v="0"/>
    <m/>
  </r>
  <r>
    <n v="4"/>
    <n v="5302"/>
    <n v="1"/>
    <d v="2004-11-18T00:00:00"/>
    <x v="0"/>
    <n v="1"/>
    <s v="Northeast Neighbors"/>
    <n v="4242810"/>
    <n v="897200"/>
    <m/>
    <m/>
    <s v="MELTEBEKE CONSTRUCTION DBA"/>
    <m/>
    <s v="2022 LAKELAND WAY"/>
    <x v="3"/>
    <x v="0"/>
    <x v="0"/>
    <m/>
  </r>
  <r>
    <n v="4"/>
    <n v="4557"/>
    <n v="1"/>
    <d v="2004-11-19T00:00:00"/>
    <x v="0"/>
    <n v="1"/>
    <s v="Harlow Neighbors"/>
    <n v="4249391"/>
    <n v="884806"/>
    <m/>
    <m/>
    <s v="BRIAN MURRY HOMES"/>
    <m/>
    <s v="3476 WHISPER LN"/>
    <x v="3"/>
    <x v="0"/>
    <x v="0"/>
    <m/>
  </r>
  <r>
    <n v="4"/>
    <n v="4887"/>
    <n v="1"/>
    <d v="2004-11-19T00:00:00"/>
    <x v="0"/>
    <n v="1"/>
    <s v="Crest Drive Citizens Association"/>
    <n v="4235468"/>
    <n v="870977"/>
    <m/>
    <m/>
    <s v="MARTINEZ PHIL &amp; OLSEN DEBBIE"/>
    <m/>
    <s v="947 TIARA ST"/>
    <x v="3"/>
    <x v="0"/>
    <x v="0"/>
    <m/>
  </r>
  <r>
    <n v="4"/>
    <n v="5065"/>
    <n v="1"/>
    <d v="2004-11-19T00:00:00"/>
    <x v="0"/>
    <n v="1"/>
    <s v="Active Bethel Citizens"/>
    <n v="4214013"/>
    <n v="885723"/>
    <m/>
    <m/>
    <s v="HAYDEN HOMES"/>
    <m/>
    <s v="615 MURIN ST"/>
    <x v="3"/>
    <x v="0"/>
    <x v="0"/>
    <m/>
  </r>
  <r>
    <n v="4"/>
    <n v="5066"/>
    <n v="1"/>
    <d v="2004-11-19T00:00:00"/>
    <x v="0"/>
    <n v="1"/>
    <s v="Active Bethel Citizens"/>
    <n v="4214015"/>
    <n v="885781"/>
    <m/>
    <m/>
    <s v="HAYDEN HOMES"/>
    <m/>
    <s v="629 MURIN ST"/>
    <x v="3"/>
    <x v="0"/>
    <x v="0"/>
    <m/>
  </r>
  <r>
    <n v="4"/>
    <n v="5067"/>
    <n v="1"/>
    <d v="2004-11-19T00:00:00"/>
    <x v="0"/>
    <n v="1"/>
    <s v="Active Bethel Citizens"/>
    <n v="4214026"/>
    <n v="885837"/>
    <m/>
    <m/>
    <s v="HAYDEN HOMES"/>
    <m/>
    <s v="647 MURIN ST"/>
    <x v="3"/>
    <x v="0"/>
    <x v="0"/>
    <m/>
  </r>
  <r>
    <n v="4"/>
    <n v="5068"/>
    <n v="1"/>
    <d v="2004-11-19T00:00:00"/>
    <x v="0"/>
    <n v="1"/>
    <s v="Active Bethel Citizens"/>
    <n v="4214018"/>
    <n v="885898"/>
    <m/>
    <m/>
    <s v="HAYDEN HOMES"/>
    <m/>
    <s v="669 MURIN ST"/>
    <x v="3"/>
    <x v="0"/>
    <x v="0"/>
    <m/>
  </r>
  <r>
    <n v="4"/>
    <n v="5723"/>
    <n v="1"/>
    <d v="2004-11-19T00:00:00"/>
    <x v="1"/>
    <n v="1"/>
    <s v="Active Bethel Citizens"/>
    <n v="4215373"/>
    <n v="886215"/>
    <m/>
    <s v="Royal Oaks MHP"/>
    <s v="ROSS JAMES F"/>
    <m/>
    <s v="4900 ROYAL AVE, Unit 76"/>
    <x v="3"/>
    <x v="0"/>
    <x v="0"/>
    <m/>
  </r>
  <r>
    <n v="4"/>
    <n v="5453"/>
    <n v="1"/>
    <d v="2004-11-22T00:00:00"/>
    <x v="1"/>
    <n v="1"/>
    <s v="Active Bethel Citizens"/>
    <n v="4222359"/>
    <n v="885125"/>
    <m/>
    <s v="Brookdale"/>
    <s v="BROOKDALE LLC"/>
    <m/>
    <s v="3868 ALBAN ST, Unit 13"/>
    <x v="3"/>
    <x v="0"/>
    <x v="0"/>
    <m/>
  </r>
  <r>
    <n v="4"/>
    <n v="5752"/>
    <n v="1"/>
    <d v="2004-11-22T00:00:00"/>
    <x v="1"/>
    <n v="1"/>
    <s v="West Eugene Community Organization"/>
    <n v="4221599"/>
    <n v="877190"/>
    <m/>
    <s v="Churchill Meadows"/>
    <s v="CHURCHILL GROUP LLC"/>
    <m/>
    <s v="1415 S BERTELSEN RD, Unit 3"/>
    <x v="3"/>
    <x v="0"/>
    <x v="0"/>
    <m/>
  </r>
  <r>
    <n v="4"/>
    <n v="3199"/>
    <n v="1"/>
    <d v="2004-11-23T00:00:00"/>
    <x v="0"/>
    <n v="1"/>
    <s v="Northeast Neighbors"/>
    <n v="4250370"/>
    <n v="894430"/>
    <m/>
    <m/>
    <s v="ANSLOW &amp; DEGENEAULT"/>
    <m/>
    <s v="2660 CUMBERLAND DR"/>
    <x v="3"/>
    <x v="0"/>
    <x v="0"/>
    <m/>
  </r>
  <r>
    <n v="4"/>
    <n v="4801"/>
    <n v="1"/>
    <d v="2004-11-23T00:00:00"/>
    <x v="0"/>
    <n v="1"/>
    <s v="Churchill Area Neighbors"/>
    <n v="4228089"/>
    <n v="872691"/>
    <m/>
    <m/>
    <s v="SCOTT BRAD"/>
    <m/>
    <s v="2523 PARK FOREST DR"/>
    <x v="3"/>
    <x v="0"/>
    <x v="0"/>
    <m/>
  </r>
  <r>
    <n v="4"/>
    <n v="5192"/>
    <n v="1"/>
    <d v="2004-11-23T00:00:00"/>
    <x v="2"/>
    <n v="1"/>
    <s v="Santa Clara Community Organization"/>
    <n v="4228768"/>
    <n v="899855"/>
    <m/>
    <m/>
    <s v="BOYD MICHAEL &amp; CHRIS"/>
    <m/>
    <s v="2860 QUIET LN"/>
    <x v="3"/>
    <x v="0"/>
    <x v="0"/>
    <m/>
  </r>
  <r>
    <n v="4"/>
    <n v="5257"/>
    <n v="1"/>
    <d v="2004-11-24T00:00:00"/>
    <x v="0"/>
    <n v="1"/>
    <s v="Santa Clara Community Organization"/>
    <n v="4231210"/>
    <n v="907547"/>
    <m/>
    <m/>
    <s v="RUHOFF HOMEBUILDERS INC"/>
    <m/>
    <s v="4544 WENDOVER ST"/>
    <x v="3"/>
    <x v="0"/>
    <x v="0"/>
    <m/>
  </r>
  <r>
    <n v="4"/>
    <n v="5762"/>
    <n v="1"/>
    <d v="2004-11-24T00:00:00"/>
    <x v="1"/>
    <n v="1"/>
    <s v="Active Bethel Citizens"/>
    <n v="4215055"/>
    <n v="891734"/>
    <m/>
    <s v="Woodland Park"/>
    <s v="WOODLAND PARK ESTATES"/>
    <s v="JOHNSON DUANE"/>
    <s v="1699 N TERRY ST, Unit 111"/>
    <x v="3"/>
    <x v="0"/>
    <x v="0"/>
    <m/>
  </r>
  <r>
    <n v="4"/>
    <n v="4795"/>
    <n v="1"/>
    <d v="2004-11-30T00:00:00"/>
    <x v="0"/>
    <n v="1"/>
    <s v="Unknown"/>
    <m/>
    <m/>
    <m/>
    <m/>
    <s v="ROSS INVESTMENTS INC"/>
    <m/>
    <s v="3620 GOODPASTURE LP"/>
    <x v="3"/>
    <x v="0"/>
    <x v="0"/>
    <m/>
  </r>
  <r>
    <n v="4"/>
    <n v="3915"/>
    <n v="1"/>
    <d v="2004-12-01T00:00:00"/>
    <x v="0"/>
    <n v="1"/>
    <s v="Churchill Area Neighbors"/>
    <n v="4223313"/>
    <n v="870649"/>
    <m/>
    <m/>
    <s v="DESHAW DALE &amp; CARLA"/>
    <m/>
    <s v="2975 SUMMIT TERRACE DR"/>
    <x v="3"/>
    <x v="0"/>
    <x v="0"/>
    <m/>
  </r>
  <r>
    <n v="4"/>
    <n v="2180"/>
    <n v="1"/>
    <d v="2004-12-02T00:00:00"/>
    <x v="0"/>
    <n v="1"/>
    <s v="Churchill Area Neighbors"/>
    <n v="4223674"/>
    <n v="870541"/>
    <m/>
    <m/>
    <s v="AAA PARTNERS LLC"/>
    <m/>
    <s v="2985 SUMMIT SKY BLVD"/>
    <x v="3"/>
    <x v="0"/>
    <x v="0"/>
    <m/>
  </r>
  <r>
    <n v="4"/>
    <n v="5451"/>
    <n v="1"/>
    <d v="2004-12-02T00:00:00"/>
    <x v="0"/>
    <n v="1"/>
    <s v="Santa Clara Community Organization"/>
    <n v="4222511"/>
    <n v="902265"/>
    <m/>
    <m/>
    <s v="IVERSON &amp; CO INC"/>
    <m/>
    <s v="1350 CHARDONNAY LN"/>
    <x v="3"/>
    <x v="0"/>
    <x v="0"/>
    <m/>
  </r>
  <r>
    <n v="4"/>
    <n v="4020"/>
    <n v="1"/>
    <d v="2004-12-03T00:00:00"/>
    <x v="0"/>
    <n v="1"/>
    <s v="Churchill Area Neighbors"/>
    <n v="4228394"/>
    <n v="870786"/>
    <m/>
    <m/>
    <s v="SESSUMS JAMES H"/>
    <m/>
    <s v="2698 SUNCREST AVE"/>
    <x v="3"/>
    <x v="0"/>
    <x v="0"/>
    <m/>
  </r>
  <r>
    <n v="4"/>
    <n v="5362"/>
    <n v="1"/>
    <d v="2004-12-06T00:00:00"/>
    <x v="2"/>
    <n v="1"/>
    <s v="Active Bethel Citizens"/>
    <n v="4219398"/>
    <n v="885404"/>
    <m/>
    <m/>
    <s v="TRAVESS CONSTRUCTION"/>
    <m/>
    <s v="4389 FERGUS AVE"/>
    <x v="3"/>
    <x v="0"/>
    <x v="0"/>
    <m/>
  </r>
  <r>
    <n v="4"/>
    <n v="4845"/>
    <n v="1"/>
    <d v="2004-12-07T00:00:00"/>
    <x v="0"/>
    <n v="1"/>
    <s v="Harlow Neighbors"/>
    <n v="4246455"/>
    <n v="887745"/>
    <m/>
    <m/>
    <s v="COZY HOMES BY TOM WIRFS DBA"/>
    <m/>
    <s v="2790 MALLORY LN"/>
    <x v="3"/>
    <x v="0"/>
    <x v="0"/>
    <m/>
  </r>
  <r>
    <n v="4"/>
    <n v="4846"/>
    <n v="1"/>
    <d v="2004-12-07T00:00:00"/>
    <x v="0"/>
    <n v="1"/>
    <s v="Harlow Neighbors"/>
    <n v="4246461"/>
    <n v="887843"/>
    <m/>
    <m/>
    <s v="COZY HOMES BY TOM WIRFS DBA"/>
    <m/>
    <s v="2795 MALLORY LN"/>
    <x v="3"/>
    <x v="0"/>
    <x v="0"/>
    <m/>
  </r>
  <r>
    <n v="4"/>
    <n v="4847"/>
    <n v="1"/>
    <d v="2004-12-07T00:00:00"/>
    <x v="0"/>
    <n v="1"/>
    <s v="Harlow Neighbors"/>
    <n v="4246229"/>
    <n v="887746"/>
    <m/>
    <m/>
    <s v="COZY HOMES BY TOM WIRFS DBA"/>
    <m/>
    <s v="2728 MALLORY LN"/>
    <x v="3"/>
    <x v="0"/>
    <x v="0"/>
    <m/>
  </r>
  <r>
    <n v="4"/>
    <n v="4848"/>
    <n v="1"/>
    <d v="2004-12-07T00:00:00"/>
    <x v="0"/>
    <n v="1"/>
    <s v="Harlow Neighbors"/>
    <n v="4246193"/>
    <n v="887747"/>
    <m/>
    <m/>
    <s v="COZY HOMES BY TOM WIRFS DBA"/>
    <m/>
    <s v="2722 MALLORY LN"/>
    <x v="3"/>
    <x v="0"/>
    <x v="0"/>
    <m/>
  </r>
  <r>
    <n v="4"/>
    <n v="5318"/>
    <n v="1"/>
    <d v="2004-12-07T00:00:00"/>
    <x v="0"/>
    <n v="1"/>
    <s v="Northeast Neighbors"/>
    <n v="4248624"/>
    <n v="897480"/>
    <m/>
    <m/>
    <s v="D J S INVESTMENTS L L C"/>
    <m/>
    <s v="80 CRAFTSMAN WAY"/>
    <x v="3"/>
    <x v="0"/>
    <x v="0"/>
    <m/>
  </r>
  <r>
    <n v="4"/>
    <n v="5319"/>
    <n v="1"/>
    <d v="2004-12-07T00:00:00"/>
    <x v="0"/>
    <n v="1"/>
    <s v="Northeast Neighbors"/>
    <n v="4248706"/>
    <n v="897482"/>
    <m/>
    <m/>
    <s v="D J S INVESTMENTS L L C"/>
    <m/>
    <s v="100 CRAFTSMAN WAY"/>
    <x v="3"/>
    <x v="0"/>
    <x v="0"/>
    <m/>
  </r>
  <r>
    <n v="4"/>
    <n v="5344"/>
    <n v="1"/>
    <d v="2004-12-08T00:00:00"/>
    <x v="0"/>
    <n v="1"/>
    <s v="Northeast Neighbors"/>
    <n v="4250525"/>
    <n v="894645"/>
    <m/>
    <m/>
    <s v="ANSLOW &amp; DEGENEAULT"/>
    <m/>
    <s v="2669 CUMBERLAND DR"/>
    <x v="3"/>
    <x v="0"/>
    <x v="0"/>
    <m/>
  </r>
  <r>
    <n v="4"/>
    <n v="5415"/>
    <n v="1"/>
    <d v="2004-12-09T00:00:00"/>
    <x v="0"/>
    <n v="1"/>
    <s v="Active Bethel Citizens"/>
    <n v="4216487"/>
    <n v="888075"/>
    <m/>
    <m/>
    <s v="D R HORTON INC"/>
    <m/>
    <s v="996 HOLLOW WAY"/>
    <x v="3"/>
    <x v="0"/>
    <x v="0"/>
    <m/>
  </r>
  <r>
    <n v="4"/>
    <n v="5503"/>
    <n v="1"/>
    <d v="2004-12-09T00:00:00"/>
    <x v="0"/>
    <n v="1"/>
    <s v="Churchill Area Neighbors"/>
    <n v="4223892"/>
    <n v="869322"/>
    <m/>
    <m/>
    <s v="BREEDEN BROS INC--DUPLICATE"/>
    <m/>
    <s v="3381 BENTLEY AVE"/>
    <x v="3"/>
    <x v="0"/>
    <x v="0"/>
    <m/>
  </r>
  <r>
    <n v="4"/>
    <n v="5536"/>
    <n v="1"/>
    <d v="2004-12-09T00:00:00"/>
    <x v="0"/>
    <n v="1"/>
    <s v="Active Bethel Citizens"/>
    <n v="4216581"/>
    <n v="888732"/>
    <m/>
    <m/>
    <s v="D R HORTON INC"/>
    <m/>
    <s v="4841 STAGECOACH RD"/>
    <x v="3"/>
    <x v="0"/>
    <x v="0"/>
    <m/>
  </r>
  <r>
    <n v="4"/>
    <n v="5538"/>
    <n v="1"/>
    <d v="2004-12-09T00:00:00"/>
    <x v="0"/>
    <n v="1"/>
    <s v="Unknown"/>
    <m/>
    <m/>
    <m/>
    <m/>
    <s v="D R HORTON INC"/>
    <m/>
    <s v="4863 STAGECOACH RD"/>
    <x v="3"/>
    <x v="0"/>
    <x v="0"/>
    <m/>
  </r>
  <r>
    <n v="4"/>
    <n v="5805"/>
    <n v="1"/>
    <d v="2004-12-09T00:00:00"/>
    <x v="0"/>
    <n v="1"/>
    <s v="Churchill Area Neighbors"/>
    <n v="4224373"/>
    <n v="870069"/>
    <m/>
    <m/>
    <s v="BREEDEN BROS INC"/>
    <m/>
    <s v="3333 BENTLEY AVE"/>
    <x v="3"/>
    <x v="0"/>
    <x v="0"/>
    <m/>
  </r>
  <r>
    <n v="4"/>
    <n v="5448"/>
    <n v="1"/>
    <d v="2004-12-10T00:00:00"/>
    <x v="0"/>
    <n v="1"/>
    <s v="Southeast Neighbors"/>
    <n v="4241865"/>
    <n v="869014"/>
    <m/>
    <m/>
    <s v="NEDCO CORP"/>
    <m/>
    <s v="651 E 32ND AVE"/>
    <x v="3"/>
    <x v="0"/>
    <x v="0"/>
    <m/>
  </r>
  <r>
    <n v="4"/>
    <n v="4734"/>
    <n v="1"/>
    <d v="2004-12-13T00:00:00"/>
    <x v="0"/>
    <n v="1"/>
    <s v="Santa Clara Community Organization"/>
    <n v="4233260"/>
    <n v="902395"/>
    <m/>
    <m/>
    <s v="JAMES D OHMART CONSTRUCTION LLC"/>
    <m/>
    <s v="3342 PEREGRINE ST"/>
    <x v="3"/>
    <x v="0"/>
    <x v="0"/>
    <m/>
  </r>
  <r>
    <n v="4"/>
    <n v="1717"/>
    <n v="1"/>
    <d v="2004-12-14T00:00:00"/>
    <x v="0"/>
    <n v="1"/>
    <s v="Crest Drive Citizens Association"/>
    <n v="4231202"/>
    <n v="873210"/>
    <m/>
    <m/>
    <s v="HINTON VINCENT E"/>
    <m/>
    <s v="2113 W 25TH AVE"/>
    <x v="3"/>
    <x v="0"/>
    <x v="0"/>
    <m/>
  </r>
  <r>
    <n v="4"/>
    <n v="3828"/>
    <n v="1"/>
    <d v="2004-12-14T00:00:00"/>
    <x v="0"/>
    <n v="1"/>
    <s v="Churchill Area Neighbors"/>
    <n v="4227761"/>
    <n v="868519"/>
    <m/>
    <m/>
    <s v="GANSEN CONSTRUCTION"/>
    <m/>
    <s v="3175 EARLASUE ST"/>
    <x v="3"/>
    <x v="0"/>
    <x v="0"/>
    <m/>
  </r>
  <r>
    <n v="4"/>
    <n v="4841"/>
    <n v="1"/>
    <d v="2004-12-14T00:00:00"/>
    <x v="0"/>
    <n v="1"/>
    <s v="Harlow Neighbors"/>
    <n v="4246229"/>
    <n v="887860"/>
    <m/>
    <m/>
    <s v="COZY HOMES BY TOM WIRFS DBA"/>
    <m/>
    <s v="2725 MALLORY LN"/>
    <x v="3"/>
    <x v="0"/>
    <x v="0"/>
    <m/>
  </r>
  <r>
    <n v="4"/>
    <n v="5358"/>
    <n v="1"/>
    <d v="2004-12-14T00:00:00"/>
    <x v="0"/>
    <n v="1"/>
    <s v="River Road Community Organization"/>
    <n v="4233116"/>
    <n v="888682"/>
    <m/>
    <m/>
    <s v="HEITMAN CUSTOM HOMES"/>
    <m/>
    <s v="832 JACKIES LN"/>
    <x v="3"/>
    <x v="0"/>
    <x v="0"/>
    <m/>
  </r>
  <r>
    <n v="4"/>
    <n v="5540"/>
    <n v="1"/>
    <d v="2004-12-16T00:00:00"/>
    <x v="0"/>
    <n v="1"/>
    <s v="Active Bethel Citizens"/>
    <n v="4216397"/>
    <n v="888080"/>
    <m/>
    <m/>
    <s v="D R HORTON INC"/>
    <m/>
    <s v="989 THRONE DR"/>
    <x v="3"/>
    <x v="0"/>
    <x v="0"/>
    <m/>
  </r>
  <r>
    <n v="4"/>
    <n v="5575"/>
    <n v="1"/>
    <d v="2004-12-16T00:00:00"/>
    <x v="0"/>
    <n v="1"/>
    <s v="Cal Young Neighborhood Association"/>
    <n v="4238644"/>
    <n v="892581"/>
    <m/>
    <m/>
    <s v="WALTER THOMAS A (TOM)"/>
    <m/>
    <s v="1174 SKYLARK LN"/>
    <x v="3"/>
    <x v="0"/>
    <x v="0"/>
    <m/>
  </r>
  <r>
    <n v="4"/>
    <n v="6176"/>
    <n v="1"/>
    <d v="2004-12-16T00:00:00"/>
    <x v="1"/>
    <n v="1"/>
    <s v="Active Bethel Citizens"/>
    <n v="4214949"/>
    <n v="888055"/>
    <m/>
    <s v="Daneland"/>
    <s v="DUBRAY LOLA"/>
    <m/>
    <s v="1199 N TERRY ST, Unit 195"/>
    <x v="3"/>
    <x v="0"/>
    <x v="0"/>
    <m/>
  </r>
  <r>
    <n v="4"/>
    <n v="5262"/>
    <n v="1"/>
    <d v="2004-12-17T00:00:00"/>
    <x v="0"/>
    <n v="1"/>
    <s v="Crest Drive Citizens Association"/>
    <n v="4235091"/>
    <n v="864242"/>
    <m/>
    <m/>
    <s v="HANNA PHILIP"/>
    <m/>
    <s v="4059 SOUTHPOINTE DR"/>
    <x v="3"/>
    <x v="0"/>
    <x v="0"/>
    <m/>
  </r>
  <r>
    <n v="4"/>
    <n v="5739"/>
    <n v="1"/>
    <d v="2004-12-17T00:00:00"/>
    <x v="0"/>
    <n v="1"/>
    <s v="Active Bethel Citizens"/>
    <n v="4212344"/>
    <n v="891839"/>
    <m/>
    <m/>
    <s v="B H ANDERSON CONSTRUCTION"/>
    <m/>
    <s v="1814 HEATH DR"/>
    <x v="3"/>
    <x v="0"/>
    <x v="0"/>
    <m/>
  </r>
  <r>
    <n v="3"/>
    <n v="5988"/>
    <n v="1"/>
    <d v="2004-12-20T00:00:00"/>
    <x v="3"/>
    <n v="2"/>
    <s v="Active Bethel Citizens"/>
    <n v="4225152"/>
    <n v="884860"/>
    <m/>
    <m/>
    <s v="ALLEN JUDY E"/>
    <m/>
    <s v="3365 CORALY AVE"/>
    <x v="3"/>
    <x v="1"/>
    <x v="1"/>
    <m/>
  </r>
  <r>
    <n v="4"/>
    <n v="5489"/>
    <n v="1"/>
    <d v="2004-12-21T00:00:00"/>
    <x v="0"/>
    <n v="1"/>
    <s v="Northeast Neighbors"/>
    <n v="4243288"/>
    <n v="897646"/>
    <m/>
    <m/>
    <s v="MELTEBEKE CONSTRUCTION DBA"/>
    <m/>
    <s v="2097 LAKE WIND DR"/>
    <x v="3"/>
    <x v="0"/>
    <x v="0"/>
    <m/>
  </r>
  <r>
    <n v="4"/>
    <n v="4843"/>
    <n v="1"/>
    <d v="2004-12-22T00:00:00"/>
    <x v="0"/>
    <n v="1"/>
    <s v="Harlow Neighbors"/>
    <n v="4246265"/>
    <n v="887750"/>
    <m/>
    <m/>
    <s v="COZY HOMES BY TOM WIRFS DBA"/>
    <m/>
    <s v="2736 MALLORY LN"/>
    <x v="3"/>
    <x v="0"/>
    <x v="0"/>
    <m/>
  </r>
  <r>
    <n v="4"/>
    <n v="3032"/>
    <n v="1"/>
    <d v="2004-12-23T00:00:00"/>
    <x v="0"/>
    <n v="1"/>
    <s v="Cal Young Neighborhood Association"/>
    <n v="4242262"/>
    <n v="892460"/>
    <m/>
    <m/>
    <s v="DESIGN POINTE LLC"/>
    <m/>
    <s v="1865 BREWER AVE"/>
    <x v="3"/>
    <x v="0"/>
    <x v="0"/>
    <m/>
  </r>
  <r>
    <n v="4"/>
    <n v="3033"/>
    <n v="1"/>
    <d v="2004-12-23T00:00:00"/>
    <x v="0"/>
    <n v="1"/>
    <s v="Cal Young Neighborhood Association"/>
    <n v="4242113"/>
    <n v="892461"/>
    <m/>
    <m/>
    <s v="DESIGN POINTE LLC"/>
    <m/>
    <s v="1835 BREWER AVE"/>
    <x v="3"/>
    <x v="0"/>
    <x v="0"/>
    <m/>
  </r>
  <r>
    <n v="4"/>
    <n v="5189"/>
    <n v="1"/>
    <d v="2004-12-27T00:00:00"/>
    <x v="0"/>
    <n v="1"/>
    <s v="Harlow Neighbors"/>
    <n v="4248477"/>
    <n v="890782"/>
    <m/>
    <m/>
    <s v="PREMIER HOMES"/>
    <m/>
    <s v="1657 PROVINCIAL WAY"/>
    <x v="3"/>
    <x v="0"/>
    <x v="0"/>
    <m/>
  </r>
  <r>
    <n v="4"/>
    <n v="5383"/>
    <n v="1"/>
    <d v="2004-12-27T00:00:00"/>
    <x v="0"/>
    <n v="1"/>
    <s v="Northeast Neighbors"/>
    <n v="4241401"/>
    <n v="898714"/>
    <m/>
    <m/>
    <s v="STEVEN W JOHNSON CONSTRUCTION INC"/>
    <m/>
    <s v="3580 MEADOW VIEW DR"/>
    <x v="3"/>
    <x v="0"/>
    <x v="0"/>
    <m/>
  </r>
  <r>
    <n v="4"/>
    <n v="5119"/>
    <n v="1"/>
    <d v="2004-12-28T00:00:00"/>
    <x v="0"/>
    <n v="1"/>
    <s v="Northeast Neighbors"/>
    <n v="4251034"/>
    <n v="893877"/>
    <m/>
    <m/>
    <s v="ANSLOW &amp; DEGENEAULT"/>
    <m/>
    <s v="3361 CAPE HATTERAS DR"/>
    <x v="3"/>
    <x v="0"/>
    <x v="0"/>
    <m/>
  </r>
  <r>
    <n v="4"/>
    <n v="5668"/>
    <n v="1"/>
    <d v="2004-12-29T00:00:00"/>
    <x v="0"/>
    <n v="1"/>
    <s v="Churchill Area Neighbors"/>
    <n v="4227516"/>
    <n v="869247"/>
    <m/>
    <m/>
    <s v="SEERY JESSE &amp; AMY"/>
    <m/>
    <s v="3262 BLACKTAIL DR"/>
    <x v="3"/>
    <x v="0"/>
    <x v="0"/>
    <m/>
  </r>
  <r>
    <n v="4"/>
    <n v="6035"/>
    <n v="1"/>
    <d v="2004-12-29T00:00:00"/>
    <x v="0"/>
    <n v="1"/>
    <s v="Active Bethel Citizens"/>
    <n v="4214642"/>
    <n v="893839"/>
    <m/>
    <m/>
    <s v="WORCESTER DOUGLAS M &amp; HELEN"/>
    <m/>
    <s v="2087 LEMURIA ST"/>
    <x v="3"/>
    <x v="0"/>
    <x v="0"/>
    <m/>
  </r>
  <r>
    <n v="4"/>
    <n v="6165"/>
    <n v="1"/>
    <d v="2004-12-29T00:00:00"/>
    <x v="1"/>
    <n v="1"/>
    <s v="Active Bethel Citizens"/>
    <n v="4215373"/>
    <n v="886215"/>
    <m/>
    <s v="Royal Oaks"/>
    <s v="ROYAL OAKS MOBILE PARK"/>
    <s v="SWAN BENJAMIN &amp; SHOREY SHARON"/>
    <s v="4900 ROYAL AVE, Unit 35"/>
    <x v="3"/>
    <x v="0"/>
    <x v="0"/>
    <m/>
  </r>
  <r>
    <n v="4"/>
    <n v="2067"/>
    <n v="1"/>
    <d v="2004-12-30T00:00:00"/>
    <x v="0"/>
    <n v="1"/>
    <s v="Harlow Neighbors"/>
    <n v="4246267"/>
    <n v="887859"/>
    <m/>
    <m/>
    <s v="COZY HOMES BY TOM WIRFS DBA"/>
    <m/>
    <s v="2731 MALLORY LN"/>
    <x v="3"/>
    <x v="0"/>
    <x v="0"/>
    <m/>
  </r>
  <r>
    <n v="4"/>
    <n v="2068"/>
    <n v="1"/>
    <d v="2004-12-30T00:00:00"/>
    <x v="0"/>
    <n v="1"/>
    <s v="Harlow Neighbors"/>
    <n v="4246307"/>
    <n v="887857"/>
    <m/>
    <m/>
    <s v="COZY HOMES BY TOM WIRFS DBA"/>
    <m/>
    <s v="2743 MALLORY LN"/>
    <x v="3"/>
    <x v="0"/>
    <x v="0"/>
    <m/>
  </r>
  <r>
    <n v="4"/>
    <n v="5199"/>
    <n v="1"/>
    <d v="2004-12-30T00:00:00"/>
    <x v="0"/>
    <n v="1"/>
    <s v="Churchill Area Neighbors"/>
    <n v="4220955"/>
    <n v="873610"/>
    <m/>
    <m/>
    <s v="BERTELSEN ESTATES"/>
    <m/>
    <s v="2383 ROLLIE LP"/>
    <x v="3"/>
    <x v="0"/>
    <x v="0"/>
    <m/>
  </r>
  <r>
    <n v="4"/>
    <n v="5750"/>
    <n v="1"/>
    <d v="2004-12-30T00:00:00"/>
    <x v="0"/>
    <n v="1"/>
    <s v="Northeast Neighbors"/>
    <n v="4250947"/>
    <n v="893878"/>
    <m/>
    <m/>
    <s v="FUTURE B HOMES INC"/>
    <m/>
    <s v="3355 CAPE HATTERAS DR"/>
    <x v="3"/>
    <x v="0"/>
    <x v="0"/>
    <m/>
  </r>
  <r>
    <n v="4"/>
    <n v="5857"/>
    <n v="1"/>
    <d v="2004-12-30T00:00:00"/>
    <x v="0"/>
    <n v="1"/>
    <s v="Active Bethel Citizens"/>
    <n v="4212348"/>
    <n v="891885"/>
    <m/>
    <m/>
    <s v="B H ANDERSON CONSTRUCTION"/>
    <m/>
    <s v="1820 HEATH DR"/>
    <x v="3"/>
    <x v="0"/>
    <x v="0"/>
    <m/>
  </r>
  <r>
    <n v="4"/>
    <n v="5637"/>
    <n v="1"/>
    <d v="2005-01-03T00:00:00"/>
    <x v="0"/>
    <n v="1"/>
    <s v="Santa Clara Community Organization"/>
    <n v="4225079"/>
    <n v="907799"/>
    <m/>
    <m/>
    <s v="MCGRAW GORDON &amp; JEANINE M"/>
    <m/>
    <s v="4496 HYACINTH ST"/>
    <x v="4"/>
    <x v="0"/>
    <x v="0"/>
    <m/>
  </r>
  <r>
    <n v="4"/>
    <n v="5818"/>
    <n v="1"/>
    <d v="2005-01-04T00:00:00"/>
    <x v="1"/>
    <n v="1"/>
    <s v="Active Bethel Citizens"/>
    <n v="4222359"/>
    <n v="885125"/>
    <m/>
    <s v="Brookdale"/>
    <s v="BROOKDALE LLC"/>
    <m/>
    <s v="3868 ALBAN ST, Unit 22"/>
    <x v="4"/>
    <x v="0"/>
    <x v="0"/>
    <m/>
  </r>
  <r>
    <n v="4"/>
    <n v="5359"/>
    <n v="1"/>
    <d v="2005-01-06T00:00:00"/>
    <x v="0"/>
    <n v="1"/>
    <s v="Churchill Area Neighbors"/>
    <n v="4228001"/>
    <n v="868601"/>
    <m/>
    <m/>
    <s v="HEITMAN CUSTOM HOMES"/>
    <m/>
    <s v="3138 BLACKTAIL DR"/>
    <x v="4"/>
    <x v="0"/>
    <x v="0"/>
    <m/>
  </r>
  <r>
    <n v="4"/>
    <n v="5875"/>
    <n v="1"/>
    <d v="2005-01-06T00:00:00"/>
    <x v="0"/>
    <n v="1"/>
    <s v="Active Bethel Citizens"/>
    <n v="4216356"/>
    <n v="887333"/>
    <m/>
    <m/>
    <s v="D R HORTON INC"/>
    <m/>
    <s v="4894 HENCEFORTH LN"/>
    <x v="4"/>
    <x v="0"/>
    <x v="0"/>
    <m/>
  </r>
  <r>
    <n v="4"/>
    <n v="5876"/>
    <n v="1"/>
    <d v="2005-01-06T00:00:00"/>
    <x v="0"/>
    <n v="1"/>
    <s v="Active Bethel Citizens"/>
    <n v="4216019"/>
    <n v="888497"/>
    <m/>
    <m/>
    <s v="D R HORTON INC"/>
    <m/>
    <s v="1074 HEATHROW DR"/>
    <x v="4"/>
    <x v="0"/>
    <x v="0"/>
    <m/>
  </r>
  <r>
    <n v="4"/>
    <n v="5878"/>
    <n v="1"/>
    <d v="2005-01-06T00:00:00"/>
    <x v="0"/>
    <n v="1"/>
    <s v="Active Bethel Citizens"/>
    <n v="4215930"/>
    <n v="888501"/>
    <m/>
    <m/>
    <s v="D R HORTON INC"/>
    <m/>
    <s v="1077 LEOPOLD DR"/>
    <x v="4"/>
    <x v="0"/>
    <x v="0"/>
    <m/>
  </r>
  <r>
    <n v="4"/>
    <n v="5881"/>
    <n v="1"/>
    <d v="2005-01-06T00:00:00"/>
    <x v="0"/>
    <n v="1"/>
    <s v="Active Bethel Citizens"/>
    <n v="4216024"/>
    <n v="888625"/>
    <m/>
    <m/>
    <s v="D R HORTON INC"/>
    <m/>
    <s v="1094 HEATHROW DR"/>
    <x v="4"/>
    <x v="0"/>
    <x v="0"/>
    <m/>
  </r>
  <r>
    <n v="4"/>
    <n v="5882"/>
    <n v="1"/>
    <d v="2005-01-06T00:00:00"/>
    <x v="0"/>
    <n v="1"/>
    <s v="Active Bethel Citizens"/>
    <n v="4215931"/>
    <n v="888630"/>
    <m/>
    <m/>
    <s v="D R HORTON INC"/>
    <m/>
    <s v="1097 LEOPOLD DR"/>
    <x v="4"/>
    <x v="0"/>
    <x v="0"/>
    <m/>
  </r>
  <r>
    <n v="4"/>
    <n v="6042"/>
    <n v="1"/>
    <d v="2005-01-06T00:00:00"/>
    <x v="0"/>
    <n v="1"/>
    <s v="Harlow Neighbors"/>
    <n v="4250621"/>
    <n v="888999"/>
    <m/>
    <m/>
    <s v="MELTEBEKE CONSTRUCTION DBA"/>
    <m/>
    <s v="1181 REGENCY DR"/>
    <x v="4"/>
    <x v="0"/>
    <x v="0"/>
    <m/>
  </r>
  <r>
    <n v="4"/>
    <n v="6083"/>
    <n v="1"/>
    <d v="2005-01-06T00:00:00"/>
    <x v="2"/>
    <n v="1"/>
    <s v="Active Bethel Citizens"/>
    <n v="4214839"/>
    <n v="890717"/>
    <m/>
    <m/>
    <s v="FUQUA HOMES DESIGN CENTER"/>
    <m/>
    <s v="5473 OLYMPIC CIR"/>
    <x v="4"/>
    <x v="0"/>
    <x v="0"/>
    <m/>
  </r>
  <r>
    <n v="4"/>
    <n v="6087"/>
    <n v="1"/>
    <d v="2005-01-06T00:00:00"/>
    <x v="2"/>
    <n v="1"/>
    <s v="Active Bethel Citizens"/>
    <n v="4214837"/>
    <n v="890777"/>
    <m/>
    <m/>
    <s v="FUQUA HOMES DESIGN CENTER"/>
    <m/>
    <s v="5475 OLYMPIC CIR"/>
    <x v="4"/>
    <x v="0"/>
    <x v="0"/>
    <m/>
  </r>
  <r>
    <n v="4"/>
    <n v="6089"/>
    <n v="1"/>
    <d v="2005-01-06T00:00:00"/>
    <x v="2"/>
    <n v="1"/>
    <s v="Active Bethel Citizens"/>
    <n v="4214852"/>
    <n v="891098"/>
    <m/>
    <m/>
    <s v="FUQUA HOMES DESIGN CENTER"/>
    <m/>
    <s v="1705 OAKHURST CT"/>
    <x v="4"/>
    <x v="0"/>
    <x v="0"/>
    <m/>
  </r>
  <r>
    <n v="4"/>
    <n v="6091"/>
    <n v="1"/>
    <d v="2005-01-06T00:00:00"/>
    <x v="2"/>
    <n v="1"/>
    <s v="Active Bethel Citizens"/>
    <n v="4214707"/>
    <n v="890590"/>
    <m/>
    <m/>
    <s v="FUQUA HOMES DESIGN CENTER"/>
    <m/>
    <s v="5214 ELK RIDGE DR"/>
    <x v="4"/>
    <x v="0"/>
    <x v="0"/>
    <m/>
  </r>
  <r>
    <n v="4"/>
    <n v="5868"/>
    <n v="1"/>
    <d v="2005-01-07T00:00:00"/>
    <x v="0"/>
    <n v="1"/>
    <s v="Churchill Area Neighbors"/>
    <n v="4223613"/>
    <n v="870265"/>
    <m/>
    <m/>
    <s v="SEERY JESSE L &amp; AMY R"/>
    <m/>
    <s v="3015 SUMMIT SKY BLVD"/>
    <x v="4"/>
    <x v="0"/>
    <x v="0"/>
    <m/>
  </r>
  <r>
    <n v="4"/>
    <n v="5906"/>
    <n v="1"/>
    <d v="2005-01-07T00:00:00"/>
    <x v="0"/>
    <n v="1"/>
    <s v="Active Bethel Citizens"/>
    <n v="4213214"/>
    <n v="892925"/>
    <m/>
    <m/>
    <s v="MARGOLIS FAMILY LTD PTRSHP"/>
    <m/>
    <s v="2031 DAKOTA ST"/>
    <x v="4"/>
    <x v="0"/>
    <x v="0"/>
    <m/>
  </r>
  <r>
    <n v="4"/>
    <n v="5931"/>
    <n v="1"/>
    <d v="2005-01-07T00:00:00"/>
    <x v="0"/>
    <n v="1"/>
    <s v="Northeast Neighbors"/>
    <n v="4242892"/>
    <n v="900945"/>
    <m/>
    <m/>
    <s v="RUHOFF HOMEBUILDERS INC"/>
    <m/>
    <s v="3961 MIRROR POND WAY"/>
    <x v="4"/>
    <x v="0"/>
    <x v="0"/>
    <m/>
  </r>
  <r>
    <n v="4"/>
    <n v="6041"/>
    <n v="1"/>
    <d v="2005-01-07T00:00:00"/>
    <x v="3"/>
    <n v="2"/>
    <s v="Northeast Neighbors"/>
    <n v="4242645"/>
    <n v="897201"/>
    <m/>
    <m/>
    <s v="MELTEBEKE CONSTRUCTION DBA"/>
    <m/>
    <s v="3209 LAKEMONT DR"/>
    <x v="4"/>
    <x v="1"/>
    <x v="1"/>
    <m/>
  </r>
  <r>
    <n v="4"/>
    <n v="6019"/>
    <n v="1"/>
    <d v="2005-01-10T00:00:00"/>
    <x v="0"/>
    <n v="1"/>
    <s v="Southeast Neighbors"/>
    <n v="4245642"/>
    <n v="859551"/>
    <m/>
    <m/>
    <s v="HANCOCK DAVID &amp; SUE"/>
    <m/>
    <s v="5015 DILLARD RD"/>
    <x v="4"/>
    <x v="0"/>
    <x v="0"/>
    <m/>
  </r>
  <r>
    <n v="4"/>
    <n v="6207"/>
    <n v="1"/>
    <d v="2005-01-10T00:00:00"/>
    <x v="0"/>
    <n v="1"/>
    <s v="Churchill Area Neighbors"/>
    <n v="4220920"/>
    <n v="873746"/>
    <m/>
    <m/>
    <s v="BERTELSEN ESTATES LLC"/>
    <m/>
    <s v="2390 ROLLIE LP"/>
    <x v="4"/>
    <x v="0"/>
    <x v="0"/>
    <m/>
  </r>
  <r>
    <n v="4"/>
    <n v="5618"/>
    <n v="1"/>
    <d v="2005-01-11T00:00:00"/>
    <x v="0"/>
    <n v="1"/>
    <s v="Active Bethel Citizens"/>
    <n v="4212332"/>
    <n v="891477"/>
    <m/>
    <m/>
    <s v="B H ANDERSON CONSTRUCTION"/>
    <m/>
    <s v="1780 HEATH DR"/>
    <x v="4"/>
    <x v="0"/>
    <x v="0"/>
    <m/>
  </r>
  <r>
    <n v="4"/>
    <n v="5743"/>
    <n v="1"/>
    <d v="2005-01-11T00:00:00"/>
    <x v="0"/>
    <n v="1"/>
    <s v="Active Bethel Citizens"/>
    <n v="4212339"/>
    <n v="891436"/>
    <m/>
    <m/>
    <s v="B H ANDERSON CONSTRUCTION"/>
    <m/>
    <s v="1776 HEATH DR"/>
    <x v="4"/>
    <x v="0"/>
    <x v="0"/>
    <m/>
  </r>
  <r>
    <n v="4"/>
    <n v="6016"/>
    <n v="1"/>
    <d v="2005-01-11T00:00:00"/>
    <x v="0"/>
    <n v="1"/>
    <s v="Churchill Area Neighbors"/>
    <n v="4227937"/>
    <n v="868756"/>
    <m/>
    <m/>
    <s v="TUSKI BRIAN"/>
    <m/>
    <s v="3297 JAYHAWK CT"/>
    <x v="4"/>
    <x v="0"/>
    <x v="0"/>
    <m/>
  </r>
  <r>
    <n v="4"/>
    <n v="6084"/>
    <n v="1"/>
    <d v="2005-01-11T00:00:00"/>
    <x v="2"/>
    <n v="1"/>
    <s v="Active Bethel Citizens"/>
    <n v="4214833"/>
    <n v="890538"/>
    <m/>
    <m/>
    <s v="FUQUA HOMES DESIGN CENTER"/>
    <m/>
    <s v="5459 OLYMPIC CIR"/>
    <x v="4"/>
    <x v="0"/>
    <x v="0"/>
    <m/>
  </r>
  <r>
    <n v="4"/>
    <n v="6093"/>
    <n v="1"/>
    <d v="2005-01-11T00:00:00"/>
    <x v="2"/>
    <n v="1"/>
    <s v="Active Bethel Citizens"/>
    <n v="4214846"/>
    <n v="890904"/>
    <m/>
    <m/>
    <s v="FUQUA HOMES DESIGN CENTER"/>
    <m/>
    <s v="5489 OLYMPIC CIR"/>
    <x v="4"/>
    <x v="0"/>
    <x v="0"/>
    <m/>
  </r>
  <r>
    <n v="4"/>
    <n v="6095"/>
    <n v="1"/>
    <d v="2005-01-11T00:00:00"/>
    <x v="2"/>
    <n v="1"/>
    <s v="Active Bethel Citizens"/>
    <n v="4214838"/>
    <n v="890658"/>
    <m/>
    <m/>
    <s v="FUQUA HOMES DESIGN CENTER"/>
    <m/>
    <s v="5469 OLYMPIC CIR"/>
    <x v="4"/>
    <x v="0"/>
    <x v="0"/>
    <m/>
  </r>
  <r>
    <n v="4"/>
    <n v="6097"/>
    <n v="1"/>
    <d v="2005-01-11T00:00:00"/>
    <x v="2"/>
    <n v="1"/>
    <s v="Active Bethel Citizens"/>
    <n v="4214307"/>
    <n v="890166"/>
    <m/>
    <m/>
    <s v="FUQUA HOMES DESIGN CENTER"/>
    <m/>
    <s v="5388 OLYMPIC CIR"/>
    <x v="4"/>
    <x v="0"/>
    <x v="0"/>
    <m/>
  </r>
  <r>
    <n v="4"/>
    <n v="6110"/>
    <n v="1"/>
    <d v="2005-01-11T00:00:00"/>
    <x v="0"/>
    <n v="1"/>
    <s v="Churchill Area Neighbors"/>
    <n v="4227820"/>
    <n v="868177"/>
    <m/>
    <m/>
    <s v="GANSEN CONSTRUCTION"/>
    <m/>
    <s v="3150 MCNAULL DR"/>
    <x v="4"/>
    <x v="0"/>
    <x v="0"/>
    <m/>
  </r>
  <r>
    <n v="4"/>
    <n v="6309"/>
    <n v="1"/>
    <d v="2005-01-11T00:00:00"/>
    <x v="0"/>
    <n v="1"/>
    <s v="Cal Young Neighborhood Association"/>
    <n v="4237582"/>
    <n v="888879"/>
    <m/>
    <m/>
    <s v="MCALLISTER DANN"/>
    <m/>
    <s v="975 ROBIN HOOD AVE"/>
    <x v="4"/>
    <x v="0"/>
    <x v="0"/>
    <m/>
  </r>
  <r>
    <n v="4"/>
    <n v="3034"/>
    <n v="1"/>
    <d v="2005-01-13T00:00:00"/>
    <x v="0"/>
    <n v="1"/>
    <s v="Cal Young Neighborhood Association"/>
    <n v="4242258"/>
    <n v="892399"/>
    <m/>
    <m/>
    <s v="DESIGN POINTE LLC"/>
    <m/>
    <s v="1875 BREWER AVE"/>
    <x v="4"/>
    <x v="0"/>
    <x v="0"/>
    <m/>
  </r>
  <r>
    <n v="4"/>
    <n v="3035"/>
    <n v="1"/>
    <d v="2005-01-13T00:00:00"/>
    <x v="0"/>
    <n v="1"/>
    <s v="Cal Young Neighborhood Association"/>
    <n v="4242130"/>
    <n v="892403"/>
    <m/>
    <m/>
    <s v="DESIGN POINTE LLC"/>
    <m/>
    <s v="1825 BREWER AVE"/>
    <x v="4"/>
    <x v="0"/>
    <x v="0"/>
    <m/>
  </r>
  <r>
    <n v="4"/>
    <n v="5193"/>
    <n v="1"/>
    <d v="2005-01-14T00:00:00"/>
    <x v="0"/>
    <n v="1"/>
    <s v="Churchill Area Neighbors"/>
    <n v="4229946"/>
    <n v="871428"/>
    <m/>
    <m/>
    <s v="TJM INVESTMENTS INC"/>
    <m/>
    <s v="2327 W 29TH AVE"/>
    <x v="4"/>
    <x v="0"/>
    <x v="0"/>
    <m/>
  </r>
  <r>
    <n v="4"/>
    <n v="5480"/>
    <n v="1"/>
    <d v="2005-01-14T00:00:00"/>
    <x v="0"/>
    <n v="1"/>
    <s v="Churchill Area Neighbors"/>
    <n v="4227784"/>
    <n v="868969"/>
    <m/>
    <m/>
    <s v="ROCK BUILDERS INC"/>
    <m/>
    <s v="3256 JAYHAWK CT"/>
    <x v="4"/>
    <x v="0"/>
    <x v="0"/>
    <m/>
  </r>
  <r>
    <n v="4"/>
    <n v="5859"/>
    <n v="1"/>
    <d v="2005-01-14T00:00:00"/>
    <x v="0"/>
    <n v="1"/>
    <s v="Laurel Hill Valley Citizens"/>
    <n v="4251660"/>
    <n v="871268"/>
    <m/>
    <m/>
    <s v="BROWN MERLE"/>
    <m/>
    <s v="2668 BRACKENFERN RD"/>
    <x v="4"/>
    <x v="0"/>
    <x v="0"/>
    <m/>
  </r>
  <r>
    <n v="4"/>
    <n v="6128"/>
    <n v="1"/>
    <d v="2005-01-14T00:00:00"/>
    <x v="0"/>
    <n v="1"/>
    <s v="Active Bethel Citizens"/>
    <n v="4213614"/>
    <n v="885826"/>
    <m/>
    <m/>
    <s v="HAYDEN HOMES"/>
    <m/>
    <s v="5574 MEHR AVE"/>
    <x v="4"/>
    <x v="0"/>
    <x v="0"/>
    <m/>
  </r>
  <r>
    <n v="4"/>
    <n v="6129"/>
    <n v="1"/>
    <d v="2005-01-14T00:00:00"/>
    <x v="0"/>
    <n v="1"/>
    <s v="Active Bethel Citizens"/>
    <n v="4213726"/>
    <n v="885824"/>
    <m/>
    <m/>
    <s v="HAYDEN HOMES"/>
    <m/>
    <s v="5550 MEHR AVE"/>
    <x v="4"/>
    <x v="0"/>
    <x v="0"/>
    <m/>
  </r>
  <r>
    <n v="4"/>
    <n v="6130"/>
    <n v="1"/>
    <d v="2005-01-14T00:00:00"/>
    <x v="0"/>
    <n v="1"/>
    <s v="Active Bethel Citizens"/>
    <n v="4213669"/>
    <n v="885823"/>
    <m/>
    <m/>
    <s v="HAYDEN HOMES"/>
    <m/>
    <s v="5568 MEHR AVE"/>
    <x v="4"/>
    <x v="0"/>
    <x v="0"/>
    <m/>
  </r>
  <r>
    <n v="4"/>
    <n v="6131"/>
    <n v="1"/>
    <d v="2005-01-14T00:00:00"/>
    <x v="0"/>
    <n v="1"/>
    <s v="Active Bethel Citizens"/>
    <n v="4213551"/>
    <n v="885829"/>
    <m/>
    <m/>
    <s v="HAYDEN HOMES"/>
    <m/>
    <s v="5592 MEHR AVE"/>
    <x v="4"/>
    <x v="0"/>
    <x v="0"/>
    <m/>
  </r>
  <r>
    <n v="4"/>
    <n v="3082"/>
    <n v="1"/>
    <d v="2005-01-18T00:00:00"/>
    <x v="0"/>
    <n v="1"/>
    <s v="Santa Clara Community Organization"/>
    <n v="4232348"/>
    <n v="899779"/>
    <m/>
    <m/>
    <s v="HALL DAN"/>
    <m/>
    <s v="475 GERALD AVE"/>
    <x v="4"/>
    <x v="0"/>
    <x v="0"/>
    <m/>
  </r>
  <r>
    <n v="4"/>
    <n v="5873"/>
    <n v="1"/>
    <d v="2005-01-18T00:00:00"/>
    <x v="0"/>
    <n v="1"/>
    <s v="Active Bethel Citizens"/>
    <n v="4216040"/>
    <n v="888750"/>
    <m/>
    <m/>
    <s v="D R HORTON INC"/>
    <m/>
    <s v="4965 STAGECOACH RD"/>
    <x v="4"/>
    <x v="0"/>
    <x v="0"/>
    <m/>
  </r>
  <r>
    <n v="4"/>
    <n v="5879"/>
    <n v="1"/>
    <d v="2005-01-18T00:00:00"/>
    <x v="0"/>
    <n v="1"/>
    <s v="Active Bethel Citizens"/>
    <n v="4216024"/>
    <n v="888563"/>
    <m/>
    <m/>
    <s v="D R HORTON INC"/>
    <m/>
    <s v="1080 HEATHROW DR"/>
    <x v="4"/>
    <x v="0"/>
    <x v="0"/>
    <m/>
  </r>
  <r>
    <n v="4"/>
    <n v="5880"/>
    <n v="1"/>
    <d v="2005-01-18T00:00:00"/>
    <x v="0"/>
    <n v="1"/>
    <s v="Active Bethel Citizens"/>
    <n v="4215931"/>
    <n v="888565"/>
    <m/>
    <m/>
    <s v="D R HORTON INC"/>
    <m/>
    <s v="1083 LEOPOLD DR"/>
    <x v="4"/>
    <x v="0"/>
    <x v="0"/>
    <m/>
  </r>
  <r>
    <n v="4"/>
    <n v="5883"/>
    <n v="1"/>
    <d v="2005-01-18T00:00:00"/>
    <x v="0"/>
    <n v="1"/>
    <s v="Active Bethel Citizens"/>
    <n v="4216259"/>
    <n v="888617"/>
    <m/>
    <m/>
    <s v="D R HORTON INC"/>
    <m/>
    <s v="1096 THRONE DR"/>
    <x v="4"/>
    <x v="0"/>
    <x v="0"/>
    <m/>
  </r>
  <r>
    <n v="4"/>
    <n v="6221"/>
    <n v="1"/>
    <d v="2005-01-20T00:00:00"/>
    <x v="0"/>
    <n v="1"/>
    <s v="Southeast Neighbors"/>
    <n v="4235800"/>
    <n v="863936"/>
    <m/>
    <m/>
    <s v="GRAHAM JAMES K"/>
    <m/>
    <s v="745 PINE VIEW CT"/>
    <x v="4"/>
    <x v="0"/>
    <x v="0"/>
    <m/>
  </r>
  <r>
    <n v="5"/>
    <n v="247"/>
    <n v="1"/>
    <d v="2005-01-20T00:00:00"/>
    <x v="1"/>
    <n v="1"/>
    <s v="Active Bethel Citizens"/>
    <n v="4216916"/>
    <n v="892244"/>
    <m/>
    <m/>
    <s v="BRIARWOOD ESTATES MOBILE HOME PARK"/>
    <m/>
    <s v="4800 BARGER DR, Unit 73"/>
    <x v="4"/>
    <x v="0"/>
    <x v="0"/>
    <m/>
  </r>
  <r>
    <n v="4"/>
    <n v="5855"/>
    <n v="1"/>
    <d v="2005-01-21T00:00:00"/>
    <x v="0"/>
    <n v="1"/>
    <s v="Active Bethel Citizens"/>
    <n v="4212464"/>
    <n v="891414"/>
    <m/>
    <m/>
    <s v="B H ANDERSON CONSTRUCTION"/>
    <m/>
    <s v="5582 LANCELOT WAY"/>
    <x v="4"/>
    <x v="0"/>
    <x v="0"/>
    <m/>
  </r>
  <r>
    <n v="4"/>
    <n v="6271"/>
    <n v="1"/>
    <d v="2005-01-21T00:00:00"/>
    <x v="0"/>
    <n v="1"/>
    <s v="Active Bethel Citizens"/>
    <n v="4212339"/>
    <n v="891396"/>
    <m/>
    <m/>
    <s v="B H ANDERSON CONSTRUCTION"/>
    <m/>
    <s v="1774 HEATH DR"/>
    <x v="4"/>
    <x v="0"/>
    <x v="0"/>
    <m/>
  </r>
  <r>
    <n v="4"/>
    <n v="6292"/>
    <n v="1"/>
    <d v="2005-01-21T00:00:00"/>
    <x v="2"/>
    <n v="1"/>
    <s v="Northeast Neighbors"/>
    <n v="4251449"/>
    <n v="893792"/>
    <m/>
    <m/>
    <s v="HARMON PAM"/>
    <m/>
    <s v="89375 OLD COBURG RD"/>
    <x v="4"/>
    <x v="0"/>
    <x v="0"/>
    <m/>
  </r>
  <r>
    <n v="4"/>
    <n v="6310"/>
    <n v="1"/>
    <d v="2005-01-21T00:00:00"/>
    <x v="0"/>
    <n v="1"/>
    <s v="Churchill Area Neighbors"/>
    <n v="4227964"/>
    <n v="869285"/>
    <m/>
    <m/>
    <s v="GANSEN CONSTRUCTION"/>
    <m/>
    <s v="3203 JAYHAWK CT"/>
    <x v="4"/>
    <x v="0"/>
    <x v="0"/>
    <m/>
  </r>
  <r>
    <n v="4"/>
    <n v="5754"/>
    <n v="1"/>
    <d v="2005-01-24T00:00:00"/>
    <x v="0"/>
    <n v="1"/>
    <s v="Cal Young Neighborhood Association"/>
    <n v="4238769"/>
    <n v="892731"/>
    <m/>
    <m/>
    <s v="WALTER CUSTOM HOMES"/>
    <m/>
    <s v="1191 SKYLARK LN"/>
    <x v="4"/>
    <x v="0"/>
    <x v="0"/>
    <m/>
  </r>
  <r>
    <n v="4"/>
    <n v="5764"/>
    <n v="1"/>
    <d v="2005-01-24T00:00:00"/>
    <x v="0"/>
    <n v="1"/>
    <s v="Active Bethel Citizens"/>
    <n v="4215717"/>
    <n v="893099"/>
    <m/>
    <m/>
    <s v="WIGGLESWORTH HARLE"/>
    <m/>
    <s v="2108 W IRWIN WAY"/>
    <x v="4"/>
    <x v="0"/>
    <x v="0"/>
    <m/>
  </r>
  <r>
    <n v="4"/>
    <n v="6226"/>
    <n v="1"/>
    <d v="2005-01-24T00:00:00"/>
    <x v="0"/>
    <n v="1"/>
    <s v="Churchill Area Neighbors"/>
    <n v="4224127"/>
    <n v="869675"/>
    <m/>
    <m/>
    <s v="BREEDEN BROS INC--DUPLICATE"/>
    <m/>
    <s v="3322 BENTLEY AVE"/>
    <x v="4"/>
    <x v="0"/>
    <x v="0"/>
    <m/>
  </r>
  <r>
    <n v="4"/>
    <n v="6474"/>
    <n v="1"/>
    <d v="2005-01-24T00:00:00"/>
    <x v="0"/>
    <n v="1"/>
    <s v="Northeast Neighbors"/>
    <n v="4244316"/>
    <n v="899585"/>
    <m/>
    <m/>
    <s v="CHARACTER HOMES"/>
    <m/>
    <s v="3747 MARCELLA DR"/>
    <x v="4"/>
    <x v="0"/>
    <x v="0"/>
    <m/>
  </r>
  <r>
    <n v="4"/>
    <n v="6341"/>
    <n v="1"/>
    <d v="2005-01-25T00:00:00"/>
    <x v="0"/>
    <n v="1"/>
    <s v="Northeast Neighbors"/>
    <n v="4243055"/>
    <n v="897677"/>
    <m/>
    <m/>
    <s v="MELTEBEKE CONSTRUCTION DBA"/>
    <m/>
    <s v="2051 LAKE HARBOR DR"/>
    <x v="4"/>
    <x v="0"/>
    <x v="0"/>
    <m/>
  </r>
  <r>
    <n v="4"/>
    <n v="6390"/>
    <n v="1"/>
    <d v="2005-01-25T00:00:00"/>
    <x v="0"/>
    <n v="1"/>
    <s v="Santa Clara Community Organization"/>
    <n v="4232039"/>
    <n v="899891"/>
    <m/>
    <m/>
    <s v="RUHOFF HOMEBUILDERS INC"/>
    <m/>
    <s v="419 SALTY WAY"/>
    <x v="4"/>
    <x v="0"/>
    <x v="0"/>
    <m/>
  </r>
  <r>
    <n v="4"/>
    <n v="5757"/>
    <n v="1"/>
    <d v="2005-01-26T00:00:00"/>
    <x v="0"/>
    <n v="1"/>
    <s v="Cal Young Neighborhood Association"/>
    <n v="4238537"/>
    <n v="892583"/>
    <m/>
    <m/>
    <s v="WALTER THOMAS A"/>
    <m/>
    <s v="1154 SKYLARK LN"/>
    <x v="4"/>
    <x v="0"/>
    <x v="0"/>
    <m/>
  </r>
  <r>
    <n v="4"/>
    <n v="6370"/>
    <n v="1"/>
    <d v="2005-01-26T00:00:00"/>
    <x v="0"/>
    <n v="1"/>
    <s v="Northeast Neighbors"/>
    <n v="4248600"/>
    <n v="897612"/>
    <m/>
    <m/>
    <s v="D J S INVESTMENTS L L C"/>
    <m/>
    <s v="75 CRAFTSMAN WAY"/>
    <x v="4"/>
    <x v="0"/>
    <x v="0"/>
    <m/>
  </r>
  <r>
    <n v="4"/>
    <n v="6371"/>
    <n v="1"/>
    <d v="2005-01-26T00:00:00"/>
    <x v="0"/>
    <n v="1"/>
    <s v="Northeast Neighbors"/>
    <n v="4248664"/>
    <n v="897608"/>
    <m/>
    <m/>
    <s v="D J S INVESTMENTS L L C"/>
    <m/>
    <s v="95 CRAFTSMAN WAY"/>
    <x v="4"/>
    <x v="0"/>
    <x v="0"/>
    <m/>
  </r>
  <r>
    <n v="4"/>
    <n v="6432"/>
    <n v="1"/>
    <d v="2005-01-26T00:00:00"/>
    <x v="0"/>
    <n v="1"/>
    <s v="Active Bethel Citizens"/>
    <n v="4217620"/>
    <n v="895041"/>
    <m/>
    <m/>
    <s v="R W HOMES"/>
    <m/>
    <s v="4726 JESSEN DR"/>
    <x v="4"/>
    <x v="0"/>
    <x v="0"/>
    <m/>
  </r>
  <r>
    <n v="4"/>
    <n v="5369"/>
    <n v="1"/>
    <d v="2005-01-27T00:00:00"/>
    <x v="0"/>
    <n v="1"/>
    <s v="Churchill Area Neighbors"/>
    <n v="4228145"/>
    <n v="871945"/>
    <m/>
    <m/>
    <s v="PASCHALL CHRISTOPHER"/>
    <m/>
    <s v="2649 HAWKINS LN"/>
    <x v="4"/>
    <x v="0"/>
    <x v="0"/>
    <m/>
  </r>
  <r>
    <n v="4"/>
    <n v="6230"/>
    <n v="1"/>
    <d v="2005-01-27T00:00:00"/>
    <x v="0"/>
    <n v="1"/>
    <s v="Active Bethel Citizens"/>
    <n v="4216165"/>
    <n v="888556"/>
    <m/>
    <m/>
    <s v="D R HORTON INC"/>
    <m/>
    <s v="1087 HEATHROW DR"/>
    <x v="4"/>
    <x v="0"/>
    <x v="0"/>
    <m/>
  </r>
  <r>
    <n v="4"/>
    <n v="6260"/>
    <n v="1"/>
    <d v="2005-01-27T00:00:00"/>
    <x v="0"/>
    <n v="1"/>
    <s v="Active Bethel Citizens"/>
    <n v="4216161"/>
    <n v="888746"/>
    <m/>
    <m/>
    <s v="D R HORTON INC"/>
    <m/>
    <s v="4941 STAGECOACH RD"/>
    <x v="4"/>
    <x v="0"/>
    <x v="0"/>
    <m/>
  </r>
  <r>
    <n v="4"/>
    <n v="6262"/>
    <n v="1"/>
    <d v="2005-01-27T00:00:00"/>
    <x v="0"/>
    <n v="1"/>
    <s v="Active Bethel Citizens"/>
    <n v="4216397"/>
    <n v="888736"/>
    <m/>
    <m/>
    <s v="D R HORTON INC"/>
    <m/>
    <s v="4891 STAGECOACH RD"/>
    <x v="4"/>
    <x v="0"/>
    <x v="0"/>
    <m/>
  </r>
  <r>
    <n v="4"/>
    <n v="6263"/>
    <n v="1"/>
    <d v="2005-01-27T00:00:00"/>
    <x v="0"/>
    <n v="1"/>
    <s v="Active Bethel Citizens"/>
    <n v="4216100"/>
    <n v="888749"/>
    <m/>
    <m/>
    <s v="D R HORTON INC"/>
    <m/>
    <s v="4953 STAGECOACH RD"/>
    <x v="4"/>
    <x v="0"/>
    <x v="0"/>
    <m/>
  </r>
  <r>
    <n v="4"/>
    <n v="6264"/>
    <n v="1"/>
    <d v="2005-01-27T00:00:00"/>
    <x v="0"/>
    <n v="1"/>
    <s v="Active Bethel Citizens"/>
    <n v="4216221"/>
    <n v="888746"/>
    <m/>
    <m/>
    <s v="D R HORTON INC"/>
    <m/>
    <s v="4925 STAGECOACH RD"/>
    <x v="4"/>
    <x v="0"/>
    <x v="0"/>
    <m/>
  </r>
  <r>
    <n v="4"/>
    <n v="6421"/>
    <n v="1"/>
    <d v="2005-01-27T00:00:00"/>
    <x v="0"/>
    <n v="1"/>
    <s v="Active Bethel Citizens"/>
    <n v="4215847"/>
    <n v="888760"/>
    <m/>
    <m/>
    <s v="D R HORTON INC"/>
    <m/>
    <s v="4991 STAGECOACH RD"/>
    <x v="4"/>
    <x v="0"/>
    <x v="0"/>
    <m/>
  </r>
  <r>
    <n v="4"/>
    <n v="6422"/>
    <n v="1"/>
    <d v="2005-01-27T00:00:00"/>
    <x v="0"/>
    <n v="1"/>
    <s v="Active Bethel Citizens"/>
    <n v="4215981"/>
    <n v="888753"/>
    <m/>
    <m/>
    <s v="D R HORTON INC"/>
    <m/>
    <s v="4977 STAGECOACH RD"/>
    <x v="4"/>
    <x v="0"/>
    <x v="0"/>
    <m/>
  </r>
  <r>
    <n v="4"/>
    <n v="6423"/>
    <n v="1"/>
    <d v="2005-01-27T00:00:00"/>
    <x v="0"/>
    <n v="1"/>
    <s v="Active Bethel Citizens"/>
    <n v="4215785"/>
    <n v="888700"/>
    <m/>
    <m/>
    <s v="D R HORTON INC"/>
    <m/>
    <s v="1098 LEOPOLD DR"/>
    <x v="4"/>
    <x v="0"/>
    <x v="0"/>
    <m/>
  </r>
  <r>
    <n v="4"/>
    <n v="5613"/>
    <n v="1"/>
    <d v="2005-01-28T00:00:00"/>
    <x v="0"/>
    <n v="1"/>
    <s v="Active Bethel Citizens"/>
    <n v="4212545"/>
    <n v="891408"/>
    <m/>
    <m/>
    <s v="B H ANDERSON CONSTRUCTION"/>
    <m/>
    <s v="5564 LANCELOT WAY"/>
    <x v="4"/>
    <x v="0"/>
    <x v="0"/>
    <m/>
  </r>
  <r>
    <n v="4"/>
    <n v="6270"/>
    <n v="1"/>
    <d v="2005-01-28T00:00:00"/>
    <x v="0"/>
    <n v="1"/>
    <s v="Active Bethel Citizens"/>
    <n v="4212505"/>
    <n v="891408"/>
    <m/>
    <m/>
    <s v="B H ANDERSON CONSTRUCTION"/>
    <m/>
    <s v="5578 LANCELOT WAY"/>
    <x v="4"/>
    <x v="0"/>
    <x v="0"/>
    <m/>
  </r>
  <r>
    <n v="4"/>
    <n v="6315"/>
    <n v="1"/>
    <d v="2005-01-28T00:00:00"/>
    <x v="3"/>
    <n v="2"/>
    <s v="Active Bethel Citizens"/>
    <n v="4220540"/>
    <n v="888725"/>
    <m/>
    <m/>
    <s v="CRABTREE BUD"/>
    <m/>
    <s v="4137 MARSHALL AVE"/>
    <x v="4"/>
    <x v="1"/>
    <x v="1"/>
    <m/>
  </r>
  <r>
    <n v="4"/>
    <n v="6397"/>
    <n v="1"/>
    <d v="2005-01-28T00:00:00"/>
    <x v="0"/>
    <n v="1"/>
    <s v="Active Bethel Citizens"/>
    <n v="4217736"/>
    <n v="895037"/>
    <m/>
    <m/>
    <s v="SLAUGHTER GEORGE"/>
    <m/>
    <s v="4708 JESSEN DR"/>
    <x v="4"/>
    <x v="0"/>
    <x v="0"/>
    <m/>
  </r>
  <r>
    <n v="4"/>
    <n v="5947"/>
    <n v="1"/>
    <d v="2005-02-01T00:00:00"/>
    <x v="0"/>
    <n v="1"/>
    <s v="Active Bethel Citizens"/>
    <n v="4215916"/>
    <n v="888759"/>
    <m/>
    <m/>
    <s v="D R HORTON INC"/>
    <m/>
    <s v="4983 STAGECOACH RD"/>
    <x v="4"/>
    <x v="0"/>
    <x v="0"/>
    <m/>
  </r>
  <r>
    <n v="4"/>
    <n v="5949"/>
    <n v="1"/>
    <d v="2005-02-01T00:00:00"/>
    <x v="0"/>
    <n v="1"/>
    <s v="Active Bethel Citizens"/>
    <n v="4216167"/>
    <n v="888622"/>
    <m/>
    <m/>
    <s v="D R HORTON INC"/>
    <m/>
    <s v="1099 HEATHROW DR"/>
    <x v="4"/>
    <x v="0"/>
    <x v="0"/>
    <m/>
  </r>
  <r>
    <n v="4"/>
    <n v="6298"/>
    <n v="1"/>
    <d v="2005-02-02T00:00:00"/>
    <x v="0"/>
    <n v="1"/>
    <s v="River Road Community Organization"/>
    <n v="4233340"/>
    <n v="888763"/>
    <m/>
    <m/>
    <s v="HEITMAN CUSTOM HOMES"/>
    <m/>
    <s v="882 JACKIES LN"/>
    <x v="4"/>
    <x v="0"/>
    <x v="0"/>
    <m/>
  </r>
  <r>
    <n v="4"/>
    <n v="6299"/>
    <n v="1"/>
    <d v="2005-02-02T00:00:00"/>
    <x v="0"/>
    <n v="1"/>
    <s v="Santa Clara Community Organization"/>
    <n v="4231716"/>
    <n v="899613"/>
    <m/>
    <m/>
    <s v="HEITMAN CUSTOM HOMES"/>
    <m/>
    <s v="475 SALTY WAY"/>
    <x v="4"/>
    <x v="0"/>
    <x v="0"/>
    <m/>
  </r>
  <r>
    <n v="4"/>
    <n v="6319"/>
    <n v="1"/>
    <d v="2005-02-02T00:00:00"/>
    <x v="0"/>
    <n v="1"/>
    <s v="Churchill Area Neighbors"/>
    <n v="4225555"/>
    <n v="871609"/>
    <m/>
    <m/>
    <s v="KILBY &amp; SONNEN PROJECT LLC"/>
    <m/>
    <s v="3736 COLONY OAKS DR"/>
    <x v="4"/>
    <x v="0"/>
    <x v="0"/>
    <m/>
  </r>
  <r>
    <n v="5"/>
    <n v="10"/>
    <n v="1"/>
    <d v="2005-02-02T00:00:00"/>
    <x v="0"/>
    <n v="1"/>
    <s v="Santa Clara Community Organization"/>
    <n v="4232317"/>
    <n v="899608"/>
    <m/>
    <m/>
    <s v="CRESCENT HOMES INC"/>
    <m/>
    <s v="474 GERALD AVE"/>
    <x v="4"/>
    <x v="0"/>
    <x v="0"/>
    <m/>
  </r>
  <r>
    <n v="4"/>
    <n v="6018"/>
    <n v="1"/>
    <d v="2005-02-03T00:00:00"/>
    <x v="0"/>
    <n v="1"/>
    <s v="Churchill Area Neighbors"/>
    <n v="4227691"/>
    <n v="869467"/>
    <m/>
    <m/>
    <s v="WONG EUGENE"/>
    <m/>
    <s v="3196 HERALD LN"/>
    <x v="4"/>
    <x v="0"/>
    <x v="0"/>
    <m/>
  </r>
  <r>
    <n v="4"/>
    <n v="6373"/>
    <n v="1"/>
    <d v="2005-02-03T00:00:00"/>
    <x v="0"/>
    <n v="1"/>
    <s v="Southeast Neighbors"/>
    <n v="4245435"/>
    <n v="860658"/>
    <m/>
    <m/>
    <s v="EDGAR JOE"/>
    <m/>
    <s v="4939 HUNTERS GLEN DR"/>
    <x v="4"/>
    <x v="0"/>
    <x v="0"/>
    <m/>
  </r>
  <r>
    <n v="5"/>
    <n v="409"/>
    <n v="1"/>
    <d v="2005-02-03T00:00:00"/>
    <x v="1"/>
    <n v="1"/>
    <s v="Active Bethel Citizens"/>
    <n v="4216916"/>
    <n v="892244"/>
    <m/>
    <s v="Briarwood MHP"/>
    <s v="BRIARWOOD"/>
    <s v="CHASTAIN DELBERT A TE"/>
    <s v="4800 BARGER DR, Unit 20"/>
    <x v="4"/>
    <x v="0"/>
    <x v="0"/>
    <m/>
  </r>
  <r>
    <n v="4"/>
    <n v="5620"/>
    <n v="1"/>
    <d v="2005-02-04T00:00:00"/>
    <x v="0"/>
    <n v="1"/>
    <s v="Active Bethel Citizens"/>
    <n v="4212622"/>
    <n v="891406"/>
    <m/>
    <m/>
    <s v="B H ANDERSON CONSTRUCTION"/>
    <m/>
    <s v="5544 LANCELOT WAY"/>
    <x v="4"/>
    <x v="0"/>
    <x v="0"/>
    <m/>
  </r>
  <r>
    <n v="4"/>
    <n v="5848"/>
    <n v="1"/>
    <d v="2005-02-04T00:00:00"/>
    <x v="0"/>
    <n v="1"/>
    <s v="Active Bethel Citizens"/>
    <n v="4212582"/>
    <n v="891407"/>
    <m/>
    <m/>
    <s v="B H ANDERSON CONSTRUCTION"/>
    <m/>
    <s v="5550 LANCELOT WAY"/>
    <x v="4"/>
    <x v="0"/>
    <x v="0"/>
    <m/>
  </r>
  <r>
    <n v="4"/>
    <n v="6392"/>
    <n v="1"/>
    <d v="2005-02-04T00:00:00"/>
    <x v="0"/>
    <n v="1"/>
    <s v="Santa Clara Community Organization"/>
    <n v="4230859"/>
    <n v="908079"/>
    <m/>
    <m/>
    <s v="RUHOFF HOMEBUILDERS INC"/>
    <m/>
    <s v="4720 WENDOVER ST"/>
    <x v="4"/>
    <x v="0"/>
    <x v="0"/>
    <m/>
  </r>
  <r>
    <n v="4"/>
    <n v="6398"/>
    <n v="1"/>
    <d v="2005-02-04T00:00:00"/>
    <x v="0"/>
    <n v="1"/>
    <s v="Active Bethel Citizens"/>
    <n v="4217674"/>
    <n v="895039"/>
    <m/>
    <m/>
    <s v="JONES TROY &amp; ERICA"/>
    <m/>
    <s v="4714 JESSEN DR"/>
    <x v="4"/>
    <x v="0"/>
    <x v="0"/>
    <m/>
  </r>
  <r>
    <n v="4"/>
    <n v="6453"/>
    <n v="1"/>
    <d v="2005-02-04T00:00:00"/>
    <x v="3"/>
    <n v="2"/>
    <s v="Santa Clara Community Organization"/>
    <n v="4232632"/>
    <n v="898840"/>
    <m/>
    <m/>
    <s v="CONSTRUCTION CONSULTANTS LTD"/>
    <m/>
    <s v="506 HUNSAKER LN"/>
    <x v="4"/>
    <x v="1"/>
    <x v="1"/>
    <m/>
  </r>
  <r>
    <n v="5"/>
    <n v="152"/>
    <n v="1"/>
    <d v="2005-02-04T00:00:00"/>
    <x v="0"/>
    <n v="1"/>
    <s v="Churchill Area Neighbors"/>
    <n v="4228070"/>
    <n v="868747"/>
    <m/>
    <m/>
    <s v="JORDAN &amp; JORDAN CONSTRUCTION"/>
    <m/>
    <s v="3133 BLACKTAIL DR"/>
    <x v="4"/>
    <x v="0"/>
    <x v="0"/>
    <m/>
  </r>
  <r>
    <n v="4"/>
    <n v="6281"/>
    <n v="1"/>
    <d v="2005-02-07T00:00:00"/>
    <x v="0"/>
    <n v="1"/>
    <s v="Churchill Area Neighbors"/>
    <n v="4223994"/>
    <n v="869291"/>
    <m/>
    <m/>
    <s v="BREEDEN BROS INC--DUPLICATE"/>
    <m/>
    <s v="3385 BENTLEY AVE"/>
    <x v="4"/>
    <x v="0"/>
    <x v="0"/>
    <m/>
  </r>
  <r>
    <n v="5"/>
    <n v="71"/>
    <n v="1"/>
    <d v="2005-02-07T00:00:00"/>
    <x v="0"/>
    <n v="1"/>
    <s v="Active Bethel Citizens"/>
    <n v="4216258"/>
    <n v="888556"/>
    <m/>
    <m/>
    <s v="D R HORTON INC"/>
    <m/>
    <s v="1084 THRONE DR"/>
    <x v="4"/>
    <x v="0"/>
    <x v="0"/>
    <m/>
  </r>
  <r>
    <n v="4"/>
    <n v="6451"/>
    <n v="1"/>
    <d v="2005-02-08T00:00:00"/>
    <x v="3"/>
    <n v="2"/>
    <s v="Santa Clara Community Organization"/>
    <n v="4232630"/>
    <n v="898372"/>
    <m/>
    <m/>
    <s v="CONSTRUCTION CONSULTANTS LTD"/>
    <m/>
    <s v="504 HELEN ST"/>
    <x v="4"/>
    <x v="1"/>
    <x v="1"/>
    <m/>
  </r>
  <r>
    <n v="5"/>
    <n v="15"/>
    <n v="1"/>
    <d v="2005-02-08T00:00:00"/>
    <x v="0"/>
    <n v="1"/>
    <s v="Northeast Neighbors"/>
    <n v="4242588"/>
    <n v="899248"/>
    <m/>
    <m/>
    <s v="WESTER KATRINA"/>
    <m/>
    <s v="3580 QUAIL MEADOW WAY"/>
    <x v="4"/>
    <x v="0"/>
    <x v="0"/>
    <m/>
  </r>
  <r>
    <n v="4"/>
    <n v="5742"/>
    <n v="1"/>
    <d v="2005-02-10T00:00:00"/>
    <x v="0"/>
    <n v="1"/>
    <s v="Active Bethel Citizens"/>
    <n v="4212706"/>
    <n v="891402"/>
    <m/>
    <m/>
    <s v="B H ANDERSON CONSTRUCTION"/>
    <m/>
    <s v="5526 LANCELOT WAY"/>
    <x v="4"/>
    <x v="0"/>
    <x v="0"/>
    <m/>
  </r>
  <r>
    <n v="4"/>
    <n v="6272"/>
    <n v="1"/>
    <d v="2005-02-10T00:00:00"/>
    <x v="0"/>
    <n v="1"/>
    <s v="Active Bethel Citizens"/>
    <n v="4212665"/>
    <n v="891402"/>
    <m/>
    <m/>
    <s v="B H ANDERSON CONSTRUCTION"/>
    <m/>
    <s v="5532 LANCELOT WAY"/>
    <x v="4"/>
    <x v="0"/>
    <x v="0"/>
    <m/>
  </r>
  <r>
    <n v="4"/>
    <n v="6081"/>
    <n v="1"/>
    <d v="2005-02-11T00:00:00"/>
    <x v="0"/>
    <n v="1"/>
    <s v="Churchill Area Neighbors"/>
    <n v="4227946"/>
    <n v="868312"/>
    <m/>
    <m/>
    <s v="CARLSON SCOTT"/>
    <m/>
    <s v="3125 MCNAULL DR"/>
    <x v="4"/>
    <x v="0"/>
    <x v="0"/>
    <m/>
  </r>
  <r>
    <n v="4"/>
    <n v="4800"/>
    <n v="1"/>
    <d v="2005-02-14T00:00:00"/>
    <x v="0"/>
    <n v="1"/>
    <s v="Active Bethel Citizens"/>
    <n v="4217265"/>
    <n v="894426"/>
    <m/>
    <m/>
    <s v="TYNDALL HOMES"/>
    <m/>
    <s v="2226 BLUE HERON LN"/>
    <x v="4"/>
    <x v="0"/>
    <x v="0"/>
    <m/>
  </r>
  <r>
    <n v="4"/>
    <n v="6478"/>
    <n v="1"/>
    <d v="2005-02-14T00:00:00"/>
    <x v="0"/>
    <n v="1"/>
    <s v="Cal Young Neighborhood Association"/>
    <n v="4242540"/>
    <n v="889245"/>
    <m/>
    <m/>
    <s v="DON OFFET GENERAL CONTRACTING"/>
    <m/>
    <s v="1985 CAL YOUNG RD"/>
    <x v="4"/>
    <x v="0"/>
    <x v="0"/>
    <m/>
  </r>
  <r>
    <n v="5"/>
    <n v="21"/>
    <n v="1"/>
    <d v="2005-02-14T00:00:00"/>
    <x v="0"/>
    <n v="1"/>
    <s v="Northeast Neighbors"/>
    <n v="4243285"/>
    <n v="897739"/>
    <m/>
    <m/>
    <s v="MELTEBEKE CONSTRUCTION DBA"/>
    <m/>
    <s v="2083 LAKE WIND DR"/>
    <x v="4"/>
    <x v="0"/>
    <x v="0"/>
    <m/>
  </r>
  <r>
    <n v="4"/>
    <n v="3312"/>
    <n v="1"/>
    <d v="2005-02-16T00:00:00"/>
    <x v="0"/>
    <n v="1"/>
    <s v="Northeast Neighbors"/>
    <n v="4250291"/>
    <n v="893937"/>
    <m/>
    <m/>
    <s v="ANSLOW &amp; DEGENEAULT"/>
    <m/>
    <s v="2602 CUMBERLAND DR"/>
    <x v="4"/>
    <x v="0"/>
    <x v="0"/>
    <m/>
  </r>
  <r>
    <n v="4"/>
    <n v="6114"/>
    <n v="1"/>
    <d v="2005-02-16T00:00:00"/>
    <x v="0"/>
    <n v="1"/>
    <s v="Active Bethel Citizens"/>
    <n v="4215789"/>
    <n v="888615"/>
    <m/>
    <m/>
    <s v="D R HORTON INC"/>
    <m/>
    <s v="1092 LEOPOLD DR"/>
    <x v="4"/>
    <x v="0"/>
    <x v="0"/>
    <m/>
  </r>
  <r>
    <n v="4"/>
    <n v="6296"/>
    <n v="1"/>
    <d v="2005-02-16T00:00:00"/>
    <x v="0"/>
    <n v="1"/>
    <s v="Santa Clara Community Organization"/>
    <n v="4231891"/>
    <n v="899789"/>
    <m/>
    <m/>
    <s v="HEITMAN CUSTOM HOMES"/>
    <m/>
    <s v="423 GERALD AVE"/>
    <x v="4"/>
    <x v="0"/>
    <x v="0"/>
    <m/>
  </r>
  <r>
    <n v="4"/>
    <n v="6297"/>
    <n v="1"/>
    <d v="2005-02-16T00:00:00"/>
    <x v="0"/>
    <n v="1"/>
    <s v="Churchill Area Neighbors"/>
    <n v="4227647"/>
    <n v="868616"/>
    <m/>
    <m/>
    <s v="HEITMAN CUSTOM HOMES"/>
    <m/>
    <s v="3188 BLACKTAIL DR"/>
    <x v="4"/>
    <x v="0"/>
    <x v="0"/>
    <m/>
  </r>
  <r>
    <n v="5"/>
    <n v="180"/>
    <n v="1"/>
    <d v="2005-02-16T00:00:00"/>
    <x v="0"/>
    <n v="1"/>
    <s v="River Road Community Organization"/>
    <n v="4233068"/>
    <n v="888758"/>
    <m/>
    <m/>
    <s v="HEITMAN CUSTOM HOMES"/>
    <m/>
    <s v="848 JACKIES LN"/>
    <x v="4"/>
    <x v="0"/>
    <x v="0"/>
    <m/>
  </r>
  <r>
    <n v="4"/>
    <n v="5736"/>
    <n v="1"/>
    <d v="2005-02-17T00:00:00"/>
    <x v="0"/>
    <n v="1"/>
    <s v="Active Bethel Citizens"/>
    <n v="4212333"/>
    <n v="891622"/>
    <m/>
    <m/>
    <s v="B H ANDERSON CONSTRUCTION"/>
    <m/>
    <s v="1786 HEATH DR"/>
    <x v="4"/>
    <x v="0"/>
    <x v="0"/>
    <m/>
  </r>
  <r>
    <n v="4"/>
    <n v="5856"/>
    <n v="1"/>
    <d v="2005-02-17T00:00:00"/>
    <x v="0"/>
    <n v="1"/>
    <s v="Active Bethel Citizens"/>
    <n v="4212743"/>
    <n v="891397"/>
    <m/>
    <m/>
    <s v="B H ANDERSON CONSTRUCTION"/>
    <m/>
    <s v="5514 LANCELOT WAY"/>
    <x v="4"/>
    <x v="0"/>
    <x v="0"/>
    <m/>
  </r>
  <r>
    <n v="4"/>
    <n v="6242"/>
    <n v="1"/>
    <d v="2005-02-17T00:00:00"/>
    <x v="0"/>
    <n v="1"/>
    <s v="Churchill Area Neighbors"/>
    <n v="4223933"/>
    <n v="869398"/>
    <m/>
    <m/>
    <s v="BREEDEN BROS INC--DUPLICATE"/>
    <m/>
    <s v="3379 BENTLEY AVE"/>
    <x v="4"/>
    <x v="0"/>
    <x v="0"/>
    <m/>
  </r>
  <r>
    <n v="4"/>
    <n v="6274"/>
    <n v="1"/>
    <d v="2005-02-17T00:00:00"/>
    <x v="0"/>
    <n v="1"/>
    <s v="Active Bethel Citizens"/>
    <n v="4212336"/>
    <n v="891579"/>
    <m/>
    <m/>
    <s v="B H ANDERSON CONSTRUCTION"/>
    <m/>
    <s v="1784 HEATH DR"/>
    <x v="4"/>
    <x v="0"/>
    <x v="0"/>
    <m/>
  </r>
  <r>
    <n v="4"/>
    <n v="6279"/>
    <n v="1"/>
    <d v="2005-02-17T00:00:00"/>
    <x v="0"/>
    <n v="1"/>
    <s v="Churchill Area Neighbors"/>
    <n v="4224141"/>
    <n v="870397"/>
    <m/>
    <m/>
    <s v="BREEDEN BROS INC--DUPLICATE"/>
    <m/>
    <s v="3341 BENTLEY AVE"/>
    <x v="4"/>
    <x v="0"/>
    <x v="0"/>
    <m/>
  </r>
  <r>
    <n v="4"/>
    <n v="6375"/>
    <n v="1"/>
    <d v="2005-02-17T00:00:00"/>
    <x v="0"/>
    <n v="1"/>
    <s v="Northeast Neighbors"/>
    <n v="4246538"/>
    <n v="896528"/>
    <m/>
    <m/>
    <s v="HAYDEN ENTERPRISES INC"/>
    <m/>
    <s v="2531 MOUNTAIN TER"/>
    <x v="4"/>
    <x v="0"/>
    <x v="0"/>
    <m/>
  </r>
  <r>
    <n v="4"/>
    <n v="6376"/>
    <n v="1"/>
    <d v="2005-02-17T00:00:00"/>
    <x v="0"/>
    <n v="1"/>
    <s v="Northeast Neighbors"/>
    <n v="4246578"/>
    <n v="896528"/>
    <m/>
    <m/>
    <s v="HAYDEN ENTERPRISES INC"/>
    <m/>
    <s v="2543 MOUNTAIN TER"/>
    <x v="4"/>
    <x v="0"/>
    <x v="0"/>
    <m/>
  </r>
  <r>
    <n v="4"/>
    <n v="6377"/>
    <n v="1"/>
    <d v="2005-02-17T00:00:00"/>
    <x v="0"/>
    <n v="1"/>
    <s v="Northeast Neighbors"/>
    <n v="4246660"/>
    <n v="896523"/>
    <m/>
    <m/>
    <s v="HAYDEN ENTERPRISES INC"/>
    <m/>
    <s v="2559 MOUNTAIN TER"/>
    <x v="4"/>
    <x v="0"/>
    <x v="0"/>
    <m/>
  </r>
  <r>
    <n v="4"/>
    <n v="6379"/>
    <n v="1"/>
    <d v="2005-02-17T00:00:00"/>
    <x v="0"/>
    <n v="1"/>
    <s v="Northeast Neighbors"/>
    <n v="4246500"/>
    <n v="896533"/>
    <m/>
    <m/>
    <s v="HAYDEN ENTERPRISES INC"/>
    <m/>
    <s v="2523 MOUNTAIN TER"/>
    <x v="4"/>
    <x v="0"/>
    <x v="0"/>
    <m/>
  </r>
  <r>
    <n v="5"/>
    <n v="240"/>
    <n v="1"/>
    <d v="2005-02-17T00:00:00"/>
    <x v="0"/>
    <n v="1"/>
    <s v="Crest Drive Citizens Association"/>
    <n v="4236162"/>
    <n v="869840"/>
    <m/>
    <m/>
    <s v="TAYLOR JOE"/>
    <m/>
    <s v="3009 FRIENDLY ST"/>
    <x v="4"/>
    <x v="0"/>
    <x v="0"/>
    <m/>
  </r>
  <r>
    <n v="5"/>
    <n v="335"/>
    <n v="1"/>
    <d v="2005-02-17T00:00:00"/>
    <x v="0"/>
    <n v="1"/>
    <s v="Crest Drive Citizens Association"/>
    <n v="4238374"/>
    <n v="866188"/>
    <m/>
    <m/>
    <s v="UNNO MARK &amp; MEGUMI"/>
    <m/>
    <s v="262 W 38TH AVE"/>
    <x v="4"/>
    <x v="0"/>
    <x v="0"/>
    <m/>
  </r>
  <r>
    <n v="4"/>
    <n v="6378"/>
    <n v="1"/>
    <d v="2005-02-18T00:00:00"/>
    <x v="0"/>
    <n v="1"/>
    <s v="Northeast Neighbors"/>
    <n v="4246620"/>
    <n v="896523"/>
    <m/>
    <m/>
    <s v="HAYDEN ENTERPRISES INC"/>
    <m/>
    <s v="2551 MOUNTAIN TER"/>
    <x v="4"/>
    <x v="0"/>
    <x v="0"/>
    <m/>
  </r>
  <r>
    <n v="5"/>
    <n v="234"/>
    <n v="1"/>
    <d v="2005-02-18T00:00:00"/>
    <x v="0"/>
    <n v="1"/>
    <s v="Santa Clara Community Organization"/>
    <n v="4231924"/>
    <n v="900066"/>
    <m/>
    <m/>
    <s v="WITT PAUL"/>
    <m/>
    <s v="434 SALTY WAY"/>
    <x v="4"/>
    <x v="0"/>
    <x v="0"/>
    <m/>
  </r>
  <r>
    <n v="5"/>
    <n v="750"/>
    <n v="1"/>
    <d v="2005-02-18T00:00:00"/>
    <x v="1"/>
    <n v="1"/>
    <s v="Trainsong Neighbors"/>
    <n v="4231618"/>
    <n v="883993"/>
    <m/>
    <s v="Garfield Trailor Park"/>
    <s v="ST VINCENT DE PAUL SOCIETY L"/>
    <m/>
    <s v="120 N GARFIELD ST, Unit 8"/>
    <x v="4"/>
    <x v="0"/>
    <x v="0"/>
    <m/>
  </r>
  <r>
    <n v="5"/>
    <n v="254"/>
    <n v="1"/>
    <d v="2005-02-22T00:00:00"/>
    <x v="0"/>
    <n v="1"/>
    <s v="Churchill Area Neighbors"/>
    <n v="4227658"/>
    <n v="868766"/>
    <m/>
    <m/>
    <s v="SOONER CONSTRUCTION CORP"/>
    <m/>
    <s v="3211 BLACKTAIL DR"/>
    <x v="4"/>
    <x v="0"/>
    <x v="0"/>
    <m/>
  </r>
  <r>
    <n v="5"/>
    <n v="609"/>
    <n v="1"/>
    <d v="2005-02-22T00:00:00"/>
    <x v="1"/>
    <n v="1"/>
    <s v="Active Bethel Citizens"/>
    <n v="4220215"/>
    <n v="885248"/>
    <m/>
    <s v="Roosevelt Acres"/>
    <s v="ROOSEVELT ACRES LLC"/>
    <m/>
    <s v="4175 FERGUS AVE, Unit 8"/>
    <x v="4"/>
    <x v="0"/>
    <x v="0"/>
    <m/>
  </r>
  <r>
    <n v="4"/>
    <n v="6366"/>
    <n v="1"/>
    <d v="2005-02-23T00:00:00"/>
    <x v="0"/>
    <n v="1"/>
    <s v="Santa Clara Community Organization"/>
    <n v="4229618"/>
    <n v="899888"/>
    <m/>
    <m/>
    <s v="OHMART JAMES"/>
    <m/>
    <s v="2910 RIVER RD"/>
    <x v="4"/>
    <x v="0"/>
    <x v="0"/>
    <m/>
  </r>
  <r>
    <n v="5"/>
    <n v="456"/>
    <n v="1"/>
    <d v="2005-02-23T00:00:00"/>
    <x v="0"/>
    <n v="1"/>
    <s v="Northeast Neighbors"/>
    <n v="4250643"/>
    <n v="894040"/>
    <m/>
    <m/>
    <s v="ANSLOW &amp; DEGENEAULT"/>
    <m/>
    <s v="3327 ROANOKE AVE"/>
    <x v="4"/>
    <x v="0"/>
    <x v="0"/>
    <m/>
  </r>
  <r>
    <n v="4"/>
    <n v="5557"/>
    <n v="1"/>
    <d v="2005-02-25T00:00:00"/>
    <x v="0"/>
    <n v="1"/>
    <s v="Churchill Area Neighbors"/>
    <n v="4228339"/>
    <n v="871945"/>
    <m/>
    <m/>
    <s v="DAHLQUIST GARY"/>
    <m/>
    <s v="2622 W 28TH AVE"/>
    <x v="4"/>
    <x v="0"/>
    <x v="0"/>
    <m/>
  </r>
  <r>
    <n v="4"/>
    <n v="5619"/>
    <n v="1"/>
    <d v="2005-02-25T00:00:00"/>
    <x v="0"/>
    <n v="1"/>
    <s v="Active Bethel Citizens"/>
    <n v="4212340"/>
    <n v="891798"/>
    <m/>
    <m/>
    <s v="B H ANDERSON CONSTRUCTION"/>
    <m/>
    <s v="1806 HEATH DR"/>
    <x v="4"/>
    <x v="0"/>
    <x v="0"/>
    <m/>
  </r>
  <r>
    <n v="4"/>
    <n v="6273"/>
    <n v="1"/>
    <d v="2005-02-25T00:00:00"/>
    <x v="0"/>
    <n v="1"/>
    <s v="Active Bethel Citizens"/>
    <n v="4212339"/>
    <n v="891754"/>
    <m/>
    <m/>
    <s v="B H ANDERSON CONSTRUCTION"/>
    <m/>
    <s v="1794 HEATH DR"/>
    <x v="4"/>
    <x v="0"/>
    <x v="0"/>
    <m/>
  </r>
  <r>
    <n v="5"/>
    <n v="581"/>
    <n v="1"/>
    <d v="2005-02-25T00:00:00"/>
    <x v="0"/>
    <n v="1"/>
    <s v="Santa Clara Community Organization"/>
    <n v="4226611"/>
    <n v="908416"/>
    <m/>
    <m/>
    <s v="BRUCE WIECHERT CUSTOM HOMES"/>
    <m/>
    <s v="124 WATERSTONE DR"/>
    <x v="4"/>
    <x v="0"/>
    <x v="0"/>
    <m/>
  </r>
  <r>
    <n v="5"/>
    <n v="73"/>
    <n v="1"/>
    <d v="2005-02-28T00:00:00"/>
    <x v="0"/>
    <n v="1"/>
    <s v="Active Bethel Citizens"/>
    <n v="4216160"/>
    <n v="888493"/>
    <m/>
    <m/>
    <s v="D R HORTON INC"/>
    <m/>
    <s v="1075 HEATHROW DR"/>
    <x v="4"/>
    <x v="0"/>
    <x v="0"/>
    <m/>
  </r>
  <r>
    <n v="5"/>
    <n v="74"/>
    <n v="1"/>
    <d v="2005-02-28T00:00:00"/>
    <x v="0"/>
    <n v="1"/>
    <s v="Active Bethel Citizens"/>
    <n v="4216250"/>
    <n v="888492"/>
    <m/>
    <m/>
    <s v="D R HORTON INC"/>
    <m/>
    <s v="1078 THRONE DR"/>
    <x v="4"/>
    <x v="0"/>
    <x v="0"/>
    <m/>
  </r>
  <r>
    <n v="5"/>
    <n v="260"/>
    <n v="1"/>
    <d v="2005-02-28T00:00:00"/>
    <x v="0"/>
    <n v="1"/>
    <s v="Crest Drive Citizens Association"/>
    <n v="4235932"/>
    <n v="868220"/>
    <m/>
    <m/>
    <s v="TABET NICK &amp; JOHNSON SHELLY"/>
    <m/>
    <s v="3371 STOREY BLVD"/>
    <x v="4"/>
    <x v="0"/>
    <x v="0"/>
    <m/>
  </r>
  <r>
    <n v="5"/>
    <n v="331"/>
    <n v="1"/>
    <d v="2005-02-28T00:00:00"/>
    <x v="0"/>
    <n v="1"/>
    <s v="Churchill Area Neighbors"/>
    <n v="4227785"/>
    <n v="869115"/>
    <m/>
    <m/>
    <s v="BUTLER CHRIS &amp; JULIE"/>
    <m/>
    <s v="3234 JAYHAWK CT"/>
    <x v="4"/>
    <x v="0"/>
    <x v="0"/>
    <m/>
  </r>
  <r>
    <n v="4"/>
    <n v="6345"/>
    <n v="1"/>
    <d v="2005-03-01T00:00:00"/>
    <x v="0"/>
    <n v="1"/>
    <s v="Cal Young Neighborhood Association"/>
    <n v="4242152"/>
    <n v="890793"/>
    <m/>
    <m/>
    <s v="CHRISTENSEN PRESTON &amp; DIANE"/>
    <m/>
    <s v="1721 LONG ISLAND DR"/>
    <x v="4"/>
    <x v="0"/>
    <x v="0"/>
    <m/>
  </r>
  <r>
    <n v="4"/>
    <n v="6449"/>
    <n v="1"/>
    <d v="2005-03-01T00:00:00"/>
    <x v="3"/>
    <n v="2"/>
    <s v="Santa Clara Community Organization"/>
    <n v="4232637"/>
    <n v="898467"/>
    <m/>
    <m/>
    <s v="CONSTRUCTION CONSULTANTS LTD"/>
    <m/>
    <s v="512 HELEN ST"/>
    <x v="4"/>
    <x v="1"/>
    <x v="1"/>
    <m/>
  </r>
  <r>
    <n v="4"/>
    <n v="6452"/>
    <n v="1"/>
    <d v="2005-03-01T00:00:00"/>
    <x v="3"/>
    <n v="2"/>
    <s v="Santa Clara Community Organization"/>
    <n v="4232722"/>
    <n v="898677"/>
    <m/>
    <m/>
    <s v="CONSTRUCTION CONSULTANTS LTD"/>
    <m/>
    <s v="523 HELEN ST"/>
    <x v="4"/>
    <x v="1"/>
    <x v="1"/>
    <m/>
  </r>
  <r>
    <n v="4"/>
    <n v="709"/>
    <n v="1"/>
    <d v="2005-03-02T00:00:00"/>
    <x v="0"/>
    <n v="1"/>
    <s v="Southeast Neighbors"/>
    <n v="4245538"/>
    <n v="863661"/>
    <m/>
    <m/>
    <s v="REYNOLDS MICHAEL J"/>
    <m/>
    <s v="1630 LEATHERWOOD DR"/>
    <x v="4"/>
    <x v="0"/>
    <x v="0"/>
    <m/>
  </r>
  <r>
    <n v="4"/>
    <n v="5486"/>
    <n v="1"/>
    <d v="2005-03-02T00:00:00"/>
    <x v="0"/>
    <n v="1"/>
    <s v="Santa Clara Community Organization"/>
    <n v="4233353"/>
    <n v="902248"/>
    <m/>
    <m/>
    <s v="OREGON ESTATES LLC"/>
    <m/>
    <s v="3337 PEREGRINE ST"/>
    <x v="4"/>
    <x v="0"/>
    <x v="0"/>
    <m/>
  </r>
  <r>
    <n v="4"/>
    <n v="5487"/>
    <n v="1"/>
    <d v="2005-03-02T00:00:00"/>
    <x v="0"/>
    <n v="1"/>
    <s v="Santa Clara Community Organization"/>
    <n v="4233418"/>
    <n v="902245"/>
    <m/>
    <m/>
    <s v="OREGON ESTATES LLC"/>
    <m/>
    <s v="3345 PEREGRINE ST"/>
    <x v="4"/>
    <x v="0"/>
    <x v="0"/>
    <m/>
  </r>
  <r>
    <n v="4"/>
    <n v="5847"/>
    <n v="1"/>
    <d v="2005-03-03T00:00:00"/>
    <x v="0"/>
    <n v="1"/>
    <s v="Active Bethel Citizens"/>
    <n v="4212337"/>
    <n v="891709"/>
    <m/>
    <m/>
    <s v="B H ANDERSON CONSTRUCTION"/>
    <m/>
    <s v="1790 HEATH DR"/>
    <x v="4"/>
    <x v="0"/>
    <x v="0"/>
    <m/>
  </r>
  <r>
    <n v="4"/>
    <n v="6367"/>
    <n v="1"/>
    <d v="2005-03-03T00:00:00"/>
    <x v="0"/>
    <n v="1"/>
    <s v="Churchill Area Neighbors"/>
    <n v="4227789"/>
    <n v="868396"/>
    <m/>
    <m/>
    <s v="MCKAY A BRUCE"/>
    <m/>
    <s v="3160 EARLASUE ST"/>
    <x v="4"/>
    <x v="0"/>
    <x v="0"/>
    <m/>
  </r>
  <r>
    <n v="4"/>
    <n v="6416"/>
    <n v="1"/>
    <d v="2005-03-03T00:00:00"/>
    <x v="0"/>
    <n v="1"/>
    <s v="Churchill Area Neighbors"/>
    <n v="4226465"/>
    <n v="869046"/>
    <m/>
    <m/>
    <s v="HEITMAN CUSTOM HOMES"/>
    <m/>
    <s v="3380 SOUTHVIEW DR"/>
    <x v="4"/>
    <x v="0"/>
    <x v="0"/>
    <m/>
  </r>
  <r>
    <n v="5"/>
    <n v="445"/>
    <n v="1"/>
    <d v="2005-03-03T00:00:00"/>
    <x v="0"/>
    <n v="1"/>
    <s v="Laurel Hill Valley Citizens"/>
    <n v="4251394"/>
    <n v="870911"/>
    <m/>
    <m/>
    <s v="DOGGWILER HEIDI"/>
    <m/>
    <s v="2719 BRACKENFERN RD"/>
    <x v="4"/>
    <x v="0"/>
    <x v="0"/>
    <m/>
  </r>
  <r>
    <n v="5"/>
    <n v="494"/>
    <n v="1"/>
    <d v="2005-03-03T00:00:00"/>
    <x v="0"/>
    <n v="1"/>
    <s v="Cal Young Neighborhood Association"/>
    <n v="4237429"/>
    <n v="888458"/>
    <m/>
    <s v="The Redwood"/>
    <s v="WINDFALL GROUP LLC"/>
    <m/>
    <s v="1230 LITTLE JOHN LN"/>
    <x v="4"/>
    <x v="0"/>
    <x v="0"/>
    <m/>
  </r>
  <r>
    <n v="5"/>
    <n v="495"/>
    <n v="1"/>
    <d v="2005-03-03T00:00:00"/>
    <x v="0"/>
    <n v="1"/>
    <s v="Cal Young Neighborhood Association"/>
    <n v="4237556"/>
    <n v="888455"/>
    <m/>
    <s v="The Spruce"/>
    <s v="WINDFALL GROUP LLC"/>
    <m/>
    <s v="1233 LITTLE JOHN LN"/>
    <x v="4"/>
    <x v="0"/>
    <x v="0"/>
    <m/>
  </r>
  <r>
    <n v="5"/>
    <n v="496"/>
    <n v="1"/>
    <d v="2005-03-03T00:00:00"/>
    <x v="0"/>
    <n v="1"/>
    <s v="Cal Young Neighborhood Association"/>
    <n v="4237557"/>
    <n v="888405"/>
    <m/>
    <s v="The Madrone"/>
    <s v="WINDFALL GROUP LLC"/>
    <m/>
    <s v="1223 LITTLE JOHN LN"/>
    <x v="4"/>
    <x v="0"/>
    <x v="0"/>
    <m/>
  </r>
  <r>
    <n v="5"/>
    <n v="497"/>
    <n v="1"/>
    <d v="2005-03-03T00:00:00"/>
    <x v="0"/>
    <n v="1"/>
    <s v="Cal Young Neighborhood Association"/>
    <n v="4237426"/>
    <n v="888412"/>
    <m/>
    <s v="The Aspen"/>
    <s v="WINDFALL GROUP LLC"/>
    <m/>
    <s v="1220 LITTLE JOHN LN"/>
    <x v="4"/>
    <x v="0"/>
    <x v="0"/>
    <m/>
  </r>
  <r>
    <n v="5"/>
    <n v="213"/>
    <n v="1"/>
    <d v="2005-03-04T00:00:00"/>
    <x v="0"/>
    <n v="1"/>
    <s v="Cal Young Neighborhood Association"/>
    <n v="4238593"/>
    <n v="892585"/>
    <m/>
    <s v="Eastmoreland Model"/>
    <s v="WALTER CUSTOM HOMES"/>
    <m/>
    <s v="1162 SKYLARK LN"/>
    <x v="4"/>
    <x v="0"/>
    <x v="0"/>
    <m/>
  </r>
  <r>
    <n v="5"/>
    <n v="245"/>
    <n v="1"/>
    <d v="2005-03-04T00:00:00"/>
    <x v="0"/>
    <n v="1"/>
    <s v="Churchill Area Neighbors"/>
    <n v="4223124"/>
    <n v="870651"/>
    <m/>
    <m/>
    <s v="SCHERER TIM"/>
    <m/>
    <s v="3979 TERRACE TRAIL"/>
    <x v="4"/>
    <x v="0"/>
    <x v="0"/>
    <m/>
  </r>
  <r>
    <n v="5"/>
    <n v="417"/>
    <n v="1"/>
    <d v="2005-03-07T00:00:00"/>
    <x v="0"/>
    <n v="1"/>
    <s v="Northeast Neighbors"/>
    <n v="4241572"/>
    <n v="898972"/>
    <m/>
    <m/>
    <s v="APPLEBY LINDA"/>
    <m/>
    <s v="3645 MEADOW VIEW DR"/>
    <x v="4"/>
    <x v="0"/>
    <x v="0"/>
    <m/>
  </r>
  <r>
    <n v="5"/>
    <n v="662"/>
    <n v="1"/>
    <d v="2005-03-07T00:00:00"/>
    <x v="1"/>
    <n v="1"/>
    <s v="Active Bethel Citizens"/>
    <n v="4214424"/>
    <n v="890155"/>
    <m/>
    <s v="West Eugene Village"/>
    <s v="FUQUA HOMES DESIGN CENTER"/>
    <m/>
    <s v="5390 OLYMPIC CIR"/>
    <x v="4"/>
    <x v="0"/>
    <x v="0"/>
    <m/>
  </r>
  <r>
    <n v="4"/>
    <n v="6484"/>
    <n v="1"/>
    <d v="2005-03-08T00:00:00"/>
    <x v="8"/>
    <n v="3"/>
    <s v="West University Neighbors"/>
    <n v="4242702"/>
    <n v="875790"/>
    <m/>
    <m/>
    <s v="QUINNEY ROBERT S &amp; LESLIE A"/>
    <m/>
    <s v="762 E 17TH AVE"/>
    <x v="4"/>
    <x v="1"/>
    <x v="1"/>
    <m/>
  </r>
  <r>
    <n v="5"/>
    <n v="108"/>
    <n v="1"/>
    <d v="2005-03-08T00:00:00"/>
    <x v="0"/>
    <n v="1"/>
    <s v="Southeast Neighbors"/>
    <n v="4240797"/>
    <n v="858491"/>
    <m/>
    <m/>
    <s v="KNOX GARY"/>
    <m/>
    <s v="835 FOXBORO LN"/>
    <x v="4"/>
    <x v="0"/>
    <x v="0"/>
    <m/>
  </r>
  <r>
    <n v="5"/>
    <n v="535"/>
    <n v="1"/>
    <d v="2005-03-08T00:00:00"/>
    <x v="0"/>
    <n v="1"/>
    <s v="Northeast Neighbors"/>
    <n v="4250548"/>
    <n v="894036"/>
    <m/>
    <m/>
    <s v="FUTURE B HOMES INC"/>
    <m/>
    <s v="3319 ROANOKE AVE"/>
    <x v="4"/>
    <x v="0"/>
    <x v="0"/>
    <m/>
  </r>
  <r>
    <n v="4"/>
    <n v="6243"/>
    <n v="1"/>
    <d v="2005-03-09T00:00:00"/>
    <x v="0"/>
    <n v="1"/>
    <s v="Churchill Area Neighbors"/>
    <n v="4223986"/>
    <n v="869883"/>
    <m/>
    <m/>
    <s v="BREEDEN BROS INC--DUPLICATE"/>
    <m/>
    <s v="3363 BENTLEY AVE"/>
    <x v="4"/>
    <x v="0"/>
    <x v="0"/>
    <m/>
  </r>
  <r>
    <n v="5"/>
    <n v="92"/>
    <n v="1"/>
    <d v="2005-03-09T00:00:00"/>
    <x v="0"/>
    <n v="1"/>
    <s v="Churchill Area Neighbors"/>
    <n v="4223925"/>
    <n v="869248"/>
    <m/>
    <m/>
    <s v="BREEDEN BROS INC--DUPLICATE"/>
    <m/>
    <s v="3383 BENTLEY AVE"/>
    <x v="4"/>
    <x v="0"/>
    <x v="0"/>
    <m/>
  </r>
  <r>
    <n v="5"/>
    <n v="730"/>
    <n v="1"/>
    <d v="2005-03-09T00:00:00"/>
    <x v="0"/>
    <n v="1"/>
    <s v="Santa Clara Community Organization"/>
    <n v="4228608"/>
    <n v="901733"/>
    <m/>
    <m/>
    <s v="BREEDEN BROS INC"/>
    <m/>
    <s v="219 LOBELIA AVE"/>
    <x v="4"/>
    <x v="0"/>
    <x v="0"/>
    <m/>
  </r>
  <r>
    <n v="5"/>
    <n v="77"/>
    <n v="1"/>
    <d v="2005-03-10T00:00:00"/>
    <x v="0"/>
    <n v="1"/>
    <s v="Southeast Neighbors"/>
    <n v="4239214"/>
    <n v="860658"/>
    <m/>
    <m/>
    <s v="OREGON ESTATES LLC"/>
    <m/>
    <s v="134 MARLBORO LN"/>
    <x v="4"/>
    <x v="0"/>
    <x v="0"/>
    <m/>
  </r>
  <r>
    <n v="5"/>
    <n v="493"/>
    <n v="1"/>
    <d v="2005-03-10T00:00:00"/>
    <x v="3"/>
    <n v="2"/>
    <s v="Santa Clara Community Organization"/>
    <n v="4232546"/>
    <n v="898463"/>
    <m/>
    <m/>
    <s v="JONES KEVIN &amp; JULIE"/>
    <m/>
    <s v="454 HELEN ST"/>
    <x v="4"/>
    <x v="1"/>
    <x v="1"/>
    <m/>
  </r>
  <r>
    <n v="4"/>
    <n v="5745"/>
    <n v="1"/>
    <d v="2005-03-11T00:00:00"/>
    <x v="0"/>
    <n v="1"/>
    <s v="Active Bethel Citizens"/>
    <n v="4212858"/>
    <n v="891376"/>
    <m/>
    <m/>
    <s v="B H ANDERSON CONSTRUCTION"/>
    <m/>
    <s v="1779 MERLIN WAY"/>
    <x v="4"/>
    <x v="0"/>
    <x v="0"/>
    <m/>
  </r>
  <r>
    <n v="4"/>
    <n v="6266"/>
    <n v="1"/>
    <d v="2005-03-11T00:00:00"/>
    <x v="0"/>
    <n v="1"/>
    <s v="Active Bethel Citizens"/>
    <n v="4212862"/>
    <n v="891414"/>
    <m/>
    <m/>
    <s v="B H ANDERSON CONSTRUCTION"/>
    <m/>
    <s v="1783 MERLIN WAY"/>
    <x v="4"/>
    <x v="0"/>
    <x v="0"/>
    <m/>
  </r>
  <r>
    <n v="5"/>
    <n v="442"/>
    <n v="1"/>
    <d v="2005-03-11T00:00:00"/>
    <x v="0"/>
    <n v="1"/>
    <s v="Active Bethel Citizens"/>
    <n v="4217867"/>
    <n v="886964"/>
    <m/>
    <s v="Hayden Plan 7C"/>
    <s v="SOONER CONSTRUCTION CORP"/>
    <m/>
    <s v="4656 ROYAL AVE"/>
    <x v="4"/>
    <x v="0"/>
    <x v="0"/>
    <m/>
  </r>
  <r>
    <n v="5"/>
    <n v="762"/>
    <n v="1"/>
    <d v="2005-03-11T00:00:00"/>
    <x v="0"/>
    <n v="1"/>
    <s v="Santa Clara Community Organization"/>
    <n v="4226764"/>
    <n v="908679"/>
    <m/>
    <m/>
    <s v="BRUCE WIECHERT CUSTOM HOMES"/>
    <m/>
    <s v="4644 CHAMPAGNE LN"/>
    <x v="4"/>
    <x v="0"/>
    <x v="0"/>
    <m/>
  </r>
  <r>
    <n v="5"/>
    <n v="951"/>
    <n v="1"/>
    <d v="2005-03-11T00:00:00"/>
    <x v="0"/>
    <n v="1"/>
    <s v="Santa Clara Community Organization"/>
    <n v="4226485"/>
    <n v="908559"/>
    <m/>
    <m/>
    <s v="BRUCE WIECHERT CUSTOM HOMES"/>
    <m/>
    <s v="147 WATERSTONE DR"/>
    <x v="4"/>
    <x v="0"/>
    <x v="0"/>
    <m/>
  </r>
  <r>
    <n v="5"/>
    <n v="117"/>
    <n v="1"/>
    <d v="2005-03-14T00:00:00"/>
    <x v="0"/>
    <n v="1"/>
    <s v="Churchill Area Neighbors"/>
    <n v="4228299"/>
    <n v="869070"/>
    <m/>
    <m/>
    <s v="CARLSON SCOTT"/>
    <m/>
    <s v="3093 CIMARRON PL"/>
    <x v="4"/>
    <x v="0"/>
    <x v="0"/>
    <m/>
  </r>
  <r>
    <n v="5"/>
    <n v="538"/>
    <n v="1"/>
    <d v="2005-03-14T00:00:00"/>
    <x v="0"/>
    <n v="1"/>
    <s v="Cal Young Neighborhood Association"/>
    <n v="4238537"/>
    <n v="892744"/>
    <m/>
    <s v="Dunthorpe A"/>
    <s v="WALTER CUSTOM HOMES"/>
    <m/>
    <s v="1149 SKYLARK LN"/>
    <x v="4"/>
    <x v="0"/>
    <x v="0"/>
    <m/>
  </r>
  <r>
    <n v="5"/>
    <n v="781"/>
    <n v="1"/>
    <d v="2005-03-14T00:00:00"/>
    <x v="0"/>
    <n v="1"/>
    <s v="Cal Young Neighborhood Association"/>
    <n v="4237573"/>
    <n v="888742"/>
    <m/>
    <m/>
    <s v="WINDFALL GROUP LLC"/>
    <m/>
    <s v="1293 LITTLE JOHN LN"/>
    <x v="4"/>
    <x v="0"/>
    <x v="0"/>
    <m/>
  </r>
  <r>
    <n v="4"/>
    <n v="881"/>
    <n v="1"/>
    <d v="2005-03-15T00:00:00"/>
    <x v="3"/>
    <n v="2"/>
    <s v="Crest Drive Citizens Association"/>
    <n v="4239699"/>
    <n v="870192"/>
    <m/>
    <m/>
    <s v="PORTLAND STREET PARK LLC"/>
    <m/>
    <s v="2927 PORTLAND ST"/>
    <x v="4"/>
    <x v="1"/>
    <x v="1"/>
    <m/>
  </r>
  <r>
    <n v="4"/>
    <n v="883"/>
    <n v="1"/>
    <d v="2005-03-15T00:00:00"/>
    <x v="3"/>
    <n v="2"/>
    <s v="Crest Drive Citizens Association"/>
    <n v="4239682"/>
    <n v="870193"/>
    <m/>
    <m/>
    <s v="BRAUNGER KEVIN"/>
    <m/>
    <s v="2931 PORTLAND ST"/>
    <x v="4"/>
    <x v="1"/>
    <x v="1"/>
    <m/>
  </r>
  <r>
    <n v="4"/>
    <n v="884"/>
    <n v="1"/>
    <d v="2005-03-15T00:00:00"/>
    <x v="3"/>
    <n v="2"/>
    <s v="Crest Drive Citizens Association"/>
    <n v="4239697"/>
    <n v="870134"/>
    <m/>
    <m/>
    <s v="BRAUNGER KEVIN"/>
    <m/>
    <s v="2943 PORTLAND ST"/>
    <x v="4"/>
    <x v="1"/>
    <x v="1"/>
    <m/>
  </r>
  <r>
    <n v="4"/>
    <n v="6300"/>
    <n v="1"/>
    <d v="2005-03-15T00:00:00"/>
    <x v="0"/>
    <n v="1"/>
    <s v="Churchill Area Neighbors"/>
    <n v="4227707"/>
    <n v="868321"/>
    <m/>
    <m/>
    <s v="HEITMAN CUSTOM HOMES"/>
    <m/>
    <s v="3185 MCNAULL DR"/>
    <x v="4"/>
    <x v="0"/>
    <x v="0"/>
    <m/>
  </r>
  <r>
    <n v="5"/>
    <n v="214"/>
    <n v="1"/>
    <d v="2005-03-15T00:00:00"/>
    <x v="0"/>
    <n v="1"/>
    <s v="Cal Young Neighborhood Association"/>
    <n v="4238645"/>
    <n v="892739"/>
    <m/>
    <m/>
    <s v="WALTER CUSTOM HOMES"/>
    <m/>
    <s v="1165 SKYLARK LN"/>
    <x v="4"/>
    <x v="0"/>
    <x v="0"/>
    <m/>
  </r>
  <r>
    <n v="5"/>
    <n v="695"/>
    <n v="1"/>
    <d v="2005-03-15T00:00:00"/>
    <x v="0"/>
    <n v="1"/>
    <s v="Northeast Neighbors"/>
    <n v="4250870"/>
    <n v="893884"/>
    <m/>
    <m/>
    <s v="FUTURE B HOMES INC"/>
    <m/>
    <s v="3351 CAPE HATTERAS DR"/>
    <x v="4"/>
    <x v="0"/>
    <x v="0"/>
    <m/>
  </r>
  <r>
    <n v="5"/>
    <n v="178"/>
    <n v="1"/>
    <d v="2005-03-16T00:00:00"/>
    <x v="0"/>
    <n v="1"/>
    <s v="Churchill Area Neighbors"/>
    <n v="4228354"/>
    <n v="873187"/>
    <m/>
    <m/>
    <s v="HEITMAN CUSTOM HOMES"/>
    <m/>
    <s v="2788 BOWMONT DR"/>
    <x v="4"/>
    <x v="0"/>
    <x v="0"/>
    <m/>
  </r>
  <r>
    <n v="5"/>
    <n v="1245"/>
    <n v="1"/>
    <d v="2005-03-16T00:00:00"/>
    <x v="1"/>
    <n v="1"/>
    <s v="Active Bethel Citizens"/>
    <n v="4215055"/>
    <n v="891734"/>
    <m/>
    <m/>
    <s v="SUN COMMUNITIES OPERATING"/>
    <s v="MAXWELL LETHA"/>
    <s v="1699 N TERRY ST, Unit 197"/>
    <x v="4"/>
    <x v="0"/>
    <x v="0"/>
    <m/>
  </r>
  <r>
    <n v="5"/>
    <n v="455"/>
    <n v="1"/>
    <d v="2005-03-17T00:00:00"/>
    <x v="0"/>
    <n v="1"/>
    <s v="Cal Young Neighborhood Association"/>
    <n v="4238486"/>
    <n v="892746"/>
    <m/>
    <m/>
    <s v="WALTER CUSTOM HOMES"/>
    <m/>
    <s v="1141 SKYLARK LN"/>
    <x v="4"/>
    <x v="0"/>
    <x v="0"/>
    <m/>
  </r>
  <r>
    <n v="5"/>
    <n v="687"/>
    <n v="1"/>
    <d v="2005-03-17T00:00:00"/>
    <x v="0"/>
    <n v="1"/>
    <s v="Southeast Neighbors"/>
    <n v="4247022"/>
    <n v="862170"/>
    <m/>
    <m/>
    <s v="IVES CONSTRUCTION INC"/>
    <m/>
    <s v="4620 CRESCENT RIDGE LN"/>
    <x v="4"/>
    <x v="0"/>
    <x v="0"/>
    <m/>
  </r>
  <r>
    <n v="5"/>
    <n v="688"/>
    <n v="1"/>
    <d v="2005-03-17T00:00:00"/>
    <x v="0"/>
    <n v="1"/>
    <s v="Southeast Neighbors"/>
    <n v="4246987"/>
    <n v="862143"/>
    <m/>
    <m/>
    <s v="IVES CONSTRUCTION INC"/>
    <m/>
    <s v="4630 CRESCENT RIDGE LN"/>
    <x v="4"/>
    <x v="0"/>
    <x v="0"/>
    <m/>
  </r>
  <r>
    <n v="5"/>
    <n v="689"/>
    <n v="1"/>
    <d v="2005-03-17T00:00:00"/>
    <x v="0"/>
    <n v="1"/>
    <s v="Southeast Neighbors"/>
    <n v="4246970"/>
    <n v="862104"/>
    <m/>
    <m/>
    <s v="IVES CONSTRUCTION INC"/>
    <m/>
    <s v="4650 CRESCENT RIDGE LN"/>
    <x v="4"/>
    <x v="0"/>
    <x v="0"/>
    <m/>
  </r>
  <r>
    <n v="5"/>
    <n v="1007"/>
    <n v="1"/>
    <d v="2005-03-17T00:00:00"/>
    <x v="2"/>
    <n v="1"/>
    <s v="Northeast Neighbors"/>
    <n v="4246165"/>
    <n v="897620"/>
    <m/>
    <m/>
    <s v="COMSTOCK CHRISTINE M"/>
    <m/>
    <s v="2464 DALE AVE"/>
    <x v="4"/>
    <x v="0"/>
    <x v="0"/>
    <m/>
  </r>
  <r>
    <n v="4"/>
    <n v="5851"/>
    <n v="1"/>
    <d v="2005-03-18T00:00:00"/>
    <x v="0"/>
    <n v="1"/>
    <s v="Active Bethel Citizens"/>
    <n v="4212878"/>
    <n v="891460"/>
    <m/>
    <m/>
    <s v="B H ANDERSON CONSTRUCTION"/>
    <m/>
    <s v="1791 MERLIN WAY"/>
    <x v="4"/>
    <x v="0"/>
    <x v="0"/>
    <m/>
  </r>
  <r>
    <n v="4"/>
    <n v="6265"/>
    <n v="1"/>
    <d v="2005-03-18T00:00:00"/>
    <x v="0"/>
    <n v="1"/>
    <s v="Active Bethel Citizens"/>
    <n v="4212728"/>
    <n v="891529"/>
    <m/>
    <m/>
    <s v="B H ANDERSON CONSTRUCTION"/>
    <m/>
    <s v="5523 LANCELOT WAY"/>
    <x v="4"/>
    <x v="0"/>
    <x v="0"/>
    <m/>
  </r>
  <r>
    <n v="4"/>
    <n v="6420"/>
    <n v="1"/>
    <d v="2005-03-18T00:00:00"/>
    <x v="0"/>
    <n v="1"/>
    <s v="Active Bethel Citizens"/>
    <n v="4215786"/>
    <n v="888554"/>
    <m/>
    <m/>
    <s v="D R HORTON INC"/>
    <m/>
    <s v="1078 LEOPOLD DR"/>
    <x v="4"/>
    <x v="0"/>
    <x v="0"/>
    <m/>
  </r>
  <r>
    <n v="5"/>
    <n v="549"/>
    <n v="1"/>
    <d v="2005-03-18T00:00:00"/>
    <x v="0"/>
    <n v="1"/>
    <s v="Churchill Area Neighbors"/>
    <n v="4220894"/>
    <n v="873613"/>
    <m/>
    <m/>
    <s v="PADDOCK CONSTRUCTION DBA"/>
    <m/>
    <s v="2391 ROLLIE LP"/>
    <x v="4"/>
    <x v="0"/>
    <x v="0"/>
    <m/>
  </r>
  <r>
    <n v="5"/>
    <n v="767"/>
    <n v="1"/>
    <d v="2005-03-18T00:00:00"/>
    <x v="0"/>
    <n v="1"/>
    <s v="Santa Clara Community Organization"/>
    <n v="4226306"/>
    <n v="908361"/>
    <m/>
    <m/>
    <s v="BRUCE WIECHERT CUSTOM HOMES"/>
    <m/>
    <s v="4570 ALTURA ST"/>
    <x v="4"/>
    <x v="0"/>
    <x v="0"/>
    <m/>
  </r>
  <r>
    <n v="4"/>
    <n v="5934"/>
    <n v="1"/>
    <d v="2005-03-21T00:00:00"/>
    <x v="0"/>
    <n v="1"/>
    <s v="Laurel Hill Valley Citizens"/>
    <n v="4251493"/>
    <n v="871261"/>
    <m/>
    <m/>
    <s v="R W HOMES"/>
    <m/>
    <s v="2723 PINEROCK DR"/>
    <x v="4"/>
    <x v="0"/>
    <x v="0"/>
    <m/>
  </r>
  <r>
    <n v="4"/>
    <n v="6078"/>
    <n v="1"/>
    <d v="2005-03-21T00:00:00"/>
    <x v="0"/>
    <n v="1"/>
    <s v="Santa Clara Community Organization"/>
    <n v="4233293"/>
    <n v="902241"/>
    <m/>
    <m/>
    <s v="KIDS ENTERPRISES"/>
    <m/>
    <s v="3313 PEREGRINE ST"/>
    <x v="4"/>
    <x v="0"/>
    <x v="0"/>
    <m/>
  </r>
  <r>
    <n v="5"/>
    <n v="631"/>
    <n v="1"/>
    <d v="2005-03-21T00:00:00"/>
    <x v="0"/>
    <n v="1"/>
    <s v="Active Bethel Citizens"/>
    <n v="4213782"/>
    <n v="885817"/>
    <m/>
    <m/>
    <s v="HAYDEN ENTERPRISES INC"/>
    <m/>
    <s v="5536 MEHR AVE"/>
    <x v="4"/>
    <x v="0"/>
    <x v="0"/>
    <m/>
  </r>
  <r>
    <n v="5"/>
    <n v="634"/>
    <n v="1"/>
    <d v="2005-03-21T00:00:00"/>
    <x v="0"/>
    <n v="1"/>
    <s v="Active Bethel Citizens"/>
    <n v="4213835"/>
    <n v="885815"/>
    <m/>
    <m/>
    <s v="HAYDEN ENTERPRISES INC"/>
    <m/>
    <s v="5520 MEHR AVE"/>
    <x v="4"/>
    <x v="0"/>
    <x v="0"/>
    <m/>
  </r>
  <r>
    <n v="5"/>
    <n v="636"/>
    <n v="1"/>
    <d v="2005-03-21T00:00:00"/>
    <x v="0"/>
    <n v="1"/>
    <s v="Active Bethel Citizens"/>
    <n v="4213894"/>
    <n v="885816"/>
    <m/>
    <m/>
    <s v="HAYDEN ENTERPRISES INC"/>
    <m/>
    <s v="638 MURIN ST"/>
    <x v="4"/>
    <x v="0"/>
    <x v="0"/>
    <m/>
  </r>
  <r>
    <n v="5"/>
    <n v="616"/>
    <n v="1"/>
    <d v="2005-03-22T00:00:00"/>
    <x v="0"/>
    <n v="1"/>
    <s v="Northeast Neighbors"/>
    <n v="4251121"/>
    <n v="893874"/>
    <m/>
    <m/>
    <s v="ANSLOW &amp; DEGENEAULT"/>
    <m/>
    <s v="3373 CAPE HATTERAS DR"/>
    <x v="4"/>
    <x v="0"/>
    <x v="0"/>
    <m/>
  </r>
  <r>
    <n v="5"/>
    <n v="782"/>
    <n v="1"/>
    <d v="2005-03-22T00:00:00"/>
    <x v="0"/>
    <n v="1"/>
    <s v="Cal Young Neighborhood Association"/>
    <n v="4237443"/>
    <n v="888703"/>
    <m/>
    <m/>
    <s v="WINDFALL GROUP LLC"/>
    <m/>
    <s v="1280 LITTLE JOHN LN"/>
    <x v="4"/>
    <x v="0"/>
    <x v="0"/>
    <m/>
  </r>
  <r>
    <n v="5"/>
    <n v="334"/>
    <n v="1"/>
    <d v="2005-03-23T00:00:00"/>
    <x v="0"/>
    <n v="1"/>
    <s v="Active Bethel Citizens"/>
    <n v="4221518"/>
    <n v="889132"/>
    <m/>
    <m/>
    <s v="DREAMCRAFTERS LLC"/>
    <m/>
    <s v="1322 ELLSWORTH ST"/>
    <x v="4"/>
    <x v="0"/>
    <x v="0"/>
    <m/>
  </r>
  <r>
    <n v="5"/>
    <n v="810"/>
    <n v="1"/>
    <d v="2005-03-23T00:00:00"/>
    <x v="0"/>
    <n v="1"/>
    <s v="Santa Clara Community Organization"/>
    <n v="4222333"/>
    <n v="902247"/>
    <m/>
    <m/>
    <s v="IVERSON &amp; CO INC"/>
    <m/>
    <s v="3406 CABERNET LN"/>
    <x v="4"/>
    <x v="0"/>
    <x v="0"/>
    <m/>
  </r>
  <r>
    <n v="5"/>
    <n v="856"/>
    <n v="1"/>
    <d v="2005-03-23T00:00:00"/>
    <x v="0"/>
    <n v="1"/>
    <s v="Active Bethel Citizens"/>
    <n v="4217176"/>
    <n v="894601"/>
    <m/>
    <m/>
    <s v="HARDY JAMES"/>
    <m/>
    <s v="2250 BLUE HERON LN"/>
    <x v="4"/>
    <x v="0"/>
    <x v="0"/>
    <m/>
  </r>
  <r>
    <n v="4"/>
    <n v="5837"/>
    <n v="1"/>
    <d v="2005-03-24T00:00:00"/>
    <x v="4"/>
    <n v="40"/>
    <s v="Harlow Neighbors"/>
    <n v="4249440"/>
    <n v="882181"/>
    <m/>
    <s v="Willamette Garden Apts"/>
    <s v="WILLAMETTE GARDEN APTS LLC"/>
    <m/>
    <s v="3525 KINSROW AVE"/>
    <x v="4"/>
    <x v="2"/>
    <x v="1"/>
    <m/>
  </r>
  <r>
    <n v="4"/>
    <n v="5838"/>
    <n v="1"/>
    <d v="2005-03-24T00:00:00"/>
    <x v="4"/>
    <n v="40"/>
    <s v="Harlow Neighbors"/>
    <n v="4249970"/>
    <n v="882241"/>
    <m/>
    <s v="Willamette Garden Apts"/>
    <s v="WILLAMETTE GARDEN APTS LLC"/>
    <m/>
    <s v="3585 KINSROW AVE"/>
    <x v="4"/>
    <x v="2"/>
    <x v="1"/>
    <m/>
  </r>
  <r>
    <n v="4"/>
    <n v="5839"/>
    <n v="1"/>
    <d v="2005-03-24T00:00:00"/>
    <x v="4"/>
    <n v="40"/>
    <s v="Harlow Neighbors"/>
    <n v="4249417"/>
    <n v="882022"/>
    <m/>
    <s v="Willamette Garden Apts"/>
    <s v="WILLAMETTE GARDEN APTS LLC"/>
    <m/>
    <s v="3515 KINSROW AVE"/>
    <x v="4"/>
    <x v="2"/>
    <x v="1"/>
    <m/>
  </r>
  <r>
    <n v="4"/>
    <n v="5840"/>
    <n v="1"/>
    <d v="2005-03-24T00:00:00"/>
    <x v="4"/>
    <n v="40"/>
    <s v="Harlow Neighbors"/>
    <n v="4249905"/>
    <n v="881999"/>
    <m/>
    <s v="Willamette Garden Apts"/>
    <s v="WILLAMETTE GARDEN APTS LLC"/>
    <m/>
    <s v="3565 KINSROW AVE"/>
    <x v="4"/>
    <x v="2"/>
    <x v="1"/>
    <m/>
  </r>
  <r>
    <n v="4"/>
    <n v="5841"/>
    <n v="1"/>
    <d v="2005-03-24T00:00:00"/>
    <x v="4"/>
    <n v="40"/>
    <s v="Harlow Neighbors"/>
    <n v="4249699"/>
    <n v="881829"/>
    <m/>
    <s v="Willamette Garden Apts"/>
    <s v="WILLAMETTE GARDEN APTS LLC"/>
    <m/>
    <s v="3540 KINSROW AVE"/>
    <x v="4"/>
    <x v="2"/>
    <x v="1"/>
    <m/>
  </r>
  <r>
    <n v="4"/>
    <n v="5842"/>
    <n v="1"/>
    <d v="2005-03-24T00:00:00"/>
    <x v="4"/>
    <n v="40"/>
    <s v="Harlow Neighbors"/>
    <n v="4249941"/>
    <n v="881835"/>
    <m/>
    <s v="Willamette Garden Apts"/>
    <s v="WILLAMETTE GARDEN APTS LLC"/>
    <m/>
    <s v="3580 KINSROW AVE"/>
    <x v="4"/>
    <x v="2"/>
    <x v="1"/>
    <m/>
  </r>
  <r>
    <n v="5"/>
    <n v="763"/>
    <n v="1"/>
    <d v="2005-03-24T00:00:00"/>
    <x v="0"/>
    <n v="1"/>
    <s v="Santa Clara Community Organization"/>
    <n v="4226559"/>
    <n v="908547"/>
    <m/>
    <s v="The Ashland 2R"/>
    <s v="BRUCE WIECHERT CUSTOM HOMES"/>
    <m/>
    <s v="135 WATERSTONE DR"/>
    <x v="4"/>
    <x v="0"/>
    <x v="0"/>
    <m/>
  </r>
  <r>
    <n v="5"/>
    <n v="1028"/>
    <n v="1"/>
    <d v="2005-03-24T00:00:00"/>
    <x v="0"/>
    <n v="1"/>
    <s v="Santa Clara Community Organization"/>
    <n v="4226799"/>
    <n v="908542"/>
    <m/>
    <m/>
    <s v="BRUCE WIECHERT CUSTOM HOMES"/>
    <m/>
    <s v="4608 CHAMPAGNE LN"/>
    <x v="4"/>
    <x v="0"/>
    <x v="0"/>
    <m/>
  </r>
  <r>
    <n v="5"/>
    <n v="29"/>
    <n v="1"/>
    <d v="2005-03-25T00:00:00"/>
    <x v="3"/>
    <n v="2"/>
    <s v="Santa Clara Community Organization"/>
    <n v="4232544"/>
    <n v="898373"/>
    <m/>
    <m/>
    <s v="RAKOCZY/WELKER ENTERPRISES"/>
    <m/>
    <s v="460 HELEN ST"/>
    <x v="4"/>
    <x v="1"/>
    <x v="1"/>
    <m/>
  </r>
  <r>
    <n v="5"/>
    <n v="250"/>
    <n v="1"/>
    <d v="2005-03-25T00:00:00"/>
    <x v="3"/>
    <n v="2"/>
    <s v="Santa Clara Community Organization"/>
    <n v="4232540"/>
    <n v="898273"/>
    <m/>
    <m/>
    <s v="RAKOCZY/WELKER ENTERPRISES"/>
    <m/>
    <s v="466 HELEN ST"/>
    <x v="4"/>
    <x v="1"/>
    <x v="1"/>
    <m/>
  </r>
  <r>
    <n v="5"/>
    <n v="251"/>
    <n v="1"/>
    <d v="2005-03-25T00:00:00"/>
    <x v="3"/>
    <n v="2"/>
    <s v="Santa Clara Community Organization"/>
    <n v="4232621"/>
    <n v="898270"/>
    <m/>
    <m/>
    <s v="RAKOCZY/WELKER ENTERPRISES"/>
    <m/>
    <s v="472 HELEN ST"/>
    <x v="4"/>
    <x v="1"/>
    <x v="1"/>
    <m/>
  </r>
  <r>
    <n v="5"/>
    <n v="1010"/>
    <n v="1"/>
    <d v="2005-03-25T00:00:00"/>
    <x v="0"/>
    <n v="1"/>
    <s v="Santa Clara Community Organization"/>
    <n v="4228837"/>
    <n v="899905"/>
    <m/>
    <m/>
    <s v="LENN NICHOLI"/>
    <m/>
    <s v="2888 QUIET LN"/>
    <x v="4"/>
    <x v="0"/>
    <x v="0"/>
    <m/>
  </r>
  <r>
    <n v="5"/>
    <n v="608"/>
    <n v="1"/>
    <d v="2005-03-28T00:00:00"/>
    <x v="0"/>
    <n v="1"/>
    <s v="Churchill Area Neighbors"/>
    <n v="4227736"/>
    <n v="869836"/>
    <m/>
    <m/>
    <s v="TRENDSETTER HOMES"/>
    <m/>
    <s v="3359 BLACKTAIL DR"/>
    <x v="4"/>
    <x v="0"/>
    <x v="0"/>
    <m/>
  </r>
  <r>
    <n v="5"/>
    <n v="672"/>
    <n v="1"/>
    <d v="2005-03-28T00:00:00"/>
    <x v="0"/>
    <n v="1"/>
    <s v="Southeast Neighbors"/>
    <n v="4247078"/>
    <n v="862166"/>
    <m/>
    <m/>
    <s v="IVES CONSTRUCTION INC"/>
    <m/>
    <s v="4610 CRESCENT RIDGE LN"/>
    <x v="4"/>
    <x v="0"/>
    <x v="0"/>
    <m/>
  </r>
  <r>
    <n v="4"/>
    <n v="6022"/>
    <n v="1"/>
    <d v="2005-03-29T00:00:00"/>
    <x v="0"/>
    <n v="1"/>
    <s v="River Road Community Organization"/>
    <n v="4228973"/>
    <n v="888758"/>
    <m/>
    <m/>
    <s v="COZY HOMES BY TOM WIRFS DBA"/>
    <m/>
    <s v="1502 CAPRICE WAY"/>
    <x v="4"/>
    <x v="0"/>
    <x v="0"/>
    <m/>
  </r>
  <r>
    <n v="4"/>
    <n v="6023"/>
    <n v="1"/>
    <d v="2005-03-29T00:00:00"/>
    <x v="0"/>
    <n v="1"/>
    <s v="River Road Community Organization"/>
    <n v="4228918"/>
    <n v="888757"/>
    <m/>
    <m/>
    <s v="COZY HOMES BY TOM WIRFS DBA"/>
    <m/>
    <s v="1510 CAPRICE WAY"/>
    <x v="4"/>
    <x v="0"/>
    <x v="0"/>
    <m/>
  </r>
  <r>
    <n v="4"/>
    <n v="6024"/>
    <n v="1"/>
    <d v="2005-03-29T00:00:00"/>
    <x v="0"/>
    <n v="1"/>
    <s v="River Road Community Organization"/>
    <n v="4228863"/>
    <n v="888761"/>
    <m/>
    <m/>
    <s v="COZY HOMES BY TOM WIRFS DBA"/>
    <m/>
    <s v="1518 CAPRICE WAY"/>
    <x v="4"/>
    <x v="0"/>
    <x v="0"/>
    <m/>
  </r>
  <r>
    <n v="4"/>
    <n v="6026"/>
    <n v="1"/>
    <d v="2005-03-29T00:00:00"/>
    <x v="0"/>
    <n v="1"/>
    <s v="River Road Community Organization"/>
    <n v="4228802"/>
    <n v="888762"/>
    <m/>
    <m/>
    <s v="COZY HOMES BY TOM WIRFS DBA"/>
    <m/>
    <s v="1526 CAPRICE WAY"/>
    <x v="4"/>
    <x v="0"/>
    <x v="0"/>
    <m/>
  </r>
  <r>
    <n v="4"/>
    <n v="6027"/>
    <n v="1"/>
    <d v="2005-03-29T00:00:00"/>
    <x v="0"/>
    <n v="1"/>
    <s v="River Road Community Organization"/>
    <n v="4228746"/>
    <n v="888763"/>
    <m/>
    <m/>
    <s v="COZY HOMES BY TOM WIRFS DBA"/>
    <m/>
    <s v="1534 CAPRICE WAY"/>
    <x v="4"/>
    <x v="0"/>
    <x v="0"/>
    <m/>
  </r>
  <r>
    <n v="5"/>
    <n v="918"/>
    <n v="1"/>
    <d v="2005-03-29T00:00:00"/>
    <x v="0"/>
    <n v="1"/>
    <s v="Santa Clara Community Organization"/>
    <n v="4233396"/>
    <n v="902392"/>
    <m/>
    <m/>
    <s v="CRESCENT HOMES INC"/>
    <m/>
    <s v="3369 PEREGRINE ST"/>
    <x v="4"/>
    <x v="0"/>
    <x v="0"/>
    <m/>
  </r>
  <r>
    <n v="5"/>
    <n v="1039"/>
    <n v="1"/>
    <d v="2005-03-30T00:00:00"/>
    <x v="0"/>
    <n v="1"/>
    <s v="Northeast Neighbors"/>
    <n v="4250266"/>
    <n v="894545"/>
    <m/>
    <m/>
    <s v="ANSLOW &amp; DEGENEAULT"/>
    <m/>
    <s v="3308 ARLINGTON AVE"/>
    <x v="4"/>
    <x v="0"/>
    <x v="0"/>
    <m/>
  </r>
  <r>
    <n v="5"/>
    <n v="1053"/>
    <n v="1"/>
    <d v="2005-03-30T00:00:00"/>
    <x v="0"/>
    <n v="1"/>
    <s v="River Road Community Organization"/>
    <n v="4231086"/>
    <n v="891456"/>
    <m/>
    <m/>
    <s v="GEROT MICHAEL &amp; ELIZABETH"/>
    <m/>
    <s v="1251 EVERGREEN DR"/>
    <x v="4"/>
    <x v="0"/>
    <x v="0"/>
    <m/>
  </r>
  <r>
    <n v="5"/>
    <n v="1452"/>
    <n v="1"/>
    <d v="2005-03-30T00:00:00"/>
    <x v="1"/>
    <n v="1"/>
    <s v="Active Bethel Citizens"/>
    <n v="4215055"/>
    <n v="891734"/>
    <m/>
    <s v="Woodland Park"/>
    <s v="WOODLAND PARK ESTATES"/>
    <m/>
    <s v="1699 N TERRY ST, Unit 235"/>
    <x v="4"/>
    <x v="0"/>
    <x v="0"/>
    <m/>
  </r>
  <r>
    <n v="5"/>
    <n v="1453"/>
    <n v="1"/>
    <d v="2005-03-30T00:00:00"/>
    <x v="1"/>
    <n v="1"/>
    <s v="Active Bethel Citizens"/>
    <n v="4215055"/>
    <n v="891734"/>
    <m/>
    <s v="Woodland Park"/>
    <s v="WOODLAND PARK ESTATES"/>
    <m/>
    <s v="1699 N TERRY ST, Unit 151"/>
    <x v="4"/>
    <x v="0"/>
    <x v="0"/>
    <m/>
  </r>
  <r>
    <n v="5"/>
    <n v="1458"/>
    <n v="1"/>
    <d v="2005-03-30T00:00:00"/>
    <x v="1"/>
    <n v="1"/>
    <s v="Active Bethel Citizens"/>
    <n v="4215055"/>
    <n v="891734"/>
    <m/>
    <s v="Woodland Park"/>
    <s v="WOODLAND PARK ESTATES"/>
    <m/>
    <s v="1699 N TERRY ST, Unit 386"/>
    <x v="4"/>
    <x v="0"/>
    <x v="0"/>
    <m/>
  </r>
  <r>
    <n v="5"/>
    <n v="1461"/>
    <n v="1"/>
    <d v="2005-03-30T00:00:00"/>
    <x v="1"/>
    <n v="1"/>
    <s v="Active Bethel Citizens"/>
    <n v="4215055"/>
    <n v="891734"/>
    <m/>
    <s v="Woodland Park"/>
    <s v="WOODLAND PARK ESTATES"/>
    <m/>
    <s v="1699 N TERRY ST, Unit 25"/>
    <x v="4"/>
    <x v="0"/>
    <x v="0"/>
    <m/>
  </r>
  <r>
    <n v="5"/>
    <n v="986"/>
    <n v="1"/>
    <d v="2005-03-31T00:00:00"/>
    <x v="0"/>
    <n v="1"/>
    <s v="Churchill Area Neighbors"/>
    <n v="4228332"/>
    <n v="869448"/>
    <m/>
    <m/>
    <s v="PATRICK HOMES INC"/>
    <m/>
    <s v="3093 HERALD LN"/>
    <x v="4"/>
    <x v="0"/>
    <x v="0"/>
    <m/>
  </r>
  <r>
    <n v="5"/>
    <n v="987"/>
    <n v="1"/>
    <d v="2005-03-31T00:00:00"/>
    <x v="0"/>
    <n v="1"/>
    <s v="Churchill Area Neighbors"/>
    <n v="4228063"/>
    <n v="868263"/>
    <m/>
    <m/>
    <s v="PATRICK HOMES INC"/>
    <m/>
    <s v="3102 MCNAULL DR"/>
    <x v="4"/>
    <x v="0"/>
    <x v="0"/>
    <m/>
  </r>
  <r>
    <n v="5"/>
    <n v="381"/>
    <n v="1"/>
    <d v="2005-04-01T00:00:00"/>
    <x v="0"/>
    <n v="1"/>
    <s v="Northeast Neighbors"/>
    <n v="4250501"/>
    <n v="894317"/>
    <m/>
    <m/>
    <s v="FUTURE B HOMES INC"/>
    <m/>
    <s v="3315 WILMINGTON CT"/>
    <x v="4"/>
    <x v="0"/>
    <x v="0"/>
    <m/>
  </r>
  <r>
    <n v="5"/>
    <n v="612"/>
    <n v="1"/>
    <d v="2005-04-01T00:00:00"/>
    <x v="0"/>
    <n v="1"/>
    <s v="Santa Clara Community Organization"/>
    <n v="4227359"/>
    <n v="904028"/>
    <m/>
    <m/>
    <s v="B H ANDERSON CONSTRUCTION"/>
    <m/>
    <s v="3669 LODENQUAI LN"/>
    <x v="4"/>
    <x v="0"/>
    <x v="0"/>
    <m/>
  </r>
  <r>
    <n v="5"/>
    <n v="1015"/>
    <n v="1"/>
    <d v="2005-04-01T00:00:00"/>
    <x v="0"/>
    <n v="1"/>
    <s v="Churchill Area Neighbors"/>
    <n v="4224104"/>
    <n v="869304"/>
    <m/>
    <m/>
    <s v="BREEDEN BROS INC--DUPLICATE"/>
    <m/>
    <s v="3386 BENTLEY AVE"/>
    <x v="4"/>
    <x v="0"/>
    <x v="0"/>
    <m/>
  </r>
  <r>
    <n v="5"/>
    <n v="1035"/>
    <n v="1"/>
    <d v="2005-04-01T00:00:00"/>
    <x v="0"/>
    <n v="1"/>
    <s v="Santa Clara Community Organization"/>
    <n v="4228551"/>
    <n v="901729"/>
    <m/>
    <m/>
    <s v="BREEDEN BROS INC"/>
    <m/>
    <s v="227 LOBELIA AVE"/>
    <x v="4"/>
    <x v="0"/>
    <x v="0"/>
    <m/>
  </r>
  <r>
    <n v="5"/>
    <n v="665"/>
    <n v="1"/>
    <d v="2005-04-04T00:00:00"/>
    <x v="0"/>
    <n v="1"/>
    <s v="Northeast Neighbors"/>
    <n v="4243023"/>
    <n v="899847"/>
    <m/>
    <m/>
    <s v="WESTER KATRINA"/>
    <m/>
    <s v="3721 STERLING WOODS DR"/>
    <x v="4"/>
    <x v="0"/>
    <x v="0"/>
    <m/>
  </r>
  <r>
    <n v="5"/>
    <n v="761"/>
    <n v="1"/>
    <d v="2005-04-04T00:00:00"/>
    <x v="0"/>
    <n v="1"/>
    <s v="Santa Clara Community Organization"/>
    <n v="4226548"/>
    <n v="908640"/>
    <m/>
    <s v="The Jasper 3"/>
    <s v="BRUCE WIECHERT CUSTOM HOMES"/>
    <m/>
    <s v="138 WILLOW SPRINGS DR"/>
    <x v="4"/>
    <x v="0"/>
    <x v="0"/>
    <m/>
  </r>
  <r>
    <n v="5"/>
    <n v="799"/>
    <n v="1"/>
    <d v="2005-04-04T00:00:00"/>
    <x v="0"/>
    <n v="1"/>
    <s v="Harlow Neighbors"/>
    <n v="4250718"/>
    <n v="889255"/>
    <m/>
    <m/>
    <s v="MELTEBEKE DAVID"/>
    <m/>
    <s v="3381 ROSEMONT WAY"/>
    <x v="4"/>
    <x v="0"/>
    <x v="0"/>
    <m/>
  </r>
  <r>
    <n v="5"/>
    <n v="852"/>
    <n v="1"/>
    <d v="2005-04-05T00:00:00"/>
    <x v="0"/>
    <n v="1"/>
    <s v="Cal Young Neighborhood Association"/>
    <n v="4238474"/>
    <n v="892584"/>
    <m/>
    <s v="Mascord 22154"/>
    <s v="WALTER CUSTOM HOMES"/>
    <m/>
    <s v="1140 SKYLARK LN"/>
    <x v="4"/>
    <x v="0"/>
    <x v="0"/>
    <m/>
  </r>
  <r>
    <n v="5"/>
    <n v="1029"/>
    <n v="1"/>
    <d v="2005-04-05T00:00:00"/>
    <x v="0"/>
    <n v="1"/>
    <s v="Goodpasture Island Neighbors"/>
    <n v="4236339"/>
    <n v="894069"/>
    <m/>
    <m/>
    <s v="OREGON ESTATES LLC"/>
    <m/>
    <s v="3304 LAKESIDE DR"/>
    <x v="4"/>
    <x v="0"/>
    <x v="0"/>
    <m/>
  </r>
  <r>
    <n v="5"/>
    <n v="1150"/>
    <n v="1"/>
    <d v="2005-04-05T00:00:00"/>
    <x v="0"/>
    <n v="1"/>
    <s v="Santa Clara Community Organization"/>
    <n v="4233137"/>
    <n v="902373"/>
    <m/>
    <m/>
    <s v="CASTRO GILBERT A"/>
    <m/>
    <s v="3324 PEREGRINE ST"/>
    <x v="4"/>
    <x v="0"/>
    <x v="0"/>
    <m/>
  </r>
  <r>
    <n v="5"/>
    <n v="1263"/>
    <n v="1"/>
    <d v="2005-04-06T00:00:00"/>
    <x v="2"/>
    <n v="1"/>
    <s v="Active Bethel Citizens"/>
    <n v="4214593"/>
    <n v="891111"/>
    <m/>
    <m/>
    <s v="FUQUA HOMES DESIGN CENTER"/>
    <m/>
    <s v="5231 OLYMPIC CIR"/>
    <x v="4"/>
    <x v="0"/>
    <x v="0"/>
    <m/>
  </r>
  <r>
    <n v="5"/>
    <n v="1264"/>
    <n v="1"/>
    <d v="2005-04-06T00:00:00"/>
    <x v="2"/>
    <n v="1"/>
    <s v="Active Bethel Citizens"/>
    <n v="4214826"/>
    <n v="890268"/>
    <m/>
    <m/>
    <s v="FUQUA HOMES DESIGN CENTER"/>
    <m/>
    <s v="5433 OLYMPIC CIR"/>
    <x v="4"/>
    <x v="0"/>
    <x v="0"/>
    <m/>
  </r>
  <r>
    <n v="5"/>
    <n v="1265"/>
    <n v="1"/>
    <d v="2005-04-06T00:00:00"/>
    <x v="2"/>
    <n v="1"/>
    <s v="Active Bethel Citizens"/>
    <n v="4214300"/>
    <n v="890044"/>
    <m/>
    <m/>
    <s v="FUQUA HOMES DESIGN CENTER"/>
    <m/>
    <s v="5310 COBBLESTONE LN"/>
    <x v="4"/>
    <x v="0"/>
    <x v="0"/>
    <m/>
  </r>
  <r>
    <n v="5"/>
    <n v="1266"/>
    <n v="1"/>
    <d v="2005-04-06T00:00:00"/>
    <x v="2"/>
    <n v="1"/>
    <s v="Active Bethel Citizens"/>
    <n v="4214483"/>
    <n v="890041"/>
    <m/>
    <m/>
    <s v="FUQUA HOMES DESIGN CENTER"/>
    <m/>
    <s v="5395 OLYMPIC CIR"/>
    <x v="4"/>
    <x v="0"/>
    <x v="0"/>
    <m/>
  </r>
  <r>
    <n v="5"/>
    <n v="1328"/>
    <n v="1"/>
    <d v="2005-04-06T00:00:00"/>
    <x v="2"/>
    <n v="1"/>
    <s v="Northeast Neighbors"/>
    <n v="4246237"/>
    <n v="897616"/>
    <m/>
    <m/>
    <s v="WALER DONALD L"/>
    <m/>
    <s v="2472 DALE AVE"/>
    <x v="4"/>
    <x v="0"/>
    <x v="0"/>
    <m/>
  </r>
  <r>
    <n v="5"/>
    <n v="1611"/>
    <n v="1"/>
    <d v="2005-04-06T00:00:00"/>
    <x v="1"/>
    <n v="1"/>
    <s v="Active Bethel Citizens"/>
    <n v="4215055"/>
    <n v="891734"/>
    <m/>
    <s v="Woodland Park"/>
    <s v="WOODLAND PARK ESTATES"/>
    <m/>
    <s v="1699 N TERRY ST, Unit 320"/>
    <x v="4"/>
    <x v="0"/>
    <x v="0"/>
    <m/>
  </r>
  <r>
    <n v="5"/>
    <n v="1037"/>
    <n v="1"/>
    <d v="2005-04-07T00:00:00"/>
    <x v="0"/>
    <n v="1"/>
    <s v="Harlow Neighbors"/>
    <n v="4248360"/>
    <n v="883873"/>
    <m/>
    <m/>
    <s v="RUHOFF HOMEBUILDERS INC"/>
    <m/>
    <s v="134 SUNSHINE ACRES DR"/>
    <x v="4"/>
    <x v="0"/>
    <x v="0"/>
    <m/>
  </r>
  <r>
    <n v="5"/>
    <n v="1038"/>
    <n v="1"/>
    <d v="2005-04-07T00:00:00"/>
    <x v="0"/>
    <n v="1"/>
    <s v="Harlow Neighbors"/>
    <n v="4248416"/>
    <n v="883862"/>
    <m/>
    <m/>
    <s v="RUHOFF HOMEBUILDERS INC"/>
    <m/>
    <s v="128 SUNSHINE ACRES DR"/>
    <x v="4"/>
    <x v="0"/>
    <x v="0"/>
    <m/>
  </r>
  <r>
    <n v="5"/>
    <n v="1054"/>
    <n v="1"/>
    <d v="2005-04-07T00:00:00"/>
    <x v="0"/>
    <n v="1"/>
    <s v="Santa Clara Community Organization"/>
    <n v="4225999"/>
    <n v="900871"/>
    <m/>
    <m/>
    <s v="SAMPLE STEVE &amp; KELLY J"/>
    <m/>
    <s v="815 BOBOLINK AVE"/>
    <x v="4"/>
    <x v="0"/>
    <x v="0"/>
    <m/>
  </r>
  <r>
    <n v="5"/>
    <n v="1077"/>
    <n v="1"/>
    <d v="2005-04-07T00:00:00"/>
    <x v="0"/>
    <n v="1"/>
    <s v="Santa Clara Community Organization"/>
    <n v="4225933"/>
    <n v="900842"/>
    <m/>
    <m/>
    <s v="ERFURTH KIRA"/>
    <m/>
    <s v="835 BOBOLINK AVE"/>
    <x v="4"/>
    <x v="0"/>
    <x v="0"/>
    <m/>
  </r>
  <r>
    <n v="5"/>
    <n v="1340"/>
    <n v="1"/>
    <d v="2005-04-07T00:00:00"/>
    <x v="0"/>
    <n v="1"/>
    <s v="Santa Clara Community Organization"/>
    <n v="4226455"/>
    <n v="908329"/>
    <m/>
    <m/>
    <s v="BRUCE WIECHERT CUSTOM HOMES"/>
    <m/>
    <s v="163 STONEHAVEN ST"/>
    <x v="4"/>
    <x v="0"/>
    <x v="0"/>
    <m/>
  </r>
  <r>
    <n v="4"/>
    <n v="3904"/>
    <n v="1"/>
    <d v="2005-04-08T00:00:00"/>
    <x v="0"/>
    <n v="1"/>
    <s v="Churchill Area Neighbors"/>
    <n v="4229696"/>
    <n v="870412"/>
    <m/>
    <m/>
    <s v="NORED MARK"/>
    <m/>
    <s v="2563 RIDGEMONT DR"/>
    <x v="4"/>
    <x v="0"/>
    <x v="0"/>
    <m/>
  </r>
  <r>
    <n v="4"/>
    <n v="5617"/>
    <n v="1"/>
    <d v="2005-04-08T00:00:00"/>
    <x v="0"/>
    <n v="1"/>
    <s v="Active Bethel Citizens"/>
    <n v="4212812"/>
    <n v="891533"/>
    <m/>
    <m/>
    <s v="B H ANDERSON CONSTRUCTION"/>
    <m/>
    <s v="5503 LANCELOT WAY"/>
    <x v="4"/>
    <x v="0"/>
    <x v="0"/>
    <m/>
  </r>
  <r>
    <n v="4"/>
    <n v="5738"/>
    <n v="1"/>
    <d v="2005-04-08T00:00:00"/>
    <x v="0"/>
    <n v="1"/>
    <s v="Active Bethel Citizens"/>
    <n v="4212854"/>
    <n v="891508"/>
    <m/>
    <m/>
    <s v="B H ANDERSON CONSTRUCTION"/>
    <m/>
    <s v="1797 MERLIN WAY"/>
    <x v="4"/>
    <x v="0"/>
    <x v="0"/>
    <m/>
  </r>
  <r>
    <n v="4"/>
    <n v="5850"/>
    <n v="1"/>
    <d v="2005-04-08T00:00:00"/>
    <x v="0"/>
    <n v="1"/>
    <s v="Active Bethel Citizens"/>
    <n v="4212768"/>
    <n v="891532"/>
    <m/>
    <m/>
    <s v="B H ANDERSON CONSTRUCTION"/>
    <m/>
    <s v="5511 LANCELOT WAY"/>
    <x v="4"/>
    <x v="0"/>
    <x v="0"/>
    <m/>
  </r>
  <r>
    <n v="5"/>
    <n v="677"/>
    <n v="1"/>
    <d v="2005-04-08T00:00:00"/>
    <x v="0"/>
    <n v="1"/>
    <s v="Fairmount Neighbors"/>
    <n v="4246212"/>
    <n v="868920"/>
    <m/>
    <m/>
    <s v="MOODY JOHN T"/>
    <m/>
    <s v="1799 E 30TH AVE"/>
    <x v="4"/>
    <x v="0"/>
    <x v="0"/>
    <m/>
  </r>
  <r>
    <n v="5"/>
    <n v="1002"/>
    <n v="1"/>
    <d v="2005-04-08T00:00:00"/>
    <x v="2"/>
    <n v="1"/>
    <s v="Northeast Neighbors"/>
    <n v="4246093"/>
    <n v="897810"/>
    <m/>
    <m/>
    <s v="CALLIES ALAN M"/>
    <m/>
    <s v="2445 DALE AVE"/>
    <x v="4"/>
    <x v="0"/>
    <x v="0"/>
    <m/>
  </r>
  <r>
    <n v="5"/>
    <n v="1199"/>
    <n v="1"/>
    <d v="2005-04-11T00:00:00"/>
    <x v="0"/>
    <n v="1"/>
    <s v="River Road Community Organization"/>
    <n v="4231168"/>
    <n v="891463"/>
    <m/>
    <m/>
    <s v="GEROT MIKE &amp; ELIZABETH"/>
    <m/>
    <s v="277 BENJAMIN ST"/>
    <x v="4"/>
    <x v="0"/>
    <x v="0"/>
    <m/>
  </r>
  <r>
    <n v="5"/>
    <n v="1284"/>
    <n v="1"/>
    <d v="2005-04-11T00:00:00"/>
    <x v="0"/>
    <n v="1"/>
    <s v="River Road Community Organization"/>
    <n v="4231169"/>
    <n v="891566"/>
    <m/>
    <m/>
    <s v="GEROT MIKE &amp; ELIZABETH"/>
    <m/>
    <s v="184 ROSETTA AVE"/>
    <x v="4"/>
    <x v="0"/>
    <x v="0"/>
    <m/>
  </r>
  <r>
    <n v="4"/>
    <n v="4842"/>
    <n v="1"/>
    <d v="2005-04-12T00:00:00"/>
    <x v="5"/>
    <n v="1"/>
    <s v="Harlow Neighbors"/>
    <n v="4246123"/>
    <n v="887735"/>
    <m/>
    <m/>
    <s v="COZY HOMES BY TOM WIRFS DBA"/>
    <m/>
    <s v="2708 MALLORY LN"/>
    <x v="4"/>
    <x v="3"/>
    <x v="1"/>
    <m/>
  </r>
  <r>
    <n v="4"/>
    <n v="4849"/>
    <n v="1"/>
    <d v="2005-04-12T00:00:00"/>
    <x v="5"/>
    <n v="1"/>
    <s v="Harlow Neighbors"/>
    <n v="4246151"/>
    <n v="887735"/>
    <m/>
    <m/>
    <s v="COZY HOMES BY TOM WIRFS DBA"/>
    <m/>
    <s v="2714 MALLORY LN"/>
    <x v="4"/>
    <x v="3"/>
    <x v="1"/>
    <m/>
  </r>
  <r>
    <n v="5"/>
    <n v="858"/>
    <n v="1"/>
    <d v="2005-04-12T00:00:00"/>
    <x v="3"/>
    <n v="2"/>
    <s v="Northeast Neighbors"/>
    <n v="4243174"/>
    <n v="897772"/>
    <m/>
    <m/>
    <s v="MELTEBEKE CONSTRUCTION DBA"/>
    <m/>
    <s v="2050 LAKE WIND DR"/>
    <x v="4"/>
    <x v="1"/>
    <x v="1"/>
    <m/>
  </r>
  <r>
    <n v="5"/>
    <n v="911"/>
    <n v="1"/>
    <d v="2005-04-12T00:00:00"/>
    <x v="0"/>
    <n v="1"/>
    <s v="Cal Young Neighborhood Association"/>
    <n v="4240205"/>
    <n v="888998"/>
    <m/>
    <m/>
    <s v="MIKEL LOMSKY COMPANY INC"/>
    <m/>
    <s v="1367 HAMMOCK ST"/>
    <x v="4"/>
    <x v="0"/>
    <x v="0"/>
    <m/>
  </r>
  <r>
    <n v="5"/>
    <n v="1124"/>
    <n v="1"/>
    <d v="2005-04-12T00:00:00"/>
    <x v="0"/>
    <n v="1"/>
    <s v="Churchill Area Neighbors"/>
    <n v="4228153"/>
    <n v="869220"/>
    <m/>
    <m/>
    <s v="SCOTT CARLSON CONSTRUCTION"/>
    <m/>
    <s v="3224 MICHAEL LN"/>
    <x v="4"/>
    <x v="0"/>
    <x v="0"/>
    <m/>
  </r>
  <r>
    <n v="5"/>
    <n v="807"/>
    <n v="1"/>
    <d v="2005-04-13T00:00:00"/>
    <x v="0"/>
    <n v="1"/>
    <s v="Santa Clara Community Organization"/>
    <n v="4228842"/>
    <n v="901804"/>
    <m/>
    <m/>
    <s v="BREEDEN BROS INC"/>
    <m/>
    <s v="3249 CINDY ST"/>
    <x v="4"/>
    <x v="0"/>
    <x v="0"/>
    <m/>
  </r>
  <r>
    <n v="4"/>
    <n v="4049"/>
    <n v="1"/>
    <d v="2005-04-14T00:00:00"/>
    <x v="0"/>
    <n v="1"/>
    <s v="Fairmount Neighbors"/>
    <n v="4248845"/>
    <n v="876206"/>
    <m/>
    <m/>
    <s v="MCFADDEN MATTHEW"/>
    <m/>
    <s v="2364 BIRCH LN"/>
    <x v="4"/>
    <x v="0"/>
    <x v="0"/>
    <m/>
  </r>
  <r>
    <n v="5"/>
    <n v="276"/>
    <n v="1"/>
    <d v="2005-04-14T00:00:00"/>
    <x v="0"/>
    <n v="1"/>
    <s v="Churchill Area Neighbors"/>
    <n v="4228246"/>
    <n v="868529"/>
    <m/>
    <m/>
    <s v="BROWN JEFF"/>
    <m/>
    <s v="3321 MICHAEL LN"/>
    <x v="4"/>
    <x v="0"/>
    <x v="0"/>
    <m/>
  </r>
  <r>
    <n v="5"/>
    <n v="640"/>
    <n v="1"/>
    <d v="2005-04-14T00:00:00"/>
    <x v="0"/>
    <n v="1"/>
    <s v="Southeast Neighbors"/>
    <n v="4246101"/>
    <n v="863293"/>
    <m/>
    <m/>
    <s v="DAYTON HOMES"/>
    <m/>
    <s v="1780 E 43RD AVE"/>
    <x v="4"/>
    <x v="0"/>
    <x v="0"/>
    <m/>
  </r>
  <r>
    <n v="5"/>
    <n v="673"/>
    <n v="1"/>
    <d v="2005-04-14T00:00:00"/>
    <x v="0"/>
    <n v="1"/>
    <s v="Churchill Area Neighbors"/>
    <n v="4227502"/>
    <n v="868967"/>
    <m/>
    <m/>
    <s v="MOODY JOHN T"/>
    <m/>
    <s v="3278 SOUTHVIEW DR"/>
    <x v="4"/>
    <x v="0"/>
    <x v="0"/>
    <m/>
  </r>
  <r>
    <n v="5"/>
    <n v="1098"/>
    <n v="1"/>
    <d v="2005-04-14T00:00:00"/>
    <x v="0"/>
    <n v="1"/>
    <s v="Northeast Neighbors"/>
    <n v="4246459"/>
    <n v="896531"/>
    <m/>
    <m/>
    <s v="HAYDEN HOMES"/>
    <m/>
    <s v="2517 MOUNTAIN TER"/>
    <x v="4"/>
    <x v="0"/>
    <x v="0"/>
    <m/>
  </r>
  <r>
    <n v="5"/>
    <n v="1145"/>
    <n v="1"/>
    <d v="2005-04-14T00:00:00"/>
    <x v="0"/>
    <n v="1"/>
    <s v="Churchill Area Neighbors"/>
    <n v="4224175"/>
    <n v="870016"/>
    <m/>
    <m/>
    <s v="BREEDEN BROS INC"/>
    <m/>
    <s v="3356 BENTLEY AVE"/>
    <x v="4"/>
    <x v="0"/>
    <x v="0"/>
    <m/>
  </r>
  <r>
    <n v="5"/>
    <n v="1228"/>
    <n v="1"/>
    <d v="2005-04-14T00:00:00"/>
    <x v="0"/>
    <n v="1"/>
    <s v="Cal Young Neighborhood Association"/>
    <n v="4237568"/>
    <n v="888701"/>
    <m/>
    <m/>
    <s v="WINDFALL GROUP LLC"/>
    <m/>
    <s v="1283 LITTLE JOHN LN"/>
    <x v="4"/>
    <x v="0"/>
    <x v="0"/>
    <m/>
  </r>
  <r>
    <n v="5"/>
    <n v="1299"/>
    <n v="1"/>
    <d v="2005-04-15T00:00:00"/>
    <x v="0"/>
    <n v="1"/>
    <s v="Churchill Area Neighbors"/>
    <n v="4227531"/>
    <n v="869677"/>
    <m/>
    <m/>
    <s v="DEVINE HOMES LLC"/>
    <m/>
    <s v="3274 MYSTIC LN"/>
    <x v="4"/>
    <x v="0"/>
    <x v="0"/>
    <m/>
  </r>
  <r>
    <n v="5"/>
    <n v="1763"/>
    <n v="1"/>
    <d v="2005-04-15T00:00:00"/>
    <x v="1"/>
    <n v="1"/>
    <s v="Santa Clara Community Organization"/>
    <n v="4224643"/>
    <n v="898090"/>
    <m/>
    <s v="Gainsborough MHP"/>
    <s v="GAINSBOROUGH"/>
    <m/>
    <s v="2483 NORTHAMPTON RD"/>
    <x v="4"/>
    <x v="0"/>
    <x v="0"/>
    <m/>
  </r>
  <r>
    <n v="5"/>
    <n v="1784"/>
    <n v="1"/>
    <d v="2005-04-15T00:00:00"/>
    <x v="1"/>
    <n v="1"/>
    <s v="Unknown"/>
    <m/>
    <m/>
    <m/>
    <m/>
    <s v="SUN COMMUNITIES OPERATING"/>
    <s v="APARICIO PATRICIA"/>
    <s v="1699 N TERRY, Unit 224"/>
    <x v="4"/>
    <x v="0"/>
    <x v="0"/>
    <m/>
  </r>
  <r>
    <n v="5"/>
    <n v="805"/>
    <n v="1"/>
    <d v="2005-04-18T00:00:00"/>
    <x v="0"/>
    <n v="1"/>
    <s v="Santa Clara Community Organization"/>
    <n v="4228681"/>
    <n v="901718"/>
    <m/>
    <m/>
    <s v="BREEDEN BROS INC"/>
    <m/>
    <s v="3240 CINDY ST"/>
    <x v="4"/>
    <x v="0"/>
    <x v="0"/>
    <m/>
  </r>
  <r>
    <n v="5"/>
    <n v="1227"/>
    <n v="1"/>
    <d v="2005-04-18T00:00:00"/>
    <x v="0"/>
    <n v="1"/>
    <s v="Cal Young Neighborhood Association"/>
    <n v="4237442"/>
    <n v="888744"/>
    <m/>
    <m/>
    <s v="WINDFALL GROUP LLC"/>
    <m/>
    <s v="1290 LITTLE JOHN LN"/>
    <x v="4"/>
    <x v="0"/>
    <x v="0"/>
    <m/>
  </r>
  <r>
    <n v="5"/>
    <n v="1321"/>
    <n v="1"/>
    <d v="2005-04-18T00:00:00"/>
    <x v="0"/>
    <n v="1"/>
    <s v="Active Bethel Citizens"/>
    <n v="4215924"/>
    <n v="888438"/>
    <m/>
    <m/>
    <s v="D R HORTON INC"/>
    <m/>
    <s v="1061 LEOPOLD DR"/>
    <x v="4"/>
    <x v="0"/>
    <x v="0"/>
    <m/>
  </r>
  <r>
    <n v="5"/>
    <n v="1323"/>
    <n v="1"/>
    <d v="2005-04-18T00:00:00"/>
    <x v="0"/>
    <n v="1"/>
    <s v="Active Bethel Citizens"/>
    <n v="4215963"/>
    <n v="888225"/>
    <m/>
    <m/>
    <s v="D R HORTON INC"/>
    <m/>
    <s v="1183 WELCOME WAY"/>
    <x v="4"/>
    <x v="0"/>
    <x v="0"/>
    <m/>
  </r>
  <r>
    <n v="5"/>
    <n v="1376"/>
    <n v="1"/>
    <d v="2005-04-18T00:00:00"/>
    <x v="0"/>
    <n v="1"/>
    <s v="River Road Community Organization"/>
    <n v="4232280"/>
    <n v="890696"/>
    <m/>
    <m/>
    <s v="WELWYN GROUP L L C"/>
    <m/>
    <s v="1161 STEVI SHAY LN"/>
    <x v="4"/>
    <x v="0"/>
    <x v="0"/>
    <m/>
  </r>
  <r>
    <n v="4"/>
    <n v="6318"/>
    <n v="1"/>
    <d v="2005-04-19T00:00:00"/>
    <x v="0"/>
    <n v="1"/>
    <s v="Churchill Area Neighbors"/>
    <n v="4225505"/>
    <n v="871609"/>
    <m/>
    <m/>
    <s v="KILBY &amp; SONNEN PROJECT LLC"/>
    <m/>
    <s v="3760 COLONY OAKS DR"/>
    <x v="4"/>
    <x v="0"/>
    <x v="0"/>
    <m/>
  </r>
  <r>
    <n v="5"/>
    <n v="1322"/>
    <n v="1"/>
    <d v="2005-04-19T00:00:00"/>
    <x v="0"/>
    <n v="1"/>
    <s v="Cal Young Neighborhood Association"/>
    <n v="4242959"/>
    <n v="890333"/>
    <m/>
    <m/>
    <s v="FORSMAN NELS P &amp; BECKY L"/>
    <m/>
    <s v="1674 GILHAM RD"/>
    <x v="4"/>
    <x v="0"/>
    <x v="0"/>
    <m/>
  </r>
  <r>
    <n v="5"/>
    <n v="1342"/>
    <n v="1"/>
    <d v="2005-04-19T00:00:00"/>
    <x v="0"/>
    <n v="1"/>
    <s v="Santa Clara Community Organization"/>
    <n v="4226945"/>
    <n v="908593"/>
    <m/>
    <s v="Oakland"/>
    <s v="BRUCE WIECHERT CUSTOM HOMES"/>
    <m/>
    <s v="4613 CHAMPAGNE LN"/>
    <x v="4"/>
    <x v="0"/>
    <x v="0"/>
    <m/>
  </r>
  <r>
    <n v="5"/>
    <n v="1375"/>
    <n v="1"/>
    <d v="2005-04-19T00:00:00"/>
    <x v="0"/>
    <n v="1"/>
    <s v="Santa Clara Community Organization"/>
    <n v="4232270"/>
    <n v="899777"/>
    <m/>
    <m/>
    <s v="PRIAULX DEVIN &amp; JAMIE"/>
    <m/>
    <s v="461 GERALD AVE"/>
    <x v="4"/>
    <x v="0"/>
    <x v="0"/>
    <m/>
  </r>
  <r>
    <n v="5"/>
    <n v="1437"/>
    <n v="1"/>
    <d v="2005-04-19T00:00:00"/>
    <x v="0"/>
    <n v="1"/>
    <s v="Harlow Neighbors"/>
    <n v="4248492"/>
    <n v="891201"/>
    <m/>
    <m/>
    <s v="PREMIER HOMES"/>
    <m/>
    <s v="1727 PROVINCIAL WAY"/>
    <x v="4"/>
    <x v="0"/>
    <x v="0"/>
    <m/>
  </r>
  <r>
    <n v="4"/>
    <n v="3081"/>
    <n v="1"/>
    <d v="2005-04-20T00:00:00"/>
    <x v="0"/>
    <n v="1"/>
    <s v="Northeast Neighbors"/>
    <n v="4250533"/>
    <n v="894420"/>
    <m/>
    <m/>
    <s v="ANSLOW &amp; DEGENEAULT"/>
    <m/>
    <s v="3306 COOPERSTOWN AVE"/>
    <x v="4"/>
    <x v="0"/>
    <x v="0"/>
    <m/>
  </r>
  <r>
    <n v="4"/>
    <n v="5854"/>
    <n v="1"/>
    <d v="2005-04-20T00:00:00"/>
    <x v="0"/>
    <n v="1"/>
    <s v="Active Bethel Citizens"/>
    <n v="4212332"/>
    <n v="891536"/>
    <m/>
    <m/>
    <s v="B H ANDERSON CONSTRUCTION"/>
    <m/>
    <s v="1782 HEATH DR"/>
    <x v="4"/>
    <x v="0"/>
    <x v="0"/>
    <m/>
  </r>
  <r>
    <n v="5"/>
    <n v="995"/>
    <n v="1"/>
    <d v="2005-04-20T00:00:00"/>
    <x v="0"/>
    <n v="1"/>
    <s v="River Road Community Organization"/>
    <n v="4230067"/>
    <n v="890900"/>
    <m/>
    <m/>
    <s v="WASHBURN DAVID N JR"/>
    <m/>
    <s v="1186 MAPLE DR"/>
    <x v="4"/>
    <x v="0"/>
    <x v="0"/>
    <m/>
  </r>
  <r>
    <n v="5"/>
    <n v="1176"/>
    <n v="1"/>
    <d v="2005-04-20T00:00:00"/>
    <x v="0"/>
    <n v="1"/>
    <s v="Unknown"/>
    <n v="4218494"/>
    <n v="870045"/>
    <m/>
    <m/>
    <s v="COON CORY"/>
    <m/>
    <s v="29778 GIMPL HILL RD"/>
    <x v="4"/>
    <x v="0"/>
    <x v="0"/>
    <m/>
  </r>
  <r>
    <n v="5"/>
    <n v="1363"/>
    <n v="1"/>
    <d v="2005-04-20T00:00:00"/>
    <x v="0"/>
    <n v="1"/>
    <s v="Active Bethel Citizens"/>
    <n v="4213716"/>
    <n v="885741"/>
    <m/>
    <m/>
    <s v="HAYDEN ENTERPRISES INC"/>
    <m/>
    <s v="5551 LIVINGSTON AVE"/>
    <x v="4"/>
    <x v="0"/>
    <x v="0"/>
    <m/>
  </r>
  <r>
    <n v="5"/>
    <n v="1364"/>
    <n v="1"/>
    <d v="2005-04-20T00:00:00"/>
    <x v="0"/>
    <n v="1"/>
    <s v="Active Bethel Citizens"/>
    <n v="4213829"/>
    <n v="885728"/>
    <m/>
    <m/>
    <s v="HAYDEN ENTERPRISES INC"/>
    <m/>
    <s v="5527 LIVINGSTON AVE"/>
    <x v="4"/>
    <x v="0"/>
    <x v="0"/>
    <m/>
  </r>
  <r>
    <n v="5"/>
    <n v="1365"/>
    <n v="1"/>
    <d v="2005-04-20T00:00:00"/>
    <x v="0"/>
    <n v="1"/>
    <s v="Active Bethel Citizens"/>
    <n v="4213768"/>
    <n v="885742"/>
    <m/>
    <m/>
    <s v="HAYDEN ENTERPRISES INC"/>
    <m/>
    <s v="5539 LIVINGSTON AVE"/>
    <x v="4"/>
    <x v="0"/>
    <x v="0"/>
    <m/>
  </r>
  <r>
    <n v="5"/>
    <n v="1302"/>
    <n v="1"/>
    <d v="2005-04-21T00:00:00"/>
    <x v="0"/>
    <n v="1"/>
    <s v="Active Bethel Citizens"/>
    <n v="4223681"/>
    <n v="888694"/>
    <m/>
    <m/>
    <s v="CAMPBELL ROBERT"/>
    <m/>
    <s v="1218 HUGHES ST"/>
    <x v="4"/>
    <x v="0"/>
    <x v="0"/>
    <m/>
  </r>
  <r>
    <n v="5"/>
    <n v="1352"/>
    <n v="1"/>
    <d v="2005-04-21T00:00:00"/>
    <x v="0"/>
    <n v="1"/>
    <s v="Northeast Neighbors"/>
    <n v="4248537"/>
    <n v="897479"/>
    <m/>
    <m/>
    <s v="ADKINS MARK L"/>
    <m/>
    <s v="60 CRAFTSMAN WAY"/>
    <x v="4"/>
    <x v="0"/>
    <x v="0"/>
    <m/>
  </r>
  <r>
    <n v="5"/>
    <n v="1657"/>
    <n v="1"/>
    <d v="2005-04-21T00:00:00"/>
    <x v="0"/>
    <n v="1"/>
    <s v="Santa Clara Community Organization"/>
    <n v="4226690"/>
    <n v="908651"/>
    <m/>
    <m/>
    <s v="BRUCE WIECHERT CUSTOM HOMES"/>
    <m/>
    <s v="116 WILLOW SPRINGS DR"/>
    <x v="4"/>
    <x v="0"/>
    <x v="0"/>
    <m/>
  </r>
  <r>
    <n v="4"/>
    <n v="5849"/>
    <n v="1"/>
    <d v="2005-04-22T00:00:00"/>
    <x v="0"/>
    <n v="1"/>
    <s v="Active Bethel Citizens"/>
    <n v="4212566"/>
    <n v="891534"/>
    <m/>
    <m/>
    <s v="B H ANDERSON CONSTRUCTION"/>
    <m/>
    <s v="5563 LANCELOT WAY"/>
    <x v="4"/>
    <x v="0"/>
    <x v="0"/>
    <m/>
  </r>
  <r>
    <n v="4"/>
    <n v="6269"/>
    <n v="1"/>
    <d v="2005-04-22T00:00:00"/>
    <x v="0"/>
    <n v="1"/>
    <s v="Active Bethel Citizens"/>
    <n v="4212605"/>
    <n v="891533"/>
    <m/>
    <m/>
    <s v="B H ANDERSON CONSTRUCTION"/>
    <m/>
    <s v="5549 LANCELOT WAY"/>
    <x v="4"/>
    <x v="0"/>
    <x v="0"/>
    <m/>
  </r>
  <r>
    <n v="5"/>
    <n v="828"/>
    <n v="1"/>
    <d v="2005-04-22T00:00:00"/>
    <x v="0"/>
    <n v="1"/>
    <s v="Crest Drive Citizens Association"/>
    <n v="4232447"/>
    <n v="868837"/>
    <m/>
    <s v="Hayden Plan 71"/>
    <s v="DAVIS JOSH &amp; GARRETT"/>
    <m/>
    <s v="1775 WHITE OAK DR"/>
    <x v="4"/>
    <x v="0"/>
    <x v="0"/>
    <m/>
  </r>
  <r>
    <n v="5"/>
    <n v="1439"/>
    <n v="1"/>
    <d v="2005-04-22T00:00:00"/>
    <x v="0"/>
    <n v="1"/>
    <s v="Active Bethel Citizens"/>
    <n v="4215782"/>
    <n v="888495"/>
    <m/>
    <m/>
    <s v="D R HORTON INC"/>
    <m/>
    <s v="1064 LEOPOLD DR"/>
    <x v="4"/>
    <x v="0"/>
    <x v="0"/>
    <m/>
  </r>
  <r>
    <n v="5"/>
    <n v="1440"/>
    <n v="1"/>
    <d v="2005-04-22T00:00:00"/>
    <x v="0"/>
    <n v="1"/>
    <s v="Active Bethel Citizens"/>
    <n v="4215780"/>
    <n v="888430"/>
    <m/>
    <m/>
    <s v="D R HORTON INC"/>
    <m/>
    <s v="1056 LEOPOLD DR"/>
    <x v="4"/>
    <x v="0"/>
    <x v="0"/>
    <m/>
  </r>
  <r>
    <n v="5"/>
    <n v="1441"/>
    <n v="1"/>
    <d v="2005-04-22T00:00:00"/>
    <x v="0"/>
    <n v="1"/>
    <s v="Active Bethel Citizens"/>
    <n v="4215782"/>
    <n v="888371"/>
    <m/>
    <m/>
    <s v="D R HORTON INC"/>
    <m/>
    <s v="1040 LEOPOLD DR"/>
    <x v="4"/>
    <x v="0"/>
    <x v="0"/>
    <m/>
  </r>
  <r>
    <n v="5"/>
    <n v="1442"/>
    <n v="1"/>
    <d v="2005-04-22T00:00:00"/>
    <x v="0"/>
    <n v="1"/>
    <s v="Active Bethel Citizens"/>
    <n v="4215778"/>
    <n v="888306"/>
    <m/>
    <m/>
    <s v="D R HORTON INC"/>
    <m/>
    <s v="1026 LEOPOLD DR"/>
    <x v="4"/>
    <x v="0"/>
    <x v="0"/>
    <m/>
  </r>
  <r>
    <n v="5"/>
    <n v="1443"/>
    <n v="1"/>
    <d v="2005-04-22T00:00:00"/>
    <x v="0"/>
    <n v="1"/>
    <s v="Active Bethel Citizens"/>
    <n v="4215774"/>
    <n v="888244"/>
    <m/>
    <m/>
    <s v="D R HORTON INC"/>
    <m/>
    <s v="1018 LEOPOLD DR"/>
    <x v="4"/>
    <x v="0"/>
    <x v="0"/>
    <m/>
  </r>
  <r>
    <n v="5"/>
    <n v="1444"/>
    <n v="1"/>
    <d v="2005-04-22T00:00:00"/>
    <x v="0"/>
    <n v="1"/>
    <s v="Active Bethel Citizens"/>
    <n v="4215774"/>
    <n v="888183"/>
    <m/>
    <m/>
    <s v="D R HORTON INC"/>
    <m/>
    <s v="1004 LEOPOLD DR"/>
    <x v="4"/>
    <x v="0"/>
    <x v="0"/>
    <m/>
  </r>
  <r>
    <n v="5"/>
    <n v="1445"/>
    <n v="1"/>
    <d v="2005-04-22T00:00:00"/>
    <x v="0"/>
    <n v="1"/>
    <s v="Active Bethel Citizens"/>
    <n v="4215904"/>
    <n v="888227"/>
    <m/>
    <m/>
    <s v="D R HORTON INC"/>
    <m/>
    <s v="1195 WELCOME WAY"/>
    <x v="4"/>
    <x v="0"/>
    <x v="0"/>
    <m/>
  </r>
  <r>
    <n v="5"/>
    <n v="1446"/>
    <n v="1"/>
    <d v="2005-04-22T00:00:00"/>
    <x v="0"/>
    <n v="1"/>
    <s v="Active Bethel Citizens"/>
    <n v="4215917"/>
    <n v="888311"/>
    <m/>
    <m/>
    <s v="D R HORTON INC"/>
    <m/>
    <s v="1033 LEOPOLD DR"/>
    <x v="4"/>
    <x v="0"/>
    <x v="0"/>
    <m/>
  </r>
  <r>
    <n v="5"/>
    <n v="1447"/>
    <n v="1"/>
    <d v="2005-04-22T00:00:00"/>
    <x v="0"/>
    <n v="1"/>
    <s v="Active Bethel Citizens"/>
    <n v="4215920"/>
    <n v="888379"/>
    <m/>
    <m/>
    <s v="D R HORTON INC"/>
    <m/>
    <s v="1049 LEOPOLD DR"/>
    <x v="4"/>
    <x v="0"/>
    <x v="0"/>
    <m/>
  </r>
  <r>
    <n v="5"/>
    <n v="1448"/>
    <n v="1"/>
    <d v="2005-04-22T00:00:00"/>
    <x v="0"/>
    <n v="1"/>
    <s v="Active Bethel Citizens"/>
    <n v="4216017"/>
    <n v="888433"/>
    <m/>
    <m/>
    <s v="D R HORTON INC"/>
    <m/>
    <s v="1060 HEATHROW DR"/>
    <x v="4"/>
    <x v="0"/>
    <x v="0"/>
    <m/>
  </r>
  <r>
    <n v="5"/>
    <n v="1389"/>
    <n v="1"/>
    <d v="2005-04-25T00:00:00"/>
    <x v="0"/>
    <n v="1"/>
    <s v="Northeast Neighbors"/>
    <n v="4250461"/>
    <n v="894793"/>
    <m/>
    <m/>
    <s v="FUTURE B HOMES INC"/>
    <m/>
    <s v="3323 ARLINGTON AVE"/>
    <x v="4"/>
    <x v="0"/>
    <x v="0"/>
    <m/>
  </r>
  <r>
    <n v="5"/>
    <n v="1629"/>
    <n v="1"/>
    <d v="2005-04-25T00:00:00"/>
    <x v="2"/>
    <n v="1"/>
    <s v="Active Bethel Citizens"/>
    <n v="4214723"/>
    <n v="890025"/>
    <m/>
    <s v="West Eugene Village"/>
    <s v="FUQUA HOMES DESIGN CENTER"/>
    <m/>
    <s v="5417 OLYMPIC CIR"/>
    <x v="4"/>
    <x v="0"/>
    <x v="0"/>
    <m/>
  </r>
  <r>
    <n v="5"/>
    <n v="1630"/>
    <n v="1"/>
    <d v="2005-04-25T00:00:00"/>
    <x v="2"/>
    <n v="1"/>
    <s v="Active Bethel Citizens"/>
    <n v="4214704"/>
    <n v="890482"/>
    <m/>
    <s v="West Eugene Village"/>
    <s v="FUQUA HOMES DESIGN CENTER"/>
    <m/>
    <s v="5225 BRIDGEWATER DR"/>
    <x v="4"/>
    <x v="0"/>
    <x v="0"/>
    <m/>
  </r>
  <r>
    <n v="5"/>
    <n v="1329"/>
    <n v="1"/>
    <d v="2005-04-26T00:00:00"/>
    <x v="0"/>
    <n v="1"/>
    <s v="Churchill Area Neighbors"/>
    <n v="4228629"/>
    <n v="869289"/>
    <m/>
    <m/>
    <s v="THOMAS F KAST INC"/>
    <m/>
    <s v="3055 HERALD LN"/>
    <x v="4"/>
    <x v="0"/>
    <x v="0"/>
    <m/>
  </r>
  <r>
    <n v="4"/>
    <n v="2130"/>
    <n v="1"/>
    <d v="2005-04-28T00:00:00"/>
    <x v="0"/>
    <n v="1"/>
    <s v="Santa Clara Community Organization"/>
    <n v="4224375"/>
    <n v="904354"/>
    <m/>
    <m/>
    <s v="COZY HOMES BY TOM WIRFS DBA"/>
    <m/>
    <s v="3860 SHENSTONE DR"/>
    <x v="4"/>
    <x v="0"/>
    <x v="0"/>
    <m/>
  </r>
  <r>
    <n v="5"/>
    <n v="692"/>
    <n v="1"/>
    <d v="2005-04-28T00:00:00"/>
    <x v="0"/>
    <n v="1"/>
    <s v="Northeast Neighbors"/>
    <n v="4250742"/>
    <n v="894031"/>
    <m/>
    <m/>
    <s v="HOMEBUILDERS CONSTRUCTION COMPANY"/>
    <m/>
    <s v="3349 ROANOKE AVE"/>
    <x v="4"/>
    <x v="0"/>
    <x v="0"/>
    <m/>
  </r>
  <r>
    <n v="4"/>
    <n v="5282"/>
    <n v="1"/>
    <d v="2005-04-29T00:00:00"/>
    <x v="8"/>
    <n v="4"/>
    <s v="Active Bethel Citizens"/>
    <n v="4226520"/>
    <n v="886782"/>
    <m/>
    <m/>
    <s v="O'CONNELL MICHAEL R SR"/>
    <m/>
    <s v="3042 ROYAL AVE"/>
    <x v="4"/>
    <x v="1"/>
    <x v="1"/>
    <m/>
  </r>
  <r>
    <n v="5"/>
    <n v="1377"/>
    <n v="1"/>
    <d v="2005-04-29T00:00:00"/>
    <x v="0"/>
    <n v="1"/>
    <s v="Santa Clara Community Organization"/>
    <n v="4231281"/>
    <n v="907538"/>
    <m/>
    <m/>
    <s v="RUHOFF HOMEBUILDERS INC"/>
    <m/>
    <s v="4528 WENDOVER ST"/>
    <x v="4"/>
    <x v="0"/>
    <x v="0"/>
    <m/>
  </r>
  <r>
    <n v="5"/>
    <n v="1518"/>
    <n v="1"/>
    <d v="2005-04-29T00:00:00"/>
    <x v="0"/>
    <n v="1"/>
    <s v="Crest Drive Citizens Association"/>
    <n v="4235121"/>
    <n v="871045"/>
    <m/>
    <m/>
    <s v="PEOPLE'S NATURAL CONSTRUCTION"/>
    <m/>
    <s v="1020 W 28TH AVE"/>
    <x v="4"/>
    <x v="0"/>
    <x v="0"/>
    <m/>
  </r>
  <r>
    <n v="5"/>
    <n v="984"/>
    <n v="1"/>
    <d v="2005-05-02T00:00:00"/>
    <x v="0"/>
    <n v="1"/>
    <s v="Churchill Area Neighbors"/>
    <n v="4229675"/>
    <n v="869971"/>
    <m/>
    <m/>
    <s v="GILLIAND DIANE"/>
    <m/>
    <s v="2453 RIDGEMONT DR"/>
    <x v="4"/>
    <x v="0"/>
    <x v="0"/>
    <m/>
  </r>
  <r>
    <n v="5"/>
    <n v="1519"/>
    <n v="1"/>
    <d v="2005-05-03T00:00:00"/>
    <x v="0"/>
    <n v="1"/>
    <s v="Santa Clara Community Organization"/>
    <n v="4230932"/>
    <n v="907545"/>
    <m/>
    <m/>
    <s v="RUHOFF HOMEBUILDERS INC"/>
    <m/>
    <s v="4580 WENDOVER ST"/>
    <x v="4"/>
    <x v="0"/>
    <x v="0"/>
    <m/>
  </r>
  <r>
    <n v="5"/>
    <n v="922"/>
    <n v="1"/>
    <d v="2005-05-04T00:00:00"/>
    <x v="0"/>
    <n v="1"/>
    <s v="Churchill Area Neighbors"/>
    <n v="4227947"/>
    <n v="868389"/>
    <m/>
    <m/>
    <s v="HEITMAN CUSTOM HOMES"/>
    <m/>
    <s v="3120 EARLASUE ST"/>
    <x v="4"/>
    <x v="0"/>
    <x v="0"/>
    <m/>
  </r>
  <r>
    <n v="5"/>
    <n v="1225"/>
    <n v="1"/>
    <d v="2005-05-04T00:00:00"/>
    <x v="0"/>
    <n v="1"/>
    <s v="Santa Clara Community Organization"/>
    <n v="4230827"/>
    <n v="907938"/>
    <m/>
    <m/>
    <s v="CRESCENT HOMES INC"/>
    <m/>
    <s v="4692 WENDOVER ST"/>
    <x v="4"/>
    <x v="0"/>
    <x v="0"/>
    <m/>
  </r>
  <r>
    <n v="5"/>
    <n v="1385"/>
    <n v="1"/>
    <d v="2005-05-04T00:00:00"/>
    <x v="0"/>
    <n v="1"/>
    <s v="Churchill Area Neighbors"/>
    <n v="4227672"/>
    <n v="869124"/>
    <m/>
    <m/>
    <s v="HEITMAN CUSTOM HOMES"/>
    <m/>
    <s v="3257 BLACKTAIL DR"/>
    <x v="4"/>
    <x v="0"/>
    <x v="0"/>
    <m/>
  </r>
  <r>
    <n v="5"/>
    <n v="1474"/>
    <n v="1"/>
    <d v="2005-05-04T00:00:00"/>
    <x v="0"/>
    <n v="1"/>
    <s v="Cal Young Neighborhood Association"/>
    <n v="4238438"/>
    <n v="892793"/>
    <m/>
    <s v="Mascord 22151A"/>
    <s v="WALTER CUSTOM HOMES"/>
    <m/>
    <s v="1133 SKYLARK LN"/>
    <x v="4"/>
    <x v="0"/>
    <x v="0"/>
    <m/>
  </r>
  <r>
    <n v="5"/>
    <n v="1647"/>
    <n v="1"/>
    <d v="2005-05-04T00:00:00"/>
    <x v="0"/>
    <n v="1"/>
    <s v="Churchill Area Neighbors"/>
    <n v="4227711"/>
    <n v="868399"/>
    <m/>
    <m/>
    <s v="HEITMAN CUSTOM HOMES"/>
    <m/>
    <s v="3180 EARLASUE ST"/>
    <x v="4"/>
    <x v="0"/>
    <x v="0"/>
    <m/>
  </r>
  <r>
    <n v="5"/>
    <n v="1691"/>
    <n v="1"/>
    <d v="2005-05-04T00:00:00"/>
    <x v="0"/>
    <n v="1"/>
    <s v="Northeast Neighbors"/>
    <n v="4250207"/>
    <n v="894657"/>
    <m/>
    <m/>
    <s v="FUTURE B HOMES INC"/>
    <m/>
    <s v="3301 ARLINGTON AVE"/>
    <x v="4"/>
    <x v="0"/>
    <x v="0"/>
    <m/>
  </r>
  <r>
    <n v="5"/>
    <n v="1337"/>
    <n v="1"/>
    <d v="2005-05-05T00:00:00"/>
    <x v="0"/>
    <n v="1"/>
    <s v="Santa Clara Community Organization"/>
    <n v="4222381"/>
    <n v="902594"/>
    <m/>
    <m/>
    <s v="IVERSON &amp; CO INC"/>
    <m/>
    <s v="3418 GOLDBERRY LN"/>
    <x v="4"/>
    <x v="0"/>
    <x v="0"/>
    <m/>
  </r>
  <r>
    <n v="5"/>
    <n v="1338"/>
    <n v="1"/>
    <d v="2005-05-05T00:00:00"/>
    <x v="0"/>
    <n v="1"/>
    <s v="Santa Clara Community Organization"/>
    <n v="4222470"/>
    <n v="902703"/>
    <m/>
    <m/>
    <s v="IVERSON &amp; CO INC"/>
    <m/>
    <s v="3423 GOLDBERRY LN"/>
    <x v="4"/>
    <x v="0"/>
    <x v="0"/>
    <m/>
  </r>
  <r>
    <n v="5"/>
    <n v="1435"/>
    <n v="1"/>
    <d v="2005-05-05T00:00:00"/>
    <x v="0"/>
    <n v="1"/>
    <s v="Laurel Hill Valley Citizens"/>
    <n v="4251392"/>
    <n v="871117"/>
    <m/>
    <m/>
    <s v="BAESLER STEVE &amp; CINDY"/>
    <m/>
    <s v="2702 BRACKENFERN RD"/>
    <x v="4"/>
    <x v="0"/>
    <x v="0"/>
    <m/>
  </r>
  <r>
    <n v="5"/>
    <n v="1615"/>
    <n v="1"/>
    <d v="2005-05-05T00:00:00"/>
    <x v="0"/>
    <n v="1"/>
    <s v="Santa Clara Community Organization"/>
    <n v="4228838"/>
    <n v="901751"/>
    <m/>
    <s v="Bryson"/>
    <s v="BREEDEN BROS INC"/>
    <m/>
    <s v="3241 CINDY ST"/>
    <x v="4"/>
    <x v="0"/>
    <x v="0"/>
    <m/>
  </r>
  <r>
    <n v="4"/>
    <n v="5621"/>
    <n v="1"/>
    <d v="2005-05-06T00:00:00"/>
    <x v="0"/>
    <n v="1"/>
    <s v="Active Bethel Citizens"/>
    <n v="4212685"/>
    <n v="891524"/>
    <m/>
    <m/>
    <s v="B H ANDERSON CONSTRUCTION"/>
    <m/>
    <s v="5531 LANCELOT WAY"/>
    <x v="4"/>
    <x v="0"/>
    <x v="0"/>
    <m/>
  </r>
  <r>
    <n v="4"/>
    <n v="5737"/>
    <n v="1"/>
    <d v="2005-05-06T00:00:00"/>
    <x v="0"/>
    <n v="1"/>
    <s v="Active Bethel Citizens"/>
    <n v="4212646"/>
    <n v="891528"/>
    <m/>
    <m/>
    <s v="B H ANDERSON CONSTRUCTION"/>
    <m/>
    <s v="5541 LANCELOT WAY"/>
    <x v="4"/>
    <x v="0"/>
    <x v="0"/>
    <m/>
  </r>
  <r>
    <n v="5"/>
    <n v="1067"/>
    <n v="1"/>
    <d v="2005-05-06T00:00:00"/>
    <x v="0"/>
    <n v="1"/>
    <s v="Santa Clara Community Organization"/>
    <n v="4227348"/>
    <n v="903796"/>
    <m/>
    <m/>
    <s v="B H ANDERSON CONSTRUCTION"/>
    <m/>
    <s v="3633 LODENQUAI LN"/>
    <x v="4"/>
    <x v="0"/>
    <x v="0"/>
    <m/>
  </r>
  <r>
    <n v="5"/>
    <n v="1469"/>
    <n v="1"/>
    <d v="2005-05-06T00:00:00"/>
    <x v="0"/>
    <n v="1"/>
    <s v="Churchill Area Neighbors"/>
    <n v="4228454"/>
    <n v="869230"/>
    <m/>
    <m/>
    <s v="FREY DALLAS"/>
    <m/>
    <s v="3084 HERALD LN"/>
    <x v="4"/>
    <x v="0"/>
    <x v="0"/>
    <m/>
  </r>
  <r>
    <n v="5"/>
    <n v="1606"/>
    <n v="1"/>
    <d v="2005-05-06T00:00:00"/>
    <x v="0"/>
    <n v="1"/>
    <s v="Harlow Neighbors"/>
    <n v="4248370"/>
    <n v="891380"/>
    <m/>
    <m/>
    <s v="PREMIER HOMES"/>
    <m/>
    <s v="1766 PROVINCIAL WAY"/>
    <x v="4"/>
    <x v="0"/>
    <x v="0"/>
    <m/>
  </r>
  <r>
    <n v="5"/>
    <n v="1659"/>
    <n v="1"/>
    <d v="2005-05-06T00:00:00"/>
    <x v="0"/>
    <n v="1"/>
    <s v="Santa Clara Community Organization"/>
    <n v="4227006"/>
    <n v="908723"/>
    <m/>
    <s v="Mascord 1231/Lakewood"/>
    <s v="BRUCE WIECHERT CUSTOM HOMES"/>
    <m/>
    <s v="62 WILLOW SPRINGS DR"/>
    <x v="4"/>
    <x v="0"/>
    <x v="0"/>
    <m/>
  </r>
  <r>
    <n v="5"/>
    <n v="1715"/>
    <n v="1"/>
    <d v="2005-05-06T00:00:00"/>
    <x v="0"/>
    <n v="1"/>
    <s v="Friendly Area Neighbors"/>
    <n v="4236693"/>
    <n v="871224"/>
    <m/>
    <m/>
    <s v="WARNE CARL &amp; EDEN"/>
    <m/>
    <s v="2770 MADISON ST"/>
    <x v="4"/>
    <x v="0"/>
    <x v="0"/>
    <m/>
  </r>
  <r>
    <n v="4"/>
    <n v="6406"/>
    <n v="1"/>
    <d v="2005-05-09T00:00:00"/>
    <x v="0"/>
    <n v="1"/>
    <s v="Churchill Area Neighbors"/>
    <n v="4225656"/>
    <n v="870238"/>
    <m/>
    <m/>
    <s v="MARGOLIS FAMILY LTD PARTNERSHIP"/>
    <m/>
    <s v="3801 ASHFORD DR"/>
    <x v="4"/>
    <x v="0"/>
    <x v="0"/>
    <m/>
  </r>
  <r>
    <n v="5"/>
    <n v="1562"/>
    <n v="1"/>
    <d v="2005-05-09T00:00:00"/>
    <x v="0"/>
    <n v="1"/>
    <s v="Santa Clara Community Organization"/>
    <n v="4228685"/>
    <n v="901796"/>
    <m/>
    <m/>
    <s v="BREEDEN BROS INC--DUPLICATE"/>
    <m/>
    <s v="3248 CINDY ST"/>
    <x v="4"/>
    <x v="0"/>
    <x v="0"/>
    <m/>
  </r>
  <r>
    <n v="5"/>
    <n v="1839"/>
    <n v="1"/>
    <d v="2005-05-09T00:00:00"/>
    <x v="2"/>
    <n v="1"/>
    <s v="Active Bethel Citizens"/>
    <n v="4214725"/>
    <n v="891162"/>
    <m/>
    <s v="West Eugene Village"/>
    <s v="FUQUA HOMES DESIGN CENTER"/>
    <m/>
    <s v="1732 OAKHURST CT"/>
    <x v="4"/>
    <x v="0"/>
    <x v="0"/>
    <m/>
  </r>
  <r>
    <n v="5"/>
    <n v="1842"/>
    <n v="1"/>
    <d v="2005-05-09T00:00:00"/>
    <x v="2"/>
    <n v="1"/>
    <s v="Active Bethel Citizens"/>
    <n v="4214331"/>
    <n v="891246"/>
    <m/>
    <s v="West Eugene Village"/>
    <s v="FUQUA HOMES DESIGN CENTER"/>
    <m/>
    <s v="1745 POLARIS CT"/>
    <x v="4"/>
    <x v="0"/>
    <x v="0"/>
    <m/>
  </r>
  <r>
    <n v="5"/>
    <n v="1845"/>
    <n v="1"/>
    <d v="2005-05-09T00:00:00"/>
    <x v="2"/>
    <n v="1"/>
    <s v="Active Bethel Citizens"/>
    <n v="4214701"/>
    <n v="890147"/>
    <m/>
    <s v="West Eugene Village"/>
    <s v="FUQUA HOMES DESIGN CENTER"/>
    <m/>
    <s v="5416 OLYMPIC CIR"/>
    <x v="4"/>
    <x v="0"/>
    <x v="0"/>
    <m/>
  </r>
  <r>
    <n v="5"/>
    <n v="1493"/>
    <n v="1"/>
    <d v="2005-05-10T00:00:00"/>
    <x v="0"/>
    <n v="1"/>
    <s v="Southeast Neighbors"/>
    <n v="4246107"/>
    <n v="861632"/>
    <m/>
    <m/>
    <s v="HARDING GEORGE"/>
    <m/>
    <s v="1340 SKYLINE PARK LP"/>
    <x v="4"/>
    <x v="0"/>
    <x v="0"/>
    <m/>
  </r>
  <r>
    <n v="5"/>
    <n v="1625"/>
    <n v="1"/>
    <d v="2005-05-10T00:00:00"/>
    <x v="0"/>
    <n v="1"/>
    <s v="Churchill Area Neighbors"/>
    <n v="4228801"/>
    <n v="868825"/>
    <m/>
    <m/>
    <s v="JORDAN SCOTT"/>
    <m/>
    <s v="2954 BLACKTAIL DR"/>
    <x v="4"/>
    <x v="0"/>
    <x v="0"/>
    <m/>
  </r>
  <r>
    <n v="5"/>
    <n v="2221"/>
    <n v="1"/>
    <d v="2005-05-10T00:00:00"/>
    <x v="1"/>
    <n v="1"/>
    <s v="Active Bethel Citizens"/>
    <n v="4214949"/>
    <n v="888055"/>
    <m/>
    <s v="Daneland"/>
    <s v="DENOR MARGARET"/>
    <s v="DENOR MARGARET"/>
    <s v="1199 N TERRY ST, Unit 320"/>
    <x v="4"/>
    <x v="0"/>
    <x v="0"/>
    <m/>
  </r>
  <r>
    <n v="5"/>
    <n v="1277"/>
    <n v="1"/>
    <d v="2005-05-11T00:00:00"/>
    <x v="0"/>
    <n v="1"/>
    <s v="Jefferson Westside Neighbors"/>
    <n v="4238342"/>
    <n v="877440"/>
    <m/>
    <m/>
    <s v="BARBER LAWRENCE S &amp; CHRISTINE"/>
    <m/>
    <s v="1327 LINCOLN ALY"/>
    <x v="4"/>
    <x v="0"/>
    <x v="0"/>
    <m/>
  </r>
  <r>
    <n v="5"/>
    <n v="1380"/>
    <n v="1"/>
    <d v="2005-05-12T00:00:00"/>
    <x v="0"/>
    <n v="1"/>
    <s v="Laurel Hill Valley Citizens"/>
    <n v="4251841"/>
    <n v="871520"/>
    <m/>
    <m/>
    <s v="FORSYTH CONSTRUCTION"/>
    <m/>
    <s v="2617 LAUREL HILL DR"/>
    <x v="4"/>
    <x v="0"/>
    <x v="0"/>
    <m/>
  </r>
  <r>
    <n v="5"/>
    <n v="1726"/>
    <n v="1"/>
    <d v="2005-05-12T00:00:00"/>
    <x v="6"/>
    <n v="1"/>
    <s v="Southeast Neighbors"/>
    <n v="4241637"/>
    <n v="868097"/>
    <m/>
    <m/>
    <s v="WONG KENNETH K &amp; MARY C S"/>
    <m/>
    <s v="3405 FERRY ST, Unit A"/>
    <x v="4"/>
    <x v="0"/>
    <x v="0"/>
    <m/>
  </r>
  <r>
    <n v="4"/>
    <n v="6212"/>
    <n v="1"/>
    <d v="2005-05-13T00:00:00"/>
    <x v="0"/>
    <n v="1"/>
    <s v="Churchill Area Neighbors"/>
    <n v="4221032"/>
    <n v="873972"/>
    <m/>
    <m/>
    <s v="BAKER DAVID &amp; LISA"/>
    <m/>
    <s v="2313 ROLLIE LP"/>
    <x v="4"/>
    <x v="0"/>
    <x v="0"/>
    <m/>
  </r>
  <r>
    <n v="5"/>
    <n v="1358"/>
    <n v="1"/>
    <d v="2005-05-13T00:00:00"/>
    <x v="0"/>
    <n v="1"/>
    <s v="Industrial Corridor Community Organization"/>
    <n v="4220652"/>
    <n v="901898"/>
    <m/>
    <m/>
    <s v="APPLEMAN JEAN"/>
    <m/>
    <s v="29980 CAROL AVE"/>
    <x v="4"/>
    <x v="0"/>
    <x v="0"/>
    <m/>
  </r>
  <r>
    <n v="5"/>
    <n v="1616"/>
    <n v="1"/>
    <d v="2005-05-16T00:00:00"/>
    <x v="0"/>
    <n v="1"/>
    <s v="Santa Clara Community Organization"/>
    <n v="4228849"/>
    <n v="901694"/>
    <m/>
    <m/>
    <s v="BREEDEN BROS INC--DUPLICATE"/>
    <m/>
    <s v="3233 CINDY ST"/>
    <x v="4"/>
    <x v="0"/>
    <x v="0"/>
    <m/>
  </r>
  <r>
    <n v="5"/>
    <n v="1800"/>
    <n v="1"/>
    <d v="2005-05-16T00:00:00"/>
    <x v="0"/>
    <n v="1"/>
    <s v="Santa Clara Community Organization"/>
    <n v="4226313"/>
    <n v="908766"/>
    <m/>
    <m/>
    <s v="BRUCE WIECHERT CUSTOM HOMES"/>
    <m/>
    <s v="4640 ALTURA ST"/>
    <x v="4"/>
    <x v="0"/>
    <x v="0"/>
    <m/>
  </r>
  <r>
    <n v="5"/>
    <n v="1184"/>
    <n v="1"/>
    <d v="2005-05-18T00:00:00"/>
    <x v="0"/>
    <n v="1"/>
    <s v="Churchill Area Neighbors"/>
    <n v="4224048"/>
    <n v="870247"/>
    <m/>
    <m/>
    <s v="BREEDEN BROS INC"/>
    <m/>
    <s v="3350 BENTLEY AVE"/>
    <x v="4"/>
    <x v="0"/>
    <x v="0"/>
    <m/>
  </r>
  <r>
    <n v="5"/>
    <n v="1619"/>
    <n v="1"/>
    <d v="2005-05-18T00:00:00"/>
    <x v="3"/>
    <n v="2"/>
    <s v="Santa Clara Community Organization"/>
    <n v="4228724"/>
    <n v="901586"/>
    <m/>
    <m/>
    <s v="BREEDEN BROS INC--DUPLICATE"/>
    <m/>
    <s v="3224 CINDY ST"/>
    <x v="4"/>
    <x v="1"/>
    <x v="1"/>
    <m/>
  </r>
  <r>
    <n v="5"/>
    <n v="1680"/>
    <n v="1"/>
    <d v="2005-05-19T00:00:00"/>
    <x v="0"/>
    <n v="1"/>
    <s v="Santa Clara Community Organization"/>
    <n v="4226630"/>
    <n v="908548"/>
    <m/>
    <s v="Mascord 22148"/>
    <s v="BRUCE WIECHERT CUSTOM HOMES"/>
    <m/>
    <s v="121 WATERSTONE DR"/>
    <x v="4"/>
    <x v="0"/>
    <x v="0"/>
    <m/>
  </r>
  <r>
    <n v="4"/>
    <n v="5614"/>
    <n v="1"/>
    <d v="2005-05-20T00:00:00"/>
    <x v="0"/>
    <n v="1"/>
    <s v="Active Bethel Citizens"/>
    <n v="4212486"/>
    <n v="891537"/>
    <m/>
    <m/>
    <s v="B H ANDERSON CONSTRUCTION"/>
    <m/>
    <s v="5575 LANCELOT WAY"/>
    <x v="4"/>
    <x v="0"/>
    <x v="0"/>
    <m/>
  </r>
  <r>
    <n v="4"/>
    <n v="5639"/>
    <n v="1"/>
    <d v="2005-05-20T00:00:00"/>
    <x v="6"/>
    <n v="1"/>
    <s v="Amazon Neighbors Association"/>
    <n v="4243074"/>
    <n v="870878"/>
    <m/>
    <m/>
    <s v="SCHIRMER CAROL ELAINE"/>
    <m/>
    <s v="2773 KINCAID ST, Unit A"/>
    <x v="4"/>
    <x v="0"/>
    <x v="0"/>
    <m/>
  </r>
  <r>
    <n v="4"/>
    <n v="5740"/>
    <n v="1"/>
    <d v="2005-05-20T00:00:00"/>
    <x v="0"/>
    <n v="1"/>
    <s v="Active Bethel Citizens"/>
    <n v="4212527"/>
    <n v="891535"/>
    <m/>
    <m/>
    <s v="B H ANDERSON CONSTRUCTION"/>
    <m/>
    <s v="5567 LANCELOT WAY"/>
    <x v="4"/>
    <x v="0"/>
    <x v="0"/>
    <m/>
  </r>
  <r>
    <n v="4"/>
    <n v="6267"/>
    <n v="1"/>
    <d v="2005-05-20T00:00:00"/>
    <x v="0"/>
    <n v="1"/>
    <s v="Active Bethel Citizens"/>
    <n v="4212443"/>
    <n v="891538"/>
    <m/>
    <m/>
    <s v="B H ANDERSON CONSTRUCTION"/>
    <m/>
    <s v="5593 LANCELOT WAY"/>
    <x v="4"/>
    <x v="0"/>
    <x v="0"/>
    <m/>
  </r>
  <r>
    <n v="5"/>
    <n v="1683"/>
    <n v="1"/>
    <d v="2005-05-20T00:00:00"/>
    <x v="0"/>
    <n v="1"/>
    <s v="Crest Drive Citizens Association"/>
    <n v="4237082"/>
    <n v="867023"/>
    <m/>
    <m/>
    <s v="RODENHUIS JUDY"/>
    <m/>
    <s v="453 DELLWOOD DR"/>
    <x v="4"/>
    <x v="0"/>
    <x v="0"/>
    <m/>
  </r>
  <r>
    <n v="5"/>
    <n v="1764"/>
    <n v="1"/>
    <d v="2005-05-20T00:00:00"/>
    <x v="0"/>
    <n v="1"/>
    <s v="Churchill Area Neighbors"/>
    <n v="4228130"/>
    <n v="869513"/>
    <m/>
    <m/>
    <s v="A J BRANDT CONSTRUCTION"/>
    <m/>
    <s v="3117 HERALD LN"/>
    <x v="4"/>
    <x v="0"/>
    <x v="0"/>
    <m/>
  </r>
  <r>
    <n v="5"/>
    <n v="1772"/>
    <n v="1"/>
    <d v="2005-05-20T00:00:00"/>
    <x v="0"/>
    <n v="1"/>
    <s v="Active Bethel Citizens"/>
    <n v="4221438"/>
    <n v="889033"/>
    <m/>
    <m/>
    <s v="BOONE CHARLES &amp; CAROL"/>
    <m/>
    <s v="1303 RUTLEDGE ST"/>
    <x v="4"/>
    <x v="0"/>
    <x v="0"/>
    <m/>
  </r>
  <r>
    <n v="5"/>
    <n v="1854"/>
    <n v="1"/>
    <d v="2005-05-20T00:00:00"/>
    <x v="0"/>
    <n v="1"/>
    <s v="Cal Young Neighborhood Association"/>
    <n v="4239417"/>
    <n v="888375"/>
    <m/>
    <m/>
    <s v="SMITH DAVID E"/>
    <m/>
    <s v="1286 BRICKLEY RD"/>
    <x v="4"/>
    <x v="0"/>
    <x v="0"/>
    <m/>
  </r>
  <r>
    <n v="5"/>
    <n v="1858"/>
    <n v="1"/>
    <d v="2005-05-20T00:00:00"/>
    <x v="0"/>
    <n v="1"/>
    <s v="Cal Young Neighborhood Association"/>
    <n v="4239391"/>
    <n v="888226"/>
    <m/>
    <m/>
    <s v="SMITH DAVID E"/>
    <m/>
    <s v="1274 BRICKLEY RD"/>
    <x v="4"/>
    <x v="0"/>
    <x v="0"/>
    <m/>
  </r>
  <r>
    <n v="5"/>
    <n v="2340"/>
    <n v="1"/>
    <d v="2005-05-20T00:00:00"/>
    <x v="1"/>
    <n v="1"/>
    <s v="Active Bethel Citizens"/>
    <n v="4220215"/>
    <n v="885248"/>
    <m/>
    <m/>
    <s v="ROOSEVELT ACRES LLC"/>
    <s v="HERNANDEZ JUANITA"/>
    <s v="4175 FERGUS AVE, Unit 1"/>
    <x v="4"/>
    <x v="0"/>
    <x v="0"/>
    <m/>
  </r>
  <r>
    <n v="5"/>
    <n v="1713"/>
    <n v="1"/>
    <d v="2005-05-23T00:00:00"/>
    <x v="0"/>
    <n v="1"/>
    <s v="Churchill Area Neighbors"/>
    <n v="4227807"/>
    <n v="869315"/>
    <m/>
    <m/>
    <s v="GANSEN CONSTRUCTION"/>
    <m/>
    <s v="3206 JAYHAWK CT"/>
    <x v="4"/>
    <x v="0"/>
    <x v="0"/>
    <m/>
  </r>
  <r>
    <n v="5"/>
    <n v="1798"/>
    <n v="1"/>
    <d v="2005-05-23T00:00:00"/>
    <x v="0"/>
    <n v="1"/>
    <s v="Cal Young Neighborhood Association"/>
    <n v="4238401"/>
    <n v="892584"/>
    <m/>
    <m/>
    <s v="WALTER CUSTOM HOMES"/>
    <m/>
    <s v="1126 SKYLARK LN"/>
    <x v="4"/>
    <x v="0"/>
    <x v="0"/>
    <m/>
  </r>
  <r>
    <n v="5"/>
    <n v="1998"/>
    <n v="1"/>
    <d v="2005-05-23T00:00:00"/>
    <x v="0"/>
    <n v="1"/>
    <s v="Santa Clara Community Organization"/>
    <n v="4232450"/>
    <n v="899763"/>
    <m/>
    <m/>
    <s v="EVANS AARON M &amp; KERRI E"/>
    <m/>
    <s v="483 GERALD AVE"/>
    <x v="4"/>
    <x v="0"/>
    <x v="0"/>
    <m/>
  </r>
  <r>
    <n v="5"/>
    <n v="458"/>
    <n v="1"/>
    <d v="2005-05-24T00:00:00"/>
    <x v="3"/>
    <n v="2"/>
    <s v="South University Neighborhood Association"/>
    <n v="4242357"/>
    <n v="873133"/>
    <m/>
    <m/>
    <s v="201 L L C"/>
    <m/>
    <s v="719 E 24TH AVE"/>
    <x v="4"/>
    <x v="1"/>
    <x v="1"/>
    <s v="BP indicates a SFD was added and attached to existing dwelling to create duplex."/>
  </r>
  <r>
    <n v="5"/>
    <n v="646"/>
    <n v="1"/>
    <d v="2005-05-24T00:00:00"/>
    <x v="0"/>
    <n v="1"/>
    <s v="Cal Young Neighborhood Association"/>
    <n v="4239549"/>
    <n v="887665"/>
    <m/>
    <m/>
    <s v="COGSWELL CURT M &amp; HELEN M"/>
    <m/>
    <s v="1212 CRENSHAW RD"/>
    <x v="4"/>
    <x v="0"/>
    <x v="0"/>
    <m/>
  </r>
  <r>
    <n v="5"/>
    <n v="1535"/>
    <n v="1"/>
    <d v="2005-05-24T00:00:00"/>
    <x v="0"/>
    <n v="1"/>
    <s v="Santa Clara Community Organization"/>
    <n v="4226705"/>
    <n v="908545"/>
    <m/>
    <s v="Mascord 2262A"/>
    <s v="BRUCE WIECHERT CUSTOM HOMES"/>
    <m/>
    <s v="115 WATERSTONE DR"/>
    <x v="4"/>
    <x v="0"/>
    <x v="0"/>
    <m/>
  </r>
  <r>
    <n v="5"/>
    <n v="1750"/>
    <n v="1"/>
    <d v="2005-05-24T00:00:00"/>
    <x v="0"/>
    <n v="1"/>
    <s v="Northeast Neighbors"/>
    <n v="4243262"/>
    <n v="897281"/>
    <m/>
    <m/>
    <s v="MELTEBEKE CONSTRUCTION DBA"/>
    <m/>
    <s v="3265 LAKE CREST DR"/>
    <x v="4"/>
    <x v="0"/>
    <x v="0"/>
    <m/>
  </r>
  <r>
    <n v="5"/>
    <n v="1801"/>
    <n v="1"/>
    <d v="2005-05-24T00:00:00"/>
    <x v="0"/>
    <n v="1"/>
    <s v="Harlow Neighbors"/>
    <n v="4250522"/>
    <n v="889004"/>
    <m/>
    <m/>
    <s v="MELTEBEKE CONSTRUCTION DBA"/>
    <m/>
    <s v="1193 REGENCY DR"/>
    <x v="4"/>
    <x v="0"/>
    <x v="0"/>
    <m/>
  </r>
  <r>
    <n v="5"/>
    <n v="2157"/>
    <n v="1"/>
    <d v="2005-05-24T00:00:00"/>
    <x v="2"/>
    <n v="1"/>
    <s v="Active Bethel Citizens"/>
    <n v="4214821"/>
    <n v="890085"/>
    <m/>
    <s v="West Eugene Village"/>
    <s v="FUQUA HOMES DESIGN CENTER"/>
    <m/>
    <s v="5421 OLYMPIC CIR"/>
    <x v="4"/>
    <x v="0"/>
    <x v="0"/>
    <m/>
  </r>
  <r>
    <n v="5"/>
    <n v="2567"/>
    <n v="1"/>
    <d v="2005-05-26T00:00:00"/>
    <x v="1"/>
    <n v="1"/>
    <s v="Active Bethel Citizens"/>
    <n v="4215373"/>
    <n v="886215"/>
    <m/>
    <s v="Royal Oaks"/>
    <s v="ROYAL OAKS MOBILE PARK"/>
    <s v="KOUNS ANETHA BAXTER TE"/>
    <s v="4900 ROYAL AVE, Unit 71"/>
    <x v="4"/>
    <x v="0"/>
    <x v="0"/>
    <m/>
  </r>
  <r>
    <n v="5"/>
    <n v="2647"/>
    <n v="1"/>
    <d v="2005-05-26T00:00:00"/>
    <x v="1"/>
    <n v="1"/>
    <s v="Santa Clara Community Organization"/>
    <n v="4224421"/>
    <n v="898087"/>
    <m/>
    <m/>
    <s v="FORWARD INVESTMENTS INC"/>
    <m/>
    <s v="2447 BLUE BOY LN"/>
    <x v="4"/>
    <x v="0"/>
    <x v="0"/>
    <m/>
  </r>
  <r>
    <n v="5"/>
    <n v="2026"/>
    <n v="1"/>
    <d v="2005-05-31T00:00:00"/>
    <x v="0"/>
    <n v="1"/>
    <s v="Santa Clara Community Organization"/>
    <n v="4228261"/>
    <n v="909045"/>
    <m/>
    <m/>
    <s v="PRODEN RICK S"/>
    <m/>
    <s v="4860 SEDONA DR"/>
    <x v="4"/>
    <x v="0"/>
    <x v="0"/>
    <m/>
  </r>
  <r>
    <n v="5"/>
    <n v="2027"/>
    <n v="1"/>
    <d v="2005-05-31T00:00:00"/>
    <x v="0"/>
    <n v="1"/>
    <s v="Santa Clara Community Organization"/>
    <n v="4228190"/>
    <n v="909047"/>
    <m/>
    <m/>
    <s v="PRODEN RICK S"/>
    <m/>
    <s v="4866 SEDONA DR"/>
    <x v="4"/>
    <x v="0"/>
    <x v="0"/>
    <m/>
  </r>
  <r>
    <n v="5"/>
    <n v="2201"/>
    <n v="1"/>
    <d v="2005-06-01T00:00:00"/>
    <x v="2"/>
    <n v="1"/>
    <s v="Active Bethel Citizens"/>
    <n v="4214622"/>
    <n v="890213"/>
    <m/>
    <m/>
    <s v="FUQUA HOMES DESIGN CENTER"/>
    <m/>
    <s v="1645 SILVERWATER LN"/>
    <x v="4"/>
    <x v="0"/>
    <x v="0"/>
    <m/>
  </r>
  <r>
    <n v="5"/>
    <n v="1366"/>
    <n v="1"/>
    <d v="2005-06-02T00:00:00"/>
    <x v="0"/>
    <n v="1"/>
    <s v="Active Bethel Citizens"/>
    <n v="4213892"/>
    <n v="885728"/>
    <m/>
    <m/>
    <s v="HAYDEN ENTERPRISES INC"/>
    <m/>
    <s v="604 MURIN ST"/>
    <x v="4"/>
    <x v="0"/>
    <x v="0"/>
    <m/>
  </r>
  <r>
    <n v="5"/>
    <n v="2085"/>
    <n v="1"/>
    <d v="2005-06-02T00:00:00"/>
    <x v="0"/>
    <n v="1"/>
    <s v="Cal Young Neighborhood Association"/>
    <n v="4239471"/>
    <n v="888224"/>
    <m/>
    <m/>
    <s v="SMITH JEANN LOUISE TE"/>
    <m/>
    <s v="1278 BRICKLEY RD"/>
    <x v="4"/>
    <x v="0"/>
    <x v="0"/>
    <m/>
  </r>
  <r>
    <n v="4"/>
    <n v="5622"/>
    <n v="1"/>
    <d v="2005-06-03T00:00:00"/>
    <x v="0"/>
    <n v="1"/>
    <s v="Active Bethel Citizens"/>
    <n v="4212493"/>
    <n v="891724"/>
    <m/>
    <m/>
    <s v="B H ANDERSON CONSTRUCTION"/>
    <m/>
    <s v="5586 KING ARTHUR CT"/>
    <x v="4"/>
    <x v="0"/>
    <x v="0"/>
    <m/>
  </r>
  <r>
    <n v="4"/>
    <n v="5744"/>
    <n v="1"/>
    <d v="2005-06-03T00:00:00"/>
    <x v="0"/>
    <n v="1"/>
    <s v="Active Bethel Citizens"/>
    <n v="4212449"/>
    <n v="891721"/>
    <m/>
    <m/>
    <s v="B H ANDERSON CONSTRUCTION"/>
    <m/>
    <s v="5594 KING ARTHUR CT"/>
    <x v="4"/>
    <x v="0"/>
    <x v="0"/>
    <m/>
  </r>
  <r>
    <n v="5"/>
    <n v="1788"/>
    <n v="1"/>
    <d v="2005-06-03T00:00:00"/>
    <x v="0"/>
    <n v="1"/>
    <s v="Churchill Area Neighbors"/>
    <n v="4229328"/>
    <n v="869498"/>
    <m/>
    <m/>
    <s v="HAZELL BRET"/>
    <m/>
    <s v="2613 BLACKTAIL DR"/>
    <x v="4"/>
    <x v="0"/>
    <x v="0"/>
    <m/>
  </r>
  <r>
    <n v="5"/>
    <n v="1965"/>
    <n v="1"/>
    <d v="2005-06-03T00:00:00"/>
    <x v="0"/>
    <n v="1"/>
    <s v="Santa Clara Community Organization"/>
    <n v="4222535"/>
    <n v="902694"/>
    <m/>
    <m/>
    <s v="IVERSON &amp; CO INC"/>
    <m/>
    <s v="3419 GOLDBERRY LN"/>
    <x v="4"/>
    <x v="0"/>
    <x v="0"/>
    <m/>
  </r>
  <r>
    <n v="5"/>
    <n v="1966"/>
    <n v="1"/>
    <d v="2005-06-03T00:00:00"/>
    <x v="0"/>
    <n v="1"/>
    <s v="Santa Clara Community Organization"/>
    <n v="4222378"/>
    <n v="902536"/>
    <m/>
    <m/>
    <s v="IVERSON &amp; CO INC"/>
    <m/>
    <s v="3412 GOLDBERRY LN"/>
    <x v="4"/>
    <x v="0"/>
    <x v="0"/>
    <m/>
  </r>
  <r>
    <n v="5"/>
    <n v="2090"/>
    <n v="1"/>
    <d v="2005-06-03T00:00:00"/>
    <x v="0"/>
    <n v="1"/>
    <s v="Santa Clara Community Organization"/>
    <n v="4222569"/>
    <n v="902428"/>
    <m/>
    <s v="River Road Plan 23.1R"/>
    <s v="IVERSON &amp; CO INC"/>
    <m/>
    <s v="1345 CHARDONNAY LN"/>
    <x v="4"/>
    <x v="0"/>
    <x v="0"/>
    <m/>
  </r>
  <r>
    <n v="5"/>
    <n v="2136"/>
    <n v="1"/>
    <d v="2005-06-03T00:00:00"/>
    <x v="0"/>
    <n v="1"/>
    <s v="Santa Clara Community Organization"/>
    <n v="4222520"/>
    <n v="902425"/>
    <m/>
    <s v="River Road Plan 21R"/>
    <s v="IVERSON &amp; CO INC"/>
    <m/>
    <s v="1349 CHARDONNAY LN"/>
    <x v="4"/>
    <x v="0"/>
    <x v="0"/>
    <m/>
  </r>
  <r>
    <n v="5"/>
    <n v="1749"/>
    <n v="1"/>
    <d v="2005-06-06T00:00:00"/>
    <x v="0"/>
    <n v="1"/>
    <s v="Santa Clara Community Organization"/>
    <n v="4226544"/>
    <n v="908416"/>
    <m/>
    <m/>
    <s v="WIECHERT BRUCE"/>
    <m/>
    <s v="138 WATERSTONE DR"/>
    <x v="4"/>
    <x v="0"/>
    <x v="0"/>
    <m/>
  </r>
  <r>
    <n v="5"/>
    <n v="1974"/>
    <n v="1"/>
    <d v="2005-06-06T00:00:00"/>
    <x v="3"/>
    <n v="2"/>
    <s v="Santa Clara Community Organization"/>
    <n v="4232716"/>
    <n v="898458"/>
    <m/>
    <m/>
    <s v="MCBETH BUILDERS INC"/>
    <m/>
    <s v="524 HELEN ST"/>
    <x v="4"/>
    <x v="1"/>
    <x v="1"/>
    <m/>
  </r>
  <r>
    <n v="5"/>
    <n v="1976"/>
    <n v="1"/>
    <d v="2005-06-06T00:00:00"/>
    <x v="3"/>
    <n v="2"/>
    <s v="Santa Clara Community Organization"/>
    <n v="4232792"/>
    <n v="898457"/>
    <m/>
    <m/>
    <s v="MCBETH BUILDERS INC"/>
    <m/>
    <s v="538 HELEN ST"/>
    <x v="4"/>
    <x v="1"/>
    <x v="1"/>
    <m/>
  </r>
  <r>
    <n v="5"/>
    <n v="2149"/>
    <n v="1"/>
    <d v="2005-06-06T00:00:00"/>
    <x v="0"/>
    <n v="1"/>
    <s v="Churchill Area Neighbors"/>
    <n v="4227664"/>
    <n v="868864"/>
    <m/>
    <m/>
    <s v="MADDEN JOHN &amp; NORINE"/>
    <m/>
    <s v="3229 BLACKTAIL DR"/>
    <x v="4"/>
    <x v="0"/>
    <x v="0"/>
    <m/>
  </r>
  <r>
    <n v="5"/>
    <n v="2177"/>
    <n v="1"/>
    <d v="2005-06-06T00:00:00"/>
    <x v="6"/>
    <n v="1"/>
    <s v="Crest Drive Citizens Association"/>
    <n v="4234621"/>
    <n v="870980"/>
    <s v="Single Family Dwelling"/>
    <m/>
    <s v="DOWNEY SCOTT J"/>
    <m/>
    <s v="1165 MCLEAN BLVD, Unit A"/>
    <x v="4"/>
    <x v="0"/>
    <x v="0"/>
    <s v="count as SDU_x000a_changed proposed BPR code to SDU from SDU and change multi-use code from SDU to SFD"/>
  </r>
  <r>
    <n v="5"/>
    <n v="1982"/>
    <n v="1"/>
    <d v="2005-06-07T00:00:00"/>
    <x v="0"/>
    <n v="1"/>
    <s v="Churchill Area Neighbors"/>
    <n v="4220972"/>
    <n v="873970"/>
    <m/>
    <m/>
    <s v="PADDOCK CONSTRUCTION DBA"/>
    <m/>
    <s v="2305 ROLLIE LP"/>
    <x v="4"/>
    <x v="0"/>
    <x v="0"/>
    <m/>
  </r>
  <r>
    <n v="5"/>
    <n v="2224"/>
    <n v="1"/>
    <d v="2005-06-07T00:00:00"/>
    <x v="0"/>
    <n v="1"/>
    <s v="Santa Clara Community Organization"/>
    <n v="4226306"/>
    <n v="908693"/>
    <m/>
    <m/>
    <s v="WIECHERT BRUCE"/>
    <m/>
    <s v="4630 ALTURA ST"/>
    <x v="4"/>
    <x v="0"/>
    <x v="0"/>
    <m/>
  </r>
  <r>
    <n v="5"/>
    <n v="1962"/>
    <n v="1"/>
    <d v="2005-06-08T00:00:00"/>
    <x v="0"/>
    <n v="1"/>
    <s v="Churchill Area Neighbors"/>
    <n v="4227915"/>
    <n v="868605"/>
    <m/>
    <m/>
    <s v="HEITMAN CUSTOM HOMES"/>
    <m/>
    <s v="3158 BLACKTAIL DR"/>
    <x v="4"/>
    <x v="0"/>
    <x v="0"/>
    <m/>
  </r>
  <r>
    <n v="5"/>
    <n v="2152"/>
    <n v="1"/>
    <d v="2005-06-08T00:00:00"/>
    <x v="0"/>
    <n v="1"/>
    <s v="Santa Clara Community Organization"/>
    <n v="4232195"/>
    <n v="899883"/>
    <m/>
    <m/>
    <s v="RUHOFF HOMEBUILDERS INC"/>
    <m/>
    <s v="403 SALTY WAY"/>
    <x v="4"/>
    <x v="0"/>
    <x v="0"/>
    <m/>
  </r>
  <r>
    <n v="5"/>
    <n v="252"/>
    <n v="1"/>
    <d v="2005-06-09T00:00:00"/>
    <x v="3"/>
    <n v="2"/>
    <s v="Santa Clara Community Organization"/>
    <n v="4232698"/>
    <n v="898269"/>
    <m/>
    <m/>
    <s v="RAKOCZY/WELKER ENTERPRISES"/>
    <m/>
    <s v="478 HELEN ST"/>
    <x v="4"/>
    <x v="1"/>
    <x v="1"/>
    <m/>
  </r>
  <r>
    <n v="5"/>
    <n v="1089"/>
    <n v="1"/>
    <d v="2005-06-09T00:00:00"/>
    <x v="0"/>
    <n v="1"/>
    <s v="Cal Young Neighborhood Association"/>
    <n v="4242936"/>
    <n v="889496"/>
    <m/>
    <m/>
    <s v="OREGON ESTATES LLC"/>
    <m/>
    <s v="1474 ARONDO CT"/>
    <x v="4"/>
    <x v="0"/>
    <x v="0"/>
    <m/>
  </r>
  <r>
    <n v="5"/>
    <n v="1306"/>
    <n v="1"/>
    <d v="2005-06-09T00:00:00"/>
    <x v="0"/>
    <n v="1"/>
    <s v="Churchill Area Neighbors"/>
    <n v="4223256"/>
    <n v="870852"/>
    <m/>
    <s v="Mascord 2713B"/>
    <s v="STANGLAND CONSTRUCTION INC"/>
    <m/>
    <s v="2969 SUMMIT TERRACE DR"/>
    <x v="4"/>
    <x v="0"/>
    <x v="0"/>
    <m/>
  </r>
  <r>
    <n v="5"/>
    <n v="1480"/>
    <n v="1"/>
    <d v="2005-06-09T00:00:00"/>
    <x v="0"/>
    <n v="1"/>
    <s v="Churchill Area Neighbors"/>
    <n v="4229699"/>
    <n v="870271"/>
    <m/>
    <m/>
    <s v="REZAEE SHAHRAM"/>
    <m/>
    <s v="2541 RIDGEMONT DR"/>
    <x v="4"/>
    <x v="0"/>
    <x v="0"/>
    <m/>
  </r>
  <r>
    <n v="5"/>
    <n v="2294"/>
    <n v="1"/>
    <d v="2005-06-09T00:00:00"/>
    <x v="0"/>
    <n v="1"/>
    <s v="Northeast Neighbors"/>
    <n v="4246414"/>
    <n v="896531"/>
    <m/>
    <s v="Hayden Plan 2"/>
    <s v="HAYDEN ENTERPRISES INC"/>
    <m/>
    <s v="2509 MOUNTAIN TER"/>
    <x v="4"/>
    <x v="0"/>
    <x v="0"/>
    <m/>
  </r>
  <r>
    <n v="5"/>
    <n v="1898"/>
    <n v="1"/>
    <d v="2005-06-10T00:00:00"/>
    <x v="0"/>
    <n v="1"/>
    <s v="Churchill Area Neighbors"/>
    <n v="4228893"/>
    <n v="869336"/>
    <m/>
    <m/>
    <s v="ORMSBY LARRY"/>
    <m/>
    <s v="2775 BLACKTAIL DR"/>
    <x v="4"/>
    <x v="0"/>
    <x v="0"/>
    <m/>
  </r>
  <r>
    <n v="5"/>
    <n v="2206"/>
    <n v="1"/>
    <d v="2005-06-10T00:00:00"/>
    <x v="0"/>
    <n v="1"/>
    <s v="Churchill Area Neighbors"/>
    <n v="4223542"/>
    <n v="869044"/>
    <m/>
    <m/>
    <s v="GANSEN CONSTRUCTION"/>
    <m/>
    <s v="3163 SUMMIT SKY BLVD"/>
    <x v="4"/>
    <x v="0"/>
    <x v="0"/>
    <m/>
  </r>
  <r>
    <n v="5"/>
    <n v="1929"/>
    <n v="1"/>
    <d v="2005-06-13T00:00:00"/>
    <x v="0"/>
    <n v="1"/>
    <s v="Northeast Neighbors"/>
    <n v="4250287"/>
    <n v="894027"/>
    <m/>
    <m/>
    <s v="ANSLOW &amp; DEGENEAULT"/>
    <m/>
    <s v="2610 CUMBERLAND DR"/>
    <x v="4"/>
    <x v="0"/>
    <x v="0"/>
    <m/>
  </r>
  <r>
    <n v="5"/>
    <n v="2011"/>
    <n v="1"/>
    <d v="2005-06-13T00:00:00"/>
    <x v="0"/>
    <n v="1"/>
    <s v="Northeast Neighbors"/>
    <n v="4250277"/>
    <n v="894436"/>
    <m/>
    <m/>
    <s v="FUTURE B HOMES INC"/>
    <m/>
    <s v="2656 CUMBERLAND DR"/>
    <x v="4"/>
    <x v="0"/>
    <x v="0"/>
    <m/>
  </r>
  <r>
    <n v="5"/>
    <n v="2234"/>
    <n v="1"/>
    <d v="2005-06-13T00:00:00"/>
    <x v="0"/>
    <n v="1"/>
    <s v="Santa Clara Community Organization"/>
    <n v="4223397"/>
    <n v="898979"/>
    <m/>
    <s v="Mascord Plan #22122B"/>
    <s v="S S D LLC"/>
    <m/>
    <s v="2616 CROWTHER DR"/>
    <x v="4"/>
    <x v="0"/>
    <x v="0"/>
    <m/>
  </r>
  <r>
    <n v="5"/>
    <n v="2295"/>
    <n v="1"/>
    <d v="2005-06-13T00:00:00"/>
    <x v="0"/>
    <n v="1"/>
    <s v="Northeast Neighbors"/>
    <n v="4246277"/>
    <n v="896539"/>
    <m/>
    <s v="Hayden Plan 2"/>
    <s v="HAYDEN ENTERPRISES INC"/>
    <m/>
    <s v="2487 MOUNTAIN TER"/>
    <x v="4"/>
    <x v="0"/>
    <x v="0"/>
    <m/>
  </r>
  <r>
    <n v="5"/>
    <n v="2296"/>
    <n v="1"/>
    <d v="2005-06-13T00:00:00"/>
    <x v="0"/>
    <n v="1"/>
    <s v="Northeast Neighbors"/>
    <n v="4246035"/>
    <n v="896548"/>
    <m/>
    <s v="Hayden Plan 2"/>
    <s v="HAYDEN ENTERPRISES INC"/>
    <m/>
    <s v="2449 MOUNTAIN TER"/>
    <x v="4"/>
    <x v="0"/>
    <x v="0"/>
    <m/>
  </r>
  <r>
    <n v="5"/>
    <n v="2397"/>
    <n v="1"/>
    <d v="2005-06-13T00:00:00"/>
    <x v="0"/>
    <n v="1"/>
    <s v="Active Bethel Citizens"/>
    <n v="4223240"/>
    <n v="889228"/>
    <m/>
    <m/>
    <s v="VANESSA THOMASTON PROPERTIES INC"/>
    <m/>
    <s v="3750 CONCORD ST"/>
    <x v="4"/>
    <x v="0"/>
    <x v="0"/>
    <m/>
  </r>
  <r>
    <n v="5"/>
    <n v="2398"/>
    <n v="1"/>
    <d v="2005-06-13T00:00:00"/>
    <x v="6"/>
    <n v="1"/>
    <s v="Crest Drive Citizens Association"/>
    <n v="4235929"/>
    <n v="870879"/>
    <m/>
    <m/>
    <s v="WARREN CHERYL JO"/>
    <m/>
    <s v="2840 FRIENDLY ST, Unit A"/>
    <x v="4"/>
    <x v="0"/>
    <x v="0"/>
    <m/>
  </r>
  <r>
    <n v="4"/>
    <n v="5852"/>
    <n v="1"/>
    <d v="2005-06-14T00:00:00"/>
    <x v="0"/>
    <n v="1"/>
    <s v="Active Bethel Citizens"/>
    <n v="4212574"/>
    <n v="891723"/>
    <m/>
    <m/>
    <s v="B H ANDERSON CONSTRUCTION"/>
    <m/>
    <s v="5568 KING ARTHUR CT"/>
    <x v="4"/>
    <x v="0"/>
    <x v="0"/>
    <m/>
  </r>
  <r>
    <n v="4"/>
    <n v="6268"/>
    <n v="1"/>
    <d v="2005-06-14T00:00:00"/>
    <x v="0"/>
    <n v="1"/>
    <s v="Active Bethel Citizens"/>
    <n v="4212532"/>
    <n v="891723"/>
    <m/>
    <m/>
    <s v="B H ANDERSON CONSTRUCTION"/>
    <m/>
    <s v="5572 KING ARTHUR CT"/>
    <x v="4"/>
    <x v="0"/>
    <x v="0"/>
    <m/>
  </r>
  <r>
    <n v="5"/>
    <n v="2354"/>
    <n v="1"/>
    <d v="2005-06-14T00:00:00"/>
    <x v="0"/>
    <n v="1"/>
    <s v="Northeast Neighbors"/>
    <n v="4250354"/>
    <n v="894314"/>
    <m/>
    <m/>
    <s v="FUTURE B HOMES INC"/>
    <m/>
    <s v="2642 CUMBERLAND DR"/>
    <x v="4"/>
    <x v="0"/>
    <x v="0"/>
    <m/>
  </r>
  <r>
    <n v="5"/>
    <n v="2290"/>
    <n v="1"/>
    <d v="2005-06-15T00:00:00"/>
    <x v="0"/>
    <n v="1"/>
    <s v="Northeast Neighbors"/>
    <n v="4246319"/>
    <n v="896539"/>
    <m/>
    <s v="Hayden Plan 2B"/>
    <s v="HAYDEN ENTERPRISES INC"/>
    <m/>
    <s v="2495 MOUNTAIN TER"/>
    <x v="4"/>
    <x v="0"/>
    <x v="0"/>
    <m/>
  </r>
  <r>
    <n v="5"/>
    <n v="2291"/>
    <n v="1"/>
    <d v="2005-06-15T00:00:00"/>
    <x v="0"/>
    <n v="1"/>
    <s v="Northeast Neighbors"/>
    <n v="4246155"/>
    <n v="896543"/>
    <m/>
    <s v="Hayden Plan 2B"/>
    <s v="HAYDEN ENTERPRISES INC"/>
    <m/>
    <s v="2467 MOUNTAIN TER"/>
    <x v="4"/>
    <x v="0"/>
    <x v="0"/>
    <m/>
  </r>
  <r>
    <n v="5"/>
    <n v="2292"/>
    <n v="1"/>
    <d v="2005-06-15T00:00:00"/>
    <x v="0"/>
    <n v="1"/>
    <s v="Northeast Neighbors"/>
    <n v="4246075"/>
    <n v="896546"/>
    <m/>
    <s v="Hayden Plan 2B"/>
    <s v="HAYDEN ENTERPRISES INC"/>
    <m/>
    <s v="2455 MOUNTAIN TER"/>
    <x v="4"/>
    <x v="0"/>
    <x v="0"/>
    <m/>
  </r>
  <r>
    <n v="5"/>
    <n v="1317"/>
    <n v="1"/>
    <d v="2005-06-16T00:00:00"/>
    <x v="0"/>
    <n v="1"/>
    <s v="Churchill Area Neighbors"/>
    <n v="4227540"/>
    <n v="869845"/>
    <m/>
    <m/>
    <s v="SIANIS ALEXANDRA"/>
    <m/>
    <s v="3277 MYSTIC LN"/>
    <x v="4"/>
    <x v="0"/>
    <x v="0"/>
    <m/>
  </r>
  <r>
    <n v="5"/>
    <n v="2615"/>
    <n v="1"/>
    <d v="2005-06-16T00:00:00"/>
    <x v="6"/>
    <n v="1"/>
    <s v="Fairmount Neighbors"/>
    <n v="4247491"/>
    <n v="875273"/>
    <m/>
    <m/>
    <s v="HARMENING CHRISTOPHER D"/>
    <m/>
    <s v="1801 ORCHARD ST, Unit A"/>
    <x v="4"/>
    <x v="0"/>
    <x v="0"/>
    <m/>
  </r>
  <r>
    <n v="4"/>
    <n v="6211"/>
    <n v="1"/>
    <d v="2005-06-17T00:00:00"/>
    <x v="0"/>
    <n v="1"/>
    <s v="Churchill Area Neighbors"/>
    <n v="4228253"/>
    <n v="871974"/>
    <m/>
    <m/>
    <s v="DAHLQUIST GARY"/>
    <m/>
    <s v="2634 W 28TH AVE"/>
    <x v="4"/>
    <x v="0"/>
    <x v="0"/>
    <m/>
  </r>
  <r>
    <n v="5"/>
    <n v="2003"/>
    <n v="1"/>
    <d v="2005-06-17T00:00:00"/>
    <x v="0"/>
    <n v="1"/>
    <s v="Churchill Area Neighbors"/>
    <n v="4228713"/>
    <n v="869043"/>
    <m/>
    <m/>
    <s v="TERRY SHERMAN D"/>
    <m/>
    <s v="2909 BLACKTAIL DR"/>
    <x v="4"/>
    <x v="0"/>
    <x v="0"/>
    <m/>
  </r>
  <r>
    <n v="5"/>
    <n v="2287"/>
    <n v="1"/>
    <d v="2005-06-17T00:00:00"/>
    <x v="0"/>
    <n v="1"/>
    <s v="Harlow Neighbors"/>
    <n v="4249446"/>
    <n v="884792"/>
    <m/>
    <s v="Arbor South Brickley Mode"/>
    <s v="BRIAN MURRY HOMES"/>
    <m/>
    <s v="3492 WHISPER LN"/>
    <x v="4"/>
    <x v="0"/>
    <x v="0"/>
    <m/>
  </r>
  <r>
    <n v="5"/>
    <n v="2442"/>
    <n v="1"/>
    <d v="2005-06-17T00:00:00"/>
    <x v="0"/>
    <n v="1"/>
    <s v="Santa Clara Community Organization"/>
    <n v="4226783"/>
    <n v="908615"/>
    <m/>
    <m/>
    <s v="BRUCE WIECHERT CUSTOM HOMES"/>
    <m/>
    <s v="4628 CHAMPAGNE LN"/>
    <x v="4"/>
    <x v="0"/>
    <x v="0"/>
    <m/>
  </r>
  <r>
    <n v="5"/>
    <n v="2514"/>
    <n v="1"/>
    <d v="2005-06-17T00:00:00"/>
    <x v="0"/>
    <n v="1"/>
    <s v="Santa Clara Community Organization"/>
    <n v="4222292"/>
    <n v="902402"/>
    <m/>
    <m/>
    <s v="IVERSON &amp; CO INC"/>
    <m/>
    <s v="3413 CABERNET LN"/>
    <x v="4"/>
    <x v="0"/>
    <x v="0"/>
    <m/>
  </r>
  <r>
    <n v="5"/>
    <n v="2388"/>
    <n v="1"/>
    <d v="2005-06-20T00:00:00"/>
    <x v="0"/>
    <n v="1"/>
    <s v="Northeast Neighbors"/>
    <n v="4242718"/>
    <n v="897116"/>
    <m/>
    <m/>
    <s v="MELTEBEKE CONSTRUCTION DBA"/>
    <m/>
    <s v="3112 LAKE CREST DR"/>
    <x v="4"/>
    <x v="0"/>
    <x v="0"/>
    <m/>
  </r>
  <r>
    <n v="5"/>
    <n v="2476"/>
    <n v="1"/>
    <d v="2005-06-20T00:00:00"/>
    <x v="0"/>
    <n v="1"/>
    <s v="Active Bethel Citizens"/>
    <n v="4216201"/>
    <n v="888220"/>
    <m/>
    <s v="Santa Monica 2452A"/>
    <s v="D R HORTON INC"/>
    <m/>
    <s v="1157 WELCOME WAY"/>
    <x v="4"/>
    <x v="0"/>
    <x v="0"/>
    <m/>
  </r>
  <r>
    <n v="5"/>
    <n v="2477"/>
    <n v="1"/>
    <d v="2005-06-20T00:00:00"/>
    <x v="0"/>
    <n v="1"/>
    <s v="Active Bethel Citizens"/>
    <n v="4216245"/>
    <n v="888303"/>
    <m/>
    <s v="Rockport 1479B"/>
    <s v="D R HORTON INC"/>
    <m/>
    <s v="1044 THRONE DR"/>
    <x v="4"/>
    <x v="0"/>
    <x v="0"/>
    <m/>
  </r>
  <r>
    <n v="5"/>
    <n v="2478"/>
    <n v="1"/>
    <d v="2005-06-20T00:00:00"/>
    <x v="0"/>
    <n v="1"/>
    <s v="Active Bethel Citizens"/>
    <n v="4216014"/>
    <n v="888370"/>
    <m/>
    <s v="Brentwood #1840A"/>
    <s v="D R HORTON INC"/>
    <m/>
    <s v="1054 HEATHROW DR"/>
    <x v="4"/>
    <x v="0"/>
    <x v="0"/>
    <m/>
  </r>
  <r>
    <n v="5"/>
    <n v="2479"/>
    <n v="1"/>
    <d v="2005-06-20T00:00:00"/>
    <x v="0"/>
    <n v="1"/>
    <s v="Active Bethel Citizens"/>
    <n v="4216026"/>
    <n v="888222"/>
    <m/>
    <s v="Rockport 1479A"/>
    <s v="D R HORTON INC"/>
    <m/>
    <s v="1171 WELCOME WAY"/>
    <x v="4"/>
    <x v="0"/>
    <x v="0"/>
    <m/>
  </r>
  <r>
    <n v="5"/>
    <n v="2480"/>
    <n v="1"/>
    <d v="2005-06-20T00:00:00"/>
    <x v="0"/>
    <n v="1"/>
    <s v="Active Bethel Citizens"/>
    <n v="4216137"/>
    <n v="888221"/>
    <m/>
    <s v="Brentwood #1840B"/>
    <s v="D R HORTON INC"/>
    <m/>
    <s v="1165 WELCOME WAY"/>
    <x v="4"/>
    <x v="0"/>
    <x v="0"/>
    <m/>
  </r>
  <r>
    <n v="5"/>
    <n v="2481"/>
    <n v="1"/>
    <d v="2005-06-20T00:00:00"/>
    <x v="0"/>
    <n v="1"/>
    <s v="Active Bethel Citizens"/>
    <n v="4216249"/>
    <n v="888428"/>
    <m/>
    <s v="Westport 2054B"/>
    <s v="D R HORTON INC"/>
    <m/>
    <s v="1072 THRONE DR"/>
    <x v="4"/>
    <x v="0"/>
    <x v="0"/>
    <m/>
  </r>
  <r>
    <n v="5"/>
    <n v="2482"/>
    <n v="1"/>
    <d v="2005-06-20T00:00:00"/>
    <x v="0"/>
    <n v="1"/>
    <s v="Active Bethel Citizens"/>
    <n v="4216247"/>
    <n v="888362"/>
    <m/>
    <s v="Acadia #2314A"/>
    <s v="D R HORTON INC"/>
    <m/>
    <s v="1064 THRONE DR"/>
    <x v="4"/>
    <x v="0"/>
    <x v="0"/>
    <m/>
  </r>
  <r>
    <n v="5"/>
    <n v="2483"/>
    <n v="1"/>
    <d v="2005-06-20T00:00:00"/>
    <x v="0"/>
    <n v="1"/>
    <s v="Active Bethel Citizens"/>
    <n v="4216014"/>
    <n v="888306"/>
    <m/>
    <s v="Westport 2054A"/>
    <s v="D R HORTON INC"/>
    <m/>
    <s v="1038 HEATHROW DR"/>
    <x v="4"/>
    <x v="0"/>
    <x v="0"/>
    <m/>
  </r>
  <r>
    <n v="5"/>
    <n v="1830"/>
    <n v="1"/>
    <d v="2005-06-21T00:00:00"/>
    <x v="0"/>
    <n v="1"/>
    <s v="Southeast Neighbors"/>
    <n v="4246896"/>
    <n v="863228"/>
    <m/>
    <m/>
    <s v="HAWES GEORGE"/>
    <m/>
    <s v="4312 WENDELL LN"/>
    <x v="4"/>
    <x v="0"/>
    <x v="0"/>
    <m/>
  </r>
  <r>
    <n v="5"/>
    <n v="2182"/>
    <n v="1"/>
    <d v="2005-06-21T00:00:00"/>
    <x v="0"/>
    <n v="1"/>
    <s v="River Road Community Organization"/>
    <n v="4232184"/>
    <n v="890666"/>
    <m/>
    <m/>
    <s v="WELWYN GROUP L L C"/>
    <m/>
    <s v="1158 STEVI SHAY LN"/>
    <x v="4"/>
    <x v="0"/>
    <x v="0"/>
    <m/>
  </r>
  <r>
    <n v="5"/>
    <n v="2257"/>
    <n v="1"/>
    <d v="2005-06-21T00:00:00"/>
    <x v="0"/>
    <n v="1"/>
    <s v="Churchill Area Neighbors"/>
    <n v="4227660"/>
    <n v="868184"/>
    <m/>
    <m/>
    <s v="LENN NICHOLI"/>
    <m/>
    <s v="3190 MCNAULL DR"/>
    <x v="4"/>
    <x v="0"/>
    <x v="0"/>
    <m/>
  </r>
  <r>
    <n v="5"/>
    <n v="2303"/>
    <n v="1"/>
    <d v="2005-06-21T00:00:00"/>
    <x v="0"/>
    <n v="1"/>
    <s v="Churchill Area Neighbors"/>
    <n v="4223996"/>
    <n v="870465"/>
    <m/>
    <m/>
    <s v="BREEDEN BROS INC--DUPLICATE"/>
    <m/>
    <s v="3345 BENTLEY AVE"/>
    <x v="4"/>
    <x v="0"/>
    <x v="0"/>
    <m/>
  </r>
  <r>
    <n v="5"/>
    <n v="2471"/>
    <n v="1"/>
    <d v="2005-06-21T00:00:00"/>
    <x v="2"/>
    <n v="1"/>
    <s v="Northeast Neighbors"/>
    <n v="4246101"/>
    <n v="897622"/>
    <m/>
    <m/>
    <s v="WALER DONALD L"/>
    <m/>
    <s v="2452 DALE AVE"/>
    <x v="4"/>
    <x v="0"/>
    <x v="0"/>
    <m/>
  </r>
  <r>
    <n v="5"/>
    <n v="2515"/>
    <n v="1"/>
    <d v="2005-06-21T00:00:00"/>
    <x v="0"/>
    <n v="1"/>
    <s v="Churchill Area Neighbors"/>
    <n v="4227681"/>
    <n v="869352"/>
    <m/>
    <m/>
    <s v="LONGWORTH LARRY &amp; SHERRY"/>
    <m/>
    <s v="3277 BLACKTAIL DR"/>
    <x v="4"/>
    <x v="0"/>
    <x v="0"/>
    <m/>
  </r>
  <r>
    <n v="5"/>
    <n v="2282"/>
    <n v="1"/>
    <d v="2005-06-22T00:00:00"/>
    <x v="0"/>
    <n v="1"/>
    <s v="Northeast Neighbors"/>
    <n v="4246126"/>
    <n v="896368"/>
    <m/>
    <s v="Hayden Elmwood"/>
    <s v="HAYDEN ENTERPRISES INC"/>
    <m/>
    <s v="2443 PARK VIEW DR"/>
    <x v="4"/>
    <x v="0"/>
    <x v="0"/>
    <m/>
  </r>
  <r>
    <n v="5"/>
    <n v="2283"/>
    <n v="1"/>
    <d v="2005-06-22T00:00:00"/>
    <x v="0"/>
    <n v="1"/>
    <s v="Northeast Neighbors"/>
    <n v="4246237"/>
    <n v="896538"/>
    <m/>
    <s v="Hayden Elmwood"/>
    <s v="HAYDEN ENTERPRISES INC"/>
    <m/>
    <s v="2481 MOUNTAIN TER"/>
    <x v="4"/>
    <x v="0"/>
    <x v="0"/>
    <m/>
  </r>
  <r>
    <n v="5"/>
    <n v="2284"/>
    <n v="1"/>
    <d v="2005-06-22T00:00:00"/>
    <x v="0"/>
    <n v="1"/>
    <s v="Northeast Neighbors"/>
    <n v="4246054"/>
    <n v="896444"/>
    <m/>
    <s v="Hayden Elmwood"/>
    <s v="HAYDEN ENTERPRISES INC"/>
    <m/>
    <s v="2450 MOUNTAIN TER"/>
    <x v="4"/>
    <x v="0"/>
    <x v="0"/>
    <m/>
  </r>
  <r>
    <n v="5"/>
    <n v="2285"/>
    <n v="1"/>
    <d v="2005-06-22T00:00:00"/>
    <x v="0"/>
    <n v="1"/>
    <s v="Northeast Neighbors"/>
    <n v="4246128"/>
    <n v="896442"/>
    <m/>
    <s v="Hayden Elmwood"/>
    <s v="HAYDEN ENTERPRISES INC"/>
    <m/>
    <s v="2466 MOUNTAIN TER"/>
    <x v="4"/>
    <x v="0"/>
    <x v="0"/>
    <m/>
  </r>
  <r>
    <n v="5"/>
    <n v="2286"/>
    <n v="1"/>
    <d v="2005-06-22T00:00:00"/>
    <x v="0"/>
    <n v="1"/>
    <s v="Northeast Neighbors"/>
    <n v="4246117"/>
    <n v="896542"/>
    <m/>
    <s v="Hayden Elmwood"/>
    <s v="HAYDEN ENTERPRISES INC"/>
    <m/>
    <s v="2461 MOUNTAIN TER"/>
    <x v="4"/>
    <x v="0"/>
    <x v="0"/>
    <m/>
  </r>
  <r>
    <n v="5"/>
    <n v="2288"/>
    <n v="1"/>
    <d v="2005-06-22T00:00:00"/>
    <x v="0"/>
    <n v="1"/>
    <s v="Northeast Neighbors"/>
    <n v="4246049"/>
    <n v="896371"/>
    <m/>
    <s v="Hayden Elmwood"/>
    <s v="HAYDEN ENTERPRISES INC"/>
    <m/>
    <s v="2425 PARK VIEW DR"/>
    <x v="4"/>
    <x v="0"/>
    <x v="0"/>
    <m/>
  </r>
  <r>
    <n v="5"/>
    <n v="2297"/>
    <n v="1"/>
    <d v="2005-06-22T00:00:00"/>
    <x v="0"/>
    <n v="1"/>
    <s v="Northeast Neighbors"/>
    <n v="4246093"/>
    <n v="896442"/>
    <m/>
    <s v="Plan 4B"/>
    <s v="HAYDEN ENTERPRISES INC"/>
    <m/>
    <s v="2458 MOUNTAIN TER"/>
    <x v="4"/>
    <x v="0"/>
    <x v="0"/>
    <m/>
  </r>
  <r>
    <n v="5"/>
    <n v="2298"/>
    <n v="1"/>
    <d v="2005-06-22T00:00:00"/>
    <x v="0"/>
    <n v="1"/>
    <s v="Northeast Neighbors"/>
    <n v="4246197"/>
    <n v="896539"/>
    <m/>
    <s v="Plan 4B"/>
    <s v="HAYDEN ENTERPRISES INC"/>
    <m/>
    <s v="2475 MOUNTAIN TER"/>
    <x v="4"/>
    <x v="0"/>
    <x v="0"/>
    <m/>
  </r>
  <r>
    <n v="5"/>
    <n v="2299"/>
    <n v="1"/>
    <d v="2005-06-22T00:00:00"/>
    <x v="0"/>
    <n v="1"/>
    <s v="Northeast Neighbors"/>
    <n v="4246090"/>
    <n v="896371"/>
    <m/>
    <s v="Plan 4"/>
    <s v="HAYDEN ENTERPRISES INC"/>
    <m/>
    <s v="2431 PARK VIEW DR"/>
    <x v="4"/>
    <x v="0"/>
    <x v="0"/>
    <m/>
  </r>
  <r>
    <n v="5"/>
    <n v="2300"/>
    <n v="1"/>
    <d v="2005-06-22T00:00:00"/>
    <x v="0"/>
    <n v="1"/>
    <s v="Northeast Neighbors"/>
    <n v="4245997"/>
    <n v="896547"/>
    <m/>
    <s v="Plan 4"/>
    <s v="HAYDEN ENTERPRISES INC"/>
    <m/>
    <s v="2441 MOUNTAIN TER"/>
    <x v="4"/>
    <x v="0"/>
    <x v="0"/>
    <m/>
  </r>
  <r>
    <n v="5"/>
    <n v="2558"/>
    <n v="1"/>
    <d v="2005-06-22T00:00:00"/>
    <x v="0"/>
    <n v="1"/>
    <s v="Active Bethel Citizens"/>
    <n v="4216151"/>
    <n v="888299"/>
    <m/>
    <s v="D R Arcadia B #2314"/>
    <s v="D R HORTON INC"/>
    <m/>
    <s v="1043 HEATHROW DR"/>
    <x v="4"/>
    <x v="0"/>
    <x v="0"/>
    <m/>
  </r>
  <r>
    <n v="5"/>
    <n v="2559"/>
    <n v="1"/>
    <d v="2005-06-22T00:00:00"/>
    <x v="0"/>
    <n v="1"/>
    <s v="Active Bethel Citizens"/>
    <n v="4216154"/>
    <n v="888366"/>
    <m/>
    <s v="D R Brentwood #184 A &amp; B"/>
    <s v="D R HORTON INC"/>
    <m/>
    <s v="1057 HEATHROW DR"/>
    <x v="4"/>
    <x v="0"/>
    <x v="0"/>
    <m/>
  </r>
  <r>
    <n v="5"/>
    <n v="2560"/>
    <n v="1"/>
    <d v="2005-06-22T00:00:00"/>
    <x v="0"/>
    <n v="1"/>
    <s v="Active Bethel Citizens"/>
    <n v="4216261"/>
    <n v="888215"/>
    <m/>
    <s v="Stafford #2236"/>
    <s v="D R HORTON INC"/>
    <m/>
    <s v="1153 WELCOME WAY"/>
    <x v="4"/>
    <x v="0"/>
    <x v="0"/>
    <m/>
  </r>
  <r>
    <n v="5"/>
    <n v="2561"/>
    <n v="1"/>
    <d v="2005-06-22T00:00:00"/>
    <x v="0"/>
    <n v="1"/>
    <s v="Active Bethel Citizens"/>
    <n v="4216159"/>
    <n v="888430"/>
    <m/>
    <s v="Stafford #2236"/>
    <s v="D R HORTON INC"/>
    <m/>
    <s v="1063 HEATHROW DR"/>
    <x v="4"/>
    <x v="0"/>
    <x v="0"/>
    <m/>
  </r>
  <r>
    <n v="5"/>
    <n v="2461"/>
    <n v="1"/>
    <d v="2005-06-23T00:00:00"/>
    <x v="0"/>
    <n v="1"/>
    <s v="Churchill Area Neighbors"/>
    <n v="4227530"/>
    <n v="869569"/>
    <m/>
    <m/>
    <s v="BELLA CHATEAU HOMES INC"/>
    <m/>
    <s v="3304 BLACKTAIL DR"/>
    <x v="4"/>
    <x v="0"/>
    <x v="0"/>
    <m/>
  </r>
  <r>
    <n v="5"/>
    <n v="2341"/>
    <n v="1"/>
    <d v="2005-06-24T00:00:00"/>
    <x v="3"/>
    <n v="2"/>
    <s v="Jefferson Westside Neighbors"/>
    <n v="4233756"/>
    <n v="878644"/>
    <m/>
    <m/>
    <s v="NAEGLE VANCE"/>
    <m/>
    <s v="1465 W 11TH AVE"/>
    <x v="4"/>
    <x v="1"/>
    <x v="1"/>
    <m/>
  </r>
  <r>
    <n v="5"/>
    <n v="2537"/>
    <n v="1"/>
    <d v="2005-06-24T00:00:00"/>
    <x v="0"/>
    <n v="1"/>
    <s v="Santa Clara Community Organization"/>
    <n v="4223582"/>
    <n v="898744"/>
    <m/>
    <s v="Mascord 22145 Cascade ANG eng"/>
    <s v="HEITMAN CUSTOM HOMES"/>
    <m/>
    <s v="1133 SERENA WAY"/>
    <x v="4"/>
    <x v="0"/>
    <x v="0"/>
    <m/>
  </r>
  <r>
    <n v="5"/>
    <n v="2226"/>
    <n v="1"/>
    <d v="2005-06-27T00:00:00"/>
    <x v="0"/>
    <n v="1"/>
    <s v="Churchill Area Neighbors"/>
    <n v="4228537"/>
    <n v="869168"/>
    <m/>
    <m/>
    <s v="MABINUORI TUNJI &amp; CHRISTINA"/>
    <m/>
    <s v="3066 HERALD LN"/>
    <x v="4"/>
    <x v="0"/>
    <x v="0"/>
    <m/>
  </r>
  <r>
    <n v="5"/>
    <n v="2281"/>
    <n v="1"/>
    <d v="2005-06-27T00:00:00"/>
    <x v="0"/>
    <n v="2"/>
    <s v="Santa Clara Community Organization"/>
    <n v="4232712"/>
    <n v="898366"/>
    <m/>
    <m/>
    <s v="R W HOMES"/>
    <m/>
    <s v="496 HELEN ST"/>
    <x v="4"/>
    <x v="0"/>
    <x v="0"/>
    <m/>
  </r>
  <r>
    <n v="5"/>
    <n v="2093"/>
    <n v="1"/>
    <d v="2005-06-28T00:00:00"/>
    <x v="0"/>
    <n v="1"/>
    <s v="Amazon Neighbors Association"/>
    <n v="4242608"/>
    <n v="871785"/>
    <m/>
    <m/>
    <s v="SORRIC RICHARD JOHN"/>
    <m/>
    <s v="2628 ALDER ST"/>
    <x v="4"/>
    <x v="0"/>
    <x v="0"/>
    <m/>
  </r>
  <r>
    <n v="5"/>
    <n v="2151"/>
    <n v="1"/>
    <d v="2005-06-28T00:00:00"/>
    <x v="0"/>
    <n v="1"/>
    <s v="Santa Clara Community Organization"/>
    <n v="4232273"/>
    <n v="899882"/>
    <m/>
    <m/>
    <s v="RUHOFF HOMEBUILDERS INC"/>
    <m/>
    <s v="2862 TAITO ST"/>
    <x v="4"/>
    <x v="0"/>
    <x v="0"/>
    <m/>
  </r>
  <r>
    <n v="5"/>
    <n v="2356"/>
    <n v="1"/>
    <d v="2005-06-28T00:00:00"/>
    <x v="0"/>
    <n v="1"/>
    <s v="Northeast Neighbors"/>
    <n v="4250458"/>
    <n v="894027"/>
    <m/>
    <m/>
    <s v="FUTURE B HOMES INC"/>
    <m/>
    <s v="2617 CUMBERLAND DR"/>
    <x v="4"/>
    <x v="0"/>
    <x v="0"/>
    <m/>
  </r>
  <r>
    <n v="4"/>
    <n v="3108"/>
    <n v="1"/>
    <d v="2005-06-29T00:00:00"/>
    <x v="0"/>
    <n v="1"/>
    <s v="Goodpasture Island Neighbors"/>
    <n v="4235601"/>
    <n v="893607"/>
    <m/>
    <m/>
    <s v="STEWART THOMAS"/>
    <m/>
    <s v="2628 EDGEWATER DR"/>
    <x v="4"/>
    <x v="0"/>
    <x v="0"/>
    <m/>
  </r>
  <r>
    <n v="4"/>
    <n v="5616"/>
    <n v="1"/>
    <d v="2005-06-29T00:00:00"/>
    <x v="0"/>
    <n v="1"/>
    <s v="Active Bethel Citizens"/>
    <n v="4212611"/>
    <n v="891718"/>
    <m/>
    <m/>
    <s v="B H ANDERSON CONSTRUCTION"/>
    <m/>
    <s v="5554 KING ARTHUR CT"/>
    <x v="4"/>
    <x v="0"/>
    <x v="0"/>
    <m/>
  </r>
  <r>
    <n v="4"/>
    <n v="5741"/>
    <n v="1"/>
    <d v="2005-06-29T00:00:00"/>
    <x v="0"/>
    <n v="1"/>
    <s v="Active Bethel Citizens"/>
    <n v="4212652"/>
    <n v="891717"/>
    <m/>
    <m/>
    <s v="B H ANDERSON CONSTRUCTION"/>
    <m/>
    <s v="5546 KING ARTHUR CT"/>
    <x v="4"/>
    <x v="0"/>
    <x v="0"/>
    <m/>
  </r>
  <r>
    <n v="5"/>
    <n v="2232"/>
    <n v="1"/>
    <d v="2005-06-29T00:00:00"/>
    <x v="0"/>
    <n v="1"/>
    <s v="Santa Clara Community Organization"/>
    <n v="4223891"/>
    <n v="898570"/>
    <m/>
    <s v="Arbor South Sweethome"/>
    <s v="S S D LLC"/>
    <m/>
    <s v="2541 BORDERS DR"/>
    <x v="4"/>
    <x v="0"/>
    <x v="0"/>
    <m/>
  </r>
  <r>
    <n v="5"/>
    <n v="2326"/>
    <n v="1"/>
    <d v="2005-06-29T00:00:00"/>
    <x v="0"/>
    <n v="1"/>
    <s v="Crest Drive Citizens Association"/>
    <n v="4237299"/>
    <n v="868691"/>
    <m/>
    <m/>
    <s v="MCDONALD JAMES E"/>
    <m/>
    <s v="560 CREST DR"/>
    <x v="4"/>
    <x v="0"/>
    <x v="0"/>
    <m/>
  </r>
  <r>
    <n v="5"/>
    <n v="2584"/>
    <n v="1"/>
    <d v="2005-06-29T00:00:00"/>
    <x v="0"/>
    <n v="1"/>
    <s v="Active Bethel Citizens"/>
    <n v="4213658"/>
    <n v="885751"/>
    <m/>
    <s v="Hayden - Sandalwood"/>
    <s v="HAYDEN ENTERPRISES INC"/>
    <m/>
    <s v="5563 LIVINGSTON AVE"/>
    <x v="4"/>
    <x v="0"/>
    <x v="0"/>
    <m/>
  </r>
  <r>
    <n v="5"/>
    <n v="2208"/>
    <n v="1"/>
    <d v="2005-06-30T00:00:00"/>
    <x v="0"/>
    <n v="1"/>
    <s v="Northeast Neighbors"/>
    <n v="4242769"/>
    <n v="897397"/>
    <m/>
    <m/>
    <s v="MELTEBEKE DAVID"/>
    <m/>
    <s v="2002 LAKE SHORE DR"/>
    <x v="4"/>
    <x v="0"/>
    <x v="0"/>
    <m/>
  </r>
  <r>
    <n v="5"/>
    <n v="2587"/>
    <n v="1"/>
    <d v="2005-06-30T00:00:00"/>
    <x v="0"/>
    <n v="1"/>
    <s v="Active Bethel Citizens"/>
    <n v="4213603"/>
    <n v="885748"/>
    <m/>
    <s v="Hayden - Cascade"/>
    <s v="HAYDEN ENTERPRISES INC"/>
    <m/>
    <s v="5577 LIVINGSTON AVE"/>
    <x v="4"/>
    <x v="0"/>
    <x v="0"/>
    <m/>
  </r>
  <r>
    <n v="5"/>
    <n v="2596"/>
    <n v="1"/>
    <d v="2005-06-30T00:00:00"/>
    <x v="0"/>
    <n v="1"/>
    <s v="Whiteaker Community Council"/>
    <n v="4234527"/>
    <n v="884461"/>
    <m/>
    <m/>
    <s v="SULENTIC LEO"/>
    <m/>
    <s v="344 N POLK ST"/>
    <x v="4"/>
    <x v="0"/>
    <x v="0"/>
    <m/>
  </r>
  <r>
    <n v="5"/>
    <n v="1706"/>
    <n v="1"/>
    <d v="2005-07-01T00:00:00"/>
    <x v="0"/>
    <n v="1"/>
    <s v="Churchill Area Neighbors"/>
    <n v="4228959"/>
    <n v="869065"/>
    <m/>
    <m/>
    <s v="GRAY RANDY"/>
    <m/>
    <s v="2880 BLACKTAIL DR"/>
    <x v="4"/>
    <x v="0"/>
    <x v="0"/>
    <m/>
  </r>
  <r>
    <n v="5"/>
    <n v="1911"/>
    <n v="1"/>
    <d v="2005-07-01T00:00:00"/>
    <x v="6"/>
    <n v="1"/>
    <s v="Southeast Neighbors"/>
    <n v="4240052"/>
    <n v="863282"/>
    <m/>
    <m/>
    <s v="OLALDE JANESE C"/>
    <m/>
    <s v="4595 MILL ST, Unit A"/>
    <x v="4"/>
    <x v="0"/>
    <x v="0"/>
    <m/>
  </r>
  <r>
    <n v="5"/>
    <n v="2469"/>
    <n v="1"/>
    <d v="2005-07-01T00:00:00"/>
    <x v="0"/>
    <n v="1"/>
    <s v="Crest Drive Citizens Association"/>
    <n v="4235801"/>
    <n v="870738"/>
    <m/>
    <m/>
    <s v="TIMMONS CRAIG &amp; KLEIN MAE"/>
    <m/>
    <s v="2869 ADAMS ST"/>
    <x v="4"/>
    <x v="0"/>
    <x v="0"/>
    <m/>
  </r>
  <r>
    <n v="5"/>
    <n v="2661"/>
    <n v="1"/>
    <d v="2005-07-01T00:00:00"/>
    <x v="2"/>
    <n v="1"/>
    <s v="Active Bethel Citizens"/>
    <n v="4214622"/>
    <n v="890264"/>
    <m/>
    <m/>
    <s v="FUQUA HOMES DESIGN CENTER"/>
    <m/>
    <s v="1657 SILVERWATER LN"/>
    <x v="4"/>
    <x v="0"/>
    <x v="0"/>
    <m/>
  </r>
  <r>
    <n v="5"/>
    <n v="2736"/>
    <n v="1"/>
    <d v="2005-07-01T00:00:00"/>
    <x v="2"/>
    <n v="1"/>
    <s v="Active Bethel Citizens"/>
    <n v="4214505"/>
    <n v="890206"/>
    <m/>
    <m/>
    <s v="FUQUA HOMES DESIGN CENTER"/>
    <m/>
    <s v="1634 SILVERWATER LN"/>
    <x v="4"/>
    <x v="0"/>
    <x v="0"/>
    <m/>
  </r>
  <r>
    <n v="5"/>
    <n v="2791"/>
    <n v="1"/>
    <d v="2005-07-01T00:00:00"/>
    <x v="2"/>
    <n v="1"/>
    <s v="Active Bethel Citizens"/>
    <n v="4214416"/>
    <n v="890292"/>
    <m/>
    <m/>
    <s v="FUQUA HOMES DESIGN CENTER"/>
    <m/>
    <s v="5343 COBBLESTONE LN"/>
    <x v="4"/>
    <x v="0"/>
    <x v="0"/>
    <m/>
  </r>
  <r>
    <n v="5"/>
    <n v="3123"/>
    <n v="1"/>
    <d v="2005-07-01T00:00:00"/>
    <x v="0"/>
    <n v="1"/>
    <s v="Santa Clara Community Organization"/>
    <n v="4226751"/>
    <n v="908409"/>
    <m/>
    <m/>
    <s v="BRUCE WIECHERT CUSTOM HOMES"/>
    <m/>
    <s v="112 WATERSTONE DR"/>
    <x v="4"/>
    <x v="0"/>
    <x v="0"/>
    <m/>
  </r>
  <r>
    <n v="5"/>
    <n v="2512"/>
    <n v="1"/>
    <d v="2005-07-05T00:00:00"/>
    <x v="0"/>
    <n v="1"/>
    <s v="Harlow Neighbors"/>
    <n v="4249205"/>
    <n v="889655"/>
    <m/>
    <s v="Mascord 2271AC"/>
    <s v="QUALITY HOMES"/>
    <m/>
    <s v="1449 BARRINGTON AVE"/>
    <x v="4"/>
    <x v="0"/>
    <x v="0"/>
    <m/>
  </r>
  <r>
    <n v="5"/>
    <n v="2676"/>
    <n v="1"/>
    <d v="2005-07-05T00:00:00"/>
    <x v="0"/>
    <n v="1"/>
    <s v="Santa Clara Community Organization"/>
    <n v="4228502"/>
    <n v="901582"/>
    <m/>
    <s v="Breeden Rosewood 5"/>
    <s v="BREEDEN BROS INC--DUPLICATE"/>
    <m/>
    <s v="234 LOBELIA AVE"/>
    <x v="4"/>
    <x v="0"/>
    <x v="0"/>
    <m/>
  </r>
  <r>
    <n v="5"/>
    <n v="2679"/>
    <n v="1"/>
    <d v="2005-07-05T00:00:00"/>
    <x v="0"/>
    <n v="1"/>
    <s v="Santa Clara Community Organization"/>
    <n v="4228729"/>
    <n v="901521"/>
    <m/>
    <s v="Breeden Reseda 2"/>
    <s v="BREEDEN BROS INC--DUPLICATE"/>
    <m/>
    <s v="3190 CINDY ST"/>
    <x v="4"/>
    <x v="0"/>
    <x v="0"/>
    <m/>
  </r>
  <r>
    <n v="5"/>
    <n v="2385"/>
    <n v="1"/>
    <d v="2005-07-06T00:00:00"/>
    <x v="0"/>
    <n v="1"/>
    <s v="Churchill Area Neighbors"/>
    <n v="4228081"/>
    <n v="868946"/>
    <m/>
    <m/>
    <s v="MACKEY DAVID W (BO)"/>
    <m/>
    <s v="3266 MICHAEL LN"/>
    <x v="4"/>
    <x v="0"/>
    <x v="0"/>
    <m/>
  </r>
  <r>
    <n v="5"/>
    <n v="2418"/>
    <n v="1"/>
    <d v="2005-07-06T00:00:00"/>
    <x v="0"/>
    <n v="1"/>
    <s v="Southeast Neighbors"/>
    <n v="4247213"/>
    <n v="862081"/>
    <m/>
    <m/>
    <s v="WOODY JOHN &amp; SUSAN"/>
    <m/>
    <s v="4555 S SHASTA LP"/>
    <x v="4"/>
    <x v="0"/>
    <x v="0"/>
    <m/>
  </r>
  <r>
    <n v="5"/>
    <n v="2581"/>
    <n v="1"/>
    <d v="2005-07-06T00:00:00"/>
    <x v="0"/>
    <n v="1"/>
    <s v="Active Bethel Citizens"/>
    <n v="4213551"/>
    <n v="885747"/>
    <m/>
    <s v="Hayden - Springfield"/>
    <s v="HAYDEN ENTERPRISES INC"/>
    <m/>
    <s v="5589 LIVINGSTON AVE"/>
    <x v="4"/>
    <x v="0"/>
    <x v="0"/>
    <m/>
  </r>
  <r>
    <n v="5"/>
    <n v="2675"/>
    <n v="1"/>
    <d v="2005-07-06T00:00:00"/>
    <x v="0"/>
    <n v="1"/>
    <s v="Santa Clara Community Organization"/>
    <n v="4228567"/>
    <n v="901583"/>
    <m/>
    <s v="Breeden Reseda 5"/>
    <s v="BREEDEN BROS INC"/>
    <m/>
    <s v="226 LOBELIA AVE"/>
    <x v="4"/>
    <x v="0"/>
    <x v="0"/>
    <m/>
  </r>
  <r>
    <n v="5"/>
    <n v="2222"/>
    <n v="1"/>
    <d v="2005-07-07T00:00:00"/>
    <x v="0"/>
    <n v="1"/>
    <s v="Cal Young Neighborhood Association"/>
    <n v="4238393"/>
    <n v="892711"/>
    <m/>
    <m/>
    <s v="WALTER CUSTOM HOMES"/>
    <m/>
    <s v="1115 SKYLARK LN"/>
    <x v="4"/>
    <x v="0"/>
    <x v="0"/>
    <m/>
  </r>
  <r>
    <n v="5"/>
    <n v="2244"/>
    <n v="1"/>
    <d v="2005-07-07T00:00:00"/>
    <x v="0"/>
    <n v="1"/>
    <s v="Santa Clara Community Organization"/>
    <n v="4228111"/>
    <n v="909052"/>
    <m/>
    <m/>
    <s v="PRODEN HOMES"/>
    <m/>
    <s v="4872 SEDONA DR"/>
    <x v="4"/>
    <x v="0"/>
    <x v="0"/>
    <m/>
  </r>
  <r>
    <n v="5"/>
    <n v="2278"/>
    <n v="1"/>
    <d v="2005-07-07T00:00:00"/>
    <x v="0"/>
    <n v="1"/>
    <s v="Unknown"/>
    <n v="4219156"/>
    <n v="868698"/>
    <m/>
    <m/>
    <s v="SLOCUM RICHARD DENNIS"/>
    <m/>
    <s v="86878 BAILEY HILL RD"/>
    <x v="4"/>
    <x v="0"/>
    <x v="0"/>
    <m/>
  </r>
  <r>
    <n v="5"/>
    <n v="2443"/>
    <n v="1"/>
    <d v="2005-07-07T00:00:00"/>
    <x v="0"/>
    <n v="1"/>
    <s v="Churchill Area Neighbors"/>
    <n v="4228713"/>
    <n v="871321"/>
    <m/>
    <m/>
    <s v="HEITMAN CUSTOM HOMES"/>
    <m/>
    <s v="2610 SUNCREST AVE"/>
    <x v="4"/>
    <x v="0"/>
    <x v="0"/>
    <m/>
  </r>
  <r>
    <n v="5"/>
    <n v="2509"/>
    <n v="1"/>
    <d v="2005-07-07T00:00:00"/>
    <x v="0"/>
    <n v="1"/>
    <s v="Santa Clara Community Organization"/>
    <n v="4223567"/>
    <n v="897974"/>
    <m/>
    <s v="Mascord Cascade"/>
    <s v="HEITMAN CUSTOM HOMES"/>
    <m/>
    <s v="2446 CROWTHER DR"/>
    <x v="4"/>
    <x v="0"/>
    <x v="0"/>
    <m/>
  </r>
  <r>
    <n v="5"/>
    <n v="2640"/>
    <n v="1"/>
    <d v="2005-07-07T00:00:00"/>
    <x v="0"/>
    <n v="1"/>
    <s v="Santa Clara Community Organization"/>
    <n v="4223654"/>
    <n v="898840"/>
    <m/>
    <m/>
    <s v="JORDAN SCOTT"/>
    <m/>
    <s v="2647 CROWTHER DR"/>
    <x v="4"/>
    <x v="0"/>
    <x v="0"/>
    <m/>
  </r>
  <r>
    <n v="5"/>
    <n v="2642"/>
    <n v="1"/>
    <d v="2005-07-07T00:00:00"/>
    <x v="0"/>
    <n v="1"/>
    <s v="Santa Clara Community Organization"/>
    <n v="4223935"/>
    <n v="897961"/>
    <m/>
    <m/>
    <s v="JORDAN SCOTT"/>
    <m/>
    <s v="2439 BORDERS DR"/>
    <x v="4"/>
    <x v="0"/>
    <x v="0"/>
    <m/>
  </r>
  <r>
    <n v="5"/>
    <n v="2772"/>
    <n v="1"/>
    <d v="2005-07-07T00:00:00"/>
    <x v="0"/>
    <n v="1"/>
    <s v="Santa Clara Community Organization"/>
    <n v="4226978"/>
    <n v="908391"/>
    <m/>
    <m/>
    <s v="BRUCE WIECHERT CUSTOM HOMES"/>
    <m/>
    <s v="4585 CHAMPAGNE LN"/>
    <x v="4"/>
    <x v="0"/>
    <x v="0"/>
    <m/>
  </r>
  <r>
    <n v="4"/>
    <n v="5853"/>
    <n v="1"/>
    <d v="2005-07-08T00:00:00"/>
    <x v="0"/>
    <n v="1"/>
    <s v="Active Bethel Citizens"/>
    <n v="4212733"/>
    <n v="891717"/>
    <m/>
    <m/>
    <s v="B H ANDERSON CONSTRUCTION"/>
    <m/>
    <s v="5524 KING ARTHUR CT"/>
    <x v="4"/>
    <x v="0"/>
    <x v="0"/>
    <m/>
  </r>
  <r>
    <n v="4"/>
    <n v="6261"/>
    <n v="1"/>
    <d v="2005-07-08T00:00:00"/>
    <x v="0"/>
    <n v="1"/>
    <s v="Active Bethel Citizens"/>
    <n v="4212693"/>
    <n v="891718"/>
    <m/>
    <m/>
    <s v="B H ANDERSON CONSTRUCTION"/>
    <m/>
    <s v="5530 KING ARTHUR CT"/>
    <x v="4"/>
    <x v="0"/>
    <x v="0"/>
    <m/>
  </r>
  <r>
    <n v="5"/>
    <n v="1822"/>
    <n v="1"/>
    <d v="2005-07-08T00:00:00"/>
    <x v="0"/>
    <n v="1"/>
    <s v="Crest Drive Citizens Association"/>
    <n v="4232323"/>
    <n v="868961"/>
    <m/>
    <m/>
    <s v="WARBERG ROBERT W"/>
    <m/>
    <s v="1772 WHITE OAK DR"/>
    <x v="4"/>
    <x v="0"/>
    <x v="0"/>
    <m/>
  </r>
  <r>
    <n v="5"/>
    <n v="2597"/>
    <n v="1"/>
    <d v="2005-07-08T00:00:00"/>
    <x v="3"/>
    <n v="2"/>
    <s v="River Road Community Organization"/>
    <n v="4228877"/>
    <n v="894173"/>
    <m/>
    <m/>
    <s v="CASCADE DOOR WINDOW &amp; CONSTRUCTION"/>
    <m/>
    <s v="1680 DALTON DR"/>
    <x v="4"/>
    <x v="1"/>
    <x v="1"/>
    <m/>
  </r>
  <r>
    <n v="5"/>
    <n v="2768"/>
    <n v="1"/>
    <d v="2005-07-08T00:00:00"/>
    <x v="0"/>
    <n v="1"/>
    <s v="Santa Clara Community Organization"/>
    <n v="4227093"/>
    <n v="908518"/>
    <m/>
    <m/>
    <s v="BRUCE WIECHERT CUSTOM HOMES"/>
    <m/>
    <s v="4602 RIVER RD"/>
    <x v="4"/>
    <x v="0"/>
    <x v="0"/>
    <m/>
  </r>
  <r>
    <n v="5"/>
    <n v="3150"/>
    <n v="1"/>
    <d v="2005-07-08T00:00:00"/>
    <x v="0"/>
    <n v="1"/>
    <s v="Active Bethel Citizens"/>
    <n v="4222919"/>
    <n v="891539"/>
    <m/>
    <m/>
    <s v="VANESSA THOMASTON PROPERTIES INC"/>
    <m/>
    <s v="3806 DOVE LN"/>
    <x v="4"/>
    <x v="0"/>
    <x v="0"/>
    <m/>
  </r>
  <r>
    <n v="4"/>
    <n v="6450"/>
    <n v="1"/>
    <d v="2005-07-11T00:00:00"/>
    <x v="3"/>
    <n v="2"/>
    <s v="Santa Clara Community Organization"/>
    <n v="4232636"/>
    <n v="898589"/>
    <m/>
    <m/>
    <s v="CONSTRUCTION CONSULTANTS LTD"/>
    <m/>
    <s v="507 HELEN ST"/>
    <x v="4"/>
    <x v="1"/>
    <x v="1"/>
    <m/>
  </r>
  <r>
    <n v="5"/>
    <n v="2554"/>
    <n v="1"/>
    <d v="2005-07-11T00:00:00"/>
    <x v="0"/>
    <n v="1"/>
    <s v="Cal Young Neighborhood Association"/>
    <n v="4238672"/>
    <n v="892820"/>
    <m/>
    <s v="Mascord - Hawthorne"/>
    <s v="WALTER CUSTOM HOMES"/>
    <m/>
    <s v="2133 WOOD DUCK WAY"/>
    <x v="4"/>
    <x v="0"/>
    <x v="0"/>
    <m/>
  </r>
  <r>
    <n v="5"/>
    <n v="2598"/>
    <n v="1"/>
    <d v="2005-07-11T00:00:00"/>
    <x v="0"/>
    <n v="1"/>
    <s v="Laurel Hill Valley Citizens"/>
    <n v="4250449"/>
    <n v="871726"/>
    <m/>
    <s v="Arbor South Charleston"/>
    <s v="FRIBERG RON &amp; CHRISTINA"/>
    <m/>
    <s v="2650 AUGUSTA ST"/>
    <x v="4"/>
    <x v="0"/>
    <x v="0"/>
    <m/>
  </r>
  <r>
    <n v="5"/>
    <n v="2734"/>
    <n v="1"/>
    <d v="2005-07-12T00:00:00"/>
    <x v="0"/>
    <n v="1"/>
    <s v="Active Bethel Citizens"/>
    <n v="4222500"/>
    <n v="891253"/>
    <m/>
    <m/>
    <s v="TURNER VIVIAN"/>
    <m/>
    <s v="3837 SOUZA ST"/>
    <x v="4"/>
    <x v="0"/>
    <x v="0"/>
    <m/>
  </r>
  <r>
    <n v="5"/>
    <n v="2928"/>
    <n v="1"/>
    <d v="2005-07-12T00:00:00"/>
    <x v="0"/>
    <n v="1"/>
    <s v="Santa Clara Community Organization"/>
    <n v="4227460"/>
    <n v="909210"/>
    <m/>
    <m/>
    <s v="LOCKE DEAN"/>
    <m/>
    <s v="105 DANIEL DR"/>
    <x v="4"/>
    <x v="0"/>
    <x v="0"/>
    <m/>
  </r>
  <r>
    <n v="5"/>
    <n v="2580"/>
    <n v="1"/>
    <d v="2005-07-13T00:00:00"/>
    <x v="0"/>
    <n v="1"/>
    <s v="Santa Clara Community Organization"/>
    <n v="4228703"/>
    <n v="901463"/>
    <m/>
    <m/>
    <s v="BREEDEN BROS INC"/>
    <m/>
    <s v="3180 CINDY ST"/>
    <x v="4"/>
    <x v="0"/>
    <x v="0"/>
    <m/>
  </r>
  <r>
    <n v="5"/>
    <n v="3470"/>
    <n v="1"/>
    <d v="2005-07-13T00:00:00"/>
    <x v="1"/>
    <n v="1"/>
    <s v="Santa Clara Community Organization"/>
    <n v="4224625"/>
    <n v="897731"/>
    <m/>
    <m/>
    <s v="FORE-WARD INVESTMENTS"/>
    <m/>
    <s v="2433 NORTHAMPTON RD"/>
    <x v="4"/>
    <x v="0"/>
    <x v="0"/>
    <m/>
  </r>
  <r>
    <n v="5"/>
    <n v="2289"/>
    <n v="1"/>
    <d v="2005-07-14T00:00:00"/>
    <x v="0"/>
    <n v="1"/>
    <s v="Harlow Neighbors"/>
    <n v="4249285"/>
    <n v="884964"/>
    <m/>
    <s v="Sisters View-R; Arbor S."/>
    <s v="BRIAN MURRY HOMES"/>
    <m/>
    <s v="3457 WHISPER LN"/>
    <x v="4"/>
    <x v="0"/>
    <x v="0"/>
    <m/>
  </r>
  <r>
    <n v="5"/>
    <n v="2568"/>
    <n v="1"/>
    <d v="2005-07-14T00:00:00"/>
    <x v="0"/>
    <n v="1"/>
    <s v="Northeast Neighbors"/>
    <n v="4242455"/>
    <n v="898979"/>
    <m/>
    <m/>
    <s v="SHEPARD CHARLES N"/>
    <m/>
    <s v="3682 QUAIL MEADOW WAY"/>
    <x v="4"/>
    <x v="0"/>
    <x v="0"/>
    <m/>
  </r>
  <r>
    <n v="5"/>
    <n v="1360"/>
    <n v="1"/>
    <d v="2005-07-15T00:00:00"/>
    <x v="0"/>
    <n v="1"/>
    <s v="Friendly Area Neighbors"/>
    <n v="4234926"/>
    <n v="874825"/>
    <m/>
    <m/>
    <s v="GIVE ME SHELTER LLC"/>
    <m/>
    <s v="1140 W 20TH AVE"/>
    <x v="4"/>
    <x v="0"/>
    <x v="0"/>
    <m/>
  </r>
  <r>
    <n v="5"/>
    <n v="2583"/>
    <n v="1"/>
    <d v="2005-07-15T00:00:00"/>
    <x v="0"/>
    <n v="1"/>
    <s v="Churchill Area Neighbors"/>
    <n v="4223940"/>
    <n v="869727"/>
    <m/>
    <s v="Breeden - Chapparal"/>
    <s v="BREEDEN BROS INC--DUPLICATE"/>
    <m/>
    <s v="3371 BENTLEY AVE"/>
    <x v="4"/>
    <x v="0"/>
    <x v="0"/>
    <m/>
  </r>
  <r>
    <n v="5"/>
    <n v="2602"/>
    <n v="1"/>
    <d v="2005-07-15T00:00:00"/>
    <x v="3"/>
    <n v="2"/>
    <s v="Northeast Neighbors"/>
    <n v="4242529"/>
    <n v="897215"/>
    <m/>
    <m/>
    <s v="MELTEBEKE CONSTRUCTION DBA"/>
    <m/>
    <s v="3223 LAKE GLENN DR"/>
    <x v="4"/>
    <x v="1"/>
    <x v="1"/>
    <m/>
  </r>
  <r>
    <n v="5"/>
    <n v="2665"/>
    <n v="1"/>
    <d v="2005-07-15T00:00:00"/>
    <x v="2"/>
    <n v="1"/>
    <s v="Active Bethel Citizens"/>
    <n v="4214628"/>
    <n v="890379"/>
    <m/>
    <m/>
    <s v="FUQUA HOMES DESIGN CENTER"/>
    <m/>
    <s v="1685 SILVERWATER LN"/>
    <x v="4"/>
    <x v="0"/>
    <x v="0"/>
    <m/>
  </r>
  <r>
    <n v="5"/>
    <n v="2680"/>
    <n v="1"/>
    <d v="2005-07-15T00:00:00"/>
    <x v="3"/>
    <n v="2"/>
    <s v="Santa Clara Community Organization"/>
    <n v="4232787"/>
    <n v="898674"/>
    <m/>
    <m/>
    <s v="MILLER MICHAEL P"/>
    <m/>
    <s v="529 HELEN ST"/>
    <x v="4"/>
    <x v="1"/>
    <x v="1"/>
    <m/>
  </r>
  <r>
    <n v="5"/>
    <n v="2741"/>
    <n v="1"/>
    <d v="2005-07-15T00:00:00"/>
    <x v="2"/>
    <n v="1"/>
    <s v="Active Bethel Citizens"/>
    <n v="4213954"/>
    <n v="890150"/>
    <m/>
    <m/>
    <s v="FUQUA HOMES DESIGN CENTER"/>
    <m/>
    <s v="5367 OLYMPIC CIR"/>
    <x v="4"/>
    <x v="0"/>
    <x v="0"/>
    <m/>
  </r>
  <r>
    <n v="5"/>
    <n v="2866"/>
    <n v="1"/>
    <d v="2005-07-15T00:00:00"/>
    <x v="0"/>
    <n v="1"/>
    <s v="Harlow Neighbors"/>
    <n v="4250371"/>
    <n v="889007"/>
    <m/>
    <m/>
    <s v="MELTEBEKE CONSTRUCTION DBA"/>
    <m/>
    <s v="1219 REGENCY DR"/>
    <x v="4"/>
    <x v="0"/>
    <x v="0"/>
    <m/>
  </r>
  <r>
    <n v="5"/>
    <n v="3065"/>
    <n v="1"/>
    <d v="2005-07-15T00:00:00"/>
    <x v="0"/>
    <n v="1"/>
    <s v="Southeast Neighbors"/>
    <n v="4238656"/>
    <n v="858061"/>
    <m/>
    <m/>
    <s v="BRUCK CINDI"/>
    <m/>
    <s v="31775 OWL RD"/>
    <x v="4"/>
    <x v="0"/>
    <x v="0"/>
    <m/>
  </r>
  <r>
    <n v="5"/>
    <n v="2230"/>
    <n v="1"/>
    <d v="2005-07-18T00:00:00"/>
    <x v="0"/>
    <n v="1"/>
    <s v="Santa Clara Community Organization"/>
    <n v="4223935"/>
    <n v="898989"/>
    <m/>
    <s v="Jamestown"/>
    <s v="HEITMAN CUSTOM HOMES"/>
    <m/>
    <s v="2682 CROWTHER DR"/>
    <x v="4"/>
    <x v="0"/>
    <x v="0"/>
    <m/>
  </r>
  <r>
    <n v="5"/>
    <n v="2504"/>
    <n v="1"/>
    <d v="2005-07-18T00:00:00"/>
    <x v="0"/>
    <n v="1"/>
    <s v="River Road Community Organization"/>
    <n v="4231232"/>
    <n v="891567"/>
    <m/>
    <m/>
    <s v="GEROT MIKE &amp; ELIZABETH"/>
    <m/>
    <s v="178 ROSETTA AVE"/>
    <x v="4"/>
    <x v="0"/>
    <x v="0"/>
    <m/>
  </r>
  <r>
    <n v="5"/>
    <n v="2739"/>
    <n v="1"/>
    <d v="2005-07-20T00:00:00"/>
    <x v="2"/>
    <n v="1"/>
    <s v="Active Bethel Citizens"/>
    <n v="4213944"/>
    <n v="890065"/>
    <m/>
    <m/>
    <s v="FUQUA HOMES DESIGN CENTER"/>
    <m/>
    <s v="5369 OLYMPIC CIR"/>
    <x v="4"/>
    <x v="0"/>
    <x v="0"/>
    <m/>
  </r>
  <r>
    <n v="5"/>
    <n v="2790"/>
    <n v="1"/>
    <d v="2005-07-20T00:00:00"/>
    <x v="0"/>
    <n v="1"/>
    <s v="Harlow Neighbors"/>
    <n v="4248360"/>
    <n v="890896"/>
    <m/>
    <m/>
    <s v="PREMIER HOMES"/>
    <m/>
    <s v="1682 PROVINCIAL WAY"/>
    <x v="4"/>
    <x v="0"/>
    <x v="0"/>
    <m/>
  </r>
  <r>
    <n v="5"/>
    <n v="2911"/>
    <n v="1"/>
    <d v="2005-07-20T00:00:00"/>
    <x v="0"/>
    <n v="1"/>
    <s v="Northeast Neighbors"/>
    <n v="4250320"/>
    <n v="894202"/>
    <m/>
    <m/>
    <s v="ANSLOW &amp; DEGENEAULT"/>
    <m/>
    <s v="2630 CUMBERLAND DR"/>
    <x v="4"/>
    <x v="0"/>
    <x v="0"/>
    <m/>
  </r>
  <r>
    <n v="5"/>
    <n v="3019"/>
    <n v="1"/>
    <d v="2005-07-20T00:00:00"/>
    <x v="0"/>
    <n v="1"/>
    <s v="Santa Clara Community Organization"/>
    <n v="4223378"/>
    <n v="898519"/>
    <m/>
    <m/>
    <s v="JORDAN SCOTT"/>
    <m/>
    <s v="2526 CROWTHER DR"/>
    <x v="4"/>
    <x v="0"/>
    <x v="0"/>
    <m/>
  </r>
  <r>
    <n v="5"/>
    <n v="3146"/>
    <n v="1"/>
    <d v="2005-07-20T00:00:00"/>
    <x v="0"/>
    <n v="1"/>
    <s v="River Road Community Organization"/>
    <n v="4233145"/>
    <n v="888760"/>
    <m/>
    <s v="Trenton"/>
    <s v="HEITMAN CUSTOM HOMES"/>
    <m/>
    <s v="856 JACKIES LN"/>
    <x v="4"/>
    <x v="0"/>
    <x v="0"/>
    <m/>
  </r>
  <r>
    <n v="5"/>
    <n v="3147"/>
    <n v="1"/>
    <d v="2005-07-20T00:00:00"/>
    <x v="0"/>
    <n v="1"/>
    <s v="River Road Community Organization"/>
    <n v="4233026"/>
    <n v="888617"/>
    <m/>
    <s v="Trenton"/>
    <s v="HEITMAN DAN"/>
    <m/>
    <s v="814 JACKIES LN"/>
    <x v="4"/>
    <x v="0"/>
    <x v="0"/>
    <m/>
  </r>
  <r>
    <n v="5"/>
    <n v="3239"/>
    <n v="1"/>
    <d v="2005-07-20T00:00:00"/>
    <x v="0"/>
    <n v="1"/>
    <s v="River Road Community Organization"/>
    <n v="4232588"/>
    <n v="885978"/>
    <m/>
    <m/>
    <s v="MALLARD CONSTRUCTION"/>
    <m/>
    <s v="159 CROCKER LN"/>
    <x v="4"/>
    <x v="0"/>
    <x v="0"/>
    <m/>
  </r>
  <r>
    <n v="5"/>
    <n v="2311"/>
    <n v="1"/>
    <d v="2005-07-21T00:00:00"/>
    <x v="0"/>
    <n v="1"/>
    <s v="Northeast Neighbors"/>
    <n v="4242583"/>
    <n v="897013"/>
    <m/>
    <m/>
    <s v="KNUTSON &amp; SONS"/>
    <m/>
    <s v="1951 LAKEVIEW DR"/>
    <x v="4"/>
    <x v="0"/>
    <x v="0"/>
    <m/>
  </r>
  <r>
    <n v="5"/>
    <n v="2588"/>
    <n v="1"/>
    <d v="2005-07-21T00:00:00"/>
    <x v="0"/>
    <n v="1"/>
    <s v="Active Bethel Citizens"/>
    <n v="4213890"/>
    <n v="885591"/>
    <m/>
    <s v="Hayden - Cascade"/>
    <s v="HAYDEN ENTERPRISES INC"/>
    <m/>
    <s v="5512 LIVINGSTON AVE"/>
    <x v="4"/>
    <x v="0"/>
    <x v="0"/>
    <m/>
  </r>
  <r>
    <n v="5"/>
    <n v="2589"/>
    <n v="1"/>
    <d v="2005-07-21T00:00:00"/>
    <x v="0"/>
    <n v="1"/>
    <s v="Active Bethel Citizens"/>
    <n v="4213916"/>
    <n v="885142"/>
    <m/>
    <s v="Hayden - Cascade"/>
    <s v="HAYDEN ENTERPRISES INC"/>
    <m/>
    <s v="5506 PRANZ PL"/>
    <x v="4"/>
    <x v="0"/>
    <x v="0"/>
    <m/>
  </r>
  <r>
    <n v="5"/>
    <n v="2712"/>
    <n v="1"/>
    <d v="2005-07-21T00:00:00"/>
    <x v="0"/>
    <n v="1"/>
    <s v="Churchill Area Neighbors"/>
    <n v="4224223"/>
    <n v="870095"/>
    <m/>
    <s v="Breeden Talisman 20"/>
    <s v="BREEDEN BROS INC--DUPLICATE"/>
    <m/>
    <s v="3334 BENTLEY AVE"/>
    <x v="4"/>
    <x v="0"/>
    <x v="0"/>
    <m/>
  </r>
  <r>
    <n v="5"/>
    <n v="2724"/>
    <n v="1"/>
    <d v="2005-07-21T00:00:00"/>
    <x v="0"/>
    <n v="1"/>
    <s v="Cal Young Neighborhood Association"/>
    <n v="4238516"/>
    <n v="892830"/>
    <m/>
    <s v="Watton Concordia"/>
    <s v="WALTER CUSTOM HOMES"/>
    <m/>
    <s v="2138 WOOD DUCK WAY"/>
    <x v="4"/>
    <x v="0"/>
    <x v="0"/>
    <m/>
  </r>
  <r>
    <n v="5"/>
    <n v="2726"/>
    <n v="1"/>
    <d v="2005-07-21T00:00:00"/>
    <x v="0"/>
    <n v="1"/>
    <s v="Cal Young Neighborhood Association"/>
    <n v="4238375"/>
    <n v="892641"/>
    <m/>
    <s v="Mascord Phoenix 2 22145"/>
    <s v="WALTER CUSTOM HOMES"/>
    <m/>
    <s v="1108 SKYLARK LN"/>
    <x v="4"/>
    <x v="0"/>
    <x v="0"/>
    <m/>
  </r>
  <r>
    <n v="5"/>
    <n v="2770"/>
    <n v="1"/>
    <d v="2005-07-21T00:00:00"/>
    <x v="0"/>
    <n v="1"/>
    <s v="Santa Clara Community Organization"/>
    <n v="4226731"/>
    <n v="908319"/>
    <m/>
    <m/>
    <s v="BRUCE WIECHERT CUSTOM HOMES"/>
    <m/>
    <s v="107 STONEHAVEN ST"/>
    <x v="4"/>
    <x v="0"/>
    <x v="0"/>
    <m/>
  </r>
  <r>
    <n v="5"/>
    <n v="3108"/>
    <n v="1"/>
    <d v="2005-07-21T00:00:00"/>
    <x v="0"/>
    <n v="1"/>
    <s v="Santa Clara Community Organization"/>
    <n v="4228640"/>
    <n v="901573"/>
    <m/>
    <m/>
    <s v="BREEDEN BROS INC"/>
    <m/>
    <s v="212 LOBELIA AVE"/>
    <x v="4"/>
    <x v="0"/>
    <x v="0"/>
    <m/>
  </r>
  <r>
    <n v="5"/>
    <n v="3519"/>
    <n v="1"/>
    <d v="2005-07-22T00:00:00"/>
    <x v="1"/>
    <n v="1"/>
    <s v="Active Bethel Citizens"/>
    <n v="4215373"/>
    <n v="886215"/>
    <m/>
    <m/>
    <s v="ROYAL OAKS M H PARK"/>
    <m/>
    <s v="4900 ROYAL AVE, Unit 34"/>
    <x v="4"/>
    <x v="0"/>
    <x v="0"/>
    <m/>
  </r>
  <r>
    <n v="4"/>
    <n v="5615"/>
    <n v="1"/>
    <d v="2005-07-25T00:00:00"/>
    <x v="0"/>
    <n v="1"/>
    <s v="Active Bethel Citizens"/>
    <n v="4212773"/>
    <n v="891717"/>
    <m/>
    <m/>
    <s v="B H ANDERSON CONSTRUCTION"/>
    <m/>
    <s v="5512 KING ARTHUR CT"/>
    <x v="4"/>
    <x v="0"/>
    <x v="0"/>
    <m/>
  </r>
  <r>
    <n v="5"/>
    <n v="2663"/>
    <n v="1"/>
    <d v="2005-07-25T00:00:00"/>
    <x v="2"/>
    <n v="1"/>
    <s v="Active Bethel Citizens"/>
    <n v="4214621"/>
    <n v="890319"/>
    <m/>
    <m/>
    <s v="FUQUA HOMES DESIGN CENTER"/>
    <m/>
    <s v="1673 SILVERWATER LN"/>
    <x v="4"/>
    <x v="0"/>
    <x v="0"/>
    <m/>
  </r>
  <r>
    <n v="5"/>
    <n v="2667"/>
    <n v="1"/>
    <d v="2005-07-25T00:00:00"/>
    <x v="2"/>
    <n v="1"/>
    <s v="Active Bethel Citizens"/>
    <n v="4214509"/>
    <n v="890316"/>
    <m/>
    <m/>
    <s v="FUQUA HOMES DESIGN CENTER"/>
    <m/>
    <s v="1666 SILVERWATER LN"/>
    <x v="4"/>
    <x v="0"/>
    <x v="0"/>
    <m/>
  </r>
  <r>
    <n v="5"/>
    <n v="2669"/>
    <n v="1"/>
    <d v="2005-07-25T00:00:00"/>
    <x v="2"/>
    <n v="1"/>
    <s v="Active Bethel Citizens"/>
    <n v="4214579"/>
    <n v="890498"/>
    <m/>
    <m/>
    <s v="FUQUA HOMES DESIGN CENTER"/>
    <m/>
    <s v="5245 BRIDGEWATER DR"/>
    <x v="4"/>
    <x v="0"/>
    <x v="0"/>
    <m/>
  </r>
  <r>
    <n v="5"/>
    <n v="2803"/>
    <n v="1"/>
    <d v="2005-07-25T00:00:00"/>
    <x v="0"/>
    <n v="1"/>
    <s v="Laurel Hill Valley Citizens"/>
    <n v="4251848"/>
    <n v="871702"/>
    <m/>
    <m/>
    <s v="FORSYTH LANCE"/>
    <m/>
    <s v="2611 LAUREL HILL DR"/>
    <x v="4"/>
    <x v="0"/>
    <x v="0"/>
    <m/>
  </r>
  <r>
    <n v="5"/>
    <n v="3274"/>
    <n v="1"/>
    <d v="2005-07-25T00:00:00"/>
    <x v="0"/>
    <n v="1"/>
    <s v="Santa Clara Community Organization"/>
    <n v="4226330"/>
    <n v="908627"/>
    <m/>
    <m/>
    <s v="BRUCE WIECHERT CUSTOM HOMES"/>
    <m/>
    <s v="4620 ALTURA ST"/>
    <x v="4"/>
    <x v="0"/>
    <x v="0"/>
    <m/>
  </r>
  <r>
    <n v="5"/>
    <n v="2590"/>
    <n v="1"/>
    <d v="2005-07-26T00:00:00"/>
    <x v="0"/>
    <n v="1"/>
    <s v="Active Bethel Citizens"/>
    <n v="4214039"/>
    <n v="885140"/>
    <m/>
    <s v="Hayden - Klamath"/>
    <s v="HAYDEN ENTERPRISES INC"/>
    <m/>
    <s v="5490 PRANZ PL"/>
    <x v="4"/>
    <x v="0"/>
    <x v="0"/>
    <m/>
  </r>
  <r>
    <n v="5"/>
    <n v="2591"/>
    <n v="1"/>
    <d v="2005-07-26T00:00:00"/>
    <x v="0"/>
    <n v="1"/>
    <s v="Active Bethel Citizens"/>
    <n v="4213915"/>
    <n v="885365"/>
    <m/>
    <s v="Hayden - Klamath"/>
    <s v="HAYDEN ENTERPRISES INC"/>
    <m/>
    <s v="5514 ANDREA AVE"/>
    <x v="4"/>
    <x v="0"/>
    <x v="0"/>
    <m/>
  </r>
  <r>
    <n v="5"/>
    <n v="2813"/>
    <n v="1"/>
    <d v="2005-07-26T00:00:00"/>
    <x v="0"/>
    <n v="1"/>
    <s v="Santa Clara Community Organization"/>
    <n v="4223862"/>
    <n v="898169"/>
    <m/>
    <s v="Heitman Kace"/>
    <s v="HEITMAN CUSTOM HOMES"/>
    <m/>
    <s v="2467 BORDERS DR"/>
    <x v="4"/>
    <x v="0"/>
    <x v="0"/>
    <m/>
  </r>
  <r>
    <n v="5"/>
    <n v="2942"/>
    <n v="1"/>
    <d v="2005-07-26T00:00:00"/>
    <x v="0"/>
    <n v="1"/>
    <s v="Santa Clara Community Organization"/>
    <n v="4223728"/>
    <n v="898990"/>
    <m/>
    <m/>
    <s v="CAMELOT HOMES"/>
    <m/>
    <s v="2656 CROWTHER DR"/>
    <x v="4"/>
    <x v="0"/>
    <x v="0"/>
    <m/>
  </r>
  <r>
    <n v="5"/>
    <n v="3136"/>
    <n v="1"/>
    <d v="2005-07-26T00:00:00"/>
    <x v="0"/>
    <n v="1"/>
    <s v="Churchill Area Neighbors"/>
    <n v="4228196"/>
    <n v="869320"/>
    <m/>
    <m/>
    <s v="KING EDGAR B (ED)"/>
    <m/>
    <s v="3208 MICHAEL LN"/>
    <x v="4"/>
    <x v="0"/>
    <x v="0"/>
    <m/>
  </r>
  <r>
    <n v="5"/>
    <n v="3201"/>
    <n v="1"/>
    <d v="2005-07-26T00:00:00"/>
    <x v="0"/>
    <n v="1"/>
    <s v="Churchill Area Neighbors"/>
    <n v="4225332"/>
    <n v="869847"/>
    <m/>
    <s v="Breeden Sheffield 6"/>
    <s v="BREEDEN BROS INC--DUPLICATE"/>
    <m/>
    <s v="3818 BRIGHTON AVE"/>
    <x v="4"/>
    <x v="0"/>
    <x v="0"/>
    <m/>
  </r>
  <r>
    <n v="5"/>
    <n v="2531"/>
    <n v="1"/>
    <d v="2005-07-27T00:00:00"/>
    <x v="0"/>
    <n v="1"/>
    <s v="Churchill Area Neighbors"/>
    <n v="4229238"/>
    <n v="869262"/>
    <m/>
    <m/>
    <s v="REICH TIM"/>
    <m/>
    <s v="2692 BLACKTAIL DR"/>
    <x v="4"/>
    <x v="0"/>
    <x v="0"/>
    <m/>
  </r>
  <r>
    <n v="5"/>
    <n v="2884"/>
    <n v="1"/>
    <d v="2005-07-27T00:00:00"/>
    <x v="0"/>
    <n v="1"/>
    <s v="Santa Clara Community Organization"/>
    <n v="4226474"/>
    <n v="908417"/>
    <m/>
    <m/>
    <s v="BRUCE WIECHERT CUSTOM HOMES"/>
    <m/>
    <s v="152 WATERSTONE DR"/>
    <x v="4"/>
    <x v="0"/>
    <x v="0"/>
    <m/>
  </r>
  <r>
    <n v="5"/>
    <n v="3042"/>
    <n v="1"/>
    <d v="2005-07-27T00:00:00"/>
    <x v="0"/>
    <n v="1"/>
    <s v="Santa Clara Community Organization"/>
    <n v="4226385"/>
    <n v="908821"/>
    <m/>
    <m/>
    <s v="BRUCE WIECHERT CUSTOM HOMES"/>
    <m/>
    <s v="167 WILLOW SPRINGS DR"/>
    <x v="4"/>
    <x v="0"/>
    <x v="0"/>
    <m/>
  </r>
  <r>
    <n v="5"/>
    <n v="2235"/>
    <n v="1"/>
    <d v="2005-07-28T00:00:00"/>
    <x v="0"/>
    <n v="1"/>
    <s v="River Road Community Organization"/>
    <n v="4233108"/>
    <n v="888613"/>
    <m/>
    <m/>
    <s v="HEITMAN CUSTOM HOMES"/>
    <m/>
    <s v="810 JACKIES LN"/>
    <x v="4"/>
    <x v="0"/>
    <x v="0"/>
    <m/>
  </r>
  <r>
    <n v="5"/>
    <n v="2627"/>
    <n v="1"/>
    <d v="2005-07-28T00:00:00"/>
    <x v="0"/>
    <n v="1"/>
    <s v="Northeast Neighbors"/>
    <n v="4248735"/>
    <n v="897598"/>
    <m/>
    <m/>
    <s v="ADKINS MARK L"/>
    <m/>
    <s v="125 CRAFTSMAN WAY"/>
    <x v="4"/>
    <x v="0"/>
    <x v="0"/>
    <m/>
  </r>
  <r>
    <n v="5"/>
    <n v="2468"/>
    <n v="1"/>
    <d v="2005-08-01T00:00:00"/>
    <x v="0"/>
    <n v="1"/>
    <s v="Southeast Neighbors"/>
    <n v="4246229"/>
    <n v="863251"/>
    <m/>
    <m/>
    <s v="FITTIPALDI JESSE &amp; AOYAGI MITZI"/>
    <m/>
    <s v="1792 E 43RD AVE"/>
    <x v="4"/>
    <x v="0"/>
    <x v="0"/>
    <m/>
  </r>
  <r>
    <n v="5"/>
    <n v="2722"/>
    <n v="1"/>
    <d v="2005-08-01T00:00:00"/>
    <x v="0"/>
    <n v="1"/>
    <s v="Cal Young Neighborhood Association"/>
    <n v="4238675"/>
    <n v="892878"/>
    <m/>
    <s v="Mascord Inverness"/>
    <s v="WALTER CUSTOM HOMES"/>
    <m/>
    <s v="2155 WOOD DUCK WAY"/>
    <x v="4"/>
    <x v="0"/>
    <x v="0"/>
    <m/>
  </r>
  <r>
    <n v="5"/>
    <n v="2809"/>
    <n v="1"/>
    <d v="2005-08-01T00:00:00"/>
    <x v="0"/>
    <n v="1"/>
    <s v="Santa Clara Community Organization"/>
    <n v="4223599"/>
    <n v="898987"/>
    <m/>
    <s v="Heitman Cascade"/>
    <s v="HEITMAN CUSTOM HOMES"/>
    <m/>
    <s v="2644 CROWTHER DR"/>
    <x v="4"/>
    <x v="0"/>
    <x v="0"/>
    <m/>
  </r>
  <r>
    <n v="5"/>
    <n v="3023"/>
    <n v="1"/>
    <d v="2005-08-01T00:00:00"/>
    <x v="0"/>
    <n v="1"/>
    <s v="Southeast Neighbors"/>
    <n v="4247014"/>
    <n v="861943"/>
    <m/>
    <m/>
    <s v="IVES &amp; STEBBINS L L C DO NOT USE!!!"/>
    <m/>
    <s v="4698 CRESCENT RIDGE LN"/>
    <x v="4"/>
    <x v="0"/>
    <x v="0"/>
    <m/>
  </r>
  <r>
    <n v="5"/>
    <n v="3229"/>
    <n v="1"/>
    <d v="2005-08-01T00:00:00"/>
    <x v="0"/>
    <n v="1"/>
    <s v="River Road Community Organization"/>
    <n v="4233287"/>
    <n v="889817"/>
    <m/>
    <m/>
    <s v="PHAIGH RICH"/>
    <m/>
    <s v="128 E HILLIARD LN"/>
    <x v="4"/>
    <x v="0"/>
    <x v="0"/>
    <m/>
  </r>
  <r>
    <n v="5"/>
    <n v="3038"/>
    <n v="1"/>
    <d v="2005-08-02T00:00:00"/>
    <x v="0"/>
    <n v="1"/>
    <s v="Santa Clara Community Organization"/>
    <n v="4226660"/>
    <n v="908319"/>
    <m/>
    <s v="Oakland"/>
    <s v="BRUCE WIECHERT CUSTOM HOMES"/>
    <m/>
    <s v="115 STONEHAVEN ST"/>
    <x v="4"/>
    <x v="0"/>
    <x v="0"/>
    <m/>
  </r>
  <r>
    <n v="5"/>
    <n v="2582"/>
    <n v="1"/>
    <d v="2005-08-03T00:00:00"/>
    <x v="0"/>
    <n v="1"/>
    <s v="Active Bethel Citizens"/>
    <n v="4213921"/>
    <n v="885277"/>
    <m/>
    <s v="Hayden - Springfield"/>
    <s v="HAYDEN ENTERPRISES INC"/>
    <m/>
    <s v="458 MURIN ST"/>
    <x v="4"/>
    <x v="0"/>
    <x v="0"/>
    <m/>
  </r>
  <r>
    <n v="5"/>
    <n v="2585"/>
    <n v="1"/>
    <d v="2005-08-03T00:00:00"/>
    <x v="0"/>
    <n v="1"/>
    <s v="Active Bethel Citizens"/>
    <n v="4213857"/>
    <n v="885141"/>
    <m/>
    <s v="Hayden - Alderwood"/>
    <s v="HAYDEN ENTERPRISES INC"/>
    <m/>
    <s v="5528 PRANZ PL"/>
    <x v="4"/>
    <x v="0"/>
    <x v="0"/>
    <m/>
  </r>
  <r>
    <n v="5"/>
    <n v="2965"/>
    <n v="1"/>
    <d v="2005-08-03T00:00:00"/>
    <x v="0"/>
    <n v="1"/>
    <s v="Santa Clara Community Organization"/>
    <n v="4231355"/>
    <n v="907533"/>
    <m/>
    <m/>
    <s v="RUHOFF HOMEBUILDERS INC"/>
    <m/>
    <s v="4512 WENDOVER ST"/>
    <x v="4"/>
    <x v="0"/>
    <x v="0"/>
    <m/>
  </r>
  <r>
    <n v="5"/>
    <n v="1214"/>
    <n v="1"/>
    <d v="2005-08-04T00:00:00"/>
    <x v="5"/>
    <n v="1"/>
    <s v="Crest Drive Citizens Association"/>
    <n v="4233029"/>
    <n v="870234"/>
    <m/>
    <m/>
    <s v="KOALA CONSTRUCTION INC"/>
    <m/>
    <s v="1571 BRAEMAN VILLAGE"/>
    <x v="4"/>
    <x v="3"/>
    <x v="1"/>
    <m/>
  </r>
  <r>
    <n v="5"/>
    <n v="1215"/>
    <n v="1"/>
    <d v="2005-08-04T00:00:00"/>
    <x v="5"/>
    <n v="1"/>
    <s v="Crest Drive Citizens Association"/>
    <n v="4232990"/>
    <n v="870234"/>
    <m/>
    <m/>
    <s v="KOALA CONSTRUCTION INC"/>
    <m/>
    <s v="1573 BRAEMAN VILLAGE"/>
    <x v="4"/>
    <x v="3"/>
    <x v="1"/>
    <m/>
  </r>
  <r>
    <n v="5"/>
    <n v="1216"/>
    <n v="1"/>
    <d v="2005-08-04T00:00:00"/>
    <x v="5"/>
    <n v="1"/>
    <s v="Crest Drive Citizens Association"/>
    <n v="4232953"/>
    <n v="870236"/>
    <m/>
    <m/>
    <s v="KOALA CONSTRUCTION INC"/>
    <m/>
    <s v="1575 BRAEMAN VILLAGE"/>
    <x v="4"/>
    <x v="3"/>
    <x v="1"/>
    <m/>
  </r>
  <r>
    <n v="5"/>
    <n v="1218"/>
    <n v="1"/>
    <d v="2005-08-04T00:00:00"/>
    <x v="5"/>
    <n v="1"/>
    <s v="Crest Drive Citizens Association"/>
    <n v="4232921"/>
    <n v="870247"/>
    <m/>
    <m/>
    <s v="KOALA CONSTRUCTION INC"/>
    <m/>
    <s v="1577 BRAEMAN VILLAGE"/>
    <x v="4"/>
    <x v="3"/>
    <x v="1"/>
    <m/>
  </r>
  <r>
    <n v="5"/>
    <n v="2579"/>
    <n v="1"/>
    <d v="2005-08-04T00:00:00"/>
    <x v="0"/>
    <n v="1"/>
    <s v="Active Bethel Citizens"/>
    <n v="4213889"/>
    <n v="885504"/>
    <m/>
    <s v="Hayden - Springfield"/>
    <s v="HAYDEN ENTERPRISES INC"/>
    <m/>
    <s v="542 MURIN ST"/>
    <x v="4"/>
    <x v="0"/>
    <x v="0"/>
    <m/>
  </r>
  <r>
    <n v="5"/>
    <n v="2833"/>
    <n v="1"/>
    <d v="2005-08-04T00:00:00"/>
    <x v="3"/>
    <n v="2"/>
    <s v="Harlow Neighbors"/>
    <n v="4250334"/>
    <n v="884082"/>
    <m/>
    <m/>
    <s v="RIVER VALLEY BUILDERS INC"/>
    <m/>
    <s v="3670 WESTWARD HO AVE"/>
    <x v="4"/>
    <x v="1"/>
    <x v="1"/>
    <m/>
  </r>
  <r>
    <n v="5"/>
    <n v="3114"/>
    <n v="1"/>
    <d v="2005-08-04T00:00:00"/>
    <x v="0"/>
    <n v="1"/>
    <s v="Active Bethel Citizens"/>
    <n v="4217525"/>
    <n v="887905"/>
    <m/>
    <m/>
    <s v="PHILIP JOHN"/>
    <m/>
    <s v="972 WILLIAMS ST"/>
    <x v="4"/>
    <x v="0"/>
    <x v="0"/>
    <m/>
  </r>
  <r>
    <n v="5"/>
    <n v="3140"/>
    <n v="1"/>
    <d v="2005-08-04T00:00:00"/>
    <x v="3"/>
    <n v="2"/>
    <s v="Harlow Neighbors"/>
    <n v="4250449"/>
    <n v="884109"/>
    <m/>
    <s v="Associated Design Donovan"/>
    <s v="RIVER VALLEY BUILDERS INC"/>
    <m/>
    <s v="3684 WESTWARD HO AVE"/>
    <x v="4"/>
    <x v="1"/>
    <x v="1"/>
    <m/>
  </r>
  <r>
    <n v="5"/>
    <n v="3155"/>
    <n v="1"/>
    <d v="2005-08-04T00:00:00"/>
    <x v="0"/>
    <n v="1"/>
    <s v="Northeast Neighbors"/>
    <n v="4242730"/>
    <n v="898945"/>
    <m/>
    <m/>
    <s v="WESTER TOM"/>
    <m/>
    <s v="3533 QUAIL MEADOW WAY"/>
    <x v="4"/>
    <x v="0"/>
    <x v="0"/>
    <m/>
  </r>
  <r>
    <n v="5"/>
    <n v="3412"/>
    <n v="1"/>
    <d v="2005-08-04T00:00:00"/>
    <x v="0"/>
    <n v="1"/>
    <s v="Santa Clara Community Organization"/>
    <n v="4226455"/>
    <n v="908811"/>
    <m/>
    <m/>
    <s v="BRUCE WIECHERT CUSTOM HOMES"/>
    <m/>
    <s v="157 WILLOW SPRINGS DR"/>
    <x v="4"/>
    <x v="0"/>
    <x v="0"/>
    <m/>
  </r>
  <r>
    <n v="5"/>
    <n v="3576"/>
    <n v="1"/>
    <d v="2005-08-04T00:00:00"/>
    <x v="0"/>
    <n v="1"/>
    <s v="Santa Clara Community Organization"/>
    <n v="4226330"/>
    <n v="908428"/>
    <m/>
    <s v="Lakewood Mascord1231FA"/>
    <s v="BRUCE WIECHERT CUSTOM HOMES"/>
    <m/>
    <s v="4582 ALTURA ST"/>
    <x v="4"/>
    <x v="0"/>
    <x v="0"/>
    <m/>
  </r>
  <r>
    <n v="5"/>
    <n v="2834"/>
    <n v="1"/>
    <d v="2005-08-05T00:00:00"/>
    <x v="0"/>
    <n v="1"/>
    <s v="Santa Clara Community Organization"/>
    <n v="4223852"/>
    <n v="897830"/>
    <m/>
    <m/>
    <s v="HARDING JAMES"/>
    <m/>
    <s v="2420 BORDERS DR"/>
    <x v="4"/>
    <x v="0"/>
    <x v="0"/>
    <m/>
  </r>
  <r>
    <n v="5"/>
    <n v="3871"/>
    <n v="1"/>
    <d v="2005-08-05T00:00:00"/>
    <x v="1"/>
    <n v="1"/>
    <s v="Santa Clara Community Organization"/>
    <n v="4224342"/>
    <n v="897797"/>
    <m/>
    <m/>
    <s v="GAINSBOROUGH"/>
    <m/>
    <s v="2438 LANSDOWN RD"/>
    <x v="4"/>
    <x v="0"/>
    <x v="0"/>
    <m/>
  </r>
  <r>
    <n v="5"/>
    <n v="3874"/>
    <n v="1"/>
    <d v="2005-08-05T00:00:00"/>
    <x v="1"/>
    <n v="1"/>
    <s v="Santa Clara Community Organization"/>
    <n v="4224626"/>
    <n v="897806"/>
    <m/>
    <m/>
    <s v="GAINSBOROUGH"/>
    <m/>
    <s v="2449 NORTHAMPTON RD"/>
    <x v="4"/>
    <x v="0"/>
    <x v="0"/>
    <m/>
  </r>
  <r>
    <n v="5"/>
    <n v="2801"/>
    <n v="1"/>
    <d v="2005-08-08T00:00:00"/>
    <x v="0"/>
    <n v="1"/>
    <s v="Crest Drive Citizens Association"/>
    <n v="4234864"/>
    <n v="868478"/>
    <m/>
    <m/>
    <s v="BROWN MARK &amp; CAROL"/>
    <m/>
    <s v="3299 VAN BUREN ST"/>
    <x v="4"/>
    <x v="0"/>
    <x v="0"/>
    <m/>
  </r>
  <r>
    <n v="5"/>
    <n v="2950"/>
    <n v="1"/>
    <d v="2005-08-09T00:00:00"/>
    <x v="0"/>
    <n v="1"/>
    <s v="Santa Clara Community Organization"/>
    <n v="4223786"/>
    <n v="898756"/>
    <m/>
    <m/>
    <s v="DEVINE HOMES LLC"/>
    <m/>
    <s v="1111 SERENA WAY"/>
    <x v="4"/>
    <x v="0"/>
    <x v="0"/>
    <m/>
  </r>
  <r>
    <n v="5"/>
    <n v="3096"/>
    <n v="1"/>
    <d v="2005-08-09T00:00:00"/>
    <x v="0"/>
    <n v="1"/>
    <s v="Santa Clara Community Organization"/>
    <n v="4223571"/>
    <n v="898385"/>
    <m/>
    <m/>
    <s v="DEVINE HOMES LLC"/>
    <m/>
    <s v="1142 WOODEN WAY"/>
    <x v="4"/>
    <x v="0"/>
    <x v="0"/>
    <m/>
  </r>
  <r>
    <n v="5"/>
    <n v="3314"/>
    <n v="1"/>
    <d v="2005-08-10T00:00:00"/>
    <x v="0"/>
    <n v="1"/>
    <s v="Santa Clara Community Organization"/>
    <n v="4223875"/>
    <n v="898102"/>
    <m/>
    <m/>
    <s v="CLARKE LAWRENCE E"/>
    <m/>
    <s v="2459 BORDERS DR"/>
    <x v="4"/>
    <x v="0"/>
    <x v="0"/>
    <m/>
  </r>
  <r>
    <n v="5"/>
    <n v="3432"/>
    <n v="1"/>
    <d v="2005-08-10T00:00:00"/>
    <x v="0"/>
    <n v="1"/>
    <s v="Santa Clara Community Organization"/>
    <n v="4226622"/>
    <n v="908642"/>
    <m/>
    <m/>
    <s v="BRUCE WIECHERT CUSTOM HOMES"/>
    <m/>
    <s v="128 WILLOW SPRINGS DR"/>
    <x v="4"/>
    <x v="0"/>
    <x v="0"/>
    <m/>
  </r>
  <r>
    <n v="5"/>
    <n v="3815"/>
    <n v="1"/>
    <d v="2005-08-10T00:00:00"/>
    <x v="0"/>
    <n v="1"/>
    <s v="Santa Clara Community Organization"/>
    <n v="4226593"/>
    <n v="908323"/>
    <m/>
    <m/>
    <s v="BRUCE WIECHERT CUSTOM HOMES"/>
    <m/>
    <s v="123 STONEHAVEN ST"/>
    <x v="4"/>
    <x v="0"/>
    <x v="0"/>
    <m/>
  </r>
  <r>
    <n v="5"/>
    <n v="3816"/>
    <n v="1"/>
    <d v="2005-08-10T00:00:00"/>
    <x v="0"/>
    <n v="1"/>
    <s v="Santa Clara Community Organization"/>
    <n v="4226983"/>
    <n v="908895"/>
    <m/>
    <m/>
    <s v="BRUCE WIECHERT CUSTOM HOMES"/>
    <m/>
    <s v="59 WILLOW SPRINGS DR"/>
    <x v="4"/>
    <x v="0"/>
    <x v="0"/>
    <m/>
  </r>
  <r>
    <n v="5"/>
    <n v="3901"/>
    <n v="1"/>
    <d v="2005-08-10T00:00:00"/>
    <x v="0"/>
    <n v="1"/>
    <s v="Santa Clara Community Organization"/>
    <n v="4226928"/>
    <n v="908658"/>
    <m/>
    <s v="Lakewood"/>
    <s v="BRUCE WIECHERT CUSTOM HOMES"/>
    <m/>
    <s v="4623 CHAMPAGNE LN"/>
    <x v="4"/>
    <x v="0"/>
    <x v="0"/>
    <m/>
  </r>
  <r>
    <n v="5"/>
    <n v="3388"/>
    <n v="1"/>
    <d v="2005-08-11T00:00:00"/>
    <x v="0"/>
    <n v="1"/>
    <s v="Churchill Area Neighbors"/>
    <n v="4225267"/>
    <n v="871603"/>
    <m/>
    <m/>
    <s v="KILBY &amp; SONNEN PROJECT LLC"/>
    <m/>
    <s v="3808 COLONY OAKS DR"/>
    <x v="4"/>
    <x v="0"/>
    <x v="0"/>
    <m/>
  </r>
  <r>
    <n v="5"/>
    <n v="3246"/>
    <n v="1"/>
    <d v="2005-08-12T00:00:00"/>
    <x v="0"/>
    <n v="1"/>
    <s v="Santa Clara Community Organization"/>
    <n v="4226684"/>
    <n v="908410"/>
    <m/>
    <m/>
    <s v="WIECHERT BRUCE"/>
    <m/>
    <s v="120 WATERSTONE DR"/>
    <x v="4"/>
    <x v="0"/>
    <x v="0"/>
    <m/>
  </r>
  <r>
    <n v="5"/>
    <n v="3417"/>
    <n v="1"/>
    <d v="2005-08-15T00:00:00"/>
    <x v="0"/>
    <n v="1"/>
    <s v="Churchill Area Neighbors"/>
    <n v="4228788"/>
    <n v="869178"/>
    <m/>
    <m/>
    <s v="HOCHSTEIN KEN &amp; DIANE"/>
    <m/>
    <s v="2889 BLACKTAIL DR"/>
    <x v="4"/>
    <x v="0"/>
    <x v="0"/>
    <m/>
  </r>
  <r>
    <n v="5"/>
    <n v="3431"/>
    <n v="1"/>
    <d v="2005-08-15T00:00:00"/>
    <x v="0"/>
    <n v="1"/>
    <s v="Santa Clara Community Organization"/>
    <n v="4223968"/>
    <n v="897890"/>
    <m/>
    <m/>
    <s v="GARGES ERIC"/>
    <m/>
    <s v="2423 BORDERS DR"/>
    <x v="4"/>
    <x v="0"/>
    <x v="0"/>
    <m/>
  </r>
  <r>
    <n v="5"/>
    <n v="3963"/>
    <n v="1"/>
    <d v="2005-08-15T00:00:00"/>
    <x v="1"/>
    <n v="1"/>
    <s v="Northeast Neighbors"/>
    <n v="4241157"/>
    <n v="895776"/>
    <m/>
    <s v="Falconwood Village"/>
    <s v="CARE FREE SALES"/>
    <m/>
    <s v="1475 GREEN ACRES RD, Unit 153"/>
    <x v="4"/>
    <x v="0"/>
    <x v="0"/>
    <m/>
  </r>
  <r>
    <n v="5"/>
    <n v="3965"/>
    <n v="1"/>
    <d v="2005-08-15T00:00:00"/>
    <x v="1"/>
    <n v="1"/>
    <s v="Northeast Neighbors"/>
    <n v="4241157"/>
    <n v="895776"/>
    <m/>
    <s v="Falconwood Village"/>
    <s v="CARE FREE SALES"/>
    <m/>
    <s v="1475 GREEN ACRES RD, Unit 116"/>
    <x v="4"/>
    <x v="0"/>
    <x v="0"/>
    <m/>
  </r>
  <r>
    <n v="5"/>
    <n v="2654"/>
    <n v="1"/>
    <d v="2005-08-16T00:00:00"/>
    <x v="0"/>
    <n v="1"/>
    <s v="Cal Young Neighborhood Association"/>
    <n v="4238538"/>
    <n v="893006"/>
    <m/>
    <s v="Walter Custom-Phoenix 2.0"/>
    <s v="WALTER CUSTOM HOMES"/>
    <m/>
    <s v="2184 WOOD DUCK WAY"/>
    <x v="4"/>
    <x v="0"/>
    <x v="0"/>
    <m/>
  </r>
  <r>
    <n v="5"/>
    <n v="3015"/>
    <n v="1"/>
    <d v="2005-08-16T00:00:00"/>
    <x v="0"/>
    <n v="1"/>
    <s v="Santa Clara Community Organization"/>
    <n v="4223618"/>
    <n v="898231"/>
    <m/>
    <s v="Heitman Astoria 22"/>
    <s v="HEITMAN CUSTOM HOMES"/>
    <m/>
    <s v="2473 CROWTHER DR"/>
    <x v="4"/>
    <x v="0"/>
    <x v="0"/>
    <m/>
  </r>
  <r>
    <n v="5"/>
    <n v="3143"/>
    <n v="1"/>
    <d v="2005-08-16T00:00:00"/>
    <x v="0"/>
    <n v="1"/>
    <s v="Santa Clara Community Organization"/>
    <n v="4223428"/>
    <n v="898824"/>
    <m/>
    <m/>
    <s v="HEITMAN CUSTOM HOMES"/>
    <m/>
    <s v="2619 CROWTHER DR"/>
    <x v="4"/>
    <x v="0"/>
    <x v="0"/>
    <m/>
  </r>
  <r>
    <n v="5"/>
    <n v="3415"/>
    <n v="1"/>
    <d v="2005-08-16T00:00:00"/>
    <x v="0"/>
    <n v="1"/>
    <s v="Santa Clara Community Organization"/>
    <n v="4228103"/>
    <n v="905302"/>
    <m/>
    <m/>
    <s v="DAVIS PERRY L &amp; BARBARA J"/>
    <m/>
    <s v="3914 RIVER RD"/>
    <x v="4"/>
    <x v="0"/>
    <x v="0"/>
    <m/>
  </r>
  <r>
    <n v="5"/>
    <n v="3416"/>
    <n v="1"/>
    <d v="2005-08-16T00:00:00"/>
    <x v="0"/>
    <n v="1"/>
    <s v="Santa Clara Community Organization"/>
    <n v="4228127"/>
    <n v="905369"/>
    <m/>
    <m/>
    <s v="DAVIS PERRY L &amp; BARBARA J"/>
    <m/>
    <s v="3920 RIVER RD"/>
    <x v="4"/>
    <x v="0"/>
    <x v="0"/>
    <m/>
  </r>
  <r>
    <n v="5"/>
    <n v="2628"/>
    <n v="1"/>
    <d v="2005-08-17T00:00:00"/>
    <x v="0"/>
    <n v="1"/>
    <s v="Southeast Neighbors"/>
    <n v="4237633"/>
    <n v="865771"/>
    <s v="Single Family Dwelling"/>
    <m/>
    <s v="REST HAVEN MEMORIAL PARK"/>
    <m/>
    <s v="350 W 39TH AVE"/>
    <x v="4"/>
    <x v="0"/>
    <x v="0"/>
    <m/>
  </r>
  <r>
    <n v="5"/>
    <n v="2891"/>
    <n v="1"/>
    <d v="2005-08-17T00:00:00"/>
    <x v="0"/>
    <n v="1"/>
    <s v="Churchill Area Neighbors"/>
    <n v="4227678"/>
    <n v="868521"/>
    <m/>
    <m/>
    <s v="MCKAY BUILDING CO"/>
    <m/>
    <s v="3345 ZACHARY LN"/>
    <x v="4"/>
    <x v="0"/>
    <x v="0"/>
    <m/>
  </r>
  <r>
    <n v="5"/>
    <n v="3437"/>
    <n v="1"/>
    <d v="2005-08-17T00:00:00"/>
    <x v="0"/>
    <n v="1"/>
    <s v="Harlow Neighbors"/>
    <n v="4246679"/>
    <n v="885171"/>
    <m/>
    <m/>
    <s v="BILL MOODY CONSTRUCTION CO LLC"/>
    <m/>
    <s v="399 WALNUT LN"/>
    <x v="4"/>
    <x v="0"/>
    <x v="0"/>
    <m/>
  </r>
  <r>
    <n v="5"/>
    <n v="3138"/>
    <n v="1"/>
    <d v="2005-08-18T00:00:00"/>
    <x v="0"/>
    <n v="1"/>
    <s v="Churchill Area Neighbors"/>
    <n v="4222942"/>
    <n v="870721"/>
    <m/>
    <m/>
    <s v="LEMIEUX KEVIN &amp; JULIE"/>
    <m/>
    <s v="2994 SUMMIT TERRACE DR"/>
    <x v="4"/>
    <x v="0"/>
    <x v="0"/>
    <m/>
  </r>
  <r>
    <n v="5"/>
    <n v="3598"/>
    <n v="1"/>
    <d v="2005-08-19T00:00:00"/>
    <x v="0"/>
    <n v="1"/>
    <s v="Northeast Neighbors"/>
    <n v="4250552"/>
    <n v="894835"/>
    <m/>
    <m/>
    <s v="ANSLOW &amp; DEGENEAULT"/>
    <m/>
    <s v="3333 ARLINGTON AVE"/>
    <x v="4"/>
    <x v="0"/>
    <x v="0"/>
    <m/>
  </r>
  <r>
    <n v="5"/>
    <n v="3850"/>
    <n v="1"/>
    <d v="2005-08-19T00:00:00"/>
    <x v="0"/>
    <n v="1"/>
    <s v="Northeast Neighbors"/>
    <n v="4251196"/>
    <n v="894444"/>
    <m/>
    <m/>
    <s v="ANSLOW &amp; DEGENEAULT"/>
    <m/>
    <s v="2653 VALLEY FORGE DR"/>
    <x v="4"/>
    <x v="0"/>
    <x v="0"/>
    <m/>
  </r>
  <r>
    <n v="5"/>
    <n v="2678"/>
    <n v="1"/>
    <d v="2005-08-22T00:00:00"/>
    <x v="3"/>
    <n v="2"/>
    <s v="Santa Clara Community Organization"/>
    <n v="4232697"/>
    <n v="898768"/>
    <m/>
    <m/>
    <s v="MILLER MICHAEL P"/>
    <m/>
    <s v="512 HUNSAKER LN"/>
    <x v="4"/>
    <x v="1"/>
    <x v="1"/>
    <m/>
  </r>
  <r>
    <n v="5"/>
    <n v="2725"/>
    <n v="1"/>
    <d v="2005-08-22T00:00:00"/>
    <x v="0"/>
    <n v="1"/>
    <s v="Cal Young Neighborhood Association"/>
    <n v="4238534"/>
    <n v="892885"/>
    <m/>
    <s v="Watton Alameda"/>
    <s v="WALTER CUSTOM HOMES"/>
    <m/>
    <s v="2160 WOOD DUCK WAY"/>
    <x v="4"/>
    <x v="0"/>
    <x v="0"/>
    <m/>
  </r>
  <r>
    <n v="5"/>
    <n v="3003"/>
    <n v="1"/>
    <d v="2005-08-22T00:00:00"/>
    <x v="0"/>
    <n v="1"/>
    <s v="Southeast Neighbors"/>
    <n v="4242574"/>
    <n v="863186"/>
    <m/>
    <m/>
    <s v="MCBETH BUILDERS INC"/>
    <m/>
    <s v="4456 FOX HOLLOW RD"/>
    <x v="4"/>
    <x v="0"/>
    <x v="0"/>
    <m/>
  </r>
  <r>
    <n v="5"/>
    <n v="3411"/>
    <n v="1"/>
    <d v="2005-08-22T00:00:00"/>
    <x v="0"/>
    <n v="1"/>
    <s v="Santa Clara Community Organization"/>
    <n v="4227031"/>
    <n v="908613"/>
    <m/>
    <m/>
    <s v="BRUCE WIECHERT CUSTOM HOMES"/>
    <m/>
    <s v="4620 RIVER RD"/>
    <x v="4"/>
    <x v="0"/>
    <x v="0"/>
    <m/>
  </r>
  <r>
    <n v="5"/>
    <n v="3607"/>
    <n v="1"/>
    <d v="2005-08-22T00:00:00"/>
    <x v="0"/>
    <n v="1"/>
    <s v="Santa Clara Community Organization"/>
    <n v="4223873"/>
    <n v="898504"/>
    <m/>
    <m/>
    <s v="HEITMAN CUSTOM HOMES"/>
    <m/>
    <s v="2523 BORDERS DR"/>
    <x v="4"/>
    <x v="0"/>
    <x v="0"/>
    <m/>
  </r>
  <r>
    <n v="5"/>
    <n v="3821"/>
    <n v="1"/>
    <d v="2005-08-22T00:00:00"/>
    <x v="0"/>
    <n v="1"/>
    <s v="Churchill Area Neighbors"/>
    <n v="4220944"/>
    <n v="873837"/>
    <m/>
    <m/>
    <s v="SHORTEN JOSEPH R"/>
    <m/>
    <s v="2302 ROLLIE LP"/>
    <x v="4"/>
    <x v="0"/>
    <x v="0"/>
    <m/>
  </r>
  <r>
    <n v="5"/>
    <n v="3833"/>
    <n v="1"/>
    <d v="2005-08-22T00:00:00"/>
    <x v="0"/>
    <n v="1"/>
    <s v="Santa Clara Community Organization"/>
    <n v="4230807"/>
    <n v="903481"/>
    <m/>
    <m/>
    <s v="GOODMAN JACK"/>
    <m/>
    <s v="3630 RIVERCREST DR"/>
    <x v="4"/>
    <x v="0"/>
    <x v="0"/>
    <m/>
  </r>
  <r>
    <n v="5"/>
    <n v="3294"/>
    <n v="1"/>
    <d v="2005-08-23T00:00:00"/>
    <x v="0"/>
    <n v="1"/>
    <s v="Cal Young Neighborhood Association"/>
    <n v="4243360"/>
    <n v="890717"/>
    <m/>
    <m/>
    <s v="NICHOLSON JACQULINE"/>
    <m/>
    <s v="2127 MARLOW LN"/>
    <x v="4"/>
    <x v="0"/>
    <x v="0"/>
    <m/>
  </r>
  <r>
    <n v="5"/>
    <n v="3568"/>
    <n v="1"/>
    <d v="2005-08-23T00:00:00"/>
    <x v="0"/>
    <n v="1"/>
    <s v="Laurel Hill Valley Citizens"/>
    <n v="4250275"/>
    <n v="870061"/>
    <m/>
    <m/>
    <s v="BERGBY BARBARA"/>
    <m/>
    <s v="3067 HENDRICKS HILL DR"/>
    <x v="4"/>
    <x v="0"/>
    <x v="0"/>
    <m/>
  </r>
  <r>
    <n v="5"/>
    <n v="3883"/>
    <n v="1"/>
    <d v="2005-08-23T00:00:00"/>
    <x v="0"/>
    <n v="1"/>
    <s v="Santa Clara Community Organization"/>
    <n v="4223484"/>
    <n v="898214"/>
    <m/>
    <m/>
    <s v="BREEDEN BROS INC"/>
    <m/>
    <s v="2474 CROWTHER DR"/>
    <x v="4"/>
    <x v="0"/>
    <x v="0"/>
    <m/>
  </r>
  <r>
    <n v="5"/>
    <n v="3696"/>
    <n v="1"/>
    <d v="2005-08-24T00:00:00"/>
    <x v="0"/>
    <n v="1"/>
    <s v="Cal Young Neighborhood Association"/>
    <n v="4239456"/>
    <n v="888295"/>
    <m/>
    <m/>
    <s v="SMITH JEANNE LOUISE"/>
    <m/>
    <s v="1282 BRICKLEY RD"/>
    <x v="4"/>
    <x v="0"/>
    <x v="0"/>
    <m/>
  </r>
  <r>
    <n v="5"/>
    <n v="4176"/>
    <n v="1"/>
    <d v="2005-08-24T00:00:00"/>
    <x v="1"/>
    <n v="1"/>
    <s v="Active Bethel Citizens"/>
    <n v="4215055"/>
    <n v="891734"/>
    <m/>
    <s v="Woodland Park MHP"/>
    <s v="COURT CURTIS"/>
    <m/>
    <s v="1699 N TERRY ST, Unit 20"/>
    <x v="4"/>
    <x v="0"/>
    <x v="0"/>
    <m/>
  </r>
  <r>
    <n v="5"/>
    <n v="3434"/>
    <n v="1"/>
    <d v="2005-08-25T00:00:00"/>
    <x v="0"/>
    <n v="1"/>
    <s v="Santa Clara Community Organization"/>
    <n v="4226339"/>
    <n v="908560"/>
    <m/>
    <m/>
    <s v="BRUCE WIECHERT CUSTOM HOMES"/>
    <m/>
    <s v="4610 ALTURA ST"/>
    <x v="4"/>
    <x v="0"/>
    <x v="0"/>
    <m/>
  </r>
  <r>
    <n v="5"/>
    <n v="1795"/>
    <n v="1"/>
    <d v="2005-08-26T00:00:00"/>
    <x v="0"/>
    <n v="1"/>
    <s v="Active Bethel Citizens"/>
    <n v="4221650"/>
    <n v="889115"/>
    <m/>
    <m/>
    <s v="DREAMCRAFTERS LLC"/>
    <m/>
    <s v="1314 ELLSWORTH ST"/>
    <x v="4"/>
    <x v="0"/>
    <x v="0"/>
    <m/>
  </r>
  <r>
    <n v="5"/>
    <n v="3391"/>
    <n v="1"/>
    <d v="2005-08-26T00:00:00"/>
    <x v="0"/>
    <n v="1"/>
    <s v="Southeast Neighbors"/>
    <n v="4242367"/>
    <n v="866587"/>
    <m/>
    <m/>
    <s v="KHALSA SIRI DHARMA"/>
    <m/>
    <s v="744 E 37TH AVE"/>
    <x v="4"/>
    <x v="0"/>
    <x v="0"/>
    <m/>
  </r>
  <r>
    <n v="5"/>
    <n v="3477"/>
    <n v="1"/>
    <d v="2005-08-26T00:00:00"/>
    <x v="0"/>
    <n v="1"/>
    <s v="Northeast Neighbors"/>
    <n v="4245890"/>
    <n v="896631"/>
    <m/>
    <m/>
    <s v="MELTEBEKE CONSTRUCTION DBA"/>
    <m/>
    <s v="2332 DEVON AVE"/>
    <x v="4"/>
    <x v="0"/>
    <x v="0"/>
    <m/>
  </r>
  <r>
    <n v="5"/>
    <n v="3501"/>
    <n v="1"/>
    <d v="2005-08-26T00:00:00"/>
    <x v="0"/>
    <n v="1"/>
    <s v="Active Bethel Citizens"/>
    <n v="4217525"/>
    <n v="895050"/>
    <m/>
    <m/>
    <s v="ELFRING LANNY"/>
    <m/>
    <s v="4740 JESSEN DR"/>
    <x v="4"/>
    <x v="0"/>
    <x v="0"/>
    <m/>
  </r>
  <r>
    <n v="5"/>
    <n v="3836"/>
    <n v="1"/>
    <d v="2005-08-30T00:00:00"/>
    <x v="0"/>
    <n v="1"/>
    <s v="Santa Clara Community Organization"/>
    <n v="4230823"/>
    <n v="903611"/>
    <m/>
    <s v="Plan 7M"/>
    <s v="KINDT JORDAN &amp; MICHELLE"/>
    <m/>
    <s v="3642 RIVERCREST DR"/>
    <x v="4"/>
    <x v="0"/>
    <x v="0"/>
    <m/>
  </r>
  <r>
    <n v="5"/>
    <n v="2723"/>
    <n v="1"/>
    <d v="2005-08-31T00:00:00"/>
    <x v="0"/>
    <n v="1"/>
    <s v="Cal Young Neighborhood Association"/>
    <n v="4238539"/>
    <n v="892942"/>
    <m/>
    <s v="Mascord Gladstone"/>
    <s v="WALTER CUSTOM HOMES"/>
    <m/>
    <s v="2172 WOOD DUCK WAY"/>
    <x v="4"/>
    <x v="0"/>
    <x v="0"/>
    <m/>
  </r>
  <r>
    <n v="5"/>
    <n v="3116"/>
    <n v="1"/>
    <d v="2005-08-31T00:00:00"/>
    <x v="0"/>
    <n v="1"/>
    <s v="Santa Clara Community Organization"/>
    <n v="4223564"/>
    <n v="898605"/>
    <m/>
    <m/>
    <s v="TOUCHSTONE DEVELOPMENT"/>
    <m/>
    <s v="1138 SERENA WAY"/>
    <x v="4"/>
    <x v="0"/>
    <x v="0"/>
    <m/>
  </r>
  <r>
    <n v="5"/>
    <n v="3199"/>
    <n v="1"/>
    <d v="2005-08-31T00:00:00"/>
    <x v="0"/>
    <n v="1"/>
    <s v="Churchill Area Neighbors"/>
    <n v="4224275"/>
    <n v="870247"/>
    <m/>
    <s v="Breeden Greatwood"/>
    <s v="BREEDEN BROS INC--DUPLICATE"/>
    <m/>
    <s v="3337 BENTLEY AVE"/>
    <x v="4"/>
    <x v="0"/>
    <x v="0"/>
    <m/>
  </r>
  <r>
    <n v="5"/>
    <n v="3729"/>
    <n v="1"/>
    <d v="2005-08-31T00:00:00"/>
    <x v="0"/>
    <n v="1"/>
    <s v="Santa Clara Community Organization"/>
    <n v="4223852"/>
    <n v="898237"/>
    <m/>
    <m/>
    <s v="TOUCHSTONE DEVELOPMENT"/>
    <m/>
    <s v="2475 BORDERS DR"/>
    <x v="4"/>
    <x v="0"/>
    <x v="0"/>
    <m/>
  </r>
  <r>
    <n v="5"/>
    <n v="3762"/>
    <n v="1"/>
    <d v="2005-08-31T00:00:00"/>
    <x v="0"/>
    <n v="1"/>
    <s v="Active Bethel Citizens"/>
    <n v="4217162"/>
    <n v="894678"/>
    <m/>
    <m/>
    <s v="THOMAS RYAN"/>
    <m/>
    <s v="2264 BLUE HERON LN"/>
    <x v="4"/>
    <x v="0"/>
    <x v="0"/>
    <m/>
  </r>
  <r>
    <n v="5"/>
    <n v="3247"/>
    <n v="1"/>
    <d v="2005-09-01T00:00:00"/>
    <x v="0"/>
    <n v="1"/>
    <s v="Northeast Neighbors"/>
    <n v="4250380"/>
    <n v="894554"/>
    <m/>
    <m/>
    <s v="FUTURE B HOMES INC"/>
    <m/>
    <s v="3312 ARLINGTON AVE"/>
    <x v="4"/>
    <x v="0"/>
    <x v="0"/>
    <m/>
  </r>
  <r>
    <n v="5"/>
    <n v="4467"/>
    <n v="1"/>
    <d v="2005-09-01T00:00:00"/>
    <x v="1"/>
    <n v="1"/>
    <s v="Santa Clara Community Organization"/>
    <n v="4224621"/>
    <n v="897594"/>
    <m/>
    <s v="Gainsborough MHP"/>
    <s v="GAINSBOROUGH"/>
    <m/>
    <s v="2415 NORTHAMPTON RD"/>
    <x v="4"/>
    <x v="0"/>
    <x v="0"/>
    <m/>
  </r>
  <r>
    <n v="5"/>
    <n v="1814"/>
    <n v="1"/>
    <d v="2005-09-02T00:00:00"/>
    <x v="0"/>
    <n v="1"/>
    <s v="Churchill Area Neighbors"/>
    <n v="4222590"/>
    <n v="869745"/>
    <m/>
    <m/>
    <s v="PLUMB NATHAN J"/>
    <m/>
    <s v="4046 BAILEY VIEW DR"/>
    <x v="4"/>
    <x v="0"/>
    <x v="0"/>
    <m/>
  </r>
  <r>
    <n v="5"/>
    <n v="3604"/>
    <n v="1"/>
    <d v="2005-09-02T00:00:00"/>
    <x v="0"/>
    <n v="1"/>
    <s v="Northeast Neighbors"/>
    <n v="4250704"/>
    <n v="894899"/>
    <m/>
    <m/>
    <s v="FUTURE B HOMES INC"/>
    <m/>
    <s v="3357 ARLINGTON AVE"/>
    <x v="4"/>
    <x v="0"/>
    <x v="0"/>
    <m/>
  </r>
  <r>
    <n v="5"/>
    <n v="3754"/>
    <n v="1"/>
    <d v="2005-09-02T00:00:00"/>
    <x v="5"/>
    <n v="1"/>
    <s v="Fairmount Neighbors"/>
    <n v="4247664"/>
    <n v="876281"/>
    <m/>
    <m/>
    <s v="RAINBOW VALLEY DESIGN &amp; CONSTRUCTN"/>
    <m/>
    <s v="1550 WALNUT ST"/>
    <x v="4"/>
    <x v="3"/>
    <x v="1"/>
    <m/>
  </r>
  <r>
    <n v="5"/>
    <n v="3755"/>
    <n v="1"/>
    <d v="2005-09-02T00:00:00"/>
    <x v="5"/>
    <n v="1"/>
    <s v="Fairmount Neighbors"/>
    <n v="4247664"/>
    <n v="876259"/>
    <m/>
    <m/>
    <s v="RAINBOW VALLEY DESIGN &amp; CONSTRUCTN"/>
    <m/>
    <s v="1554 WALNUT ST"/>
    <x v="4"/>
    <x v="3"/>
    <x v="1"/>
    <m/>
  </r>
  <r>
    <n v="5"/>
    <n v="3756"/>
    <n v="1"/>
    <d v="2005-09-02T00:00:00"/>
    <x v="5"/>
    <n v="1"/>
    <s v="Fairmount Neighbors"/>
    <n v="4247664"/>
    <n v="876235"/>
    <m/>
    <m/>
    <s v="RAINBOW VALLEY DESIGN &amp; CONSTRUCTN"/>
    <m/>
    <s v="1558 WALNUT ST"/>
    <x v="4"/>
    <x v="3"/>
    <x v="1"/>
    <m/>
  </r>
  <r>
    <n v="5"/>
    <n v="2446"/>
    <n v="1"/>
    <d v="2005-09-06T00:00:00"/>
    <x v="0"/>
    <n v="1"/>
    <s v="Churchill Area Neighbors"/>
    <n v="4228105"/>
    <n v="869047"/>
    <m/>
    <m/>
    <s v="MARSONETTE BRENA"/>
    <m/>
    <s v="3254 MICHAEL LN"/>
    <x v="4"/>
    <x v="0"/>
    <x v="0"/>
    <m/>
  </r>
  <r>
    <n v="5"/>
    <n v="4015"/>
    <n v="1"/>
    <d v="2005-09-06T00:00:00"/>
    <x v="0"/>
    <n v="1"/>
    <s v="Santa Clara Community Organization"/>
    <n v="4227106"/>
    <n v="908628"/>
    <m/>
    <s v="Sequoia"/>
    <s v="BRUCE WIECHERT CUSTOM HOMES"/>
    <m/>
    <s v="4630 RIVER RD"/>
    <x v="4"/>
    <x v="0"/>
    <x v="0"/>
    <m/>
  </r>
  <r>
    <n v="5"/>
    <n v="3148"/>
    <n v="1"/>
    <d v="2005-09-07T00:00:00"/>
    <x v="0"/>
    <n v="1"/>
    <s v="Santa Clara Community Organization"/>
    <n v="4223446"/>
    <n v="898731"/>
    <m/>
    <m/>
    <s v="CRESCENT HOMES INC"/>
    <m/>
    <s v="1153 SERENA WAY"/>
    <x v="4"/>
    <x v="0"/>
    <x v="0"/>
    <m/>
  </r>
  <r>
    <n v="5"/>
    <n v="3608"/>
    <n v="1"/>
    <d v="2005-09-07T00:00:00"/>
    <x v="0"/>
    <n v="1"/>
    <s v="Churchill Area Neighbors"/>
    <n v="4224022"/>
    <n v="869216"/>
    <m/>
    <s v="Breeden Oxford"/>
    <s v="BREEDEN BROS INC--DUPLICATE"/>
    <m/>
    <s v="3387 BENTLEY AVE"/>
    <x v="4"/>
    <x v="0"/>
    <x v="0"/>
    <m/>
  </r>
  <r>
    <n v="5"/>
    <n v="3835"/>
    <n v="1"/>
    <d v="2005-09-07T00:00:00"/>
    <x v="0"/>
    <n v="1"/>
    <s v="Santa Clara Community Organization"/>
    <n v="4230913"/>
    <n v="903425"/>
    <m/>
    <m/>
    <s v="STUBBS ROBERT"/>
    <m/>
    <s v="3621 RIVERCREST DR"/>
    <x v="4"/>
    <x v="0"/>
    <x v="0"/>
    <m/>
  </r>
  <r>
    <n v="5"/>
    <n v="3970"/>
    <n v="1"/>
    <d v="2005-09-07T00:00:00"/>
    <x v="0"/>
    <n v="1"/>
    <s v="Southeast Neighbors"/>
    <n v="4241889"/>
    <n v="857686"/>
    <m/>
    <m/>
    <s v="CHARBONNEAU DANIEL &amp; JOHANNA"/>
    <m/>
    <s v="32376 FOX HOLLOW RD"/>
    <x v="4"/>
    <x v="0"/>
    <x v="0"/>
    <m/>
  </r>
  <r>
    <n v="5"/>
    <n v="4438"/>
    <n v="1"/>
    <d v="2005-09-07T00:00:00"/>
    <x v="1"/>
    <n v="1"/>
    <s v="Active Bethel Citizens"/>
    <n v="4215055"/>
    <n v="891734"/>
    <m/>
    <m/>
    <s v="WOODLAND PARK ESTATES"/>
    <s v="TWITE MIKE"/>
    <s v="1699 N TERRY ST, Unit 98"/>
    <x v="4"/>
    <x v="0"/>
    <x v="0"/>
    <m/>
  </r>
  <r>
    <n v="5"/>
    <n v="2806"/>
    <n v="1"/>
    <d v="2005-09-08T00:00:00"/>
    <x v="0"/>
    <n v="1"/>
    <s v="Santa Clara Community Organization"/>
    <n v="4223713"/>
    <n v="898391"/>
    <m/>
    <m/>
    <s v="TOUCHSTONE DEVELOPMENT"/>
    <m/>
    <s v="1102 WOODEN WAY"/>
    <x v="4"/>
    <x v="0"/>
    <x v="0"/>
    <m/>
  </r>
  <r>
    <n v="5"/>
    <n v="3012"/>
    <n v="1"/>
    <d v="2005-09-08T00:00:00"/>
    <x v="0"/>
    <n v="1"/>
    <s v="Santa Clara Community Organization"/>
    <n v="4223397"/>
    <n v="898460"/>
    <m/>
    <s v="Heitman Astoria 18"/>
    <s v="HEITMAN CUSTOM HOMES"/>
    <m/>
    <s v="2510 CROWTHER DR"/>
    <x v="4"/>
    <x v="0"/>
    <x v="0"/>
    <m/>
  </r>
  <r>
    <n v="5"/>
    <n v="3014"/>
    <n v="1"/>
    <d v="2005-09-08T00:00:00"/>
    <x v="0"/>
    <n v="1"/>
    <s v="Santa Clara Community Organization"/>
    <n v="4223668"/>
    <n v="898745"/>
    <m/>
    <s v="Heitman Astoria 18"/>
    <s v="HEITMAN CUSTOM HOMES"/>
    <m/>
    <s v="1129 SERENA WAY"/>
    <x v="4"/>
    <x v="0"/>
    <x v="0"/>
    <m/>
  </r>
  <r>
    <n v="5"/>
    <n v="3773"/>
    <n v="1"/>
    <d v="2005-09-09T00:00:00"/>
    <x v="0"/>
    <n v="1"/>
    <s v="Active Bethel Citizens"/>
    <n v="4213789"/>
    <n v="885282"/>
    <m/>
    <s v="Silverton"/>
    <s v="HAYDEN ENTERPRISES INC"/>
    <m/>
    <s v="5553 PRANZ PL"/>
    <x v="4"/>
    <x v="0"/>
    <x v="0"/>
    <m/>
  </r>
  <r>
    <n v="5"/>
    <n v="3779"/>
    <n v="1"/>
    <d v="2005-09-09T00:00:00"/>
    <x v="0"/>
    <n v="1"/>
    <s v="Active Bethel Citizens"/>
    <n v="4213718"/>
    <n v="885285"/>
    <m/>
    <s v="Klamath"/>
    <s v="HAYDEN ENTERPRISES INC"/>
    <m/>
    <s v="5571 PRANZ PL"/>
    <x v="4"/>
    <x v="0"/>
    <x v="0"/>
    <m/>
  </r>
  <r>
    <n v="5"/>
    <n v="3780"/>
    <n v="1"/>
    <d v="2005-09-09T00:00:00"/>
    <x v="0"/>
    <n v="1"/>
    <s v="Active Bethel Citizens"/>
    <n v="4213859"/>
    <n v="885282"/>
    <m/>
    <s v="Klamath"/>
    <s v="HAYDEN ENTERPRISES INC"/>
    <m/>
    <s v="5537 PRANZ PL"/>
    <x v="4"/>
    <x v="0"/>
    <x v="0"/>
    <m/>
  </r>
  <r>
    <n v="5"/>
    <n v="3918"/>
    <n v="1"/>
    <d v="2005-09-09T00:00:00"/>
    <x v="0"/>
    <n v="1"/>
    <s v="Northeast Neighbors"/>
    <n v="4250813"/>
    <n v="894647"/>
    <m/>
    <m/>
    <s v="FUTURE B HOMES INC"/>
    <m/>
    <s v="3377 COOPERSTOWN AVE"/>
    <x v="4"/>
    <x v="0"/>
    <x v="0"/>
    <m/>
  </r>
  <r>
    <n v="5"/>
    <n v="2808"/>
    <n v="1"/>
    <d v="2005-09-12T00:00:00"/>
    <x v="0"/>
    <n v="1"/>
    <s v="Santa Clara Community Organization"/>
    <n v="4223532"/>
    <n v="898726"/>
    <m/>
    <s v="Heitman Trenton"/>
    <s v="HEITMAN CUSTOM HOMES"/>
    <m/>
    <s v="1147 SERENA WAY"/>
    <x v="4"/>
    <x v="0"/>
    <x v="0"/>
    <m/>
  </r>
  <r>
    <n v="5"/>
    <n v="3530"/>
    <n v="1"/>
    <d v="2005-09-12T00:00:00"/>
    <x v="0"/>
    <n v="1"/>
    <s v="Churchill Area Neighbors"/>
    <n v="4227120"/>
    <n v="869441"/>
    <m/>
    <m/>
    <s v="KAUROVA ELENA"/>
    <m/>
    <s v="3339 MURRY DR"/>
    <x v="4"/>
    <x v="0"/>
    <x v="0"/>
    <m/>
  </r>
  <r>
    <n v="5"/>
    <n v="3610"/>
    <n v="1"/>
    <d v="2005-09-13T00:00:00"/>
    <x v="6"/>
    <n v="1"/>
    <s v="Friendly Area Neighbors"/>
    <n v="4238434"/>
    <n v="873217"/>
    <m/>
    <m/>
    <s v="BINGHAM TIM S &amp; LORRAINE R"/>
    <m/>
    <s v="2385 LINCOLN ST, Unit A"/>
    <x v="4"/>
    <x v="0"/>
    <x v="0"/>
    <m/>
  </r>
  <r>
    <n v="5"/>
    <n v="3759"/>
    <n v="1"/>
    <d v="2005-09-13T00:00:00"/>
    <x v="0"/>
    <n v="1"/>
    <s v="Harlow Neighbors"/>
    <n v="4248525"/>
    <n v="890287"/>
    <m/>
    <m/>
    <s v="QUALITY HOMES"/>
    <m/>
    <s v="3076 WILLAKENZIE RD"/>
    <x v="4"/>
    <x v="0"/>
    <x v="0"/>
    <m/>
  </r>
  <r>
    <n v="5"/>
    <n v="3776"/>
    <n v="1"/>
    <d v="2005-09-13T00:00:00"/>
    <x v="0"/>
    <n v="1"/>
    <s v="Active Bethel Citizens"/>
    <n v="4213800"/>
    <n v="885145"/>
    <m/>
    <s v="Cascade"/>
    <s v="HAYDEN ENTERPRISES INC"/>
    <m/>
    <s v="5542 PRANZ PL"/>
    <x v="4"/>
    <x v="0"/>
    <x v="0"/>
    <m/>
  </r>
  <r>
    <n v="5"/>
    <n v="3792"/>
    <n v="1"/>
    <d v="2005-09-13T00:00:00"/>
    <x v="3"/>
    <n v="2"/>
    <s v="Santa Clara Community Organization"/>
    <n v="4232717"/>
    <n v="898592"/>
    <m/>
    <s v=" Same as lot 12, 13 19"/>
    <s v="BESAW DON"/>
    <m/>
    <s v="539 HELEN ST"/>
    <x v="4"/>
    <x v="1"/>
    <x v="1"/>
    <m/>
  </r>
  <r>
    <n v="5"/>
    <n v="3793"/>
    <n v="1"/>
    <d v="2005-09-13T00:00:00"/>
    <x v="3"/>
    <n v="2"/>
    <s v="Santa Clara Community Organization"/>
    <n v="4232785"/>
    <n v="898589"/>
    <m/>
    <m/>
    <s v="BESAW DON"/>
    <m/>
    <s v="545 HELEN ST"/>
    <x v="4"/>
    <x v="1"/>
    <x v="1"/>
    <m/>
  </r>
  <r>
    <n v="5"/>
    <n v="3800"/>
    <n v="1"/>
    <d v="2005-09-13T00:00:00"/>
    <x v="0"/>
    <n v="1"/>
    <s v="Laurel Hill Valley Citizens"/>
    <n v="4251326"/>
    <n v="871148"/>
    <m/>
    <m/>
    <s v="BROWN MERLE"/>
    <m/>
    <s v="2720 PINEROCK DR"/>
    <x v="4"/>
    <x v="0"/>
    <x v="0"/>
    <m/>
  </r>
  <r>
    <n v="5"/>
    <n v="3808"/>
    <n v="1"/>
    <d v="2005-09-13T00:00:00"/>
    <x v="0"/>
    <n v="1"/>
    <s v="Active Bethel Citizens"/>
    <n v="4213745"/>
    <n v="885151"/>
    <m/>
    <s v="SANDALWOOD/SILVERTON"/>
    <s v="HAYDEN ENTERPRISES INC"/>
    <m/>
    <s v="5560 PRANZ PL"/>
    <x v="4"/>
    <x v="0"/>
    <x v="0"/>
    <m/>
  </r>
  <r>
    <n v="5"/>
    <n v="3910"/>
    <n v="1"/>
    <d v="2005-09-13T00:00:00"/>
    <x v="0"/>
    <n v="1"/>
    <s v="Santa Clara Community Organization"/>
    <n v="4228015"/>
    <n v="909043"/>
    <m/>
    <m/>
    <s v="CURZIO TONY &amp; CLAUDIA"/>
    <m/>
    <s v="4878 SEDONA DR"/>
    <x v="4"/>
    <x v="0"/>
    <x v="0"/>
    <m/>
  </r>
  <r>
    <n v="5"/>
    <n v="4519"/>
    <n v="1"/>
    <d v="2005-09-13T00:00:00"/>
    <x v="1"/>
    <n v="1"/>
    <s v="Active Bethel Citizens"/>
    <n v="4220215"/>
    <n v="885248"/>
    <m/>
    <s v="Roosevelt Acres MHP"/>
    <s v="EMERALD LIFESTYLE HOMES"/>
    <m/>
    <s v="4175 FERGUS AVE, Unit 27"/>
    <x v="4"/>
    <x v="0"/>
    <x v="0"/>
    <m/>
  </r>
  <r>
    <n v="5"/>
    <n v="3410"/>
    <n v="1"/>
    <d v="2005-09-14T00:00:00"/>
    <x v="0"/>
    <n v="1"/>
    <s v="Laurel Hill Valley Citizens"/>
    <n v="4251498"/>
    <n v="872129"/>
    <m/>
    <m/>
    <s v="THOMPSON WILLIAM"/>
    <m/>
    <s v="2947 CHANDLER AVE"/>
    <x v="4"/>
    <x v="0"/>
    <x v="0"/>
    <m/>
  </r>
  <r>
    <n v="5"/>
    <n v="3546"/>
    <n v="1"/>
    <d v="2005-09-14T00:00:00"/>
    <x v="0"/>
    <n v="1"/>
    <s v="Santa Clara Community Organization"/>
    <n v="4230934"/>
    <n v="908109"/>
    <m/>
    <m/>
    <s v="RUHOFF HOMEBUILDERS INC"/>
    <m/>
    <s v="4734 WENDOVER ST"/>
    <x v="4"/>
    <x v="0"/>
    <x v="0"/>
    <m/>
  </r>
  <r>
    <n v="5"/>
    <n v="4148"/>
    <n v="1"/>
    <d v="2005-09-14T00:00:00"/>
    <x v="0"/>
    <n v="1"/>
    <s v="Santa Clara Community Organization"/>
    <n v="4226523"/>
    <n v="908323"/>
    <m/>
    <s v="Lakewood"/>
    <s v="BRUCE WIECHERT CUSTOM HOMES"/>
    <m/>
    <s v="133 STONEHAVEN ST"/>
    <x v="4"/>
    <x v="0"/>
    <x v="0"/>
    <m/>
  </r>
  <r>
    <n v="5"/>
    <n v="4150"/>
    <n v="1"/>
    <d v="2005-09-14T00:00:00"/>
    <x v="0"/>
    <n v="1"/>
    <s v="Santa Clara Community Organization"/>
    <n v="4227001"/>
    <n v="908302"/>
    <m/>
    <s v="Lakewood"/>
    <s v="BRUCE WIECHERT CUSTOM HOMES"/>
    <m/>
    <s v="73 STONEHAVEN ST"/>
    <x v="4"/>
    <x v="0"/>
    <x v="0"/>
    <m/>
  </r>
  <r>
    <n v="5"/>
    <n v="3725"/>
    <n v="1"/>
    <d v="2005-09-15T00:00:00"/>
    <x v="0"/>
    <n v="1"/>
    <s v="Laurel Hill Valley Citizens"/>
    <n v="4250446"/>
    <n v="871518"/>
    <m/>
    <m/>
    <s v="ADKINS MARK L"/>
    <m/>
    <s v="2658 AUGUSTA ST"/>
    <x v="4"/>
    <x v="0"/>
    <x v="0"/>
    <m/>
  </r>
  <r>
    <n v="5"/>
    <n v="3887"/>
    <n v="1"/>
    <d v="2005-09-15T00:00:00"/>
    <x v="0"/>
    <n v="1"/>
    <s v="Laurel Hill Valley Citizens"/>
    <n v="4251358"/>
    <n v="871289"/>
    <m/>
    <m/>
    <s v="BROWN MERLE"/>
    <m/>
    <s v="2703 PINEROCK DR"/>
    <x v="4"/>
    <x v="0"/>
    <x v="0"/>
    <m/>
  </r>
  <r>
    <n v="5"/>
    <n v="4058"/>
    <n v="1"/>
    <d v="2005-09-15T00:00:00"/>
    <x v="0"/>
    <n v="1"/>
    <s v="Cal Young Neighborhood Association"/>
    <n v="4238680"/>
    <n v="892937"/>
    <m/>
    <m/>
    <s v="WALTER CUSTOM HOMES"/>
    <m/>
    <s v="2179 WOOD DUCK WAY"/>
    <x v="4"/>
    <x v="0"/>
    <x v="0"/>
    <m/>
  </r>
  <r>
    <n v="5"/>
    <n v="2505"/>
    <n v="1"/>
    <d v="2005-09-16T00:00:00"/>
    <x v="0"/>
    <n v="1"/>
    <s v="Santa Clara Community Organization"/>
    <n v="4223462"/>
    <n v="898277"/>
    <m/>
    <s v="Trenton DHD H0406"/>
    <s v="HEITMAN CUSTOM HOMES"/>
    <m/>
    <s v="2484 CROWTHER DR"/>
    <x v="4"/>
    <x v="0"/>
    <x v="0"/>
    <m/>
  </r>
  <r>
    <n v="5"/>
    <n v="3372"/>
    <n v="1"/>
    <d v="2005-09-16T00:00:00"/>
    <x v="0"/>
    <n v="1"/>
    <s v="Southeast Neighbors"/>
    <n v="4246296"/>
    <n v="863232"/>
    <m/>
    <m/>
    <s v="LOPEZ PETER &amp; BARBARA"/>
    <m/>
    <s v="1820 E 43RD AVE"/>
    <x v="4"/>
    <x v="0"/>
    <x v="0"/>
    <m/>
  </r>
  <r>
    <n v="5"/>
    <n v="3669"/>
    <n v="1"/>
    <d v="2005-09-16T00:00:00"/>
    <x v="0"/>
    <n v="1"/>
    <s v="Crest Drive Citizens Association"/>
    <n v="4236472"/>
    <n v="869807"/>
    <m/>
    <m/>
    <s v="CHATWOOD CRAIG &amp; DULCIE"/>
    <m/>
    <s v="793 LORANE HWY"/>
    <x v="4"/>
    <x v="0"/>
    <x v="0"/>
    <m/>
  </r>
  <r>
    <n v="5"/>
    <n v="4011"/>
    <n v="1"/>
    <d v="2005-09-16T00:00:00"/>
    <x v="2"/>
    <n v="1"/>
    <s v="Santa Clara Community Organization"/>
    <n v="4233441"/>
    <n v="898005"/>
    <m/>
    <m/>
    <s v="LINDSEY DAVID"/>
    <m/>
    <s v="2629 ROSS LN"/>
    <x v="4"/>
    <x v="0"/>
    <x v="0"/>
    <m/>
  </r>
  <r>
    <n v="4"/>
    <n v="5106"/>
    <n v="1"/>
    <d v="2005-09-19T00:00:00"/>
    <x v="0"/>
    <n v="1"/>
    <s v="Churchill Area Neighbors"/>
    <n v="4226878"/>
    <n v="870868"/>
    <m/>
    <m/>
    <s v="EDGAR ALFRED LEE &amp; KELLIE D"/>
    <m/>
    <s v="3328 VIDERA DR"/>
    <x v="4"/>
    <x v="0"/>
    <x v="0"/>
    <m/>
  </r>
  <r>
    <n v="5"/>
    <n v="3269"/>
    <n v="1"/>
    <d v="2005-09-19T00:00:00"/>
    <x v="0"/>
    <n v="1"/>
    <s v="Santa Clara Community Organization"/>
    <n v="4223579"/>
    <n v="898837"/>
    <m/>
    <m/>
    <s v="CRESCENT HOMES INC"/>
    <m/>
    <s v="2641 CROWTHER DR"/>
    <x v="4"/>
    <x v="0"/>
    <x v="0"/>
    <m/>
  </r>
  <r>
    <n v="5"/>
    <n v="3650"/>
    <n v="1"/>
    <d v="2005-09-19T00:00:00"/>
    <x v="0"/>
    <n v="1"/>
    <s v="Northeast Neighbors"/>
    <n v="4250783"/>
    <n v="894932"/>
    <m/>
    <m/>
    <s v="FUTURE B HOMES INC"/>
    <m/>
    <s v="3369 ARLINGTON AVE"/>
    <x v="4"/>
    <x v="0"/>
    <x v="0"/>
    <m/>
  </r>
  <r>
    <n v="5"/>
    <n v="4399"/>
    <n v="1"/>
    <d v="2005-09-19T00:00:00"/>
    <x v="1"/>
    <n v="1"/>
    <s v="Active Bethel Citizens"/>
    <n v="4215373"/>
    <n v="886215"/>
    <m/>
    <s v="Royal Oaks"/>
    <s v="ROYAL OAKS LLC"/>
    <m/>
    <s v="4900 ROYAL AVE, Unit 73A"/>
    <x v="4"/>
    <x v="0"/>
    <x v="0"/>
    <m/>
  </r>
  <r>
    <n v="5"/>
    <n v="3699"/>
    <n v="1"/>
    <d v="2005-09-20T00:00:00"/>
    <x v="0"/>
    <n v="1"/>
    <s v="Churchill Area Neighbors"/>
    <n v="4227523"/>
    <n v="869464"/>
    <m/>
    <m/>
    <s v="FOX PAUL"/>
    <m/>
    <s v="3290 BLACKTAIL DR"/>
    <x v="4"/>
    <x v="0"/>
    <x v="0"/>
    <m/>
  </r>
  <r>
    <n v="5"/>
    <n v="3877"/>
    <n v="1"/>
    <d v="2005-09-20T00:00:00"/>
    <x v="0"/>
    <n v="1"/>
    <s v="Santa Clara Community Organization"/>
    <n v="4224074"/>
    <n v="898983"/>
    <m/>
    <m/>
    <s v="HEITMAN CUSTOM HOMES"/>
    <m/>
    <s v="2698 CROWTHER DR"/>
    <x v="4"/>
    <x v="0"/>
    <x v="0"/>
    <m/>
  </r>
  <r>
    <n v="5"/>
    <n v="3760"/>
    <n v="1"/>
    <d v="2005-09-21T00:00:00"/>
    <x v="0"/>
    <n v="1"/>
    <s v="Harlow Neighbors"/>
    <n v="4249062"/>
    <n v="889656"/>
    <m/>
    <m/>
    <s v="QUALITY HOMES"/>
    <m/>
    <s v="1448 BARRINGTON AVE"/>
    <x v="4"/>
    <x v="0"/>
    <x v="0"/>
    <m/>
  </r>
  <r>
    <n v="5"/>
    <n v="3846"/>
    <n v="1"/>
    <d v="2005-09-21T00:00:00"/>
    <x v="0"/>
    <n v="1"/>
    <s v="Northeast Neighbors"/>
    <n v="4250915"/>
    <n v="893997"/>
    <m/>
    <m/>
    <s v="FUTURE B HOMES INC"/>
    <m/>
    <s v="3311 STONY BROOK WAY"/>
    <x v="4"/>
    <x v="0"/>
    <x v="0"/>
    <m/>
  </r>
  <r>
    <n v="5"/>
    <n v="3904"/>
    <n v="1"/>
    <d v="2005-09-21T00:00:00"/>
    <x v="0"/>
    <n v="1"/>
    <s v="Santa Clara Community Organization"/>
    <n v="4223316"/>
    <n v="898702"/>
    <m/>
    <m/>
    <s v="GANSEN CONSTRUCTION"/>
    <m/>
    <s v="2552 CROWTHER DR"/>
    <x v="4"/>
    <x v="0"/>
    <x v="0"/>
    <m/>
  </r>
  <r>
    <n v="5"/>
    <n v="4111"/>
    <n v="1"/>
    <d v="2005-09-21T00:00:00"/>
    <x v="0"/>
    <n v="1"/>
    <s v="Santa Clara Community Organization"/>
    <n v="4223843"/>
    <n v="897680"/>
    <m/>
    <m/>
    <s v="GANSEN MIKE"/>
    <m/>
    <s v="2378 CROWTHER DR"/>
    <x v="4"/>
    <x v="0"/>
    <x v="0"/>
    <m/>
  </r>
  <r>
    <n v="5"/>
    <n v="3834"/>
    <n v="1"/>
    <d v="2005-09-22T00:00:00"/>
    <x v="0"/>
    <n v="1"/>
    <s v="Santa Clara Community Organization"/>
    <n v="4230915"/>
    <n v="903482"/>
    <m/>
    <m/>
    <s v="TICHY JANIC"/>
    <m/>
    <s v="3629 RIVERCREST DR"/>
    <x v="4"/>
    <x v="0"/>
    <x v="0"/>
    <m/>
  </r>
  <r>
    <n v="5"/>
    <n v="4095"/>
    <n v="1"/>
    <d v="2005-09-22T00:00:00"/>
    <x v="0"/>
    <n v="1"/>
    <s v="Cal Young Neighborhood Association"/>
    <n v="4242987"/>
    <n v="889275"/>
    <m/>
    <m/>
    <s v="BROTEN ROBERT P"/>
    <m/>
    <s v="1428 GILHAM RD"/>
    <x v="4"/>
    <x v="0"/>
    <x v="0"/>
    <m/>
  </r>
  <r>
    <n v="5"/>
    <n v="3757"/>
    <n v="1"/>
    <d v="2005-09-23T00:00:00"/>
    <x v="0"/>
    <n v="1"/>
    <s v="Harlow Neighbors"/>
    <n v="4249390"/>
    <n v="884958"/>
    <m/>
    <s v="Brownsville"/>
    <s v="BRIAN MURRY HOMES"/>
    <m/>
    <s v="3473 WHISPER LN"/>
    <x v="4"/>
    <x v="0"/>
    <x v="0"/>
    <m/>
  </r>
  <r>
    <n v="5"/>
    <n v="3993"/>
    <n v="1"/>
    <d v="2005-09-23T00:00:00"/>
    <x v="0"/>
    <n v="1"/>
    <s v="Southeast Neighbors"/>
    <n v="4241270"/>
    <n v="860742"/>
    <m/>
    <s v="Mascord 2217D"/>
    <s v="JASPER HILLS CONSTRUCTION"/>
    <m/>
    <s v="4970 FOX HOLLOW RD"/>
    <x v="4"/>
    <x v="0"/>
    <x v="0"/>
    <m/>
  </r>
  <r>
    <n v="5"/>
    <n v="3636"/>
    <n v="1"/>
    <d v="2005-09-27T00:00:00"/>
    <x v="0"/>
    <n v="1"/>
    <s v="Churchill Area Neighbors"/>
    <n v="4228723"/>
    <n v="868745"/>
    <m/>
    <m/>
    <s v="PALMEN BRAD &amp; JULIE"/>
    <m/>
    <s v="2986 BLACKTAIL DR"/>
    <x v="4"/>
    <x v="0"/>
    <x v="0"/>
    <m/>
  </r>
  <r>
    <n v="5"/>
    <n v="4070"/>
    <n v="1"/>
    <d v="2005-09-27T00:00:00"/>
    <x v="0"/>
    <n v="1"/>
    <s v="Friendly Area Neighbors"/>
    <n v="4237359"/>
    <n v="871852"/>
    <m/>
    <s v="Bentwood"/>
    <s v="BRIAN MURRY HOMES"/>
    <m/>
    <s v="574 W 26TH AVE"/>
    <x v="4"/>
    <x v="0"/>
    <x v="0"/>
    <m/>
  </r>
  <r>
    <n v="5"/>
    <n v="3539"/>
    <n v="1"/>
    <d v="2005-09-28T00:00:00"/>
    <x v="0"/>
    <n v="1"/>
    <s v="Unknown"/>
    <n v="4246068"/>
    <n v="858072"/>
    <m/>
    <m/>
    <s v="ECKLEY JIM"/>
    <m/>
    <s v="32506 DILLARD RD"/>
    <x v="4"/>
    <x v="0"/>
    <x v="0"/>
    <m/>
  </r>
  <r>
    <n v="5"/>
    <n v="3641"/>
    <n v="1"/>
    <d v="2005-09-29T00:00:00"/>
    <x v="6"/>
    <n v="1"/>
    <s v="Fairmount Neighbors"/>
    <n v="4248410"/>
    <n v="876572"/>
    <m/>
    <m/>
    <s v="BERG D ANSON"/>
    <m/>
    <s v="2243 E 15TH AVE, Unit A"/>
    <x v="4"/>
    <x v="0"/>
    <x v="0"/>
    <m/>
  </r>
  <r>
    <n v="5"/>
    <n v="880"/>
    <n v="1"/>
    <d v="2005-09-30T00:00:00"/>
    <x v="0"/>
    <n v="1"/>
    <s v="Active Bethel Citizens"/>
    <n v="4215744"/>
    <n v="894419"/>
    <m/>
    <m/>
    <s v="ST VINCENT DE PAUL"/>
    <m/>
    <s v="2366 W IRWIN WAY"/>
    <x v="4"/>
    <x v="0"/>
    <x v="0"/>
    <m/>
  </r>
  <r>
    <n v="5"/>
    <n v="3389"/>
    <n v="1"/>
    <d v="2005-10-03T00:00:00"/>
    <x v="0"/>
    <n v="1"/>
    <s v="Churchill Area Neighbors"/>
    <n v="4228541"/>
    <n v="868556"/>
    <m/>
    <m/>
    <s v="PHILIPS TED &amp; DARCY"/>
    <m/>
    <s v="3026 BLACKTAIL DR"/>
    <x v="4"/>
    <x v="0"/>
    <x v="0"/>
    <m/>
  </r>
  <r>
    <n v="5"/>
    <n v="3946"/>
    <n v="1"/>
    <d v="2005-10-03T00:00:00"/>
    <x v="0"/>
    <n v="1"/>
    <s v="Northeast Neighbors"/>
    <n v="4251032"/>
    <n v="894384"/>
    <m/>
    <m/>
    <s v="FUTURE B HOMES INC"/>
    <m/>
    <s v="2652 VALLEY FORGE DR"/>
    <x v="4"/>
    <x v="0"/>
    <x v="0"/>
    <m/>
  </r>
  <r>
    <n v="5"/>
    <n v="3990"/>
    <n v="1"/>
    <d v="2005-10-03T00:00:00"/>
    <x v="0"/>
    <n v="1"/>
    <s v="Southeast Neighbors"/>
    <n v="4241153"/>
    <n v="860937"/>
    <m/>
    <m/>
    <s v="JASPER HILLS CONSTRUCTION"/>
    <m/>
    <s v="5150 MIRAMAR ST"/>
    <x v="4"/>
    <x v="0"/>
    <x v="0"/>
    <m/>
  </r>
  <r>
    <n v="5"/>
    <n v="4073"/>
    <n v="1"/>
    <d v="2005-10-03T00:00:00"/>
    <x v="0"/>
    <n v="1"/>
    <s v="Friendly Area Neighbors"/>
    <n v="4237412"/>
    <n v="871847"/>
    <m/>
    <s v="Stoneridge"/>
    <s v="BRIAN MURRY HOMES"/>
    <m/>
    <s v="538 W 26TH AVE"/>
    <x v="4"/>
    <x v="0"/>
    <x v="0"/>
    <m/>
  </r>
  <r>
    <n v="5"/>
    <n v="4174"/>
    <n v="1"/>
    <d v="2005-10-03T00:00:00"/>
    <x v="0"/>
    <n v="1"/>
    <s v="Santa Clara Community Organization"/>
    <n v="4223421"/>
    <n v="898399"/>
    <m/>
    <m/>
    <s v="BREEDEN BROS INC"/>
    <m/>
    <s v="2504 CROWTHER DR"/>
    <x v="4"/>
    <x v="0"/>
    <x v="0"/>
    <m/>
  </r>
  <r>
    <n v="5"/>
    <n v="4175"/>
    <n v="1"/>
    <d v="2005-10-03T00:00:00"/>
    <x v="0"/>
    <n v="1"/>
    <s v="Santa Clara Community Organization"/>
    <n v="4223606"/>
    <n v="897853"/>
    <m/>
    <m/>
    <s v="BREEDEN BROS INC"/>
    <m/>
    <s v="2418 CROWTHER DR"/>
    <x v="4"/>
    <x v="0"/>
    <x v="0"/>
    <m/>
  </r>
  <r>
    <n v="5"/>
    <n v="3091"/>
    <n v="1"/>
    <d v="2005-10-05T00:00:00"/>
    <x v="0"/>
    <n v="1"/>
    <s v="Churchill Area Neighbors"/>
    <n v="4228586"/>
    <n v="868871"/>
    <m/>
    <m/>
    <s v="B R P PROPERTIES"/>
    <m/>
    <s v="2993 BLACKTAIL DR"/>
    <x v="4"/>
    <x v="0"/>
    <x v="0"/>
    <m/>
  </r>
  <r>
    <n v="5"/>
    <n v="3832"/>
    <n v="1"/>
    <d v="2005-10-05T00:00:00"/>
    <x v="0"/>
    <n v="1"/>
    <s v="Santa Clara Community Organization"/>
    <n v="4230808"/>
    <n v="903423"/>
    <m/>
    <m/>
    <s v="MEADE CHRIS"/>
    <m/>
    <s v="3624 RIVERCREST DR"/>
    <x v="4"/>
    <x v="0"/>
    <x v="0"/>
    <m/>
  </r>
  <r>
    <n v="5"/>
    <n v="4117"/>
    <n v="1"/>
    <d v="2005-10-05T00:00:00"/>
    <x v="0"/>
    <n v="1"/>
    <s v="Churchill Area Neighbors"/>
    <n v="4228331"/>
    <n v="868580"/>
    <m/>
    <m/>
    <s v="ARIOLA CONSTRUCTION"/>
    <m/>
    <s v="3078 BLACKTAIL DR"/>
    <x v="4"/>
    <x v="0"/>
    <x v="0"/>
    <m/>
  </r>
  <r>
    <n v="5"/>
    <n v="4629"/>
    <n v="1"/>
    <d v="2005-10-05T00:00:00"/>
    <x v="0"/>
    <n v="1"/>
    <s v="Santa Clara Community Organization"/>
    <n v="4230856"/>
    <n v="903710"/>
    <m/>
    <m/>
    <s v="DREWS STEVEN"/>
    <m/>
    <s v="3657 RIVERCREST DR"/>
    <x v="4"/>
    <x v="0"/>
    <x v="0"/>
    <m/>
  </r>
  <r>
    <n v="5"/>
    <n v="4990"/>
    <n v="1"/>
    <d v="2005-10-05T00:00:00"/>
    <x v="1"/>
    <n v="1"/>
    <s v="Active Bethel Citizens"/>
    <n v="4215055"/>
    <n v="891734"/>
    <m/>
    <m/>
    <s v="SUN COMMUNITIES OPERATING"/>
    <m/>
    <s v="1699 N TERRY ST, Unit 300"/>
    <x v="4"/>
    <x v="0"/>
    <x v="0"/>
    <m/>
  </r>
  <r>
    <n v="5"/>
    <n v="4991"/>
    <n v="1"/>
    <d v="2005-10-05T00:00:00"/>
    <x v="1"/>
    <n v="1"/>
    <s v="Active Bethel Citizens"/>
    <n v="4215055"/>
    <n v="891734"/>
    <m/>
    <s v="Woodland Park"/>
    <s v="SUN COMMUNITIES OPERATING"/>
    <m/>
    <s v="1699 N TERRY ST"/>
    <x v="4"/>
    <x v="0"/>
    <x v="0"/>
    <m/>
  </r>
  <r>
    <n v="5"/>
    <n v="4992"/>
    <n v="1"/>
    <d v="2005-10-05T00:00:00"/>
    <x v="1"/>
    <n v="1"/>
    <s v="Active Bethel Citizens"/>
    <n v="4215055"/>
    <n v="891734"/>
    <m/>
    <s v="Woodland Park"/>
    <s v="SUN COMMUNITIES OPERATING"/>
    <m/>
    <s v="1699 N TERRY ST, Unit 14"/>
    <x v="4"/>
    <x v="0"/>
    <x v="0"/>
    <m/>
  </r>
  <r>
    <n v="5"/>
    <n v="4088"/>
    <n v="1"/>
    <d v="2005-10-06T00:00:00"/>
    <x v="0"/>
    <n v="1"/>
    <s v="Santa Clara Community Organization"/>
    <n v="4226963"/>
    <n v="908526"/>
    <m/>
    <s v="Shasta"/>
    <s v="BRUCE WIECHERT CUSTOM HOMES"/>
    <m/>
    <s v="4605 CHAMPAGNE LN"/>
    <x v="4"/>
    <x v="0"/>
    <x v="0"/>
    <m/>
  </r>
  <r>
    <n v="5"/>
    <n v="4266"/>
    <n v="1"/>
    <d v="2005-10-06T00:00:00"/>
    <x v="0"/>
    <n v="1"/>
    <s v="Santa Clara Community Organization"/>
    <n v="4226977"/>
    <n v="908457"/>
    <m/>
    <s v="Jasper2"/>
    <s v="BRUCE WIECHERT CUSTOM HOMES"/>
    <m/>
    <s v="4595 CHAMPAGNE LN"/>
    <x v="4"/>
    <x v="0"/>
    <x v="0"/>
    <m/>
  </r>
  <r>
    <n v="5"/>
    <n v="4317"/>
    <n v="1"/>
    <d v="2005-10-06T00:00:00"/>
    <x v="0"/>
    <n v="1"/>
    <s v="Santa Clara Community Organization"/>
    <n v="4222422"/>
    <n v="902413"/>
    <m/>
    <s v="River Road Plan 23.2R"/>
    <s v="IVERSON &amp; CO INC"/>
    <m/>
    <s v="1355 CHARDONNAY LN"/>
    <x v="4"/>
    <x v="0"/>
    <x v="0"/>
    <m/>
  </r>
  <r>
    <n v="5"/>
    <n v="4056"/>
    <n v="1"/>
    <d v="2005-10-07T00:00:00"/>
    <x v="0"/>
    <n v="1"/>
    <s v="Crest Drive Citizens Association"/>
    <n v="4237225"/>
    <n v="865508"/>
    <m/>
    <m/>
    <s v="DAYTON HOMES"/>
    <m/>
    <s v="3946 BRAE BURN DR"/>
    <x v="4"/>
    <x v="0"/>
    <x v="0"/>
    <m/>
  </r>
  <r>
    <n v="5"/>
    <n v="4400"/>
    <n v="1"/>
    <d v="2005-10-07T00:00:00"/>
    <x v="1"/>
    <n v="1"/>
    <s v="Active Bethel Citizens"/>
    <n v="4215373"/>
    <n v="886215"/>
    <m/>
    <m/>
    <s v="ROYAL OAKS LLC"/>
    <m/>
    <s v="4900 ROYAL AVE, Unit 6"/>
    <x v="4"/>
    <x v="0"/>
    <x v="0"/>
    <m/>
  </r>
  <r>
    <n v="5"/>
    <n v="3303"/>
    <n v="1"/>
    <d v="2005-10-10T00:00:00"/>
    <x v="0"/>
    <n v="1"/>
    <s v="Fairmount Neighbors"/>
    <n v="4247871"/>
    <n v="874855"/>
    <m/>
    <m/>
    <s v="LIEBREICH LESLIE"/>
    <m/>
    <s v="210 SUNSET DR"/>
    <x v="4"/>
    <x v="0"/>
    <x v="0"/>
    <m/>
  </r>
  <r>
    <n v="5"/>
    <n v="3685"/>
    <n v="1"/>
    <d v="2005-10-10T00:00:00"/>
    <x v="0"/>
    <n v="1"/>
    <s v="Churchill Area Neighbors"/>
    <n v="4227731"/>
    <n v="869737"/>
    <m/>
    <m/>
    <s v="HEITMAN CUSTOM HOMES"/>
    <m/>
    <s v="3341 BLACKTAIL DR"/>
    <x v="4"/>
    <x v="0"/>
    <x v="0"/>
    <m/>
  </r>
  <r>
    <n v="5"/>
    <n v="4086"/>
    <n v="1"/>
    <d v="2005-10-10T00:00:00"/>
    <x v="0"/>
    <n v="1"/>
    <s v="River Road Community Organization"/>
    <n v="4230945"/>
    <n v="895015"/>
    <m/>
    <m/>
    <s v="WIRFS TOM"/>
    <m/>
    <s v="55 KOURT DR"/>
    <x v="4"/>
    <x v="0"/>
    <x v="0"/>
    <m/>
  </r>
  <r>
    <n v="5"/>
    <n v="4087"/>
    <n v="1"/>
    <d v="2005-10-10T00:00:00"/>
    <x v="0"/>
    <n v="1"/>
    <s v="River Road Community Organization"/>
    <n v="4230846"/>
    <n v="895019"/>
    <m/>
    <m/>
    <s v="WIRFS TOM"/>
    <m/>
    <s v="85 KOURT DR"/>
    <x v="4"/>
    <x v="0"/>
    <x v="0"/>
    <m/>
  </r>
  <r>
    <n v="5"/>
    <n v="4672"/>
    <n v="1"/>
    <d v="2005-10-10T00:00:00"/>
    <x v="0"/>
    <n v="1"/>
    <s v="Cal Young Neighborhood Association"/>
    <n v="4241392"/>
    <n v="890136"/>
    <m/>
    <m/>
    <s v="WENDOVER ROGER"/>
    <m/>
    <s v="1695 MONTEREY LN"/>
    <x v="4"/>
    <x v="0"/>
    <x v="0"/>
    <m/>
  </r>
  <r>
    <n v="5"/>
    <n v="4711"/>
    <n v="1"/>
    <d v="2005-10-10T00:00:00"/>
    <x v="0"/>
    <n v="1"/>
    <s v="Santa Clara Community Organization"/>
    <n v="4226916"/>
    <n v="908890"/>
    <m/>
    <m/>
    <s v="BRUCE WIECHERT CUSTOM HOMES"/>
    <m/>
    <s v="65 WILLOW SPRINGS DR"/>
    <x v="4"/>
    <x v="0"/>
    <x v="0"/>
    <m/>
  </r>
  <r>
    <n v="5"/>
    <n v="1868"/>
    <n v="1"/>
    <d v="2005-10-11T00:00:00"/>
    <x v="7"/>
    <n v="12"/>
    <s v="Active Bethel Citizens"/>
    <n v="4216192"/>
    <n v="887102"/>
    <m/>
    <s v="Heron Meadows"/>
    <s v="CANDLELIGHT PARTNERS LLC"/>
    <m/>
    <s v="788 THRONE DR"/>
    <x v="4"/>
    <x v="2"/>
    <x v="1"/>
    <m/>
  </r>
  <r>
    <n v="5"/>
    <n v="1869"/>
    <n v="1"/>
    <d v="2005-10-11T00:00:00"/>
    <x v="7"/>
    <n v="12"/>
    <s v="Active Bethel Citizens"/>
    <n v="4216388"/>
    <n v="887110"/>
    <m/>
    <s v="Heron Meadows"/>
    <s v="CANDLELIGHT PARTNERS LLC"/>
    <m/>
    <s v="791 THRONE DR"/>
    <x v="4"/>
    <x v="2"/>
    <x v="1"/>
    <m/>
  </r>
  <r>
    <n v="5"/>
    <n v="1870"/>
    <n v="1"/>
    <d v="2005-10-11T00:00:00"/>
    <x v="7"/>
    <n v="12"/>
    <s v="Active Bethel Citizens"/>
    <n v="4216387"/>
    <n v="886953"/>
    <m/>
    <s v="Heron Meadows"/>
    <s v="CANDLELIGHT PARTNERS LLC"/>
    <m/>
    <s v="767 THRONE DR"/>
    <x v="4"/>
    <x v="2"/>
    <x v="1"/>
    <m/>
  </r>
  <r>
    <n v="5"/>
    <n v="1871"/>
    <n v="1"/>
    <d v="2005-10-11T00:00:00"/>
    <x v="7"/>
    <n v="12"/>
    <s v="Active Bethel Citizens"/>
    <n v="4216197"/>
    <n v="886948"/>
    <m/>
    <s v="Heron Meadows"/>
    <s v="CANDLELIGHT PARTNERS LLC"/>
    <m/>
    <s v="766 THRONE DR"/>
    <x v="4"/>
    <x v="2"/>
    <x v="1"/>
    <m/>
  </r>
  <r>
    <n v="5"/>
    <n v="1872"/>
    <n v="1"/>
    <d v="2005-10-11T00:00:00"/>
    <x v="7"/>
    <n v="12"/>
    <s v="Active Bethel Citizens"/>
    <n v="4216218"/>
    <n v="886754"/>
    <m/>
    <s v="Heron Meadows"/>
    <s v="CANDLELIGHT PARTNERS LLC"/>
    <m/>
    <s v="744 THRONE DR"/>
    <x v="4"/>
    <x v="2"/>
    <x v="1"/>
    <m/>
  </r>
  <r>
    <n v="5"/>
    <n v="1889"/>
    <n v="1"/>
    <d v="2005-10-11T00:00:00"/>
    <x v="7"/>
    <n v="12"/>
    <s v="Active Bethel Citizens"/>
    <n v="4216400"/>
    <n v="886847"/>
    <m/>
    <s v="Heron Meadows"/>
    <s v="CANDLELIGHT PARTNERS LLC"/>
    <m/>
    <s v="745 THRONE DR"/>
    <x v="4"/>
    <x v="2"/>
    <x v="1"/>
    <m/>
  </r>
  <r>
    <n v="5"/>
    <n v="2520"/>
    <n v="1"/>
    <d v="2005-10-11T00:00:00"/>
    <x v="0"/>
    <n v="1"/>
    <s v="Churchill Area Neighbors"/>
    <n v="4228436"/>
    <n v="869411"/>
    <m/>
    <m/>
    <s v="NELSON JASON"/>
    <m/>
    <s v="3087 HERALD LN"/>
    <x v="4"/>
    <x v="0"/>
    <x v="0"/>
    <m/>
  </r>
  <r>
    <n v="5"/>
    <n v="4229"/>
    <n v="1"/>
    <d v="2005-10-11T00:00:00"/>
    <x v="0"/>
    <n v="1"/>
    <s v="Santa Clara Community Organization"/>
    <n v="4228187"/>
    <n v="909160"/>
    <m/>
    <m/>
    <s v="PRIAULX WILLIAM"/>
    <m/>
    <s v="4890 SEDONA DR"/>
    <x v="4"/>
    <x v="0"/>
    <x v="0"/>
    <m/>
  </r>
  <r>
    <n v="5"/>
    <n v="3766"/>
    <n v="1"/>
    <d v="2005-10-12T00:00:00"/>
    <x v="0"/>
    <n v="1"/>
    <s v="Active Bethel Citizens"/>
    <n v="4213740"/>
    <n v="885374"/>
    <m/>
    <s v="Alderwood"/>
    <s v="HAYDEN ENTERPRISES INC"/>
    <m/>
    <s v="5570 ANDREA AVE"/>
    <x v="4"/>
    <x v="0"/>
    <x v="0"/>
    <m/>
  </r>
  <r>
    <n v="5"/>
    <n v="3769"/>
    <n v="1"/>
    <d v="2005-10-12T00:00:00"/>
    <x v="0"/>
    <n v="1"/>
    <s v="Active Bethel Citizens"/>
    <n v="4213852"/>
    <n v="885368"/>
    <m/>
    <s v="Silverton"/>
    <s v="HAYDEN ENTERPRISES INC"/>
    <m/>
    <s v="5530 ANDREA AVE"/>
    <x v="4"/>
    <x v="0"/>
    <x v="0"/>
    <m/>
  </r>
  <r>
    <n v="5"/>
    <n v="3774"/>
    <n v="1"/>
    <d v="2005-10-12T00:00:00"/>
    <x v="0"/>
    <n v="1"/>
    <s v="Active Bethel Citizens"/>
    <n v="4213798"/>
    <n v="885371"/>
    <m/>
    <s v="Cascade"/>
    <s v="HAYDEN ENTERPRISES INC"/>
    <m/>
    <s v="5554 ANDREA AVE"/>
    <x v="4"/>
    <x v="0"/>
    <x v="0"/>
    <m/>
  </r>
  <r>
    <n v="5"/>
    <n v="3777"/>
    <n v="1"/>
    <d v="2005-10-12T00:00:00"/>
    <x v="0"/>
    <n v="1"/>
    <s v="Active Bethel Citizens"/>
    <n v="4213602"/>
    <n v="885465"/>
    <m/>
    <s v="Klamath"/>
    <s v="HAYDEN ENTERPRISES INC"/>
    <m/>
    <s v="5593 ANDREA AVE"/>
    <x v="4"/>
    <x v="0"/>
    <x v="0"/>
    <m/>
  </r>
  <r>
    <n v="5"/>
    <n v="3778"/>
    <n v="1"/>
    <d v="2005-10-12T00:00:00"/>
    <x v="0"/>
    <n v="1"/>
    <s v="Active Bethel Citizens"/>
    <n v="4213718"/>
    <n v="885507"/>
    <m/>
    <s v="Klamath"/>
    <s v="HAYDEN ENTERPRISES INC"/>
    <m/>
    <s v="5569 ANDREA AVE"/>
    <x v="4"/>
    <x v="0"/>
    <x v="0"/>
    <m/>
  </r>
  <r>
    <n v="5"/>
    <n v="4602"/>
    <n v="1"/>
    <d v="2005-10-12T00:00:00"/>
    <x v="0"/>
    <n v="1"/>
    <s v="Santa Clara Community Organization"/>
    <n v="4224009"/>
    <n v="898761"/>
    <m/>
    <m/>
    <s v="OREGON CUSTOM HOMES"/>
    <m/>
    <s v="2581 BORDERS DR"/>
    <x v="4"/>
    <x v="0"/>
    <x v="0"/>
    <m/>
  </r>
  <r>
    <n v="5"/>
    <n v="4274"/>
    <n v="1"/>
    <d v="2005-10-13T00:00:00"/>
    <x v="6"/>
    <n v="1"/>
    <s v="Friendly Area Neighbors"/>
    <n v="4236820"/>
    <n v="875007"/>
    <m/>
    <m/>
    <s v="HANDSHAW DOUG &amp; LINDA"/>
    <m/>
    <s v="1964 MADISON ST, Unit A"/>
    <x v="4"/>
    <x v="0"/>
    <x v="0"/>
    <m/>
  </r>
  <r>
    <n v="5"/>
    <n v="5285"/>
    <n v="1"/>
    <d v="2005-10-13T00:00:00"/>
    <x v="1"/>
    <n v="1"/>
    <s v="Santa Clara Community Organization"/>
    <n v="4224183"/>
    <n v="898262"/>
    <m/>
    <s v="Gainsborough MHP"/>
    <s v="GAINSBOROUGH"/>
    <m/>
    <s v="2495 LANSDOWN RD"/>
    <x v="4"/>
    <x v="0"/>
    <x v="0"/>
    <m/>
  </r>
  <r>
    <n v="5"/>
    <n v="5288"/>
    <n v="1"/>
    <d v="2005-10-13T00:00:00"/>
    <x v="1"/>
    <n v="1"/>
    <s v="Santa Clara Community Organization"/>
    <n v="4224299"/>
    <n v="898129"/>
    <m/>
    <s v="Gainsborough MHP"/>
    <s v="GAINSBOROUGH"/>
    <m/>
    <s v="2444 BLUE BOY LN"/>
    <x v="4"/>
    <x v="0"/>
    <x v="0"/>
    <m/>
  </r>
  <r>
    <n v="5"/>
    <n v="3803"/>
    <n v="1"/>
    <d v="2005-10-14T00:00:00"/>
    <x v="0"/>
    <n v="1"/>
    <s v="Cal Young Neighborhood Association"/>
    <n v="4238549"/>
    <n v="893066"/>
    <m/>
    <m/>
    <s v="WALTER THOMAS A"/>
    <m/>
    <s v="2190 WOOD DUCK WAY"/>
    <x v="4"/>
    <x v="0"/>
    <x v="0"/>
    <m/>
  </r>
  <r>
    <n v="5"/>
    <n v="4343"/>
    <n v="1"/>
    <d v="2005-10-14T00:00:00"/>
    <x v="0"/>
    <n v="1"/>
    <s v="Santa Clara Community Organization"/>
    <n v="4230781"/>
    <n v="903694"/>
    <m/>
    <s v="Hayde7B"/>
    <s v="BAILOR CHAD"/>
    <m/>
    <s v="3660 RIVERCREST DR"/>
    <x v="4"/>
    <x v="0"/>
    <x v="0"/>
    <m/>
  </r>
  <r>
    <n v="5"/>
    <n v="3464"/>
    <n v="1"/>
    <d v="2005-10-17T00:00:00"/>
    <x v="2"/>
    <n v="1"/>
    <s v="Active Bethel Citizens"/>
    <n v="4214548"/>
    <n v="890035"/>
    <m/>
    <m/>
    <s v="FUQUA HOMES DESIGN CENTER"/>
    <m/>
    <s v="5397 OLYMPIC CIR"/>
    <x v="4"/>
    <x v="0"/>
    <x v="0"/>
    <m/>
  </r>
  <r>
    <n v="5"/>
    <n v="3652"/>
    <n v="1"/>
    <d v="2005-10-17T00:00:00"/>
    <x v="0"/>
    <n v="1"/>
    <s v="Churchill Area Neighbors"/>
    <n v="4220989"/>
    <n v="873740"/>
    <m/>
    <m/>
    <s v="ZIENTARA DAVE"/>
    <m/>
    <s v="2350 ROLLIE LP"/>
    <x v="4"/>
    <x v="0"/>
    <x v="0"/>
    <m/>
  </r>
  <r>
    <n v="5"/>
    <n v="3916"/>
    <n v="1"/>
    <d v="2005-10-17T00:00:00"/>
    <x v="0"/>
    <n v="1"/>
    <s v="Churchill Area Neighbors"/>
    <n v="4229119"/>
    <n v="869236"/>
    <m/>
    <m/>
    <s v="ASCEND LLC"/>
    <m/>
    <s v="2758 BLACKTAIL DR"/>
    <x v="4"/>
    <x v="0"/>
    <x v="0"/>
    <m/>
  </r>
  <r>
    <n v="5"/>
    <n v="4098"/>
    <n v="1"/>
    <d v="2005-10-17T00:00:00"/>
    <x v="0"/>
    <n v="1"/>
    <s v="Churchill Area Neighbors"/>
    <n v="4227581"/>
    <n v="869961"/>
    <m/>
    <m/>
    <s v="MOODY JOHN T"/>
    <m/>
    <s v="3368 BLACKTAIL DR"/>
    <x v="4"/>
    <x v="0"/>
    <x v="0"/>
    <m/>
  </r>
  <r>
    <n v="5"/>
    <n v="4299"/>
    <n v="1"/>
    <d v="2005-10-17T00:00:00"/>
    <x v="0"/>
    <n v="1"/>
    <s v="Santa Clara Community Organization"/>
    <n v="4224005"/>
    <n v="898844"/>
    <m/>
    <m/>
    <s v="S S D LLC"/>
    <m/>
    <s v="2589 BORDERS DR"/>
    <x v="4"/>
    <x v="0"/>
    <x v="0"/>
    <m/>
  </r>
  <r>
    <n v="5"/>
    <n v="4322"/>
    <n v="1"/>
    <d v="2005-10-17T00:00:00"/>
    <x v="0"/>
    <n v="1"/>
    <s v="Churchill Area Neighbors"/>
    <n v="4224186"/>
    <n v="870171"/>
    <m/>
    <m/>
    <s v="BREEDEN BROS INC"/>
    <m/>
    <s v="3336 BENTLEY AVE"/>
    <x v="4"/>
    <x v="0"/>
    <x v="0"/>
    <m/>
  </r>
  <r>
    <n v="5"/>
    <n v="4477"/>
    <n v="1"/>
    <d v="2005-10-17T00:00:00"/>
    <x v="0"/>
    <n v="1"/>
    <s v="Northeast Neighbors"/>
    <n v="4248786"/>
    <n v="897481"/>
    <m/>
    <s v="Shaniko"/>
    <s v="MARK ADKINS CONSTRUCTION"/>
    <m/>
    <s v="130 CRAFTSMAN WAY"/>
    <x v="4"/>
    <x v="0"/>
    <x v="0"/>
    <m/>
  </r>
  <r>
    <n v="5"/>
    <n v="4639"/>
    <n v="1"/>
    <d v="2005-10-18T00:00:00"/>
    <x v="0"/>
    <n v="1"/>
    <s v="Northeast Neighbors"/>
    <n v="4251288"/>
    <n v="894201"/>
    <m/>
    <m/>
    <s v="FUTURE B HOMES INC"/>
    <m/>
    <s v="2631 VALLEY FORGE DR"/>
    <x v="4"/>
    <x v="0"/>
    <x v="0"/>
    <m/>
  </r>
  <r>
    <n v="5"/>
    <n v="4714"/>
    <n v="1"/>
    <d v="2005-10-18T00:00:00"/>
    <x v="0"/>
    <n v="1"/>
    <s v="Churchill Area Neighbors"/>
    <n v="4226451"/>
    <n v="870729"/>
    <m/>
    <m/>
    <s v="BRUCE WIECHERT CUSTOM HOMES"/>
    <m/>
    <s v="3073 SKYVIEW LN"/>
    <x v="4"/>
    <x v="0"/>
    <x v="0"/>
    <m/>
  </r>
  <r>
    <n v="5"/>
    <n v="3097"/>
    <n v="1"/>
    <d v="2005-10-19T00:00:00"/>
    <x v="0"/>
    <n v="1"/>
    <s v="Harlow Neighbors"/>
    <n v="4248848"/>
    <n v="889670"/>
    <m/>
    <m/>
    <s v="HAMMER JOHN - OBSOLETE 9"/>
    <m/>
    <s v="1463 BOGART LN"/>
    <x v="4"/>
    <x v="0"/>
    <x v="0"/>
    <m/>
  </r>
  <r>
    <n v="5"/>
    <n v="4561"/>
    <n v="1"/>
    <d v="2005-10-19T00:00:00"/>
    <x v="0"/>
    <n v="1"/>
    <s v="Harlow Neighbors"/>
    <n v="4247863"/>
    <n v="890295"/>
    <m/>
    <m/>
    <s v="HLEBECHUK BLAINE &amp; TINA"/>
    <m/>
    <s v="3016 WILLAKENZIE RD"/>
    <x v="4"/>
    <x v="0"/>
    <x v="0"/>
    <m/>
  </r>
  <r>
    <n v="5"/>
    <n v="4757"/>
    <n v="1"/>
    <d v="2005-10-20T00:00:00"/>
    <x v="1"/>
    <n v="1"/>
    <s v="Active Bethel Citizens"/>
    <n v="4220215"/>
    <n v="885248"/>
    <m/>
    <s v="Roosevelt Acres"/>
    <s v="EMERALD LIFESTYLE HOMES"/>
    <m/>
    <s v="4175 FERGUS AVE, Unit 21"/>
    <x v="4"/>
    <x v="0"/>
    <x v="0"/>
    <m/>
  </r>
  <r>
    <n v="5"/>
    <n v="4760"/>
    <n v="1"/>
    <d v="2005-10-20T00:00:00"/>
    <x v="0"/>
    <n v="1"/>
    <s v="River Road Community Organization"/>
    <n v="4232992"/>
    <n v="888697"/>
    <m/>
    <s v="Elizabeth - Stoner Design"/>
    <s v="HEITMAN CUSTOM HOMES"/>
    <m/>
    <s v="820 JACKIES LN"/>
    <x v="4"/>
    <x v="0"/>
    <x v="0"/>
    <m/>
  </r>
  <r>
    <n v="5"/>
    <n v="4383"/>
    <n v="1"/>
    <d v="2005-10-21T00:00:00"/>
    <x v="0"/>
    <n v="1"/>
    <s v="Churchill Area Neighbors"/>
    <n v="4227688"/>
    <n v="869635"/>
    <m/>
    <m/>
    <s v="HEITMAN CUSTOM HOMES"/>
    <m/>
    <s v="3199 HERALD LN"/>
    <x v="4"/>
    <x v="0"/>
    <x v="0"/>
    <m/>
  </r>
  <r>
    <n v="5"/>
    <n v="4416"/>
    <n v="1"/>
    <d v="2005-10-21T00:00:00"/>
    <x v="0"/>
    <n v="1"/>
    <s v="Active Bethel Citizens"/>
    <n v="4223563"/>
    <n v="891908"/>
    <m/>
    <m/>
    <s v="VANESSA THOMASTON PROPERTIES INC"/>
    <m/>
    <s v="1961 TAFT ST"/>
    <x v="4"/>
    <x v="0"/>
    <x v="0"/>
    <m/>
  </r>
  <r>
    <n v="5"/>
    <n v="4710"/>
    <n v="1"/>
    <d v="2005-10-21T00:00:00"/>
    <x v="0"/>
    <n v="1"/>
    <s v="Santa Clara Community Organization"/>
    <n v="4226929"/>
    <n v="908311"/>
    <m/>
    <s v=" Meadowview"/>
    <s v="BRUCE WIECHERT CUSTOM HOMES"/>
    <m/>
    <s v="75 STONEHAVEN ST"/>
    <x v="4"/>
    <x v="0"/>
    <x v="0"/>
    <m/>
  </r>
  <r>
    <n v="5"/>
    <n v="4393"/>
    <n v="1"/>
    <d v="2005-10-24T00:00:00"/>
    <x v="0"/>
    <n v="1"/>
    <s v="Santa Clara Community Organization"/>
    <n v="4223866"/>
    <n v="898991"/>
    <m/>
    <m/>
    <s v="BORESEK BILL"/>
    <m/>
    <s v="2674 CROWTHER DR"/>
    <x v="4"/>
    <x v="0"/>
    <x v="0"/>
    <m/>
  </r>
  <r>
    <n v="5"/>
    <n v="4742"/>
    <n v="1"/>
    <d v="2005-10-24T00:00:00"/>
    <x v="0"/>
    <n v="1"/>
    <s v="Northeast Neighbors"/>
    <n v="4246279"/>
    <n v="896624"/>
    <m/>
    <s v="Mascord 2198 AA"/>
    <s v="ROUNDSTONE CONSTRUCTION"/>
    <m/>
    <s v="2482 BELLE TERRA DR"/>
    <x v="4"/>
    <x v="0"/>
    <x v="0"/>
    <m/>
  </r>
  <r>
    <n v="5"/>
    <n v="4746"/>
    <n v="1"/>
    <d v="2005-10-24T00:00:00"/>
    <x v="0"/>
    <n v="1"/>
    <s v="Northeast Neighbors"/>
    <n v="4245998"/>
    <n v="896633"/>
    <m/>
    <s v="Mascord 2198 AA"/>
    <s v="ROUNDSTONE CONSTRUCTION"/>
    <m/>
    <s v="2414 BELLE TERRA DR"/>
    <x v="4"/>
    <x v="0"/>
    <x v="0"/>
    <m/>
  </r>
  <r>
    <n v="5"/>
    <n v="4747"/>
    <n v="1"/>
    <d v="2005-10-24T00:00:00"/>
    <x v="0"/>
    <n v="1"/>
    <s v="Northeast Neighbors"/>
    <n v="4246158"/>
    <n v="896628"/>
    <m/>
    <s v="Mascord 2198 AA"/>
    <s v="ROUNDSTONE CONSTRUCTION"/>
    <m/>
    <s v="2458 BELLE TERRA DR"/>
    <x v="4"/>
    <x v="0"/>
    <x v="0"/>
    <m/>
  </r>
  <r>
    <n v="5"/>
    <n v="4748"/>
    <n v="1"/>
    <d v="2005-10-24T00:00:00"/>
    <x v="0"/>
    <n v="1"/>
    <s v="Northeast Neighbors"/>
    <n v="4246623"/>
    <n v="896614"/>
    <m/>
    <s v="Mascord 2198 AA"/>
    <s v="ROUNDSTONE CONSTRUCTION"/>
    <m/>
    <s v="2574 BELLE TERRA DR"/>
    <x v="4"/>
    <x v="0"/>
    <x v="0"/>
    <m/>
  </r>
  <r>
    <n v="5"/>
    <n v="4749"/>
    <n v="1"/>
    <d v="2005-10-24T00:00:00"/>
    <x v="0"/>
    <n v="1"/>
    <s v="Northeast Neighbors"/>
    <n v="4246078"/>
    <n v="896628"/>
    <m/>
    <s v="Mascord 2198 B"/>
    <s v="ROUNDSTONE CONSTRUCTION"/>
    <m/>
    <s v="2430 BELLE TERRA DR"/>
    <x v="4"/>
    <x v="0"/>
    <x v="0"/>
    <m/>
  </r>
  <r>
    <n v="5"/>
    <n v="4750"/>
    <n v="1"/>
    <d v="2005-10-24T00:00:00"/>
    <x v="0"/>
    <n v="1"/>
    <s v="Northeast Neighbors"/>
    <n v="4246502"/>
    <n v="896617"/>
    <m/>
    <s v="Mascord 2198 B"/>
    <s v="ROUNDSTONE CONSTRUCTION"/>
    <m/>
    <s v="2526 BELLE TERRA DR"/>
    <x v="4"/>
    <x v="0"/>
    <x v="0"/>
    <m/>
  </r>
  <r>
    <n v="5"/>
    <n v="4751"/>
    <n v="1"/>
    <d v="2005-10-24T00:00:00"/>
    <x v="0"/>
    <n v="1"/>
    <s v="Northeast Neighbors"/>
    <n v="4245959"/>
    <n v="896633"/>
    <m/>
    <s v="Mascord 2198 B"/>
    <s v="ROUNDSTONE CONSTRUCTION"/>
    <m/>
    <s v="2406 BELLE TERRA DR"/>
    <x v="4"/>
    <x v="0"/>
    <x v="0"/>
    <m/>
  </r>
  <r>
    <n v="5"/>
    <n v="4752"/>
    <n v="1"/>
    <d v="2005-10-24T00:00:00"/>
    <x v="0"/>
    <n v="1"/>
    <s v="Northeast Neighbors"/>
    <n v="4246039"/>
    <n v="896623"/>
    <m/>
    <s v="Mascord 2174 AC"/>
    <s v="ROUNDSTONE CONSTRUCTION"/>
    <m/>
    <s v="2422 BELLE TERRA DR"/>
    <x v="4"/>
    <x v="0"/>
    <x v="0"/>
    <m/>
  </r>
  <r>
    <n v="5"/>
    <n v="4753"/>
    <n v="1"/>
    <d v="2005-10-24T00:00:00"/>
    <x v="0"/>
    <n v="1"/>
    <s v="Northeast Neighbors"/>
    <n v="4246662"/>
    <n v="896603"/>
    <m/>
    <s v="Mascord 2174 AC"/>
    <s v="ROUNDSTONE CONSTRUCTION"/>
    <m/>
    <s v="2588 BELLE TERRA DR"/>
    <x v="4"/>
    <x v="0"/>
    <x v="0"/>
    <m/>
  </r>
  <r>
    <n v="5"/>
    <n v="4801"/>
    <n v="1"/>
    <d v="2005-10-24T00:00:00"/>
    <x v="0"/>
    <n v="1"/>
    <s v="Cal Young Neighborhood Association"/>
    <n v="4238574"/>
    <n v="893114"/>
    <m/>
    <m/>
    <s v="WALTER CUSTOM HOMES"/>
    <m/>
    <s v="2196 WOOD DUCK WAY"/>
    <x v="4"/>
    <x v="0"/>
    <x v="0"/>
    <m/>
  </r>
  <r>
    <n v="5"/>
    <n v="5000"/>
    <n v="1"/>
    <d v="2005-10-24T00:00:00"/>
    <x v="0"/>
    <n v="1"/>
    <s v="Santa Clara Community Organization"/>
    <n v="4223821"/>
    <n v="897902"/>
    <m/>
    <m/>
    <s v="RETZLAFF JAMES S"/>
    <m/>
    <s v="2432 BORDERS DR"/>
    <x v="4"/>
    <x v="0"/>
    <x v="0"/>
    <m/>
  </r>
  <r>
    <n v="5"/>
    <n v="5378"/>
    <n v="1"/>
    <d v="2005-10-24T00:00:00"/>
    <x v="1"/>
    <n v="1"/>
    <s v="Active Bethel Citizens"/>
    <n v="4217939"/>
    <n v="886467"/>
    <m/>
    <s v="Mobile Town West"/>
    <s v="MEDEIROS ALEX &amp; ALYSSA"/>
    <m/>
    <s v="555 N DANEBO AVE, Unit 93"/>
    <x v="4"/>
    <x v="0"/>
    <x v="0"/>
    <m/>
  </r>
  <r>
    <n v="5"/>
    <n v="3898"/>
    <n v="1"/>
    <d v="2005-10-25T00:00:00"/>
    <x v="8"/>
    <n v="4"/>
    <s v="Santa Clara Community Organization"/>
    <n v="4232635"/>
    <n v="898668"/>
    <m/>
    <m/>
    <s v="BUCK &amp; HANSEN INC"/>
    <m/>
    <s v="513 HELEN ST"/>
    <x v="4"/>
    <x v="1"/>
    <x v="1"/>
    <m/>
  </r>
  <r>
    <n v="5"/>
    <n v="4581"/>
    <n v="1"/>
    <d v="2005-10-26T00:00:00"/>
    <x v="0"/>
    <n v="1"/>
    <s v="Santa Clara Community Organization"/>
    <n v="4228475"/>
    <n v="900828"/>
    <m/>
    <s v="Suntel Design 12300B"/>
    <s v="CRESCENT HOMES INC"/>
    <m/>
    <s v="226 FERNDALE DR"/>
    <x v="4"/>
    <x v="0"/>
    <x v="0"/>
    <m/>
  </r>
  <r>
    <n v="5"/>
    <n v="4582"/>
    <n v="1"/>
    <d v="2005-10-26T00:00:00"/>
    <x v="0"/>
    <n v="1"/>
    <s v="Santa Clara Community Organization"/>
    <n v="4228481"/>
    <n v="900770"/>
    <m/>
    <m/>
    <s v="CRESCENT HOMES INC"/>
    <m/>
    <s v="222 FERNDALE DR"/>
    <x v="4"/>
    <x v="0"/>
    <x v="0"/>
    <m/>
  </r>
  <r>
    <n v="5"/>
    <n v="4583"/>
    <n v="1"/>
    <d v="2005-10-26T00:00:00"/>
    <x v="0"/>
    <n v="1"/>
    <s v="Santa Clara Community Organization"/>
    <n v="4228482"/>
    <n v="900709"/>
    <m/>
    <m/>
    <s v="CRESCENT HOMES INC"/>
    <m/>
    <s v="218 FERNDALE DR"/>
    <x v="4"/>
    <x v="0"/>
    <x v="0"/>
    <m/>
  </r>
  <r>
    <n v="5"/>
    <n v="4701"/>
    <n v="1"/>
    <d v="2005-10-26T00:00:00"/>
    <x v="0"/>
    <n v="1"/>
    <s v="Northeast Neighbors"/>
    <n v="4250779"/>
    <n v="894747"/>
    <m/>
    <m/>
    <s v="ANSLOW &amp; DEGENEAULT"/>
    <m/>
    <s v="3360 ARLINGTON AVE"/>
    <x v="4"/>
    <x v="0"/>
    <x v="0"/>
    <m/>
  </r>
  <r>
    <n v="5"/>
    <n v="4818"/>
    <n v="1"/>
    <d v="2005-10-26T00:00:00"/>
    <x v="0"/>
    <n v="1"/>
    <s v="Santa Clara Community Organization"/>
    <n v="4231777"/>
    <n v="900013"/>
    <m/>
    <m/>
    <s v="CRESCENT HOMES INC"/>
    <m/>
    <s v="442 SALTY WAY"/>
    <x v="4"/>
    <x v="0"/>
    <x v="0"/>
    <m/>
  </r>
  <r>
    <n v="5"/>
    <n v="5040"/>
    <n v="1"/>
    <d v="2005-10-26T00:00:00"/>
    <x v="0"/>
    <n v="1"/>
    <s v="Churchill Area Neighbors"/>
    <n v="4228032"/>
    <n v="869541"/>
    <m/>
    <m/>
    <s v="A J BRANDT CONSTRUCTION"/>
    <m/>
    <s v="3139 HERALD LN"/>
    <x v="4"/>
    <x v="0"/>
    <x v="0"/>
    <m/>
  </r>
  <r>
    <n v="5"/>
    <n v="2332"/>
    <n v="1"/>
    <d v="2005-10-28T00:00:00"/>
    <x v="0"/>
    <n v="1"/>
    <s v="South University Neighborhood Association"/>
    <n v="4245001"/>
    <n v="874116"/>
    <m/>
    <m/>
    <s v="FOSTER SHIRLEY J"/>
    <m/>
    <s v="1370 E 21ST AVE"/>
    <x v="4"/>
    <x v="0"/>
    <x v="0"/>
    <m/>
  </r>
  <r>
    <n v="5"/>
    <n v="3765"/>
    <n v="1"/>
    <d v="2005-10-28T00:00:00"/>
    <x v="0"/>
    <n v="1"/>
    <s v="Active Bethel Citizens"/>
    <n v="4213834"/>
    <n v="885506"/>
    <m/>
    <s v="Alderwood"/>
    <s v="HAYDEN ENTERPRISES INC"/>
    <m/>
    <s v="5543 ANDREA AVE"/>
    <x v="4"/>
    <x v="0"/>
    <x v="0"/>
    <m/>
  </r>
  <r>
    <n v="5"/>
    <n v="3771"/>
    <n v="1"/>
    <d v="2005-10-28T00:00:00"/>
    <x v="0"/>
    <n v="1"/>
    <s v="Active Bethel Citizens"/>
    <n v="4213778"/>
    <n v="885506"/>
    <m/>
    <s v="Silverton"/>
    <s v="HAYDEN ENTERPRISES INC"/>
    <m/>
    <s v="5561 ANDREA AVE"/>
    <x v="4"/>
    <x v="0"/>
    <x v="0"/>
    <m/>
  </r>
  <r>
    <n v="5"/>
    <n v="3957"/>
    <n v="1"/>
    <d v="2005-10-28T00:00:00"/>
    <x v="0"/>
    <n v="1"/>
    <s v="Northeast Neighbors"/>
    <n v="4246206"/>
    <n v="896442"/>
    <m/>
    <s v="Hayde12901"/>
    <s v="HAYDEN ENTERPRISES INC"/>
    <m/>
    <s v="2478 MOUNTAIN TER"/>
    <x v="4"/>
    <x v="0"/>
    <x v="0"/>
    <m/>
  </r>
  <r>
    <n v="5"/>
    <n v="4104"/>
    <n v="1"/>
    <d v="2005-10-28T00:00:00"/>
    <x v="0"/>
    <n v="1"/>
    <s v="Northeast Neighbors"/>
    <n v="4246244"/>
    <n v="896441"/>
    <m/>
    <s v="Prescott"/>
    <s v="HAYDEN ENTERPRISES INC"/>
    <m/>
    <s v="2486 MOUNTAIN TER"/>
    <x v="4"/>
    <x v="0"/>
    <x v="0"/>
    <m/>
  </r>
  <r>
    <n v="5"/>
    <n v="4105"/>
    <n v="1"/>
    <d v="2005-10-28T00:00:00"/>
    <x v="0"/>
    <n v="1"/>
    <s v="Northeast Neighbors"/>
    <n v="4246169"/>
    <n v="896444"/>
    <m/>
    <s v="Prescott"/>
    <s v="HAYDEN ENTERPRISES INC"/>
    <m/>
    <s v="2472 MOUNTAIN TER"/>
    <x v="4"/>
    <x v="0"/>
    <x v="0"/>
    <m/>
  </r>
  <r>
    <n v="5"/>
    <n v="4614"/>
    <n v="1"/>
    <d v="2005-10-28T00:00:00"/>
    <x v="0"/>
    <n v="1"/>
    <s v="Active Bethel Citizens"/>
    <n v="4216526"/>
    <n v="888922"/>
    <m/>
    <s v="Rockport 1479 A"/>
    <s v="D R HORTON INC"/>
    <m/>
    <s v="4854 CHANCELLOR LN"/>
    <x v="4"/>
    <x v="0"/>
    <x v="0"/>
    <m/>
  </r>
  <r>
    <n v="5"/>
    <n v="4615"/>
    <n v="1"/>
    <d v="2005-10-28T00:00:00"/>
    <x v="0"/>
    <n v="1"/>
    <s v="Active Bethel Citizens"/>
    <n v="4216463"/>
    <n v="888924"/>
    <m/>
    <s v="Westport 2054 B"/>
    <s v="D R HORTON INC"/>
    <m/>
    <s v="4876 CHANCELLOR LN"/>
    <x v="4"/>
    <x v="0"/>
    <x v="0"/>
    <m/>
  </r>
  <r>
    <n v="5"/>
    <n v="4616"/>
    <n v="1"/>
    <d v="2005-10-28T00:00:00"/>
    <x v="0"/>
    <n v="1"/>
    <s v="Active Bethel Citizens"/>
    <n v="4216396"/>
    <n v="888929"/>
    <m/>
    <s v="Santa Monica 2452 A"/>
    <s v="D R HORTON INC"/>
    <m/>
    <s v="4882 CHANCELLOR LN"/>
    <x v="4"/>
    <x v="0"/>
    <x v="0"/>
    <m/>
  </r>
  <r>
    <n v="5"/>
    <n v="4740"/>
    <n v="1"/>
    <d v="2005-10-28T00:00:00"/>
    <x v="0"/>
    <n v="1"/>
    <s v="Active Bethel Citizens"/>
    <n v="4216279"/>
    <n v="888936"/>
    <m/>
    <s v="Brentwood"/>
    <s v="D R HORTON INC"/>
    <m/>
    <s v="4920 CHANCELLOR LN"/>
    <x v="4"/>
    <x v="0"/>
    <x v="0"/>
    <m/>
  </r>
  <r>
    <n v="5"/>
    <n v="4741"/>
    <n v="1"/>
    <d v="2005-10-28T00:00:00"/>
    <x v="0"/>
    <n v="1"/>
    <s v="Active Bethel Citizens"/>
    <n v="4216249"/>
    <n v="889078"/>
    <m/>
    <s v="Acadia"/>
    <s v="D R HORTON INC"/>
    <m/>
    <s v="1128 THRONE DR"/>
    <x v="4"/>
    <x v="0"/>
    <x v="0"/>
    <m/>
  </r>
  <r>
    <n v="5"/>
    <n v="4744"/>
    <n v="1"/>
    <d v="2005-10-28T00:00:00"/>
    <x v="0"/>
    <n v="1"/>
    <s v="Active Bethel Citizens"/>
    <n v="4216182"/>
    <n v="889082"/>
    <m/>
    <s v="Stafford"/>
    <s v="D R HORTON INC"/>
    <m/>
    <s v="1111 HEATHMAN DR"/>
    <x v="4"/>
    <x v="0"/>
    <x v="0"/>
    <m/>
  </r>
  <r>
    <n v="5"/>
    <n v="4745"/>
    <n v="1"/>
    <d v="2005-10-28T00:00:00"/>
    <x v="0"/>
    <n v="1"/>
    <s v="Active Bethel Citizens"/>
    <n v="4216501"/>
    <n v="889074"/>
    <m/>
    <s v="Brentwood"/>
    <s v="D R HORTON INC"/>
    <m/>
    <s v="1124 LUDGATE DR"/>
    <x v="4"/>
    <x v="0"/>
    <x v="0"/>
    <m/>
  </r>
  <r>
    <n v="5"/>
    <n v="4482"/>
    <n v="1"/>
    <d v="2005-10-31T00:00:00"/>
    <x v="0"/>
    <n v="1"/>
    <s v="Santa Clara Community Organization"/>
    <n v="4223750"/>
    <n v="898068"/>
    <m/>
    <m/>
    <s v="S S D LLC"/>
    <m/>
    <s v="2452 BORDERS DR"/>
    <x v="4"/>
    <x v="0"/>
    <x v="0"/>
    <m/>
  </r>
  <r>
    <n v="5"/>
    <n v="4811"/>
    <n v="1"/>
    <d v="2005-10-31T00:00:00"/>
    <x v="3"/>
    <n v="2"/>
    <s v="Northeast Neighbors"/>
    <n v="4243095"/>
    <n v="897482"/>
    <m/>
    <m/>
    <s v="MELTEBEKE CONSTRUCTION DBA"/>
    <m/>
    <s v="3343 LAKE GROVE DR"/>
    <x v="4"/>
    <x v="1"/>
    <x v="1"/>
    <m/>
  </r>
  <r>
    <n v="5"/>
    <n v="3622"/>
    <n v="1"/>
    <d v="2005-11-01T00:00:00"/>
    <x v="7"/>
    <n v="8"/>
    <s v="Churchill Area Neighbors"/>
    <n v="4220703"/>
    <n v="876377"/>
    <m/>
    <m/>
    <s v="REDWOOD APARTMENT ASSOCIATION"/>
    <s v="REDWOOD PARK APARTMENTS"/>
    <s v="4129 W 18TH AVE"/>
    <x v="4"/>
    <x v="2"/>
    <x v="1"/>
    <m/>
  </r>
  <r>
    <n v="5"/>
    <n v="3623"/>
    <n v="1"/>
    <d v="2005-11-01T00:00:00"/>
    <x v="7"/>
    <n v="8"/>
    <s v="Churchill Area Neighbors"/>
    <n v="4220516"/>
    <n v="876387"/>
    <m/>
    <m/>
    <s v="REDWOOD APARTMENT ASSOCIATION"/>
    <s v="REDWOOD PARK APARTMENTS"/>
    <s v="4131 W 18TH AVE"/>
    <x v="4"/>
    <x v="2"/>
    <x v="1"/>
    <m/>
  </r>
  <r>
    <n v="5"/>
    <n v="3772"/>
    <n v="1"/>
    <d v="2005-11-01T00:00:00"/>
    <x v="0"/>
    <n v="1"/>
    <s v="Active Bethel Citizens"/>
    <n v="4213678"/>
    <n v="885359"/>
    <m/>
    <s v="Silverton"/>
    <s v="HAYDEN ENTERPRISES INC"/>
    <m/>
    <s v="5588 ANDREA AVE"/>
    <x v="4"/>
    <x v="0"/>
    <x v="0"/>
    <m/>
  </r>
  <r>
    <n v="5"/>
    <n v="4364"/>
    <n v="1"/>
    <d v="2005-11-01T00:00:00"/>
    <x v="0"/>
    <n v="1"/>
    <s v="Northeast Neighbors"/>
    <n v="4241397"/>
    <n v="898849"/>
    <m/>
    <m/>
    <s v="SMITH STANLEY &amp; JACKIE"/>
    <m/>
    <s v="3620 MEADOW VIEW DR"/>
    <x v="4"/>
    <x v="0"/>
    <x v="0"/>
    <m/>
  </r>
  <r>
    <n v="5"/>
    <n v="3985"/>
    <n v="1"/>
    <d v="2005-11-02T00:00:00"/>
    <x v="0"/>
    <n v="1"/>
    <s v="Santa Clara Community Organization"/>
    <n v="4223730"/>
    <n v="898837"/>
    <m/>
    <m/>
    <s v="CORNELIUS STEVEN R"/>
    <m/>
    <s v="2653 CROWTHER DR"/>
    <x v="4"/>
    <x v="0"/>
    <x v="0"/>
    <m/>
  </r>
  <r>
    <n v="5"/>
    <n v="5637"/>
    <n v="1"/>
    <d v="2005-11-02T00:00:00"/>
    <x v="1"/>
    <n v="1"/>
    <s v="Santa Clara Community Organization"/>
    <n v="4233564"/>
    <n v="896929"/>
    <m/>
    <s v="Lee's MHP"/>
    <s v="MICHELE JOYCE"/>
    <m/>
    <s v="501 DIVISION AVE, Unit 59"/>
    <x v="4"/>
    <x v="0"/>
    <x v="0"/>
    <m/>
  </r>
  <r>
    <n v="5"/>
    <n v="4849"/>
    <n v="1"/>
    <d v="2005-11-03T00:00:00"/>
    <x v="0"/>
    <n v="1"/>
    <s v="Churchill Area Neighbors"/>
    <n v="4226753"/>
    <n v="869623"/>
    <m/>
    <m/>
    <s v="ELLIOTT DONALD D"/>
    <m/>
    <s v="3379 MURRY DR"/>
    <x v="4"/>
    <x v="0"/>
    <x v="0"/>
    <m/>
  </r>
  <r>
    <n v="5"/>
    <n v="4270"/>
    <n v="1"/>
    <d v="2005-11-04T00:00:00"/>
    <x v="0"/>
    <n v="1"/>
    <s v="Churchill Area Neighbors"/>
    <n v="4223488"/>
    <n v="869388"/>
    <m/>
    <m/>
    <s v="ELLIOTT DONALD D"/>
    <m/>
    <s v="3956 LOS ALTOS LN"/>
    <x v="4"/>
    <x v="0"/>
    <x v="0"/>
    <m/>
  </r>
  <r>
    <n v="5"/>
    <n v="4463"/>
    <n v="1"/>
    <d v="2005-11-04T00:00:00"/>
    <x v="0"/>
    <n v="1"/>
    <s v="Santa Clara Community Organization"/>
    <n v="4230580"/>
    <n v="901194"/>
    <m/>
    <m/>
    <s v="BRANDON JACK"/>
    <m/>
    <s v="193 RIVER LOOP 1"/>
    <x v="4"/>
    <x v="0"/>
    <x v="0"/>
    <m/>
  </r>
  <r>
    <n v="5"/>
    <n v="4481"/>
    <n v="1"/>
    <d v="2005-11-04T00:00:00"/>
    <x v="0"/>
    <n v="1"/>
    <s v="Northeast Neighbors"/>
    <n v="4246282"/>
    <n v="896440"/>
    <m/>
    <m/>
    <s v="HAYDEN ENTERPRISES INC"/>
    <m/>
    <s v="2490 MOUNTAIN TER"/>
    <x v="4"/>
    <x v="0"/>
    <x v="0"/>
    <m/>
  </r>
  <r>
    <n v="5"/>
    <n v="4593"/>
    <n v="1"/>
    <d v="2005-11-04T00:00:00"/>
    <x v="0"/>
    <n v="1"/>
    <s v="Santa Clara Community Organization"/>
    <n v="4223805"/>
    <n v="898843"/>
    <m/>
    <m/>
    <s v="BREEDEN BROS INC"/>
    <m/>
    <s v="2665 CROWTHER DR"/>
    <x v="4"/>
    <x v="0"/>
    <x v="0"/>
    <m/>
  </r>
  <r>
    <n v="5"/>
    <n v="5074"/>
    <n v="1"/>
    <d v="2005-11-04T00:00:00"/>
    <x v="0"/>
    <n v="1"/>
    <s v="Amazon Neighbors Association"/>
    <n v="4244729"/>
    <n v="871894"/>
    <m/>
    <m/>
    <s v="SPIDER MONKEY LLC"/>
    <m/>
    <s v="2630 ONYX ST"/>
    <x v="4"/>
    <x v="0"/>
    <x v="0"/>
    <m/>
  </r>
  <r>
    <n v="5"/>
    <n v="4085"/>
    <n v="1"/>
    <d v="2005-11-07T00:00:00"/>
    <x v="0"/>
    <n v="1"/>
    <s v="Churchill Area Neighbors"/>
    <n v="4223161"/>
    <n v="869458"/>
    <m/>
    <m/>
    <s v="OREGON ESTATES LLC"/>
    <m/>
    <s v="3927 LOS ALTOS LN"/>
    <x v="4"/>
    <x v="0"/>
    <x v="0"/>
    <m/>
  </r>
  <r>
    <n v="5"/>
    <n v="4613"/>
    <n v="1"/>
    <d v="2005-11-07T00:00:00"/>
    <x v="0"/>
    <n v="1"/>
    <s v="Active Bethel Citizens"/>
    <n v="4216635"/>
    <n v="888921"/>
    <m/>
    <s v="Stafford 2236 B"/>
    <s v="D R HORTON INC"/>
    <m/>
    <s v="4830 CHANCELLOR LN"/>
    <x v="4"/>
    <x v="0"/>
    <x v="0"/>
    <m/>
  </r>
  <r>
    <n v="5"/>
    <n v="3557"/>
    <n v="1"/>
    <d v="2005-11-08T00:00:00"/>
    <x v="0"/>
    <n v="1"/>
    <s v="Santa Clara Community Organization"/>
    <n v="4233332"/>
    <n v="897804"/>
    <m/>
    <s v="The JAE Home Design"/>
    <s v="EDGAR JOE"/>
    <m/>
    <s v="481 LONE OAK AVE"/>
    <x v="4"/>
    <x v="0"/>
    <x v="0"/>
    <m/>
  </r>
  <r>
    <n v="5"/>
    <n v="3558"/>
    <n v="1"/>
    <d v="2005-11-08T00:00:00"/>
    <x v="0"/>
    <n v="1"/>
    <s v="Santa Clara Community Organization"/>
    <n v="4233341"/>
    <n v="897888"/>
    <m/>
    <s v="The JAE Home Design"/>
    <s v="EDGAR JOE"/>
    <m/>
    <s v="485 LONE OAK AVE"/>
    <x v="4"/>
    <x v="0"/>
    <x v="0"/>
    <m/>
  </r>
  <r>
    <n v="5"/>
    <n v="4114"/>
    <n v="1"/>
    <d v="2005-11-08T00:00:00"/>
    <x v="0"/>
    <n v="1"/>
    <s v="Churchill Area Neighbors"/>
    <n v="4227582"/>
    <n v="868436"/>
    <m/>
    <m/>
    <s v="D C DESIGN &amp; CONSULTING INC"/>
    <m/>
    <s v="3350 ZACHARY LN"/>
    <x v="4"/>
    <x v="0"/>
    <x v="0"/>
    <m/>
  </r>
  <r>
    <n v="5"/>
    <n v="4606"/>
    <n v="1"/>
    <d v="2005-11-08T00:00:00"/>
    <x v="0"/>
    <n v="1"/>
    <s v="Churchill Area Neighbors"/>
    <n v="4228430"/>
    <n v="869068"/>
    <m/>
    <m/>
    <s v="HEITSTUMAN BOB"/>
    <m/>
    <s v="3079 CIMARRON PL"/>
    <x v="4"/>
    <x v="0"/>
    <x v="0"/>
    <m/>
  </r>
  <r>
    <n v="5"/>
    <n v="3775"/>
    <n v="1"/>
    <d v="2005-11-09T00:00:00"/>
    <x v="0"/>
    <n v="1"/>
    <s v="Active Bethel Citizens"/>
    <n v="4213658"/>
    <n v="885489"/>
    <m/>
    <s v="Sandalwood"/>
    <s v="HAYDEN ENTERPRISES INC"/>
    <m/>
    <s v="5577 ANDREA AVE"/>
    <x v="4"/>
    <x v="0"/>
    <x v="0"/>
    <m/>
  </r>
  <r>
    <n v="5"/>
    <n v="4461"/>
    <n v="1"/>
    <d v="2005-11-09T00:00:00"/>
    <x v="0"/>
    <n v="1"/>
    <s v="Santa Clara Community Organization"/>
    <n v="4230577"/>
    <n v="901099"/>
    <m/>
    <m/>
    <s v="BRANDON JACK"/>
    <m/>
    <s v="189 RIVER LOOP 1"/>
    <x v="4"/>
    <x v="0"/>
    <x v="0"/>
    <m/>
  </r>
  <r>
    <n v="5"/>
    <n v="4918"/>
    <n v="1"/>
    <d v="2005-11-09T00:00:00"/>
    <x v="0"/>
    <n v="1"/>
    <s v="Active Bethel Citizens"/>
    <n v="4217157"/>
    <n v="895048"/>
    <m/>
    <m/>
    <s v="MASADA DEVELOPMENT INC"/>
    <m/>
    <s v="4788 JESSEN DR"/>
    <x v="4"/>
    <x v="0"/>
    <x v="0"/>
    <m/>
  </r>
  <r>
    <n v="5"/>
    <n v="5766"/>
    <n v="1"/>
    <d v="2005-11-09T00:00:00"/>
    <x v="1"/>
    <n v="1"/>
    <s v="Active Bethel Citizens"/>
    <n v="4215055"/>
    <n v="891734"/>
    <m/>
    <s v="Woodland Park MHP"/>
    <s v="WOODLAND PARK ESTATES"/>
    <m/>
    <s v="1699 N TERRY ST, Unit 260"/>
    <x v="4"/>
    <x v="0"/>
    <x v="0"/>
    <m/>
  </r>
  <r>
    <n v="5"/>
    <n v="5803"/>
    <n v="1"/>
    <d v="2005-11-09T00:00:00"/>
    <x v="1"/>
    <n v="1"/>
    <s v="Harlow Neighbors"/>
    <n v="4250971"/>
    <n v="888295"/>
    <m/>
    <s v="Camelot Village"/>
    <s v="BABCOCK HAROLD"/>
    <m/>
    <s v="3700 BABCOCK LN, Unit 140"/>
    <x v="4"/>
    <x v="0"/>
    <x v="0"/>
    <m/>
  </r>
  <r>
    <n v="5"/>
    <n v="5169"/>
    <n v="1"/>
    <d v="2005-11-10T00:00:00"/>
    <x v="0"/>
    <n v="1"/>
    <s v="Santa Clara Community Organization"/>
    <n v="4226798"/>
    <n v="908317"/>
    <m/>
    <m/>
    <s v="BRUCE WIECHERT CUSTOM HOMES"/>
    <m/>
    <s v="101 STONEHAVEN ST"/>
    <x v="4"/>
    <x v="0"/>
    <x v="0"/>
    <m/>
  </r>
  <r>
    <n v="5"/>
    <n v="5256"/>
    <n v="1"/>
    <d v="2005-11-10T00:00:00"/>
    <x v="0"/>
    <n v="1"/>
    <s v="Santa Clara Community Organization"/>
    <n v="4226337"/>
    <n v="908495"/>
    <m/>
    <s v="Shaniko-R"/>
    <s v="BRUCE WIECHERT CUSTOM HOMES"/>
    <m/>
    <s v="4594 ALTURA ST"/>
    <x v="4"/>
    <x v="0"/>
    <x v="0"/>
    <m/>
  </r>
  <r>
    <n v="5"/>
    <n v="4896"/>
    <n v="1"/>
    <d v="2005-11-14T00:00:00"/>
    <x v="0"/>
    <n v="1"/>
    <s v="Northeast Neighbors"/>
    <n v="4250621"/>
    <n v="894419"/>
    <m/>
    <m/>
    <s v="ANSLOW &amp; DEGENEAULT"/>
    <m/>
    <s v="3324 COOPERSTOWN AVE"/>
    <x v="4"/>
    <x v="0"/>
    <x v="0"/>
    <m/>
  </r>
  <r>
    <n v="5"/>
    <n v="4112"/>
    <n v="1"/>
    <d v="2005-11-15T00:00:00"/>
    <x v="0"/>
    <n v="1"/>
    <s v="Laurel Hill Valley Citizens"/>
    <n v="4249911"/>
    <n v="872748"/>
    <m/>
    <m/>
    <s v="ANTONE TONY"/>
    <m/>
    <s v="2659 HENDRICKS RIDGE DR"/>
    <x v="4"/>
    <x v="0"/>
    <x v="0"/>
    <m/>
  </r>
  <r>
    <n v="5"/>
    <n v="5259"/>
    <n v="1"/>
    <d v="2005-11-15T00:00:00"/>
    <x v="0"/>
    <n v="1"/>
    <s v="Santa Clara Community Organization"/>
    <n v="4226584"/>
    <n v="908799"/>
    <m/>
    <m/>
    <s v="BRUCE WIECHERT CUSTOM HOMES"/>
    <m/>
    <s v="121 WILLOW SPRINGS DR"/>
    <x v="4"/>
    <x v="0"/>
    <x v="0"/>
    <m/>
  </r>
  <r>
    <n v="5"/>
    <n v="5572"/>
    <n v="1"/>
    <d v="2005-11-15T00:00:00"/>
    <x v="0"/>
    <n v="1"/>
    <s v="River Road Community Organization"/>
    <n v="4231289"/>
    <n v="891563"/>
    <m/>
    <m/>
    <s v="GEROT MICHAEL &amp; ELIZABETH"/>
    <m/>
    <s v="168 ROSETTA AVE"/>
    <x v="4"/>
    <x v="0"/>
    <x v="0"/>
    <m/>
  </r>
  <r>
    <n v="5"/>
    <n v="4803"/>
    <n v="1"/>
    <d v="2005-11-16T00:00:00"/>
    <x v="0"/>
    <n v="1"/>
    <s v="Cal Young Neighborhood Association"/>
    <n v="4238665"/>
    <n v="893014"/>
    <m/>
    <m/>
    <s v="WALTER CUSTOM HOMES"/>
    <m/>
    <s v="1120 CEDAR RIDGE DR"/>
    <x v="4"/>
    <x v="0"/>
    <x v="0"/>
    <m/>
  </r>
  <r>
    <n v="5"/>
    <n v="5054"/>
    <n v="1"/>
    <d v="2005-11-16T00:00:00"/>
    <x v="0"/>
    <n v="1"/>
    <s v="Northeast Neighbors"/>
    <n v="4246118"/>
    <n v="896628"/>
    <m/>
    <s v="Mascord 2174C"/>
    <s v="ROUNDSTONE CONSTRUCTION"/>
    <m/>
    <s v="2444 BELLE TERRA DR"/>
    <x v="4"/>
    <x v="0"/>
    <x v="0"/>
    <m/>
  </r>
  <r>
    <n v="5"/>
    <n v="5055"/>
    <n v="1"/>
    <d v="2005-11-16T00:00:00"/>
    <x v="0"/>
    <n v="1"/>
    <s v="Northeast Neighbors"/>
    <n v="4246463"/>
    <n v="896617"/>
    <m/>
    <s v="Mascord 2174C"/>
    <s v="ROUNDSTONE CONSTRUCTION"/>
    <m/>
    <s v="2518 BELLE TERRA DR"/>
    <x v="4"/>
    <x v="0"/>
    <x v="0"/>
    <m/>
  </r>
  <r>
    <n v="5"/>
    <n v="5056"/>
    <n v="1"/>
    <d v="2005-11-16T00:00:00"/>
    <x v="0"/>
    <n v="1"/>
    <s v="Northeast Neighbors"/>
    <n v="4246238"/>
    <n v="896625"/>
    <m/>
    <s v="Mascord 2174BB"/>
    <s v="ROUNDSTONE CONSTRUCTION"/>
    <m/>
    <s v="2470 BELLE TERRA DR"/>
    <x v="4"/>
    <x v="0"/>
    <x v="0"/>
    <m/>
  </r>
  <r>
    <n v="5"/>
    <n v="5057"/>
    <n v="1"/>
    <d v="2005-11-16T00:00:00"/>
    <x v="0"/>
    <n v="1"/>
    <s v="Northeast Neighbors"/>
    <n v="4246199"/>
    <n v="896628"/>
    <m/>
    <s v="Mascord 2175"/>
    <s v="ROUNDSTONE CONSTRUCTION"/>
    <m/>
    <s v="2464 BELLE TERRA DR"/>
    <x v="4"/>
    <x v="0"/>
    <x v="0"/>
    <m/>
  </r>
  <r>
    <n v="5"/>
    <n v="5058"/>
    <n v="1"/>
    <d v="2005-11-16T00:00:00"/>
    <x v="0"/>
    <n v="1"/>
    <s v="Northeast Neighbors"/>
    <n v="4246584"/>
    <n v="896611"/>
    <m/>
    <s v="Mascord 2174BB"/>
    <s v="ROUNDSTONE CONSTRUCTION"/>
    <m/>
    <s v="2560 BELLE TERRA DR"/>
    <x v="4"/>
    <x v="0"/>
    <x v="0"/>
    <m/>
  </r>
  <r>
    <n v="5"/>
    <n v="5059"/>
    <n v="1"/>
    <d v="2005-11-16T00:00:00"/>
    <x v="0"/>
    <n v="1"/>
    <s v="Northeast Neighbors"/>
    <n v="4246543"/>
    <n v="896615"/>
    <m/>
    <s v="Mascord 2175"/>
    <s v="ROUNDSTONE CONSTRUCTION"/>
    <m/>
    <s v="2542 BELLE TERRA DR"/>
    <x v="4"/>
    <x v="0"/>
    <x v="0"/>
    <m/>
  </r>
  <r>
    <n v="5"/>
    <n v="5062"/>
    <n v="1"/>
    <d v="2005-11-16T00:00:00"/>
    <x v="0"/>
    <n v="2"/>
    <s v="Northeast Neighbors"/>
    <n v="4246324"/>
    <n v="896622"/>
    <m/>
    <s v="Mascord 4013"/>
    <s v="ROUNDSTONE CONSTRUCTION"/>
    <m/>
    <s v="2494 BELLE TERRA DR"/>
    <x v="4"/>
    <x v="0"/>
    <x v="0"/>
    <m/>
  </r>
  <r>
    <n v="5"/>
    <n v="4796"/>
    <n v="1"/>
    <d v="2005-11-17T00:00:00"/>
    <x v="0"/>
    <n v="1"/>
    <s v="Southeast Neighbors"/>
    <n v="4246517"/>
    <n v="863247"/>
    <m/>
    <m/>
    <s v="OKRAY LAWRENCE &amp; KRISTIN"/>
    <m/>
    <s v="1880 E 43RD AVE"/>
    <x v="4"/>
    <x v="0"/>
    <x v="0"/>
    <m/>
  </r>
  <r>
    <n v="5"/>
    <n v="5877"/>
    <n v="1"/>
    <d v="2005-11-17T00:00:00"/>
    <x v="1"/>
    <n v="1"/>
    <s v="Active Bethel Citizens"/>
    <n v="4223961"/>
    <n v="884931"/>
    <m/>
    <s v="HIDDEN MEADOWS"/>
    <s v="HIDDEN MEADOWS PARK"/>
    <s v="ZEBEDEE SIMEON"/>
    <s v="307 LA CASA ST"/>
    <x v="4"/>
    <x v="0"/>
    <x v="0"/>
    <m/>
  </r>
  <r>
    <n v="5"/>
    <n v="5287"/>
    <n v="1"/>
    <d v="2005-11-21T00:00:00"/>
    <x v="0"/>
    <n v="1"/>
    <s v="Northeast Neighbors"/>
    <n v="4243286"/>
    <n v="897692"/>
    <m/>
    <m/>
    <s v="MELTEBEKE CONSTRUCTION DBA"/>
    <m/>
    <s v="2093 LAKE WIND DR"/>
    <x v="4"/>
    <x v="0"/>
    <x v="0"/>
    <m/>
  </r>
  <r>
    <n v="5"/>
    <n v="5434"/>
    <n v="1"/>
    <d v="2005-11-21T00:00:00"/>
    <x v="0"/>
    <n v="1"/>
    <s v="Santa Clara Community Organization"/>
    <n v="4226651"/>
    <n v="908862"/>
    <m/>
    <m/>
    <s v="BRUCE WIECHERT CUSTOM HOMES"/>
    <m/>
    <s v="107 WILLOW SPRINGS DR"/>
    <x v="4"/>
    <x v="0"/>
    <x v="0"/>
    <m/>
  </r>
  <r>
    <n v="5"/>
    <n v="4038"/>
    <n v="1"/>
    <d v="2005-11-23T00:00:00"/>
    <x v="0"/>
    <n v="1"/>
    <s v="Churchill Area Neighbors"/>
    <n v="4221524"/>
    <n v="873024"/>
    <m/>
    <m/>
    <s v="BERRY JON &amp; KAREN"/>
    <m/>
    <s v="2429 BAILEY HILL RD"/>
    <x v="4"/>
    <x v="0"/>
    <x v="0"/>
    <m/>
  </r>
  <r>
    <n v="5"/>
    <n v="4743"/>
    <n v="1"/>
    <d v="2005-11-23T00:00:00"/>
    <x v="0"/>
    <n v="1"/>
    <s v="Active Bethel Citizens"/>
    <n v="4216425"/>
    <n v="889075"/>
    <m/>
    <s v="Westport"/>
    <s v="D R HORTON INC"/>
    <m/>
    <s v="1131 THRONE DR"/>
    <x v="4"/>
    <x v="0"/>
    <x v="0"/>
    <m/>
  </r>
  <r>
    <n v="5"/>
    <n v="5192"/>
    <n v="1"/>
    <d v="2005-11-23T00:00:00"/>
    <x v="0"/>
    <n v="1"/>
    <s v="Northeast Neighbors"/>
    <n v="4250615"/>
    <n v="894677"/>
    <m/>
    <m/>
    <s v="CRANER MANDI J"/>
    <m/>
    <s v="3330 ARLINGTON AVE"/>
    <x v="4"/>
    <x v="0"/>
    <x v="0"/>
    <m/>
  </r>
  <r>
    <n v="5"/>
    <n v="5535"/>
    <n v="1"/>
    <d v="2005-11-23T00:00:00"/>
    <x v="0"/>
    <n v="1"/>
    <s v="Santa Clara Community Organization"/>
    <n v="4226568"/>
    <n v="908912"/>
    <m/>
    <s v="Lakewood"/>
    <s v="BRUCE WIECHERT CUSTOM HOMES"/>
    <m/>
    <s v="115 WILLOW SPRINGS DR"/>
    <x v="4"/>
    <x v="0"/>
    <x v="0"/>
    <m/>
  </r>
  <r>
    <n v="5"/>
    <n v="3826"/>
    <n v="1"/>
    <d v="2005-11-28T00:00:00"/>
    <x v="0"/>
    <n v="1"/>
    <s v="Cal Young Neighborhood Association"/>
    <n v="4240213"/>
    <n v="888913"/>
    <m/>
    <m/>
    <s v="MIKEL LOMSKY COMPANY INC"/>
    <m/>
    <s v="1355 HAMMOCK ST"/>
    <x v="4"/>
    <x v="0"/>
    <x v="0"/>
    <m/>
  </r>
  <r>
    <n v="5"/>
    <n v="4694"/>
    <n v="1"/>
    <d v="2005-11-28T00:00:00"/>
    <x v="0"/>
    <n v="1"/>
    <s v="Harlow Neighbors"/>
    <n v="4248431"/>
    <n v="890225"/>
    <m/>
    <m/>
    <s v="QUALITY HOMES"/>
    <m/>
    <s v="3070 WILLAKENZIE RD"/>
    <x v="4"/>
    <x v="0"/>
    <x v="0"/>
    <m/>
  </r>
  <r>
    <n v="5"/>
    <n v="4699"/>
    <n v="1"/>
    <d v="2005-11-28T00:00:00"/>
    <x v="0"/>
    <n v="1"/>
    <s v="Churchill Area Neighbors"/>
    <n v="4224077"/>
    <n v="870452"/>
    <m/>
    <s v="Hilliard Model - Breeden"/>
    <s v="BREEDEN BROS INC"/>
    <m/>
    <s v="3343 BENTLEY AVE"/>
    <x v="4"/>
    <x v="0"/>
    <x v="0"/>
    <m/>
  </r>
  <r>
    <n v="5"/>
    <n v="5232"/>
    <n v="1"/>
    <d v="2005-11-28T00:00:00"/>
    <x v="0"/>
    <n v="1"/>
    <s v="Cal Young Neighborhood Association"/>
    <n v="4238619"/>
    <n v="893169"/>
    <m/>
    <m/>
    <s v="WALTER CUSTOM HOMES"/>
    <m/>
    <s v="1103 CEDAR RIDGE DR"/>
    <x v="4"/>
    <x v="0"/>
    <x v="0"/>
    <m/>
  </r>
  <r>
    <n v="5"/>
    <n v="5237"/>
    <n v="1"/>
    <d v="2005-11-28T00:00:00"/>
    <x v="0"/>
    <n v="1"/>
    <s v="Cal Young Neighborhood Association"/>
    <n v="4238728"/>
    <n v="893013"/>
    <m/>
    <s v="Mascord 22154"/>
    <s v="WALTER CUSTOM HOMES"/>
    <m/>
    <s v="1126 CEDAR RIDGE DR"/>
    <x v="4"/>
    <x v="0"/>
    <x v="0"/>
    <m/>
  </r>
  <r>
    <n v="5"/>
    <n v="5274"/>
    <n v="1"/>
    <d v="2005-11-28T00:00:00"/>
    <x v="0"/>
    <n v="1"/>
    <s v="Laurel Hill Valley Citizens"/>
    <n v="4251833"/>
    <n v="871450"/>
    <m/>
    <s v="Mascord 22154"/>
    <s v="FORSYTH LANCE"/>
    <m/>
    <s v="2619 LAUREL HILL DR"/>
    <x v="4"/>
    <x v="0"/>
    <x v="0"/>
    <m/>
  </r>
  <r>
    <n v="5"/>
    <n v="5454"/>
    <n v="1"/>
    <d v="2005-11-28T00:00:00"/>
    <x v="0"/>
    <n v="1"/>
    <s v="Santa Clara Community Organization"/>
    <n v="4223524"/>
    <n v="898096"/>
    <m/>
    <m/>
    <s v="LAULE RANDY &amp; CAROLYN"/>
    <m/>
    <s v="2462 CROWTHER DR"/>
    <x v="4"/>
    <x v="0"/>
    <x v="0"/>
    <m/>
  </r>
  <r>
    <n v="5"/>
    <n v="3047"/>
    <n v="1"/>
    <d v="2005-11-29T00:00:00"/>
    <x v="0"/>
    <n v="1"/>
    <s v="Northeast Neighbors"/>
    <n v="4242593"/>
    <n v="899612"/>
    <m/>
    <m/>
    <s v="WESTER KATRINA"/>
    <m/>
    <s v="1935 CRIMSON AVE"/>
    <x v="4"/>
    <x v="0"/>
    <x v="0"/>
    <m/>
  </r>
  <r>
    <n v="5"/>
    <n v="4426"/>
    <n v="1"/>
    <d v="2005-11-29T00:00:00"/>
    <x v="0"/>
    <n v="1"/>
    <s v="Churchill Area Neighbors"/>
    <n v="4226371"/>
    <n v="870659"/>
    <m/>
    <m/>
    <s v="RASMUSSEN KARSTEN"/>
    <m/>
    <s v="3065 SKYVIEW LN"/>
    <x v="4"/>
    <x v="0"/>
    <x v="0"/>
    <m/>
  </r>
  <r>
    <n v="5"/>
    <n v="5880"/>
    <n v="1"/>
    <d v="2005-11-29T00:00:00"/>
    <x v="2"/>
    <n v="1"/>
    <s v="Active Bethel Citizens"/>
    <n v="4219459"/>
    <n v="885270"/>
    <m/>
    <m/>
    <s v="TRAVESS GEORGE T"/>
    <m/>
    <s v="4376 FERGUS AVE"/>
    <x v="4"/>
    <x v="0"/>
    <x v="0"/>
    <m/>
  </r>
  <r>
    <n v="5"/>
    <n v="5112"/>
    <n v="1"/>
    <d v="2005-11-30T00:00:00"/>
    <x v="0"/>
    <n v="1"/>
    <s v="Northeast Neighbors"/>
    <n v="4250971"/>
    <n v="894242"/>
    <m/>
    <m/>
    <s v="ANSLOW &amp; DEGENEAULT"/>
    <m/>
    <s v="2653 CHESAPEAKE DR"/>
    <x v="4"/>
    <x v="0"/>
    <x v="0"/>
    <m/>
  </r>
  <r>
    <n v="5"/>
    <n v="5118"/>
    <n v="1"/>
    <d v="2005-11-30T00:00:00"/>
    <x v="0"/>
    <n v="1"/>
    <s v="Laurel Hill Valley Citizens"/>
    <n v="4251588"/>
    <n v="871087"/>
    <m/>
    <m/>
    <s v="BYRD JOHN"/>
    <m/>
    <s v="2695 BRACKENFERN RD"/>
    <x v="4"/>
    <x v="0"/>
    <x v="0"/>
    <m/>
  </r>
  <r>
    <n v="5"/>
    <n v="5197"/>
    <n v="1"/>
    <d v="2005-11-30T00:00:00"/>
    <x v="0"/>
    <n v="1"/>
    <s v="Active Bethel Citizens"/>
    <n v="4223480"/>
    <n v="891704"/>
    <m/>
    <m/>
    <s v="VANESSA THOMASTON PROPERTIES INC"/>
    <m/>
    <s v="1920 TAFT ST"/>
    <x v="4"/>
    <x v="0"/>
    <x v="0"/>
    <m/>
  </r>
  <r>
    <n v="5"/>
    <n v="5212"/>
    <n v="1"/>
    <d v="2005-11-30T00:00:00"/>
    <x v="0"/>
    <n v="1"/>
    <s v="Churchill Area Neighbors"/>
    <n v="4223832"/>
    <n v="870797"/>
    <m/>
    <m/>
    <s v="DON ELLIOTT CONSTRUCTION"/>
    <m/>
    <s v="2907 SUMMIT SKY BLVD"/>
    <x v="4"/>
    <x v="0"/>
    <x v="0"/>
    <m/>
  </r>
  <r>
    <n v="5"/>
    <n v="5267"/>
    <n v="1"/>
    <d v="2005-11-30T00:00:00"/>
    <x v="0"/>
    <n v="1"/>
    <s v="Active Bethel Citizens"/>
    <n v="4212810"/>
    <n v="893045"/>
    <m/>
    <m/>
    <s v="PELAYO FERNANDO"/>
    <m/>
    <s v="2049 WISCONSIN ST"/>
    <x v="4"/>
    <x v="0"/>
    <x v="0"/>
    <m/>
  </r>
  <r>
    <n v="5"/>
    <n v="5512"/>
    <n v="1"/>
    <d v="2005-11-30T00:00:00"/>
    <x v="0"/>
    <n v="1"/>
    <s v="Northeast Neighbors"/>
    <n v="4250285"/>
    <n v="894734"/>
    <m/>
    <m/>
    <s v="ANSLOW &amp; DEGENEAULT"/>
    <m/>
    <s v="3307 ARLINGTON AVE"/>
    <x v="4"/>
    <x v="0"/>
    <x v="0"/>
    <m/>
  </r>
  <r>
    <n v="5"/>
    <n v="5609"/>
    <n v="1"/>
    <d v="2005-11-30T00:00:00"/>
    <x v="0"/>
    <n v="1"/>
    <s v="Santa Clara Community Organization"/>
    <n v="4230760"/>
    <n v="906108"/>
    <m/>
    <s v="Cavanaugh T8540"/>
    <s v="BROWN BOBBY &amp; ANGELA"/>
    <m/>
    <s v="512 WARRINGTON AVE"/>
    <x v="4"/>
    <x v="0"/>
    <x v="0"/>
    <m/>
  </r>
  <r>
    <n v="5"/>
    <n v="5725"/>
    <n v="1"/>
    <d v="2005-11-30T00:00:00"/>
    <x v="0"/>
    <n v="1"/>
    <s v="Northeast Neighbors"/>
    <n v="4243199"/>
    <n v="897570"/>
    <m/>
    <m/>
    <s v="MELTEBEKE CONSTRUCTION DBA"/>
    <m/>
    <s v="2076 LAKE HARBOR DR"/>
    <x v="4"/>
    <x v="0"/>
    <x v="0"/>
    <m/>
  </r>
  <r>
    <n v="5"/>
    <n v="5533"/>
    <n v="1"/>
    <d v="2005-12-01T00:00:00"/>
    <x v="0"/>
    <n v="1"/>
    <s v="Santa Clara Community Organization"/>
    <n v="4226721"/>
    <n v="908870"/>
    <m/>
    <m/>
    <s v="BRUCE WIECHERT CUSTOM HOMES"/>
    <m/>
    <s v="99 WILLOW SPRINGS DR"/>
    <x v="4"/>
    <x v="0"/>
    <x v="0"/>
    <m/>
  </r>
  <r>
    <n v="5"/>
    <n v="4238"/>
    <n v="1"/>
    <d v="2005-12-02T00:00:00"/>
    <x v="0"/>
    <n v="1"/>
    <s v="Northeast Neighbors"/>
    <n v="4251061"/>
    <n v="894311"/>
    <m/>
    <m/>
    <s v="ANSLOW &amp; DEGENEAULT"/>
    <m/>
    <s v="2646 VALLEY FORGE DR"/>
    <x v="4"/>
    <x v="0"/>
    <x v="0"/>
    <m/>
  </r>
  <r>
    <n v="5"/>
    <n v="5456"/>
    <n v="1"/>
    <d v="2005-12-02T00:00:00"/>
    <x v="0"/>
    <n v="1"/>
    <s v="Santa Clara Community Organization"/>
    <n v="4228592"/>
    <n v="906990"/>
    <m/>
    <m/>
    <s v="ZEEDYK STEVE"/>
    <m/>
    <s v="4398 SPRING MEADOW AVE"/>
    <x v="4"/>
    <x v="0"/>
    <x v="0"/>
    <m/>
  </r>
  <r>
    <n v="5"/>
    <n v="5234"/>
    <n v="1"/>
    <d v="2005-12-05T00:00:00"/>
    <x v="0"/>
    <n v="1"/>
    <s v="Cal Young Neighborhood Association"/>
    <n v="4238682"/>
    <n v="893171"/>
    <m/>
    <m/>
    <s v="WALTER CUSTOM HOMES"/>
    <m/>
    <s v="1119 CEDAR RIDGE DR"/>
    <x v="4"/>
    <x v="0"/>
    <x v="0"/>
    <m/>
  </r>
  <r>
    <n v="5"/>
    <n v="5536"/>
    <n v="1"/>
    <d v="2005-12-05T00:00:00"/>
    <x v="0"/>
    <n v="1"/>
    <s v="Santa Clara Community Organization"/>
    <n v="4231881"/>
    <n v="901754"/>
    <m/>
    <m/>
    <s v="J D DEVELOPMENT"/>
    <m/>
    <s v="634 RIVER LOOP 1"/>
    <x v="4"/>
    <x v="0"/>
    <x v="0"/>
    <m/>
  </r>
  <r>
    <n v="5"/>
    <n v="5613"/>
    <n v="1"/>
    <d v="2005-12-05T00:00:00"/>
    <x v="0"/>
    <n v="1"/>
    <s v="Active Bethel Citizens"/>
    <n v="4221443"/>
    <n v="889133"/>
    <m/>
    <m/>
    <s v="MULGRAVE HOGAN &amp; CRAMPTON JAMIE"/>
    <m/>
    <s v="1323 RUTLEDGE ST"/>
    <x v="4"/>
    <x v="0"/>
    <x v="0"/>
    <m/>
  </r>
  <r>
    <n v="5"/>
    <n v="6084"/>
    <n v="1"/>
    <d v="2005-12-05T00:00:00"/>
    <x v="1"/>
    <n v="1"/>
    <s v="Active Bethel Citizens"/>
    <n v="4217939"/>
    <n v="886467"/>
    <m/>
    <s v="Hidden Meadows"/>
    <s v="HIDDEN MEADOWS PARK"/>
    <s v="URSHAN NATHAN"/>
    <s v="555 N DANEBO AVE, Unit 32"/>
    <x v="4"/>
    <x v="0"/>
    <x v="0"/>
    <m/>
  </r>
  <r>
    <n v="5"/>
    <n v="4784"/>
    <n v="1"/>
    <d v="2005-12-06T00:00:00"/>
    <x v="2"/>
    <n v="1"/>
    <s v="Active Bethel Citizens"/>
    <n v="4214400"/>
    <n v="890539"/>
    <m/>
    <m/>
    <s v="FUQUA HOMES DESIGN CENTER"/>
    <m/>
    <s v="5293 BRIDGEWATER DR"/>
    <x v="4"/>
    <x v="0"/>
    <x v="0"/>
    <m/>
  </r>
  <r>
    <n v="5"/>
    <n v="5458"/>
    <n v="1"/>
    <d v="2005-12-06T00:00:00"/>
    <x v="0"/>
    <n v="1"/>
    <s v="Northeast Neighbors"/>
    <n v="4250698"/>
    <n v="894709"/>
    <m/>
    <m/>
    <s v="FUTURE B HOMES INC"/>
    <m/>
    <s v="3348 ARLINGTON AVE"/>
    <x v="4"/>
    <x v="0"/>
    <x v="0"/>
    <m/>
  </r>
  <r>
    <n v="5"/>
    <n v="5814"/>
    <n v="1"/>
    <d v="2005-12-06T00:00:00"/>
    <x v="2"/>
    <n v="1"/>
    <s v="Active Bethel Citizens"/>
    <n v="4214334"/>
    <n v="890447"/>
    <m/>
    <m/>
    <s v="FUQUA HOMES DESIGN CENTER"/>
    <m/>
    <s v="5318 BRIDGEWATER DR"/>
    <x v="4"/>
    <x v="0"/>
    <x v="0"/>
    <m/>
  </r>
  <r>
    <n v="5"/>
    <n v="5817"/>
    <n v="1"/>
    <d v="2005-12-06T00:00:00"/>
    <x v="2"/>
    <n v="1"/>
    <s v="Active Bethel Citizens"/>
    <n v="4214194"/>
    <n v="891288"/>
    <m/>
    <m/>
    <s v="FUQUA HOMES DESIGN CENTER"/>
    <m/>
    <s v="1748 POLARIS CT"/>
    <x v="4"/>
    <x v="0"/>
    <x v="0"/>
    <m/>
  </r>
  <r>
    <n v="5"/>
    <n v="5820"/>
    <n v="1"/>
    <d v="2005-12-06T00:00:00"/>
    <x v="2"/>
    <n v="1"/>
    <s v="Active Bethel Citizens"/>
    <n v="4214074"/>
    <n v="890183"/>
    <m/>
    <m/>
    <s v="FUQUA HOMES DESIGN CENTER"/>
    <m/>
    <s v="5368 OLYMPIC CIR"/>
    <x v="4"/>
    <x v="0"/>
    <x v="0"/>
    <m/>
  </r>
  <r>
    <n v="5"/>
    <n v="5827"/>
    <n v="1"/>
    <d v="2005-12-06T00:00:00"/>
    <x v="2"/>
    <n v="1"/>
    <s v="Active Bethel Citizens"/>
    <n v="4214081"/>
    <n v="890265"/>
    <m/>
    <m/>
    <s v="FUQUA HOMES DESIGN CENTER"/>
    <m/>
    <s v="5360 OLYMPIC CIR"/>
    <x v="4"/>
    <x v="0"/>
    <x v="0"/>
    <m/>
  </r>
  <r>
    <n v="5"/>
    <n v="5537"/>
    <n v="1"/>
    <d v="2005-12-07T00:00:00"/>
    <x v="0"/>
    <n v="1"/>
    <s v="Santa Clara Community Organization"/>
    <n v="4231890"/>
    <n v="901897"/>
    <m/>
    <m/>
    <s v="J D DEVELOPMENT"/>
    <m/>
    <s v="646 RIVER LOOP 1"/>
    <x v="4"/>
    <x v="0"/>
    <x v="0"/>
    <m/>
  </r>
  <r>
    <n v="5"/>
    <n v="4716"/>
    <n v="1"/>
    <d v="2005-12-08T00:00:00"/>
    <x v="6"/>
    <n v="1"/>
    <s v="Southeast Neighbors"/>
    <n v="4241793"/>
    <n v="868648"/>
    <m/>
    <m/>
    <s v="LECOMPTE ANGELA R"/>
    <m/>
    <s v="535 E 33RD AVE, Unit A"/>
    <x v="4"/>
    <x v="0"/>
    <x v="0"/>
    <m/>
  </r>
  <r>
    <n v="5"/>
    <n v="4940"/>
    <n v="1"/>
    <d v="2005-12-08T00:00:00"/>
    <x v="6"/>
    <n v="1"/>
    <s v="Crest Drive Citizens Association"/>
    <n v="4235038"/>
    <n v="868655"/>
    <m/>
    <m/>
    <s v="KING STEVEN H &amp; VALERIE H"/>
    <m/>
    <s v="3245 VAN BUREN ST, Unit A"/>
    <x v="4"/>
    <x v="0"/>
    <x v="0"/>
    <m/>
  </r>
  <r>
    <n v="5"/>
    <n v="5347"/>
    <n v="1"/>
    <d v="2005-12-08T00:00:00"/>
    <x v="0"/>
    <n v="1"/>
    <s v="Laurel Hill Valley Citizens"/>
    <n v="4249790"/>
    <n v="872592"/>
    <m/>
    <s v="Mascord 22138A"/>
    <s v="AGUERO JESSE &amp; AMY"/>
    <m/>
    <s v="2414 SUNTREK DR"/>
    <x v="4"/>
    <x v="0"/>
    <x v="0"/>
    <m/>
  </r>
  <r>
    <n v="5"/>
    <n v="5538"/>
    <n v="1"/>
    <d v="2005-12-08T00:00:00"/>
    <x v="0"/>
    <n v="1"/>
    <s v="Santa Clara Community Organization"/>
    <n v="4231886"/>
    <n v="901828"/>
    <m/>
    <m/>
    <s v="J D DEVELOPMENT"/>
    <m/>
    <s v="640 RIVER LOOP 1"/>
    <x v="4"/>
    <x v="0"/>
    <x v="0"/>
    <m/>
  </r>
  <r>
    <n v="5"/>
    <n v="5568"/>
    <n v="1"/>
    <d v="2005-12-08T00:00:00"/>
    <x v="0"/>
    <n v="1"/>
    <s v="Churchill Area Neighbors"/>
    <n v="4228760"/>
    <n v="875507"/>
    <m/>
    <m/>
    <s v="HALLER TOM &amp; DEBBIE"/>
    <m/>
    <s v="1930 HAWKINS LN"/>
    <x v="4"/>
    <x v="0"/>
    <x v="0"/>
    <m/>
  </r>
  <r>
    <n v="5"/>
    <n v="5436"/>
    <n v="1"/>
    <d v="2005-12-09T00:00:00"/>
    <x v="0"/>
    <n v="1"/>
    <s v="Santa Clara Community Organization"/>
    <n v="4226787"/>
    <n v="908871"/>
    <m/>
    <m/>
    <s v="BRUCE WIECHERT CUSTOM HOMES"/>
    <m/>
    <s v="85 WILLOW SPRINGS DR"/>
    <x v="4"/>
    <x v="0"/>
    <x v="0"/>
    <m/>
  </r>
  <r>
    <n v="5"/>
    <n v="5507"/>
    <n v="1"/>
    <d v="2005-12-09T00:00:00"/>
    <x v="0"/>
    <n v="1"/>
    <s v="Northeast Neighbors"/>
    <n v="4242371"/>
    <n v="896779"/>
    <m/>
    <m/>
    <s v="KNUTSON &amp; SONS"/>
    <m/>
    <s v="3185 METOLIUS DR"/>
    <x v="4"/>
    <x v="0"/>
    <x v="0"/>
    <m/>
  </r>
  <r>
    <n v="5"/>
    <n v="5598"/>
    <n v="1"/>
    <d v="2005-12-09T00:00:00"/>
    <x v="0"/>
    <n v="1"/>
    <s v="Churchill Area Neighbors"/>
    <n v="4228355"/>
    <n v="868747"/>
    <m/>
    <m/>
    <s v="GRICE DENNIS &amp; LYNNE"/>
    <m/>
    <s v="3033 BLACKTAIL DR"/>
    <x v="4"/>
    <x v="0"/>
    <x v="0"/>
    <m/>
  </r>
  <r>
    <n v="5"/>
    <n v="5687"/>
    <n v="1"/>
    <d v="2005-12-13T00:00:00"/>
    <x v="0"/>
    <n v="1"/>
    <s v="Active Bethel Citizens"/>
    <n v="4216105"/>
    <n v="888955"/>
    <m/>
    <s v="Stafford"/>
    <s v="D R HORTON INC"/>
    <m/>
    <s v="4956 CHANCELLOR LN"/>
    <x v="4"/>
    <x v="0"/>
    <x v="0"/>
    <m/>
  </r>
  <r>
    <n v="5"/>
    <n v="5688"/>
    <n v="1"/>
    <d v="2005-12-13T00:00:00"/>
    <x v="0"/>
    <n v="1"/>
    <s v="Active Bethel Citizens"/>
    <n v="4216429"/>
    <n v="889144"/>
    <m/>
    <s v="Stafford"/>
    <s v="D R HORTON INC"/>
    <m/>
    <s v="1141 THRONE DR"/>
    <x v="4"/>
    <x v="0"/>
    <x v="0"/>
    <m/>
  </r>
  <r>
    <n v="5"/>
    <n v="5690"/>
    <n v="1"/>
    <d v="2005-12-13T00:00:00"/>
    <x v="0"/>
    <n v="1"/>
    <s v="Active Bethel Citizens"/>
    <n v="4216042"/>
    <n v="888958"/>
    <m/>
    <s v="Santa Monica"/>
    <s v="D R HORTON INC"/>
    <m/>
    <s v="4968 CHANCELLOR LN"/>
    <x v="4"/>
    <x v="0"/>
    <x v="0"/>
    <m/>
  </r>
  <r>
    <n v="5"/>
    <n v="5691"/>
    <n v="1"/>
    <d v="2005-12-13T00:00:00"/>
    <x v="0"/>
    <n v="1"/>
    <s v="Active Bethel Citizens"/>
    <n v="4216665"/>
    <n v="889073"/>
    <m/>
    <s v="Santa Monica"/>
    <s v="D R HORTON INC"/>
    <m/>
    <s v="1129 LUDGATE DR"/>
    <x v="4"/>
    <x v="0"/>
    <x v="0"/>
    <m/>
  </r>
  <r>
    <n v="5"/>
    <n v="5693"/>
    <n v="1"/>
    <d v="2005-12-13T00:00:00"/>
    <x v="0"/>
    <n v="1"/>
    <s v="Active Bethel Citizens"/>
    <n v="4216522"/>
    <n v="889134"/>
    <m/>
    <s v="Rockport"/>
    <s v="D R HORTON INC"/>
    <m/>
    <s v="1134 LUDGATE DR"/>
    <x v="4"/>
    <x v="0"/>
    <x v="0"/>
    <m/>
  </r>
  <r>
    <n v="5"/>
    <n v="5695"/>
    <n v="1"/>
    <d v="2005-12-13T00:00:00"/>
    <x v="0"/>
    <n v="1"/>
    <s v="Active Bethel Citizens"/>
    <n v="4216042"/>
    <n v="889086"/>
    <m/>
    <s v="Rockport"/>
    <s v="D R HORTON INC"/>
    <m/>
    <s v="1116 HEATHMAN DR"/>
    <x v="4"/>
    <x v="0"/>
    <x v="0"/>
    <m/>
  </r>
  <r>
    <n v="5"/>
    <n v="5698"/>
    <n v="1"/>
    <d v="2005-12-13T00:00:00"/>
    <x v="0"/>
    <n v="1"/>
    <s v="Active Bethel Citizens"/>
    <n v="4215949"/>
    <n v="889090"/>
    <m/>
    <s v="Westport"/>
    <s v="D R HORTON INC"/>
    <m/>
    <s v="1109 PEASCOD DR"/>
    <x v="4"/>
    <x v="0"/>
    <x v="0"/>
    <m/>
  </r>
  <r>
    <n v="5"/>
    <n v="5702"/>
    <n v="1"/>
    <d v="2005-12-13T00:00:00"/>
    <x v="0"/>
    <n v="1"/>
    <s v="Active Bethel Citizens"/>
    <n v="4216664"/>
    <n v="889143"/>
    <m/>
    <s v="Westport"/>
    <s v="D R HORTON INC"/>
    <m/>
    <s v="1137 LUDGATE DR"/>
    <x v="4"/>
    <x v="0"/>
    <x v="0"/>
    <m/>
  </r>
  <r>
    <n v="5"/>
    <n v="6173"/>
    <n v="1"/>
    <d v="2005-12-13T00:00:00"/>
    <x v="0"/>
    <n v="1"/>
    <s v="Active Bethel Citizens"/>
    <n v="4215809"/>
    <n v="889217"/>
    <m/>
    <s v="2236B - Stafford"/>
    <s v="D R HORTON INC"/>
    <m/>
    <s v="1130 PEASCOD DR"/>
    <x v="4"/>
    <x v="0"/>
    <x v="0"/>
    <m/>
  </r>
  <r>
    <n v="5"/>
    <n v="6174"/>
    <n v="1"/>
    <d v="2005-12-13T00:00:00"/>
    <x v="0"/>
    <n v="1"/>
    <s v="Active Bethel Citizens"/>
    <n v="4216223"/>
    <n v="888948"/>
    <m/>
    <s v="2054A - Westport"/>
    <s v="D R HORTON INC"/>
    <m/>
    <s v="4936 CHANCELLOR LN"/>
    <x v="4"/>
    <x v="0"/>
    <x v="0"/>
    <m/>
  </r>
  <r>
    <n v="5"/>
    <n v="6177"/>
    <n v="1"/>
    <d v="2005-12-13T00:00:00"/>
    <x v="0"/>
    <n v="1"/>
    <s v="Active Bethel Citizens"/>
    <n v="4215811"/>
    <n v="889279"/>
    <m/>
    <s v="1840A - Brentwood"/>
    <s v="D R HORTON INC"/>
    <m/>
    <s v="1142 PEASCOD DR"/>
    <x v="4"/>
    <x v="0"/>
    <x v="0"/>
    <m/>
  </r>
  <r>
    <n v="5"/>
    <n v="4696"/>
    <n v="1"/>
    <d v="2005-12-14T00:00:00"/>
    <x v="0"/>
    <n v="1"/>
    <s v="Churchill Area Neighbors"/>
    <n v="4227042"/>
    <n v="869499"/>
    <m/>
    <s v="Mascord 1201GD"/>
    <s v="CONSTRUCTION UNLIMITED INC"/>
    <m/>
    <s v="3341 MURRY DR"/>
    <x v="4"/>
    <x v="0"/>
    <x v="0"/>
    <m/>
  </r>
  <r>
    <n v="5"/>
    <n v="4969"/>
    <n v="1"/>
    <d v="2005-12-14T00:00:00"/>
    <x v="0"/>
    <n v="1"/>
    <s v="Southeast Neighbors"/>
    <n v="4242187"/>
    <n v="862864"/>
    <m/>
    <m/>
    <s v="PHILLIP PROPERTIES, LLC."/>
    <m/>
    <s v="4540 FOX HOLLOW RD"/>
    <x v="4"/>
    <x v="0"/>
    <x v="0"/>
    <m/>
  </r>
  <r>
    <n v="5"/>
    <n v="5386"/>
    <n v="1"/>
    <d v="2005-12-14T00:00:00"/>
    <x v="0"/>
    <n v="1"/>
    <s v="Santa Clara Community Organization"/>
    <n v="4223626"/>
    <n v="897790"/>
    <m/>
    <m/>
    <s v="OREGON CUSTOM HOMES"/>
    <m/>
    <s v="2406 CROWTHER DR"/>
    <x v="4"/>
    <x v="0"/>
    <x v="0"/>
    <m/>
  </r>
  <r>
    <n v="5"/>
    <n v="5174"/>
    <n v="1"/>
    <d v="2005-12-15T00:00:00"/>
    <x v="0"/>
    <n v="1"/>
    <s v="Santa Clara Community Organization"/>
    <n v="4223645"/>
    <n v="898156"/>
    <m/>
    <m/>
    <s v="NORDIC HOMES &amp; CONSTRUCTION"/>
    <m/>
    <s v="2465 CROWTHER DR"/>
    <x v="4"/>
    <x v="0"/>
    <x v="0"/>
    <m/>
  </r>
  <r>
    <n v="5"/>
    <n v="5666"/>
    <n v="1"/>
    <d v="2005-12-15T00:00:00"/>
    <x v="0"/>
    <n v="1"/>
    <s v="Unknown"/>
    <n v="4211572"/>
    <n v="878666"/>
    <m/>
    <m/>
    <s v="DILWORTH FRANK &amp; MICHELLE"/>
    <m/>
    <s v="87880 LA PORTE DR"/>
    <x v="4"/>
    <x v="0"/>
    <x v="0"/>
    <m/>
  </r>
  <r>
    <n v="5"/>
    <n v="5907"/>
    <n v="1"/>
    <d v="2005-12-15T00:00:00"/>
    <x v="0"/>
    <n v="1"/>
    <s v="Churchill Area Neighbors"/>
    <n v="4227965"/>
    <n v="869390"/>
    <m/>
    <m/>
    <s v="CHALUS CONSTRUCTION"/>
    <m/>
    <s v="3144 HERALD LN"/>
    <x v="4"/>
    <x v="0"/>
    <x v="0"/>
    <m/>
  </r>
  <r>
    <n v="5"/>
    <n v="5939"/>
    <n v="1"/>
    <d v="2005-12-15T00:00:00"/>
    <x v="0"/>
    <n v="1"/>
    <s v="Churchill Area Neighbors"/>
    <n v="4223923"/>
    <n v="869642"/>
    <m/>
    <m/>
    <s v="BREEDEN BROS INC"/>
    <m/>
    <s v="3373 BENTLEY AVE"/>
    <x v="4"/>
    <x v="0"/>
    <x v="0"/>
    <m/>
  </r>
  <r>
    <n v="5"/>
    <n v="6025"/>
    <n v="1"/>
    <d v="2005-12-15T00:00:00"/>
    <x v="0"/>
    <n v="1"/>
    <s v="Santa Clara Community Organization"/>
    <n v="4224047"/>
    <n v="897664"/>
    <m/>
    <s v="Bryson"/>
    <s v="BREEDEN BROS INC"/>
    <m/>
    <s v="2348 CROWTHER DR"/>
    <x v="4"/>
    <x v="0"/>
    <x v="0"/>
    <m/>
  </r>
  <r>
    <n v="5"/>
    <n v="1873"/>
    <n v="1"/>
    <d v="2005-12-16T00:00:00"/>
    <x v="7"/>
    <n v="18"/>
    <s v="Active Bethel Citizens"/>
    <n v="4216343"/>
    <n v="886507"/>
    <m/>
    <s v="Heron Meadows"/>
    <s v="CANDLELIGHT PARTNERS LLC"/>
    <m/>
    <s v="685 THRONE DR"/>
    <x v="4"/>
    <x v="2"/>
    <x v="1"/>
    <m/>
  </r>
  <r>
    <n v="5"/>
    <n v="1874"/>
    <n v="1"/>
    <d v="2005-12-16T00:00:00"/>
    <x v="7"/>
    <n v="12"/>
    <s v="Active Bethel Citizens"/>
    <n v="4216193"/>
    <n v="886548"/>
    <m/>
    <s v="Heron Meadows"/>
    <s v="CANDLELIGHT PARTNERS LLC"/>
    <m/>
    <s v="690 THRONE DR"/>
    <x v="4"/>
    <x v="2"/>
    <x v="1"/>
    <m/>
  </r>
  <r>
    <n v="5"/>
    <n v="1875"/>
    <n v="1"/>
    <d v="2005-12-16T00:00:00"/>
    <x v="7"/>
    <n v="18"/>
    <s v="Active Bethel Citizens"/>
    <n v="4216155"/>
    <n v="886392"/>
    <m/>
    <s v="Heron Meadows"/>
    <s v="CANDLELIGHT PARTNERS LLC"/>
    <m/>
    <s v="670 THRONE DR"/>
    <x v="4"/>
    <x v="2"/>
    <x v="1"/>
    <m/>
  </r>
  <r>
    <n v="5"/>
    <n v="1876"/>
    <n v="1"/>
    <d v="2005-12-16T00:00:00"/>
    <x v="7"/>
    <n v="12"/>
    <s v="Active Bethel Citizens"/>
    <n v="4216305"/>
    <n v="886344"/>
    <m/>
    <s v="Heron Meadows"/>
    <s v="CANDLELIGHT PARTNERS LLC"/>
    <m/>
    <s v="505 THRONE DR"/>
    <x v="4"/>
    <x v="2"/>
    <x v="1"/>
    <m/>
  </r>
  <r>
    <n v="5"/>
    <n v="1877"/>
    <n v="1"/>
    <d v="2005-12-16T00:00:00"/>
    <x v="7"/>
    <n v="12"/>
    <s v="Active Bethel Citizens"/>
    <n v="4216148"/>
    <n v="886174"/>
    <m/>
    <s v="Heron Meadows"/>
    <s v="CANDLELIGHT PARTNERS LLC"/>
    <m/>
    <s v="650 THRONE DR"/>
    <x v="4"/>
    <x v="2"/>
    <x v="1"/>
    <m/>
  </r>
  <r>
    <n v="5"/>
    <n v="1878"/>
    <n v="1"/>
    <d v="2005-12-16T00:00:00"/>
    <x v="7"/>
    <n v="12"/>
    <s v="Active Bethel Citizens"/>
    <n v="4216286"/>
    <n v="886156"/>
    <m/>
    <s v="Heron Meadows"/>
    <s v="CANDLELIGHT PARTNERS LLC"/>
    <m/>
    <s v="645 THRONE DR"/>
    <x v="4"/>
    <x v="2"/>
    <x v="1"/>
    <m/>
  </r>
  <r>
    <n v="5"/>
    <n v="5764"/>
    <n v="1"/>
    <d v="2005-12-16T00:00:00"/>
    <x v="0"/>
    <n v="1"/>
    <s v="Santa Clara Community Organization"/>
    <n v="4223338"/>
    <n v="898641"/>
    <m/>
    <m/>
    <s v="RUHOFF HOMEBUILDERS INC"/>
    <m/>
    <s v="2544 CROWTHER DR"/>
    <x v="4"/>
    <x v="0"/>
    <x v="0"/>
    <m/>
  </r>
  <r>
    <n v="5"/>
    <n v="5999"/>
    <n v="1"/>
    <d v="2005-12-16T00:00:00"/>
    <x v="0"/>
    <n v="1"/>
    <s v="River Road Community Organization"/>
    <n v="4231087"/>
    <n v="891520"/>
    <m/>
    <s v="Mascord 22145"/>
    <s v="GEROT MIKE &amp; ELIZABETH"/>
    <m/>
    <s v="1257 EVERGREEN DR"/>
    <x v="4"/>
    <x v="0"/>
    <x v="0"/>
    <m/>
  </r>
  <r>
    <n v="5"/>
    <n v="6116"/>
    <n v="1"/>
    <d v="2005-12-16T00:00:00"/>
    <x v="0"/>
    <n v="1"/>
    <s v="Laurel Hill Valley Citizens"/>
    <n v="4249711"/>
    <n v="872602"/>
    <m/>
    <m/>
    <s v="GARCIA MIGUEL"/>
    <m/>
    <s v="2410 SUNTREK DR"/>
    <x v="4"/>
    <x v="0"/>
    <x v="0"/>
    <m/>
  </r>
  <r>
    <n v="5"/>
    <n v="6265"/>
    <n v="1"/>
    <d v="2005-12-16T00:00:00"/>
    <x v="0"/>
    <n v="1"/>
    <s v="Santa Clara Community Organization"/>
    <n v="4223700"/>
    <n v="898612"/>
    <m/>
    <m/>
    <s v="PAPAZIAN MICHAEL"/>
    <m/>
    <s v="1116 SERENA WAY"/>
    <x v="4"/>
    <x v="0"/>
    <x v="0"/>
    <m/>
  </r>
  <r>
    <n v="5"/>
    <n v="6448"/>
    <n v="1"/>
    <d v="2005-12-19T00:00:00"/>
    <x v="1"/>
    <n v="1"/>
    <s v="Santa Clara Community Organization"/>
    <n v="4224251"/>
    <n v="898328"/>
    <m/>
    <s v="Gainsborough MHP"/>
    <s v="GAINSBOROUGH"/>
    <m/>
    <s v="2482 BLUE BOY LN"/>
    <x v="4"/>
    <x v="0"/>
    <x v="0"/>
    <m/>
  </r>
  <r>
    <n v="5"/>
    <n v="6450"/>
    <n v="1"/>
    <d v="2005-12-19T00:00:00"/>
    <x v="1"/>
    <n v="1"/>
    <s v="Santa Clara Community Organization"/>
    <n v="4224626"/>
    <n v="897660"/>
    <m/>
    <s v="Gainsborough MHP"/>
    <s v="GAINSBOROUGH"/>
    <m/>
    <s v="2429 NORTHAMPTON RD"/>
    <x v="4"/>
    <x v="0"/>
    <x v="0"/>
    <m/>
  </r>
  <r>
    <n v="5"/>
    <n v="5796"/>
    <n v="1"/>
    <d v="2005-12-20T00:00:00"/>
    <x v="0"/>
    <n v="1"/>
    <s v="Santa Clara Community Organization"/>
    <n v="4231797"/>
    <n v="901759"/>
    <m/>
    <m/>
    <s v="JAMES D OHMART CONSTRUCTION LLC"/>
    <m/>
    <s v="626 RIVER LOOP 1"/>
    <x v="4"/>
    <x v="0"/>
    <x v="0"/>
    <m/>
  </r>
  <r>
    <n v="5"/>
    <n v="5797"/>
    <n v="1"/>
    <d v="2005-12-20T00:00:00"/>
    <x v="0"/>
    <n v="1"/>
    <s v="Santa Clara Community Organization"/>
    <n v="4231790"/>
    <n v="901902"/>
    <m/>
    <m/>
    <s v="JAMES D OHMART CONSTRUCTION LLC"/>
    <m/>
    <s v="610 RIVER LOOP 1"/>
    <x v="4"/>
    <x v="0"/>
    <x v="0"/>
    <m/>
  </r>
  <r>
    <n v="5"/>
    <n v="5799"/>
    <n v="1"/>
    <d v="2005-12-20T00:00:00"/>
    <x v="0"/>
    <n v="1"/>
    <s v="Santa Clara Community Organization"/>
    <n v="4231792"/>
    <n v="901832"/>
    <m/>
    <m/>
    <s v="JAMES D OHMART CONSTRUCTION LLC"/>
    <m/>
    <s v="618 RIVER LOOP 1"/>
    <x v="4"/>
    <x v="0"/>
    <x v="0"/>
    <m/>
  </r>
  <r>
    <n v="5"/>
    <n v="6082"/>
    <n v="1"/>
    <d v="2005-12-20T00:00:00"/>
    <x v="0"/>
    <n v="1"/>
    <s v="Santa Clara Community Organization"/>
    <n v="4229918"/>
    <n v="903489"/>
    <m/>
    <m/>
    <s v="MEIGS BENJAMIN A &amp; KAREN"/>
    <m/>
    <s v="3565 CASTREY ST"/>
    <x v="4"/>
    <x v="0"/>
    <x v="0"/>
    <m/>
  </r>
  <r>
    <n v="5"/>
    <n v="5662"/>
    <n v="1"/>
    <d v="2005-12-21T00:00:00"/>
    <x v="0"/>
    <n v="1"/>
    <s v="Santa Clara Community Organization"/>
    <n v="4226520"/>
    <n v="908801"/>
    <m/>
    <m/>
    <s v="BRUCE WIECHERT CUSTOM HOMES"/>
    <m/>
    <s v="139 WILLOW SPRINGS DR"/>
    <x v="4"/>
    <x v="0"/>
    <x v="0"/>
    <m/>
  </r>
  <r>
    <n v="5"/>
    <n v="5881"/>
    <n v="1"/>
    <d v="2005-12-22T00:00:00"/>
    <x v="0"/>
    <n v="1"/>
    <s v="Northeast Neighbors"/>
    <n v="4243892"/>
    <n v="897709"/>
    <m/>
    <s v="Mascord 22126"/>
    <s v="HOUSER CHRIS &amp; TOM"/>
    <m/>
    <s v="3332 WALTON LN"/>
    <x v="4"/>
    <x v="0"/>
    <x v="0"/>
    <m/>
  </r>
  <r>
    <n v="5"/>
    <n v="5930"/>
    <n v="1"/>
    <d v="2005-12-22T00:00:00"/>
    <x v="0"/>
    <n v="1"/>
    <s v="Harlow Neighbors"/>
    <n v="4250366"/>
    <n v="888865"/>
    <m/>
    <m/>
    <s v="MELTEBEKE CONSTRUCTION DBA"/>
    <m/>
    <s v="1222 REGENCY DR"/>
    <x v="4"/>
    <x v="0"/>
    <x v="0"/>
    <m/>
  </r>
  <r>
    <n v="5"/>
    <n v="6209"/>
    <n v="1"/>
    <d v="2005-12-22T00:00:00"/>
    <x v="0"/>
    <n v="1"/>
    <s v="Santa Clara Community Organization"/>
    <n v="4223323"/>
    <n v="898978"/>
    <m/>
    <m/>
    <s v="JORDAN SCOTT"/>
    <m/>
    <s v="2610 CROWTHER DR"/>
    <x v="4"/>
    <x v="0"/>
    <x v="0"/>
    <m/>
  </r>
  <r>
    <n v="5"/>
    <n v="5853"/>
    <n v="1"/>
    <d v="2005-12-23T00:00:00"/>
    <x v="0"/>
    <n v="1"/>
    <s v="Cal Young Neighborhood Association"/>
    <n v="4238738"/>
    <n v="893168"/>
    <m/>
    <s v="Mascord 22151A"/>
    <s v="WALTER THOMAS A"/>
    <m/>
    <s v="1127 CEDAR RIDGE DR"/>
    <x v="4"/>
    <x v="0"/>
    <x v="0"/>
    <m/>
  </r>
  <r>
    <n v="5"/>
    <n v="5061"/>
    <n v="1"/>
    <d v="2005-12-27T00:00:00"/>
    <x v="3"/>
    <n v="2"/>
    <s v="Northeast Neighbors"/>
    <n v="4246415"/>
    <n v="896619"/>
    <m/>
    <s v="Mascord 4013"/>
    <s v="ROUNDSTONE CONSTRUCTION"/>
    <m/>
    <s v="2508 BELLE TERRA DR"/>
    <x v="4"/>
    <x v="1"/>
    <x v="1"/>
    <m/>
  </r>
  <r>
    <n v="5"/>
    <n v="5933"/>
    <n v="1"/>
    <d v="2005-12-27T00:00:00"/>
    <x v="0"/>
    <n v="1"/>
    <s v="Churchill Area Neighbors"/>
    <n v="4227498"/>
    <n v="868641"/>
    <m/>
    <m/>
    <s v="SCOTT CARLSON CONSTRUCTION"/>
    <m/>
    <s v="3322 ZACHARY LN"/>
    <x v="4"/>
    <x v="0"/>
    <x v="0"/>
    <m/>
  </r>
  <r>
    <n v="5"/>
    <n v="6105"/>
    <n v="1"/>
    <d v="2005-12-29T00:00:00"/>
    <x v="0"/>
    <n v="1"/>
    <s v="Active Bethel Citizens"/>
    <n v="4223623"/>
    <n v="888808"/>
    <m/>
    <m/>
    <s v="VANESSA THOMASTON PROPERTIES INC"/>
    <m/>
    <s v="1257 TAFT ST"/>
    <x v="4"/>
    <x v="0"/>
    <x v="0"/>
    <m/>
  </r>
  <r>
    <n v="5"/>
    <n v="6421"/>
    <n v="1"/>
    <d v="2005-12-29T00:00:00"/>
    <x v="2"/>
    <n v="1"/>
    <s v="Active Bethel Citizens"/>
    <n v="4214167"/>
    <n v="890381"/>
    <m/>
    <m/>
    <s v="FUQUA HOMES DESIGN CENTER"/>
    <m/>
    <s v="5365 COBBLESTONE LN"/>
    <x v="4"/>
    <x v="0"/>
    <x v="0"/>
    <m/>
  </r>
  <r>
    <n v="5"/>
    <n v="4764"/>
    <n v="1"/>
    <d v="2006-01-03T00:00:00"/>
    <x v="0"/>
    <n v="1"/>
    <s v="Santa Clara Community Organization"/>
    <n v="4223594"/>
    <n v="898523"/>
    <m/>
    <s v="Trenton - DHD"/>
    <s v="HEITMAN CUSTOM HOMES"/>
    <m/>
    <s v="1125 WOODEN WAY"/>
    <x v="5"/>
    <x v="0"/>
    <x v="0"/>
    <m/>
  </r>
  <r>
    <n v="5"/>
    <n v="6223"/>
    <n v="1"/>
    <d v="2006-01-03T00:00:00"/>
    <x v="0"/>
    <n v="1"/>
    <s v="Active Bethel Citizens"/>
    <n v="4222769"/>
    <n v="891758"/>
    <m/>
    <m/>
    <s v="VANESSA THOMASTON PROPERTIES INC"/>
    <m/>
    <s v="3823 DOVE LN"/>
    <x v="5"/>
    <x v="0"/>
    <x v="0"/>
    <m/>
  </r>
  <r>
    <n v="5"/>
    <n v="2707"/>
    <n v="1"/>
    <d v="2006-01-04T00:00:00"/>
    <x v="8"/>
    <n v="4"/>
    <s v="West University Neighbors"/>
    <n v="4241736"/>
    <n v="876215"/>
    <m/>
    <m/>
    <s v="HAPPY HIPPO LLC"/>
    <m/>
    <s v="546 E 16TH AVE"/>
    <x v="5"/>
    <x v="1"/>
    <x v="1"/>
    <m/>
  </r>
  <r>
    <n v="5"/>
    <n v="6290"/>
    <n v="1"/>
    <d v="2006-01-04T00:00:00"/>
    <x v="0"/>
    <n v="1"/>
    <s v="Northeast Neighbors"/>
    <n v="4242821"/>
    <n v="897537"/>
    <m/>
    <m/>
    <s v="MELTEBEKE DAVID"/>
    <m/>
    <s v="3329 LAKE WOOD DR"/>
    <x v="5"/>
    <x v="0"/>
    <x v="0"/>
    <m/>
  </r>
  <r>
    <n v="5"/>
    <n v="6311"/>
    <n v="1"/>
    <d v="2006-01-04T00:00:00"/>
    <x v="0"/>
    <n v="1"/>
    <s v="Northeast Neighbors"/>
    <n v="4242767"/>
    <n v="897203"/>
    <m/>
    <m/>
    <s v="MELTEBEKE CONSTRUCTION DBA"/>
    <m/>
    <s v="2014 LAKELAND WAY"/>
    <x v="5"/>
    <x v="0"/>
    <x v="0"/>
    <m/>
  </r>
  <r>
    <n v="5"/>
    <n v="5269"/>
    <n v="1"/>
    <d v="2006-01-05T00:00:00"/>
    <x v="0"/>
    <n v="1"/>
    <s v="Friendly Area Neighbors"/>
    <n v="4236964"/>
    <n v="872974"/>
    <m/>
    <m/>
    <s v="ELMENDORF JASON MATTHEW"/>
    <m/>
    <s v="682 W 24TH AVE"/>
    <x v="5"/>
    <x v="0"/>
    <x v="0"/>
    <m/>
  </r>
  <r>
    <n v="5"/>
    <n v="6180"/>
    <n v="1"/>
    <d v="2006-01-05T00:00:00"/>
    <x v="0"/>
    <n v="1"/>
    <s v="Santa Clara Community Organization"/>
    <n v="4223899"/>
    <n v="898033"/>
    <m/>
    <m/>
    <s v="TOUCHSTONE DEVELOPMENT"/>
    <m/>
    <s v="2447 BORDERS DR"/>
    <x v="5"/>
    <x v="0"/>
    <x v="0"/>
    <m/>
  </r>
  <r>
    <n v="5"/>
    <n v="6272"/>
    <n v="1"/>
    <d v="2006-01-05T00:00:00"/>
    <x v="0"/>
    <n v="1"/>
    <s v="Active Bethel Citizens"/>
    <n v="4216665"/>
    <n v="889211"/>
    <m/>
    <s v="Acadia"/>
    <s v="D R HORTON INC"/>
    <m/>
    <s v="1145 LUDGATE DR"/>
    <x v="5"/>
    <x v="0"/>
    <x v="0"/>
    <m/>
  </r>
  <r>
    <n v="5"/>
    <n v="6273"/>
    <n v="1"/>
    <d v="2006-01-05T00:00:00"/>
    <x v="0"/>
    <n v="1"/>
    <s v="Active Bethel Citizens"/>
    <n v="4216186"/>
    <n v="889204"/>
    <m/>
    <s v="Acadia"/>
    <s v="D R HORTON INC"/>
    <m/>
    <s v="1137 HEATHMAN DR"/>
    <x v="5"/>
    <x v="0"/>
    <x v="0"/>
    <m/>
  </r>
  <r>
    <n v="5"/>
    <n v="6274"/>
    <n v="1"/>
    <d v="2006-01-05T00:00:00"/>
    <x v="0"/>
    <n v="1"/>
    <s v="Active Bethel Citizens"/>
    <n v="4216525"/>
    <n v="889194"/>
    <m/>
    <s v="Stafford"/>
    <s v="D R HORTON INC"/>
    <m/>
    <s v="1142 LUDGATE DR"/>
    <x v="5"/>
    <x v="0"/>
    <x v="0"/>
    <m/>
  </r>
  <r>
    <n v="5"/>
    <n v="6275"/>
    <n v="1"/>
    <d v="2006-01-05T00:00:00"/>
    <x v="0"/>
    <n v="1"/>
    <s v="Active Bethel Citizens"/>
    <n v="4216283"/>
    <n v="889219"/>
    <m/>
    <s v="Santa Monica"/>
    <s v="D R HORTON INC"/>
    <m/>
    <s v="1142 THRONE DR"/>
    <x v="5"/>
    <x v="0"/>
    <x v="0"/>
    <m/>
  </r>
  <r>
    <n v="5"/>
    <n v="6276"/>
    <n v="1"/>
    <d v="2006-01-05T00:00:00"/>
    <x v="0"/>
    <n v="1"/>
    <s v="Active Bethel Citizens"/>
    <n v="4216430"/>
    <n v="889214"/>
    <m/>
    <s v="Brentwood"/>
    <s v="D R HORTON INC"/>
    <m/>
    <s v="1149 THRONE DR"/>
    <x v="5"/>
    <x v="0"/>
    <x v="0"/>
    <m/>
  </r>
  <r>
    <n v="5"/>
    <n v="4781"/>
    <n v="1"/>
    <d v="2006-01-06T00:00:00"/>
    <x v="2"/>
    <n v="1"/>
    <s v="Active Bethel Citizens"/>
    <n v="4214209"/>
    <n v="890583"/>
    <m/>
    <m/>
    <s v="FUQUA HOMES DESIGN CENTER"/>
    <m/>
    <s v="5367 BRIDGEWATER DR"/>
    <x v="5"/>
    <x v="0"/>
    <x v="0"/>
    <m/>
  </r>
  <r>
    <n v="5"/>
    <n v="4786"/>
    <n v="1"/>
    <d v="2006-01-06T00:00:00"/>
    <x v="2"/>
    <n v="1"/>
    <s v="Active Bethel Citizens"/>
    <n v="4214454"/>
    <n v="890518"/>
    <m/>
    <m/>
    <s v="FUQUA HOMES DESIGN CENTER"/>
    <m/>
    <s v="5275 BRIDGEWATER DR"/>
    <x v="5"/>
    <x v="0"/>
    <x v="0"/>
    <m/>
  </r>
  <r>
    <n v="5"/>
    <n v="4789"/>
    <n v="1"/>
    <d v="2006-01-06T00:00:00"/>
    <x v="2"/>
    <n v="1"/>
    <s v="Active Bethel Citizens"/>
    <n v="4214517"/>
    <n v="890501"/>
    <m/>
    <m/>
    <s v="FUQUA HOMES DESIGN CENTER"/>
    <m/>
    <s v="5263 BRIDGEWATER DR"/>
    <x v="5"/>
    <x v="0"/>
    <x v="0"/>
    <m/>
  </r>
  <r>
    <n v="5"/>
    <n v="4792"/>
    <n v="1"/>
    <d v="2006-01-06T00:00:00"/>
    <x v="2"/>
    <n v="1"/>
    <s v="Active Bethel Citizens"/>
    <n v="4214634"/>
    <n v="890494"/>
    <m/>
    <m/>
    <s v="FUQUA HOMES DESIGN CENTER"/>
    <m/>
    <s v="5239 BRIDGEWATER DR"/>
    <x v="5"/>
    <x v="0"/>
    <x v="0"/>
    <m/>
  </r>
  <r>
    <n v="5"/>
    <n v="5460"/>
    <n v="1"/>
    <d v="2006-01-06T00:00:00"/>
    <x v="0"/>
    <n v="1"/>
    <s v="Churchill Area Neighbors"/>
    <n v="4228488"/>
    <n v="868765"/>
    <m/>
    <m/>
    <s v="SALISBURY BOB &amp; KIM"/>
    <m/>
    <s v="3011 BLACKTAIL DR"/>
    <x v="5"/>
    <x v="0"/>
    <x v="0"/>
    <m/>
  </r>
  <r>
    <n v="5"/>
    <n v="6026"/>
    <n v="1"/>
    <d v="2006-01-06T00:00:00"/>
    <x v="0"/>
    <n v="1"/>
    <s v="Churchill Area Neighbors"/>
    <n v="4221015"/>
    <n v="873607"/>
    <m/>
    <m/>
    <s v="BERTELSEN ESTATES"/>
    <m/>
    <s v="2375 ROLLIE LP"/>
    <x v="5"/>
    <x v="0"/>
    <x v="0"/>
    <m/>
  </r>
  <r>
    <n v="5"/>
    <n v="6320"/>
    <n v="1"/>
    <d v="2006-01-06T00:00:00"/>
    <x v="2"/>
    <n v="1"/>
    <s v="Active Bethel Citizens"/>
    <n v="4214227"/>
    <n v="890459"/>
    <m/>
    <m/>
    <s v="FUQUA HOMES DESIGN CENTER"/>
    <m/>
    <s v="5356 BRIDGEWATER DR"/>
    <x v="5"/>
    <x v="0"/>
    <x v="0"/>
    <m/>
  </r>
  <r>
    <n v="5"/>
    <n v="6322"/>
    <n v="1"/>
    <d v="2006-01-06T00:00:00"/>
    <x v="2"/>
    <n v="1"/>
    <s v="Active Bethel Citizens"/>
    <n v="4214013"/>
    <n v="890060"/>
    <m/>
    <m/>
    <s v="FUQUA HOMES DESIGN CENTER"/>
    <m/>
    <s v="5371 OLYMPIC CIR"/>
    <x v="5"/>
    <x v="0"/>
    <x v="0"/>
    <m/>
  </r>
  <r>
    <n v="5"/>
    <n v="6324"/>
    <n v="1"/>
    <d v="2006-01-06T00:00:00"/>
    <x v="2"/>
    <n v="1"/>
    <s v="Active Bethel Citizens"/>
    <n v="4214072"/>
    <n v="890056"/>
    <m/>
    <m/>
    <s v="FUQUA HOMES DESIGN CENTER"/>
    <m/>
    <s v="5375 OLYMPIC CIR"/>
    <x v="5"/>
    <x v="0"/>
    <x v="0"/>
    <m/>
  </r>
  <r>
    <n v="5"/>
    <n v="6326"/>
    <n v="1"/>
    <d v="2006-01-06T00:00:00"/>
    <x v="2"/>
    <n v="1"/>
    <s v="Active Bethel Citizens"/>
    <n v="4214130"/>
    <n v="890055"/>
    <m/>
    <m/>
    <s v="FUQUA HOMES DESIGN CENTER"/>
    <m/>
    <s v="5377 OLYMPIC CIR"/>
    <x v="5"/>
    <x v="0"/>
    <x v="0"/>
    <m/>
  </r>
  <r>
    <n v="5"/>
    <n v="6328"/>
    <n v="1"/>
    <d v="2006-01-06T00:00:00"/>
    <x v="0"/>
    <n v="1"/>
    <s v="Active Bethel Citizens"/>
    <n v="4214185"/>
    <n v="890052"/>
    <m/>
    <m/>
    <s v="FUQUA HOMES DESIGN CENTER"/>
    <m/>
    <s v="5381 OLYMPIC CIR"/>
    <x v="5"/>
    <x v="0"/>
    <x v="0"/>
    <m/>
  </r>
  <r>
    <n v="5"/>
    <n v="6330"/>
    <n v="1"/>
    <d v="2006-01-06T00:00:00"/>
    <x v="2"/>
    <n v="1"/>
    <s v="Active Bethel Citizens"/>
    <n v="4214240"/>
    <n v="890048"/>
    <m/>
    <m/>
    <s v="FUQUA HOMES DESIGN CENTER"/>
    <m/>
    <s v="5385 OLYMPIC CIR"/>
    <x v="5"/>
    <x v="0"/>
    <x v="0"/>
    <m/>
  </r>
  <r>
    <n v="5"/>
    <n v="5665"/>
    <n v="1"/>
    <d v="2006-01-09T00:00:00"/>
    <x v="0"/>
    <n v="1"/>
    <s v="Northeast Neighbors"/>
    <n v="4250964"/>
    <n v="894539"/>
    <m/>
    <m/>
    <s v="ANSLOW &amp; DEGENEAULT"/>
    <m/>
    <s v="3394 COOPERSTOWN AVE"/>
    <x v="5"/>
    <x v="0"/>
    <x v="0"/>
    <m/>
  </r>
  <r>
    <n v="5"/>
    <n v="6711"/>
    <n v="1"/>
    <d v="2006-01-09T00:00:00"/>
    <x v="1"/>
    <n v="1"/>
    <s v="Active Bethel Citizens"/>
    <n v="4215055"/>
    <n v="891734"/>
    <m/>
    <s v="Woodland Park"/>
    <s v="WOODLAND SALES"/>
    <m/>
    <s v="1699 N TERRY ST, Unit 330"/>
    <x v="5"/>
    <x v="0"/>
    <x v="0"/>
    <m/>
  </r>
  <r>
    <n v="5"/>
    <n v="6713"/>
    <n v="1"/>
    <d v="2006-01-09T00:00:00"/>
    <x v="1"/>
    <n v="1"/>
    <s v="Active Bethel Citizens"/>
    <n v="4215055"/>
    <n v="891734"/>
    <m/>
    <s v="Woodland Park"/>
    <s v="WOODLAND SALES"/>
    <m/>
    <s v="1699 N TERRY ST, Unit 310"/>
    <x v="5"/>
    <x v="0"/>
    <x v="0"/>
    <m/>
  </r>
  <r>
    <n v="5"/>
    <n v="6714"/>
    <n v="1"/>
    <d v="2006-01-09T00:00:00"/>
    <x v="1"/>
    <n v="1"/>
    <s v="Active Bethel Citizens"/>
    <n v="4215055"/>
    <n v="891734"/>
    <m/>
    <s v="Woodland Park"/>
    <s v="WOODLAND SALES"/>
    <m/>
    <s v="1699 N TERRY ST, Unit 16"/>
    <x v="5"/>
    <x v="0"/>
    <x v="0"/>
    <m/>
  </r>
  <r>
    <n v="5"/>
    <n v="6715"/>
    <n v="1"/>
    <d v="2006-01-09T00:00:00"/>
    <x v="1"/>
    <n v="1"/>
    <s v="Active Bethel Citizens"/>
    <n v="4215055"/>
    <n v="891734"/>
    <m/>
    <s v="Woodland Park"/>
    <s v="WOODLAND SALES"/>
    <m/>
    <s v="1699 N TERRY ST, Unit 173"/>
    <x v="5"/>
    <x v="0"/>
    <x v="0"/>
    <m/>
  </r>
  <r>
    <n v="5"/>
    <n v="6716"/>
    <n v="1"/>
    <d v="2006-01-09T00:00:00"/>
    <x v="1"/>
    <n v="1"/>
    <s v="Active Bethel Citizens"/>
    <n v="4215055"/>
    <n v="891734"/>
    <m/>
    <s v="Woodland Park"/>
    <s v="WOODLAND SALES"/>
    <m/>
    <s v="1699 N TERRY ST, Unit 319"/>
    <x v="5"/>
    <x v="0"/>
    <x v="0"/>
    <m/>
  </r>
  <r>
    <n v="5"/>
    <n v="5887"/>
    <n v="1"/>
    <d v="2006-01-10T00:00:00"/>
    <x v="0"/>
    <n v="1"/>
    <s v="River Road Community Organization"/>
    <n v="4232274"/>
    <n v="890737"/>
    <m/>
    <m/>
    <s v="WELWYN GROUP L L C"/>
    <m/>
    <s v="1167 STEVI SHAY LN"/>
    <x v="5"/>
    <x v="0"/>
    <x v="0"/>
    <m/>
  </r>
  <r>
    <n v="5"/>
    <n v="6115"/>
    <n v="1"/>
    <d v="2006-01-11T00:00:00"/>
    <x v="0"/>
    <n v="1"/>
    <s v="Northeast Neighbors"/>
    <n v="4250986"/>
    <n v="894152"/>
    <m/>
    <m/>
    <s v="ANSLOW &amp; DEGENEAULT"/>
    <m/>
    <s v="3320 STONY BROOK WAY"/>
    <x v="5"/>
    <x v="0"/>
    <x v="0"/>
    <m/>
  </r>
  <r>
    <n v="5"/>
    <n v="5534"/>
    <n v="1"/>
    <d v="2006-01-12T00:00:00"/>
    <x v="0"/>
    <n v="1"/>
    <s v="Santa Clara Community Organization"/>
    <n v="4226827"/>
    <n v="908414"/>
    <m/>
    <s v="Mascord 22122B"/>
    <s v="BRUCE WIECHERT CUSTOM HOMES"/>
    <m/>
    <s v="104 WATERSTONE DR"/>
    <x v="5"/>
    <x v="0"/>
    <x v="0"/>
    <m/>
  </r>
  <r>
    <n v="5"/>
    <n v="4530"/>
    <n v="1"/>
    <d v="2006-01-13T00:00:00"/>
    <x v="0"/>
    <n v="1"/>
    <s v="Fairmount Neighbors"/>
    <n v="4246927"/>
    <n v="871512"/>
    <m/>
    <m/>
    <s v="HUTTON EUGENIA"/>
    <m/>
    <s v="2747 CENTRAL BLVD"/>
    <x v="5"/>
    <x v="0"/>
    <x v="0"/>
    <m/>
  </r>
  <r>
    <n v="5"/>
    <n v="6491"/>
    <n v="1"/>
    <d v="2006-01-13T00:00:00"/>
    <x v="0"/>
    <n v="1"/>
    <s v="Northeast Neighbors"/>
    <n v="4250910"/>
    <n v="894686"/>
    <m/>
    <m/>
    <s v="FUTURE B HOMES INC"/>
    <m/>
    <s v="3391 COOPERSTOWN AVE"/>
    <x v="5"/>
    <x v="0"/>
    <x v="0"/>
    <m/>
  </r>
  <r>
    <n v="5"/>
    <n v="5883"/>
    <n v="1"/>
    <d v="2006-01-17T00:00:00"/>
    <x v="0"/>
    <n v="1"/>
    <s v="Santa Clara Community Organization"/>
    <n v="4223996"/>
    <n v="897817"/>
    <m/>
    <m/>
    <s v="DEVINE HOMES LLC"/>
    <m/>
    <s v="2345 CROWTHER DR"/>
    <x v="5"/>
    <x v="0"/>
    <x v="0"/>
    <m/>
  </r>
  <r>
    <n v="5"/>
    <n v="6150"/>
    <n v="1"/>
    <d v="2006-01-17T00:00:00"/>
    <x v="0"/>
    <n v="1"/>
    <s v="Churchill Area Neighbors"/>
    <n v="4223001"/>
    <n v="870481"/>
    <m/>
    <m/>
    <s v="ANDERSON BRENT"/>
    <m/>
    <s v="3990 TERRACE TRAIL"/>
    <x v="5"/>
    <x v="0"/>
    <x v="0"/>
    <m/>
  </r>
  <r>
    <n v="5"/>
    <n v="6300"/>
    <n v="1"/>
    <d v="2006-01-17T00:00:00"/>
    <x v="0"/>
    <n v="1"/>
    <s v="Northeast Neighbors"/>
    <n v="4250748"/>
    <n v="894353"/>
    <m/>
    <s v="Mascord1231AD"/>
    <s v="FUTURE B HOMES INC"/>
    <m/>
    <s v="2674 CHESAPEAKE DR"/>
    <x v="5"/>
    <x v="0"/>
    <x v="0"/>
    <m/>
  </r>
  <r>
    <n v="5"/>
    <n v="6344"/>
    <n v="1"/>
    <d v="2006-01-17T00:00:00"/>
    <x v="0"/>
    <n v="1"/>
    <s v="Cal Young Neighborhood Association"/>
    <n v="4238911"/>
    <n v="893002"/>
    <m/>
    <m/>
    <s v="WALTER CUSTOM HOMES"/>
    <m/>
    <s v="1142 CEDAR RIDGE DR"/>
    <x v="5"/>
    <x v="0"/>
    <x v="0"/>
    <m/>
  </r>
  <r>
    <n v="5"/>
    <n v="6508"/>
    <n v="1"/>
    <d v="2006-01-18T00:00:00"/>
    <x v="0"/>
    <n v="1"/>
    <s v="Active Bethel Citizens"/>
    <n v="4216191"/>
    <n v="889328"/>
    <m/>
    <s v="Westport 2054"/>
    <s v="D R HORTON INC"/>
    <m/>
    <s v="1153 HEATHMAN DR"/>
    <x v="5"/>
    <x v="0"/>
    <x v="0"/>
    <m/>
  </r>
  <r>
    <n v="5"/>
    <n v="6509"/>
    <n v="1"/>
    <d v="2006-01-18T00:00:00"/>
    <x v="0"/>
    <n v="1"/>
    <s v="Active Bethel Citizens"/>
    <n v="4216285"/>
    <n v="889289"/>
    <m/>
    <s v="Westport 2054"/>
    <s v="D R HORTON INC"/>
    <m/>
    <s v="1154 THRONE DR"/>
    <x v="5"/>
    <x v="0"/>
    <x v="0"/>
    <m/>
  </r>
  <r>
    <n v="5"/>
    <n v="6510"/>
    <n v="1"/>
    <d v="2006-01-18T00:00:00"/>
    <x v="0"/>
    <n v="1"/>
    <s v="Active Bethel Citizens"/>
    <n v="4216436"/>
    <n v="889284"/>
    <m/>
    <s v="Acadia 2314"/>
    <s v="D R HORTON INC"/>
    <m/>
    <s v="1159 THRONE DR"/>
    <x v="5"/>
    <x v="0"/>
    <x v="0"/>
    <m/>
  </r>
  <r>
    <n v="5"/>
    <n v="6511"/>
    <n v="1"/>
    <d v="2006-01-18T00:00:00"/>
    <x v="0"/>
    <n v="1"/>
    <s v="Active Bethel Citizens"/>
    <n v="4216530"/>
    <n v="889314"/>
    <m/>
    <s v="Santa Monica 2452"/>
    <s v="D R HORTON INC"/>
    <m/>
    <s v="1158 LUDGATE DR"/>
    <x v="5"/>
    <x v="0"/>
    <x v="0"/>
    <m/>
  </r>
  <r>
    <n v="5"/>
    <n v="6512"/>
    <n v="1"/>
    <d v="2006-01-18T00:00:00"/>
    <x v="0"/>
    <n v="1"/>
    <s v="Active Bethel Citizens"/>
    <n v="4216669"/>
    <n v="889287"/>
    <m/>
    <s v="Rockport 1479"/>
    <s v="D R HORTON INC"/>
    <m/>
    <s v="1153 LUDGATE DR"/>
    <x v="5"/>
    <x v="0"/>
    <x v="0"/>
    <m/>
  </r>
  <r>
    <n v="5"/>
    <n v="5616"/>
    <n v="1"/>
    <d v="2006-01-19T00:00:00"/>
    <x v="0"/>
    <n v="1"/>
    <s v="Santa Clara Community Organization"/>
    <n v="4223852"/>
    <n v="898748"/>
    <m/>
    <s v="Mascord 22142A"/>
    <s v="OREGON CUSTOM HOMES"/>
    <m/>
    <s v="2564 BORDERS DR"/>
    <x v="5"/>
    <x v="0"/>
    <x v="0"/>
    <m/>
  </r>
  <r>
    <n v="5"/>
    <n v="6614"/>
    <n v="1"/>
    <d v="2006-01-20T00:00:00"/>
    <x v="0"/>
    <n v="1"/>
    <s v="Active Bethel Citizens"/>
    <n v="4215809"/>
    <n v="889156"/>
    <m/>
    <s v="Santa Monica 2452"/>
    <s v="D R HORTON INC"/>
    <m/>
    <s v="1122 PEASCOD DR"/>
    <x v="5"/>
    <x v="0"/>
    <x v="0"/>
    <m/>
  </r>
  <r>
    <n v="5"/>
    <n v="6615"/>
    <n v="1"/>
    <d v="2006-01-20T00:00:00"/>
    <x v="0"/>
    <n v="1"/>
    <s v="Active Bethel Citizens"/>
    <n v="4216185"/>
    <n v="889144"/>
    <m/>
    <s v="Santa Monica 2452"/>
    <s v="D R HORTON INC"/>
    <m/>
    <s v="1123 HEATHMAN DR"/>
    <x v="5"/>
    <x v="0"/>
    <x v="0"/>
    <m/>
  </r>
  <r>
    <n v="5"/>
    <n v="6617"/>
    <n v="1"/>
    <d v="2006-01-20T00:00:00"/>
    <x v="0"/>
    <n v="1"/>
    <s v="Active Bethel Citizens"/>
    <n v="4215794"/>
    <n v="889005"/>
    <m/>
    <s v="Stafford 2236"/>
    <s v="D R HORTON INC"/>
    <m/>
    <s v="4996 CHANCELLOR LN"/>
    <x v="5"/>
    <x v="0"/>
    <x v="0"/>
    <m/>
  </r>
  <r>
    <n v="5"/>
    <n v="6618"/>
    <n v="1"/>
    <d v="2006-01-20T00:00:00"/>
    <x v="0"/>
    <n v="1"/>
    <s v="Active Bethel Citizens"/>
    <n v="4216281"/>
    <n v="889150"/>
    <m/>
    <s v="Rockport 1479"/>
    <s v="D R HORTON INC"/>
    <m/>
    <s v="1136 THRONE DR"/>
    <x v="5"/>
    <x v="0"/>
    <x v="0"/>
    <m/>
  </r>
  <r>
    <n v="5"/>
    <n v="6619"/>
    <n v="1"/>
    <d v="2006-01-20T00:00:00"/>
    <x v="0"/>
    <n v="1"/>
    <s v="Active Bethel Citizens"/>
    <n v="4215805"/>
    <n v="889093"/>
    <m/>
    <s v="Brentwood 1840"/>
    <s v="D R HORTON INC"/>
    <m/>
    <s v="1110 PEASCOD DR"/>
    <x v="5"/>
    <x v="0"/>
    <x v="0"/>
    <m/>
  </r>
  <r>
    <n v="5"/>
    <n v="6635"/>
    <n v="1"/>
    <d v="2006-01-20T00:00:00"/>
    <x v="0"/>
    <n v="1"/>
    <s v="Active Bethel Citizens"/>
    <n v="4215988"/>
    <n v="888960"/>
    <m/>
    <s v="Rockport 1479"/>
    <s v="D R HORTON INC"/>
    <m/>
    <s v="4974 CHANCELLOR LN"/>
    <x v="5"/>
    <x v="0"/>
    <x v="0"/>
    <m/>
  </r>
  <r>
    <n v="5"/>
    <n v="6636"/>
    <n v="1"/>
    <d v="2006-01-20T00:00:00"/>
    <x v="0"/>
    <n v="1"/>
    <s v="Active Bethel Citizens"/>
    <n v="4215859"/>
    <n v="888963"/>
    <m/>
    <s v="Brentwood"/>
    <s v="D R HORTON INC"/>
    <m/>
    <s v="4988 CHANCELLOR LN"/>
    <x v="5"/>
    <x v="0"/>
    <x v="0"/>
    <m/>
  </r>
  <r>
    <n v="5"/>
    <n v="6637"/>
    <n v="1"/>
    <d v="2006-01-20T00:00:00"/>
    <x v="0"/>
    <n v="1"/>
    <s v="Active Bethel Citizens"/>
    <n v="4216045"/>
    <n v="889151"/>
    <m/>
    <s v="Brentwood"/>
    <s v="D R HORTON INC"/>
    <m/>
    <s v="1126 HEATHMAN DR"/>
    <x v="5"/>
    <x v="0"/>
    <x v="0"/>
    <m/>
  </r>
  <r>
    <n v="6"/>
    <n v="65"/>
    <n v="1"/>
    <d v="2006-01-20T00:00:00"/>
    <x v="0"/>
    <n v="1"/>
    <s v="Active Bethel Citizens"/>
    <n v="4216188"/>
    <n v="889268"/>
    <m/>
    <s v="Stafford 2236"/>
    <s v="D R HORTON INC"/>
    <m/>
    <s v="1145 HEATHMAN DR"/>
    <x v="5"/>
    <x v="0"/>
    <x v="0"/>
    <m/>
  </r>
  <r>
    <n v="6"/>
    <n v="68"/>
    <n v="1"/>
    <d v="2006-01-20T00:00:00"/>
    <x v="0"/>
    <n v="1"/>
    <s v="Active Bethel Citizens"/>
    <n v="4216046"/>
    <n v="889212"/>
    <m/>
    <s v="Santa Monica 2452"/>
    <s v="D R HORTON INC"/>
    <m/>
    <s v="1138 HEATHMAN DR"/>
    <x v="5"/>
    <x v="0"/>
    <x v="0"/>
    <m/>
  </r>
  <r>
    <n v="6"/>
    <n v="69"/>
    <n v="1"/>
    <d v="2006-01-20T00:00:00"/>
    <x v="0"/>
    <n v="1"/>
    <s v="Active Bethel Citizens"/>
    <n v="4216167"/>
    <n v="888952"/>
    <m/>
    <s v="Acadia 2314"/>
    <s v="D R HORTON INC"/>
    <m/>
    <s v="4942 CHANCELLOR LN"/>
    <x v="5"/>
    <x v="0"/>
    <x v="0"/>
    <m/>
  </r>
  <r>
    <n v="6"/>
    <n v="70"/>
    <n v="1"/>
    <d v="2006-01-20T00:00:00"/>
    <x v="0"/>
    <n v="1"/>
    <s v="Active Bethel Citizens"/>
    <n v="4215951"/>
    <n v="889153"/>
    <m/>
    <s v="Acadia 2314"/>
    <s v="D R HORTON INC"/>
    <m/>
    <s v="1117 PEASCOD DR"/>
    <x v="5"/>
    <x v="0"/>
    <x v="0"/>
    <m/>
  </r>
  <r>
    <n v="6"/>
    <n v="71"/>
    <n v="1"/>
    <d v="2006-01-20T00:00:00"/>
    <x v="0"/>
    <n v="1"/>
    <s v="Active Bethel Citizens"/>
    <n v="4216049"/>
    <n v="889273"/>
    <m/>
    <s v="Rockport 1479"/>
    <s v="D R HORTON INC"/>
    <m/>
    <s v="1146 HEATHMAN DR"/>
    <x v="5"/>
    <x v="0"/>
    <x v="0"/>
    <m/>
  </r>
  <r>
    <n v="6"/>
    <n v="72"/>
    <n v="1"/>
    <d v="2006-01-20T00:00:00"/>
    <x v="0"/>
    <n v="1"/>
    <s v="Active Bethel Citizens"/>
    <n v="4216529"/>
    <n v="889255"/>
    <m/>
    <s v="Brentwood 1840"/>
    <s v="D R HORTON INC"/>
    <m/>
    <s v="1150 LUDGATE DR"/>
    <x v="5"/>
    <x v="0"/>
    <x v="0"/>
    <m/>
  </r>
  <r>
    <n v="6"/>
    <n v="73"/>
    <n v="1"/>
    <d v="2006-01-20T00:00:00"/>
    <x v="0"/>
    <n v="1"/>
    <s v="Active Bethel Citizens"/>
    <n v="4215956"/>
    <n v="889276"/>
    <m/>
    <s v="Westport 2054"/>
    <s v="D R HORTON INC"/>
    <m/>
    <s v="1137 PEASCOD DR"/>
    <x v="5"/>
    <x v="0"/>
    <x v="0"/>
    <m/>
  </r>
  <r>
    <n v="5"/>
    <n v="3462"/>
    <n v="1"/>
    <d v="2006-01-23T00:00:00"/>
    <x v="2"/>
    <n v="1"/>
    <s v="Active Bethel Citizens"/>
    <n v="4214406"/>
    <n v="890401"/>
    <m/>
    <m/>
    <s v="FUQUA HOMES DESIGN CENTER"/>
    <m/>
    <s v="5284 BRIDGEWATER DR"/>
    <x v="5"/>
    <x v="0"/>
    <x v="0"/>
    <m/>
  </r>
  <r>
    <n v="5"/>
    <n v="5614"/>
    <n v="1"/>
    <d v="2006-01-23T00:00:00"/>
    <x v="0"/>
    <n v="1"/>
    <s v="Santa Clara Community Organization"/>
    <n v="4223767"/>
    <n v="897817"/>
    <m/>
    <s v="Mascord 2164"/>
    <s v="OREGON CUSTOM HOMES"/>
    <m/>
    <s v="2409 CROWTHER DR"/>
    <x v="5"/>
    <x v="0"/>
    <x v="0"/>
    <m/>
  </r>
  <r>
    <n v="5"/>
    <n v="6388"/>
    <n v="1"/>
    <d v="2006-01-23T00:00:00"/>
    <x v="0"/>
    <n v="1"/>
    <s v="Cal Young Neighborhood Association"/>
    <n v="4238919"/>
    <n v="893163"/>
    <m/>
    <s v="Hawthorne 2.0 Model 22122"/>
    <s v="WALTER CUSTOM HOMES"/>
    <m/>
    <s v="1145 CEDAR RIDGE DR"/>
    <x v="5"/>
    <x v="0"/>
    <x v="0"/>
    <m/>
  </r>
  <r>
    <n v="5"/>
    <n v="6547"/>
    <n v="1"/>
    <d v="2006-01-23T00:00:00"/>
    <x v="0"/>
    <n v="1"/>
    <s v="Santa Clara Community Organization"/>
    <n v="4222537"/>
    <n v="902610"/>
    <m/>
    <s v="River Road Plan 23.2R"/>
    <s v="OAK TREE BUILDERS DBA"/>
    <m/>
    <s v="3415 GOLDBERRY LN"/>
    <x v="5"/>
    <x v="0"/>
    <x v="0"/>
    <m/>
  </r>
  <r>
    <n v="6"/>
    <n v="66"/>
    <n v="1"/>
    <d v="2006-01-23T00:00:00"/>
    <x v="2"/>
    <n v="1"/>
    <s v="Active Bethel Citizens"/>
    <n v="4214250"/>
    <n v="890256"/>
    <m/>
    <m/>
    <s v="FUQUA HOMES DESIGN CENTER"/>
    <m/>
    <s v="5354 COBBLESTONE LN"/>
    <x v="5"/>
    <x v="0"/>
    <x v="0"/>
    <m/>
  </r>
  <r>
    <n v="5"/>
    <n v="6571"/>
    <n v="1"/>
    <d v="2006-01-25T00:00:00"/>
    <x v="0"/>
    <n v="1"/>
    <s v="Northeast Neighbors"/>
    <n v="4248869"/>
    <n v="897480"/>
    <m/>
    <m/>
    <s v="ADKINS MARK L"/>
    <m/>
    <s v="150 CRAFTSMAN WAY"/>
    <x v="5"/>
    <x v="0"/>
    <x v="0"/>
    <m/>
  </r>
  <r>
    <n v="5"/>
    <n v="6670"/>
    <n v="1"/>
    <d v="2006-01-25T00:00:00"/>
    <x v="0"/>
    <n v="1"/>
    <s v="Northeast Neighbors"/>
    <n v="4244701"/>
    <n v="899023"/>
    <m/>
    <m/>
    <s v="CHARACTER HOMES"/>
    <m/>
    <s v="2298 AVENGALE DR"/>
    <x v="5"/>
    <x v="0"/>
    <x v="0"/>
    <m/>
  </r>
  <r>
    <n v="5"/>
    <n v="5107"/>
    <n v="1"/>
    <d v="2006-01-27T00:00:00"/>
    <x v="0"/>
    <n v="1"/>
    <s v="Santa Clara Community Organization"/>
    <n v="4224116"/>
    <n v="897685"/>
    <m/>
    <m/>
    <s v="PATRICK HOMES INC"/>
    <m/>
    <s v="2338 CROWTHER DR"/>
    <x v="5"/>
    <x v="0"/>
    <x v="0"/>
    <m/>
  </r>
  <r>
    <n v="5"/>
    <n v="5576"/>
    <n v="1"/>
    <d v="2006-01-27T00:00:00"/>
    <x v="0"/>
    <n v="1"/>
    <s v="Churchill Area Neighbors"/>
    <n v="4228407"/>
    <n v="871088"/>
    <m/>
    <m/>
    <s v="BUCK &amp; HANSEN INC"/>
    <m/>
    <s v="2670 SUNCREST AVE"/>
    <x v="5"/>
    <x v="0"/>
    <x v="0"/>
    <m/>
  </r>
  <r>
    <n v="5"/>
    <n v="5852"/>
    <n v="1"/>
    <d v="2006-01-27T00:00:00"/>
    <x v="0"/>
    <n v="1"/>
    <s v="Cal Young Neighborhood Association"/>
    <n v="4238801"/>
    <n v="893168"/>
    <m/>
    <s v="Watton -Oswego"/>
    <s v="WALTER THOMAS A"/>
    <m/>
    <s v="1133 CEDAR RIDGE DR"/>
    <x v="5"/>
    <x v="0"/>
    <x v="0"/>
    <m/>
  </r>
  <r>
    <n v="5"/>
    <n v="6244"/>
    <n v="1"/>
    <d v="2006-01-27T00:00:00"/>
    <x v="0"/>
    <n v="1"/>
    <s v="Churchill Area Neighbors"/>
    <n v="4222927"/>
    <n v="869244"/>
    <m/>
    <m/>
    <s v="PALSBO ART &amp; SUE"/>
    <m/>
    <s v="3130 SUMMIT SKY BLVD"/>
    <x v="5"/>
    <x v="0"/>
    <x v="0"/>
    <m/>
  </r>
  <r>
    <n v="5"/>
    <n v="5209"/>
    <n v="1"/>
    <d v="2006-01-30T00:00:00"/>
    <x v="0"/>
    <n v="1"/>
    <s v="Laurel Hill Valley Citizens"/>
    <n v="4250244"/>
    <n v="876082"/>
    <m/>
    <m/>
    <s v="KONDAK DANIEL A &amp; MARY J"/>
    <m/>
    <s v="1526 RIVERVIEW ST"/>
    <x v="5"/>
    <x v="0"/>
    <x v="0"/>
    <m/>
  </r>
  <r>
    <n v="5"/>
    <n v="6404"/>
    <n v="1"/>
    <d v="2006-01-30T00:00:00"/>
    <x v="0"/>
    <n v="1"/>
    <s v="Churchill Area Neighbors"/>
    <n v="4224006"/>
    <n v="870359"/>
    <m/>
    <m/>
    <s v="BREEDEN BROS INC"/>
    <m/>
    <s v="3346 BENTLEY AVE"/>
    <x v="5"/>
    <x v="0"/>
    <x v="0"/>
    <m/>
  </r>
  <r>
    <n v="5"/>
    <n v="6406"/>
    <n v="1"/>
    <d v="2006-01-30T00:00:00"/>
    <x v="0"/>
    <n v="1"/>
    <s v="Churchill Area Neighbors"/>
    <n v="4224137"/>
    <n v="870257"/>
    <m/>
    <m/>
    <s v="BREEDEN BROS INC"/>
    <m/>
    <s v="3338 BENTLEY AVE"/>
    <x v="5"/>
    <x v="0"/>
    <x v="0"/>
    <m/>
  </r>
  <r>
    <n v="5"/>
    <n v="6587"/>
    <n v="1"/>
    <d v="2006-01-31T00:00:00"/>
    <x v="0"/>
    <n v="1"/>
    <s v="Santa Clara Community Organization"/>
    <n v="4227078"/>
    <n v="908739"/>
    <m/>
    <m/>
    <s v="BRUCE WIECHERT CUSTOM HOMES"/>
    <m/>
    <s v="50 WILLOW SPRINGS DR"/>
    <x v="5"/>
    <x v="0"/>
    <x v="0"/>
    <m/>
  </r>
  <r>
    <n v="6"/>
    <n v="89"/>
    <n v="1"/>
    <d v="2006-01-31T00:00:00"/>
    <x v="0"/>
    <n v="1"/>
    <s v="Santa Clara Community Organization"/>
    <n v="4227162"/>
    <n v="908357"/>
    <m/>
    <m/>
    <s v="BRUCE WIECHERT CUSTOM HOMES"/>
    <m/>
    <s v="4586 RIVER RD"/>
    <x v="5"/>
    <x v="0"/>
    <x v="0"/>
    <m/>
  </r>
  <r>
    <n v="5"/>
    <n v="4817"/>
    <n v="1"/>
    <d v="2006-02-01T00:00:00"/>
    <x v="8"/>
    <n v="1"/>
    <s v="Santa Clara Community Organization"/>
    <n v="4222835"/>
    <n v="903458"/>
    <s v="Comml Warehs &amp; Storage"/>
    <m/>
    <s v="COGSWELL MARC L"/>
    <s v="ARMORED STORAGE"/>
    <s v="3575 KORBEL ST"/>
    <x v="5"/>
    <x v="1"/>
    <x v="1"/>
    <s v="Include as 1 apartment.Changed BPR use code from SFD to 1132 Apartment  1-4 Units"/>
  </r>
  <r>
    <n v="5"/>
    <n v="6312"/>
    <n v="1"/>
    <d v="2006-02-01T00:00:00"/>
    <x v="0"/>
    <n v="1"/>
    <s v="Active Bethel Citizens"/>
    <n v="4212826"/>
    <n v="893440"/>
    <m/>
    <s v="MASCORD 1131"/>
    <s v="TJM INVESTMENTS INC"/>
    <m/>
    <s v="5530 BURNETT AVE"/>
    <x v="5"/>
    <x v="0"/>
    <x v="0"/>
    <m/>
  </r>
  <r>
    <n v="5"/>
    <n v="6628"/>
    <n v="1"/>
    <d v="2006-02-01T00:00:00"/>
    <x v="0"/>
    <n v="1"/>
    <s v="Active Bethel Citizens"/>
    <n v="4218135"/>
    <n v="888202"/>
    <m/>
    <s v="Plan 1CC Grassroots Think"/>
    <s v="JOHNSON MARK &amp; SUSAN"/>
    <m/>
    <s v="966 LAURELHURST DR"/>
    <x v="5"/>
    <x v="0"/>
    <x v="0"/>
    <m/>
  </r>
  <r>
    <n v="6"/>
    <n v="172"/>
    <n v="1"/>
    <d v="2006-02-01T00:00:00"/>
    <x v="0"/>
    <n v="1"/>
    <s v="Santa Clara Community Organization"/>
    <n v="4227114"/>
    <n v="908446"/>
    <m/>
    <m/>
    <s v="BRUCE WIECHERT CUSTOM HOMES"/>
    <m/>
    <s v="4594 RIVER RD"/>
    <x v="5"/>
    <x v="0"/>
    <x v="0"/>
    <m/>
  </r>
  <r>
    <n v="5"/>
    <n v="6309"/>
    <n v="1"/>
    <d v="2006-02-02T00:00:00"/>
    <x v="0"/>
    <n v="1"/>
    <s v="Northeast Neighbors"/>
    <n v="4242210"/>
    <n v="896918"/>
    <m/>
    <m/>
    <s v="KNUTSON &amp; SONS"/>
    <m/>
    <s v="3194 METOLIUS DR"/>
    <x v="5"/>
    <x v="0"/>
    <x v="0"/>
    <m/>
  </r>
  <r>
    <n v="6"/>
    <n v="90"/>
    <n v="1"/>
    <d v="2006-02-02T00:00:00"/>
    <x v="0"/>
    <n v="1"/>
    <s v="Santa Clara Community Organization"/>
    <n v="4227070"/>
    <n v="908365"/>
    <m/>
    <m/>
    <s v="BRUCE WIECHERT CUSTOM HOMES"/>
    <m/>
    <s v="4590 RIVER RD"/>
    <x v="5"/>
    <x v="0"/>
    <x v="0"/>
    <m/>
  </r>
  <r>
    <n v="5"/>
    <n v="6523"/>
    <n v="1"/>
    <d v="2006-02-03T00:00:00"/>
    <x v="0"/>
    <n v="1"/>
    <s v="Santa Clara Community Organization"/>
    <n v="4223966"/>
    <n v="898707"/>
    <m/>
    <m/>
    <s v="RUHOFF HOMEBUILDERS INC"/>
    <m/>
    <s v="2569 BORDERS DR"/>
    <x v="5"/>
    <x v="0"/>
    <x v="0"/>
    <m/>
  </r>
  <r>
    <n v="5"/>
    <n v="6567"/>
    <n v="1"/>
    <d v="2006-02-03T00:00:00"/>
    <x v="0"/>
    <n v="1"/>
    <s v="Northeast Neighbors"/>
    <n v="4244232"/>
    <n v="899287"/>
    <m/>
    <m/>
    <s v="HANSEN JASEN"/>
    <m/>
    <s v="3722 MARCELLA DR"/>
    <x v="5"/>
    <x v="0"/>
    <x v="0"/>
    <m/>
  </r>
  <r>
    <n v="5"/>
    <n v="6638"/>
    <n v="1"/>
    <d v="2006-02-03T00:00:00"/>
    <x v="0"/>
    <n v="1"/>
    <s v="Active Bethel Citizens"/>
    <n v="4215927"/>
    <n v="888959"/>
    <m/>
    <s v="Acadia 2314"/>
    <s v="D R HORTON INC"/>
    <m/>
    <s v="4980 CHANCELLOR LN"/>
    <x v="5"/>
    <x v="0"/>
    <x v="0"/>
    <m/>
  </r>
  <r>
    <n v="5"/>
    <n v="4730"/>
    <n v="1"/>
    <d v="2006-02-06T00:00:00"/>
    <x v="2"/>
    <n v="1"/>
    <s v="Trainsong Neighbors"/>
    <n v="4228569"/>
    <n v="885557"/>
    <m/>
    <m/>
    <s v="BENSON VERN W"/>
    <m/>
    <s v="395 WILKIE ST"/>
    <x v="5"/>
    <x v="0"/>
    <x v="0"/>
    <m/>
  </r>
  <r>
    <n v="5"/>
    <n v="5604"/>
    <n v="1"/>
    <d v="2006-02-06T00:00:00"/>
    <x v="0"/>
    <n v="1"/>
    <s v="Churchill Area Neighbors"/>
    <n v="4229224"/>
    <n v="869467"/>
    <m/>
    <m/>
    <s v="GUTCHES CHAD"/>
    <m/>
    <s v="2681 BLACKTAIL DR"/>
    <x v="5"/>
    <x v="0"/>
    <x v="0"/>
    <m/>
  </r>
  <r>
    <n v="5"/>
    <n v="4872"/>
    <n v="1"/>
    <d v="2006-02-07T00:00:00"/>
    <x v="0"/>
    <n v="1"/>
    <s v="Churchill Area Neighbors"/>
    <n v="4225454"/>
    <n v="871597"/>
    <m/>
    <m/>
    <s v="KILBY &amp; SONNEN PROJECT LLC"/>
    <m/>
    <s v="3772 COLONY OAKS DR"/>
    <x v="5"/>
    <x v="0"/>
    <x v="0"/>
    <m/>
  </r>
  <r>
    <n v="5"/>
    <n v="6078"/>
    <n v="1"/>
    <d v="2006-02-07T00:00:00"/>
    <x v="0"/>
    <n v="1"/>
    <s v="Cal Young Neighborhood Association"/>
    <n v="4238792"/>
    <n v="893013"/>
    <m/>
    <m/>
    <s v="WALTER THOMAS A (TOM)"/>
    <m/>
    <s v="1134 CEDAR RIDGE DR"/>
    <x v="5"/>
    <x v="0"/>
    <x v="0"/>
    <m/>
  </r>
  <r>
    <n v="6"/>
    <n v="30"/>
    <n v="1"/>
    <d v="2006-02-07T00:00:00"/>
    <x v="0"/>
    <n v="1"/>
    <s v="Churchill Area Neighbors"/>
    <n v="4227821"/>
    <n v="869433"/>
    <m/>
    <m/>
    <s v="A J BRANDT CONSTRUCTION"/>
    <m/>
    <s v="3168 HERALD LN"/>
    <x v="5"/>
    <x v="0"/>
    <x v="0"/>
    <m/>
  </r>
  <r>
    <n v="5"/>
    <n v="6009"/>
    <n v="1"/>
    <d v="2006-02-08T00:00:00"/>
    <x v="0"/>
    <n v="1"/>
    <s v="Churchill Area Neighbors"/>
    <n v="4223197"/>
    <n v="869782"/>
    <m/>
    <m/>
    <s v="B H ANDERSON CONSTRUCTION"/>
    <m/>
    <s v="3067 SUMMIT SKY BLVD"/>
    <x v="5"/>
    <x v="0"/>
    <x v="0"/>
    <m/>
  </r>
  <r>
    <n v="6"/>
    <n v="142"/>
    <n v="1"/>
    <d v="2006-02-08T00:00:00"/>
    <x v="0"/>
    <n v="1"/>
    <s v="Harlow Neighbors"/>
    <n v="4246432"/>
    <n v="885432"/>
    <m/>
    <m/>
    <s v="WALNUT LANE LLC"/>
    <m/>
    <s v="460 WALNUT LN"/>
    <x v="5"/>
    <x v="0"/>
    <x v="0"/>
    <m/>
  </r>
  <r>
    <n v="6"/>
    <n v="138"/>
    <n v="1"/>
    <d v="2006-02-09T00:00:00"/>
    <x v="0"/>
    <n v="1"/>
    <s v="Santa Clara Community Organization"/>
    <n v="4223720"/>
    <n v="898750"/>
    <m/>
    <m/>
    <s v="JORDAN &amp; JORDAN CONSTRUCTION"/>
    <m/>
    <s v="1119 SERENA WAY"/>
    <x v="5"/>
    <x v="0"/>
    <x v="0"/>
    <m/>
  </r>
  <r>
    <n v="6"/>
    <n v="534"/>
    <n v="1"/>
    <d v="2006-02-09T00:00:00"/>
    <x v="1"/>
    <n v="1"/>
    <s v="Active Bethel Citizens"/>
    <n v="4215373"/>
    <n v="886215"/>
    <m/>
    <s v="Lot #97"/>
    <s v="ROYAL OAKS M H PARK"/>
    <s v="KOUNS ANETHA B &amp; DWIGHT H"/>
    <s v="4900 ROYAL AVE, Unit 97"/>
    <x v="5"/>
    <x v="0"/>
    <x v="0"/>
    <m/>
  </r>
  <r>
    <n v="6"/>
    <n v="535"/>
    <n v="1"/>
    <d v="2006-02-09T00:00:00"/>
    <x v="1"/>
    <n v="1"/>
    <s v="Active Bethel Citizens"/>
    <n v="4215373"/>
    <n v="886215"/>
    <m/>
    <m/>
    <s v="ROYAL OAKS LLC"/>
    <s v="KOUNS ANETHA BAXTER TE"/>
    <s v="4900 ROYAL AVE, Unit 46"/>
    <x v="5"/>
    <x v="0"/>
    <x v="0"/>
    <m/>
  </r>
  <r>
    <n v="5"/>
    <n v="3656"/>
    <n v="1"/>
    <d v="2006-02-10T00:00:00"/>
    <x v="0"/>
    <n v="1"/>
    <s v="Fairmount Neighbors"/>
    <n v="4247863"/>
    <n v="875065"/>
    <m/>
    <m/>
    <s v="SCHAEFER CLARK"/>
    <m/>
    <s v="1829 FAIRMOUNT BLVD"/>
    <x v="5"/>
    <x v="0"/>
    <x v="0"/>
    <m/>
  </r>
  <r>
    <n v="5"/>
    <n v="6227"/>
    <n v="1"/>
    <d v="2006-02-14T00:00:00"/>
    <x v="0"/>
    <n v="1"/>
    <s v="Churchill Area Neighbors"/>
    <n v="4229579"/>
    <n v="869371"/>
    <m/>
    <m/>
    <s v="GASSAMA IBRAHIM J &amp; SOLOMON MARVA"/>
    <m/>
    <s v="2554 BLACKTAIL DR"/>
    <x v="5"/>
    <x v="0"/>
    <x v="0"/>
    <m/>
  </r>
  <r>
    <n v="6"/>
    <n v="249"/>
    <n v="1"/>
    <d v="2006-02-14T00:00:00"/>
    <x v="0"/>
    <n v="1"/>
    <s v="Santa Clara Community Organization"/>
    <n v="4226916"/>
    <n v="908724"/>
    <m/>
    <s v="Mascord 22145"/>
    <s v="BRUCE WIECHERT CUSTOM HOMES"/>
    <m/>
    <s v="4635 CHAMPAGNE LN"/>
    <x v="5"/>
    <x v="0"/>
    <x v="0"/>
    <m/>
  </r>
  <r>
    <n v="5"/>
    <n v="6597"/>
    <n v="1"/>
    <d v="2006-02-15T00:00:00"/>
    <x v="0"/>
    <n v="1"/>
    <s v="Harlow Neighbors"/>
    <n v="4250533"/>
    <n v="889257"/>
    <m/>
    <m/>
    <s v="MELTEBEKE DAVID"/>
    <m/>
    <s v="3363 ROSEMONT WAY"/>
    <x v="5"/>
    <x v="0"/>
    <x v="0"/>
    <m/>
  </r>
  <r>
    <n v="6"/>
    <n v="80"/>
    <n v="1"/>
    <d v="2006-02-15T00:00:00"/>
    <x v="2"/>
    <n v="1"/>
    <s v="Active Bethel Citizens"/>
    <n v="4214198"/>
    <n v="890260"/>
    <m/>
    <m/>
    <s v="FUQUA HOMES DESIGN CENTER"/>
    <m/>
    <s v="5362 COBBLESTONE LN"/>
    <x v="5"/>
    <x v="0"/>
    <x v="0"/>
    <m/>
  </r>
  <r>
    <n v="6"/>
    <n v="81"/>
    <n v="1"/>
    <d v="2006-02-15T00:00:00"/>
    <x v="2"/>
    <n v="1"/>
    <s v="Active Bethel Citizens"/>
    <n v="4214144"/>
    <n v="890263"/>
    <m/>
    <m/>
    <s v="FUQUA HOMES DESIGN CENTER"/>
    <m/>
    <s v="5370 COBBLESTONE LN"/>
    <x v="5"/>
    <x v="0"/>
    <x v="0"/>
    <m/>
  </r>
  <r>
    <n v="6"/>
    <n v="108"/>
    <n v="1"/>
    <d v="2006-02-15T00:00:00"/>
    <x v="0"/>
    <n v="1"/>
    <s v="Cal Young Neighborhood Association"/>
    <n v="4238858"/>
    <n v="893164"/>
    <m/>
    <m/>
    <s v="WALTER THOMAS A"/>
    <m/>
    <s v="1139 CEDAR RIDGE DR"/>
    <x v="5"/>
    <x v="0"/>
    <x v="0"/>
    <m/>
  </r>
  <r>
    <n v="6"/>
    <n v="224"/>
    <n v="1"/>
    <d v="2006-02-15T00:00:00"/>
    <x v="0"/>
    <n v="1"/>
    <s v="Santa Clara Community Organization"/>
    <n v="4223735"/>
    <n v="897896"/>
    <m/>
    <m/>
    <s v="NORDIC HOMES &amp; CONSTRUCTION"/>
    <m/>
    <s v="2421 CROWTHER DR"/>
    <x v="5"/>
    <x v="0"/>
    <x v="0"/>
    <m/>
  </r>
  <r>
    <n v="5"/>
    <n v="6590"/>
    <n v="1"/>
    <d v="2006-02-16T00:00:00"/>
    <x v="0"/>
    <n v="1"/>
    <s v="Laurel Hill Valley Citizens"/>
    <n v="4251720"/>
    <n v="871279"/>
    <m/>
    <m/>
    <s v="BROWN MERLE"/>
    <m/>
    <s v="2654 BRACKENFERN RD"/>
    <x v="5"/>
    <x v="0"/>
    <x v="0"/>
    <m/>
  </r>
  <r>
    <n v="5"/>
    <n v="4521"/>
    <n v="1"/>
    <d v="2006-02-17T00:00:00"/>
    <x v="0"/>
    <n v="1"/>
    <s v="Northeast Neighbors"/>
    <n v="4244355"/>
    <n v="898941"/>
    <m/>
    <m/>
    <s v="CHARACTER HOMES"/>
    <m/>
    <s v="2251 COMSTOCK AVE"/>
    <x v="5"/>
    <x v="0"/>
    <x v="0"/>
    <m/>
  </r>
  <r>
    <n v="6"/>
    <n v="113"/>
    <n v="1"/>
    <d v="2006-02-17T00:00:00"/>
    <x v="0"/>
    <n v="1"/>
    <s v="Cal Young Neighborhood Association"/>
    <n v="4238922"/>
    <n v="892912"/>
    <m/>
    <m/>
    <s v="WALTER THOMAS A"/>
    <m/>
    <s v="2171 KINGFISHER WAY"/>
    <x v="5"/>
    <x v="0"/>
    <x v="0"/>
    <m/>
  </r>
  <r>
    <n v="5"/>
    <n v="4042"/>
    <n v="1"/>
    <d v="2006-02-21T00:00:00"/>
    <x v="0"/>
    <n v="1"/>
    <s v="Southeast Neighbors"/>
    <n v="4245513"/>
    <n v="860021"/>
    <m/>
    <m/>
    <s v="DAHL RICH"/>
    <m/>
    <s v="4990 HUNTERS GLEN DR"/>
    <x v="5"/>
    <x v="0"/>
    <x v="0"/>
    <m/>
  </r>
  <r>
    <n v="5"/>
    <n v="5979"/>
    <n v="1"/>
    <d v="2006-02-21T00:00:00"/>
    <x v="0"/>
    <n v="1"/>
    <s v="Laurel Hill Valley Citizens"/>
    <n v="4250021"/>
    <n v="872736"/>
    <m/>
    <m/>
    <s v="CASCADE CONTRACTING"/>
    <m/>
    <s v="2677 HENDRICKS RIDGE DR"/>
    <x v="5"/>
    <x v="0"/>
    <x v="0"/>
    <m/>
  </r>
  <r>
    <n v="5"/>
    <n v="5981"/>
    <n v="1"/>
    <d v="2006-02-21T00:00:00"/>
    <x v="0"/>
    <n v="1"/>
    <s v="Laurel Hill Valley Citizens"/>
    <n v="4249971"/>
    <n v="872740"/>
    <m/>
    <m/>
    <s v="CASCADE CONTRACTING"/>
    <m/>
    <s v="2663 HENDRICKS RIDGE DR"/>
    <x v="5"/>
    <x v="0"/>
    <x v="0"/>
    <m/>
  </r>
  <r>
    <n v="5"/>
    <n v="6594"/>
    <n v="1"/>
    <d v="2006-02-22T00:00:00"/>
    <x v="0"/>
    <n v="1"/>
    <s v="Northeast Neighbors"/>
    <n v="4249118"/>
    <n v="894674"/>
    <m/>
    <s v="B1 Whidbey"/>
    <s v="OREGON ESTATES LLC"/>
    <m/>
    <s v="2765 LORD BYRON PL"/>
    <x v="5"/>
    <x v="0"/>
    <x v="0"/>
    <m/>
  </r>
  <r>
    <n v="5"/>
    <n v="6595"/>
    <n v="1"/>
    <d v="2006-02-22T00:00:00"/>
    <x v="0"/>
    <n v="1"/>
    <s v="Northeast Neighbors"/>
    <n v="4249128"/>
    <n v="894919"/>
    <m/>
    <s v="B1 Whidbey"/>
    <s v="OREGON ESTATES LLC"/>
    <m/>
    <s v="2843 LORD BYRON PL"/>
    <x v="5"/>
    <x v="0"/>
    <x v="0"/>
    <m/>
  </r>
  <r>
    <n v="6"/>
    <n v="250"/>
    <n v="1"/>
    <d v="2006-02-22T00:00:00"/>
    <x v="0"/>
    <n v="1"/>
    <s v="Northeast Neighbors"/>
    <n v="4250627"/>
    <n v="894865"/>
    <m/>
    <m/>
    <s v="ANSLOW &amp; DEGENEAULT"/>
    <m/>
    <s v="3345 ARLINGTON AVE"/>
    <x v="5"/>
    <x v="0"/>
    <x v="0"/>
    <m/>
  </r>
  <r>
    <n v="6"/>
    <n v="863"/>
    <n v="1"/>
    <d v="2006-02-22T00:00:00"/>
    <x v="1"/>
    <n v="1"/>
    <s v="Active Bethel Citizens"/>
    <n v="4222359"/>
    <n v="885125"/>
    <m/>
    <s v="Brookdale MHP"/>
    <s v="BROOKDALE LLC"/>
    <m/>
    <s v="3868 ALBAN ST, Unit 14"/>
    <x v="5"/>
    <x v="0"/>
    <x v="0"/>
    <m/>
  </r>
  <r>
    <n v="6"/>
    <n v="528"/>
    <n v="1"/>
    <d v="2006-02-23T00:00:00"/>
    <x v="0"/>
    <n v="1"/>
    <s v="Santa Clara Community Organization"/>
    <n v="4230912"/>
    <n v="903545"/>
    <m/>
    <s v="Plan 1CC Grassroots Think"/>
    <s v="CHURCH RICK"/>
    <m/>
    <s v="3635 RIVERCREST DR"/>
    <x v="5"/>
    <x v="0"/>
    <x v="0"/>
    <m/>
  </r>
  <r>
    <n v="5"/>
    <n v="6192"/>
    <n v="1"/>
    <d v="2006-02-27T00:00:00"/>
    <x v="0"/>
    <n v="1"/>
    <s v="Churchill Area Neighbors"/>
    <n v="4226264"/>
    <n v="869879"/>
    <m/>
    <m/>
    <s v="CASCADE DOOR WINDOW &amp; CONSTRUCTION"/>
    <m/>
    <s v="3010 WINTERCREEK DR"/>
    <x v="5"/>
    <x v="0"/>
    <x v="0"/>
    <m/>
  </r>
  <r>
    <n v="5"/>
    <n v="4907"/>
    <n v="1"/>
    <d v="2006-02-28T00:00:00"/>
    <x v="0"/>
    <n v="1"/>
    <s v="Churchill Area Neighbors"/>
    <n v="4223740"/>
    <n v="868439"/>
    <m/>
    <m/>
    <s v="MOODY JOHN T"/>
    <m/>
    <s v="3233 TIBURON LN"/>
    <x v="5"/>
    <x v="0"/>
    <x v="0"/>
    <m/>
  </r>
  <r>
    <n v="6"/>
    <n v="307"/>
    <n v="1"/>
    <d v="2006-02-28T00:00:00"/>
    <x v="0"/>
    <n v="1"/>
    <s v="Santa Clara Community Organization"/>
    <n v="4229173"/>
    <n v="905563"/>
    <m/>
    <s v="Barcelona"/>
    <s v="S S D LLC"/>
    <m/>
    <s v="4093 SCOTTDALE ST"/>
    <x v="5"/>
    <x v="0"/>
    <x v="0"/>
    <m/>
  </r>
  <r>
    <n v="6"/>
    <n v="508"/>
    <n v="1"/>
    <d v="2006-02-28T00:00:00"/>
    <x v="0"/>
    <n v="1"/>
    <s v="Santa Clara Community Organization"/>
    <n v="4223587"/>
    <n v="897915"/>
    <m/>
    <m/>
    <s v="KONOLD GARY"/>
    <m/>
    <s v="2434 CROWTHER DR"/>
    <x v="5"/>
    <x v="0"/>
    <x v="0"/>
    <m/>
  </r>
  <r>
    <n v="6"/>
    <n v="360"/>
    <n v="1"/>
    <d v="2006-03-01T00:00:00"/>
    <x v="0"/>
    <n v="1"/>
    <s v="Santa Clara Community Organization"/>
    <n v="4229167"/>
    <n v="905607"/>
    <m/>
    <s v="Messina - Arbor South"/>
    <s v="S S D LLC"/>
    <m/>
    <s v="4097 SCOTTDALE ST"/>
    <x v="5"/>
    <x v="0"/>
    <x v="0"/>
    <m/>
  </r>
  <r>
    <n v="6"/>
    <n v="117"/>
    <n v="1"/>
    <d v="2006-03-02T00:00:00"/>
    <x v="0"/>
    <n v="1"/>
    <s v="Cal Young Neighborhood Association"/>
    <n v="4238921"/>
    <n v="892851"/>
    <m/>
    <s v="Mascord Gladstone 22151A"/>
    <s v="WALTER THOMAS A"/>
    <m/>
    <s v="2153 KINGFISHER WAY"/>
    <x v="5"/>
    <x v="0"/>
    <x v="0"/>
    <m/>
  </r>
  <r>
    <n v="6"/>
    <n v="229"/>
    <n v="1"/>
    <d v="2006-03-02T00:00:00"/>
    <x v="0"/>
    <n v="1"/>
    <s v="Laurel Hill Valley Citizens"/>
    <n v="4250135"/>
    <n v="872708"/>
    <m/>
    <m/>
    <s v="ANTONE TONY"/>
    <m/>
    <s v="2691 HENDRICKS RIDGE DR"/>
    <x v="5"/>
    <x v="0"/>
    <x v="0"/>
    <m/>
  </r>
  <r>
    <n v="6"/>
    <n v="384"/>
    <n v="1"/>
    <d v="2006-03-02T00:00:00"/>
    <x v="0"/>
    <n v="1"/>
    <s v="Cal Young Neighborhood Association"/>
    <n v="4238775"/>
    <n v="892935"/>
    <m/>
    <s v="Dunthorpe-A"/>
    <s v="WALTER CUSTOM HOMES"/>
    <m/>
    <s v="2178 KINGFISHER WAY"/>
    <x v="5"/>
    <x v="0"/>
    <x v="0"/>
    <m/>
  </r>
  <r>
    <n v="6"/>
    <n v="445"/>
    <n v="1"/>
    <d v="2006-03-02T00:00:00"/>
    <x v="0"/>
    <n v="1"/>
    <s v="Laurel Hill Valley Citizens"/>
    <n v="4250135"/>
    <n v="872764"/>
    <m/>
    <m/>
    <s v="BEZATES TODD"/>
    <m/>
    <s v="2388 RIVERVIEW ST"/>
    <x v="5"/>
    <x v="0"/>
    <x v="0"/>
    <m/>
  </r>
  <r>
    <n v="6"/>
    <n v="419"/>
    <n v="1"/>
    <d v="2006-03-03T00:00:00"/>
    <x v="0"/>
    <n v="1"/>
    <s v="Santa Clara Community Organization"/>
    <n v="4232036"/>
    <n v="900352"/>
    <m/>
    <m/>
    <s v="CRESCENT HOMES INC"/>
    <m/>
    <s v="347 LAZY AVE"/>
    <x v="5"/>
    <x v="0"/>
    <x v="0"/>
    <m/>
  </r>
  <r>
    <n v="5"/>
    <n v="6261"/>
    <n v="1"/>
    <d v="2006-03-06T00:00:00"/>
    <x v="0"/>
    <n v="1"/>
    <s v="Harlow Neighbors"/>
    <n v="4249437"/>
    <n v="886550"/>
    <m/>
    <m/>
    <s v="RUHOFF HOMEBUILDERS INC"/>
    <m/>
    <s v="785 WAVERLY ST"/>
    <x v="5"/>
    <x v="0"/>
    <x v="0"/>
    <m/>
  </r>
  <r>
    <n v="6"/>
    <n v="306"/>
    <n v="1"/>
    <d v="2006-03-06T00:00:00"/>
    <x v="0"/>
    <n v="1"/>
    <s v="Santa Clara Community Organization"/>
    <n v="4229179"/>
    <n v="905517"/>
    <m/>
    <s v="Arbor South Madrid"/>
    <s v="S S D LLC"/>
    <m/>
    <s v="4089 SCOTTDALE ST"/>
    <x v="5"/>
    <x v="0"/>
    <x v="0"/>
    <m/>
  </r>
  <r>
    <n v="6"/>
    <n v="645"/>
    <n v="1"/>
    <d v="2006-03-06T00:00:00"/>
    <x v="0"/>
    <n v="1"/>
    <s v="Santa Clara Community Organization"/>
    <n v="4226852"/>
    <n v="908882"/>
    <m/>
    <m/>
    <s v="BRUCE WIECHERT CUSTOM HOMES"/>
    <m/>
    <s v="73 WILLOW SPRINGS DR"/>
    <x v="5"/>
    <x v="0"/>
    <x v="0"/>
    <m/>
  </r>
  <r>
    <n v="6"/>
    <n v="302"/>
    <n v="1"/>
    <d v="2006-03-07T00:00:00"/>
    <x v="0"/>
    <n v="1"/>
    <s v="Cal Young Neighborhood Association"/>
    <n v="4246325"/>
    <n v="891173"/>
    <m/>
    <m/>
    <s v="MCBETH BUILDERS INC"/>
    <m/>
    <s v="2739 JEPPESEN ACRES RD"/>
    <x v="5"/>
    <x v="0"/>
    <x v="0"/>
    <m/>
  </r>
  <r>
    <n v="5"/>
    <n v="6203"/>
    <n v="1"/>
    <d v="2006-03-08T00:00:00"/>
    <x v="3"/>
    <n v="2"/>
    <s v="West University Neighbors"/>
    <n v="4241436"/>
    <n v="877566"/>
    <m/>
    <m/>
    <s v="HANSEN T DEAN &amp; PATRICIA S"/>
    <m/>
    <s v="455 E 13TH AVE"/>
    <x v="5"/>
    <x v="1"/>
    <x v="1"/>
    <s v="Duplex created. BP notes (zoning): &quot;Per the information provided by the applicant to the project coordinator, the upstairs of the house functions as one dwelling unit that is rented out in it's entirty. Per land use definition, the basement is considered as 1 dwelling unit separate from the upstairs, as the basement has it's own ground level entrance and is not connected to upstairs... Therefore, the house totals two separate units.&quot;"/>
  </r>
  <r>
    <n v="6"/>
    <n v="484"/>
    <n v="1"/>
    <d v="2006-03-10T00:00:00"/>
    <x v="0"/>
    <n v="1"/>
    <s v="Northeast Neighbors"/>
    <n v="4243419"/>
    <n v="897080"/>
    <m/>
    <m/>
    <s v="MELTEBEKE CONSTRUCTION DBA"/>
    <m/>
    <s v="2115 LAKEVIEW DR"/>
    <x v="5"/>
    <x v="0"/>
    <x v="0"/>
    <m/>
  </r>
  <r>
    <n v="6"/>
    <n v="550"/>
    <n v="1"/>
    <d v="2006-03-10T00:00:00"/>
    <x v="0"/>
    <n v="1"/>
    <s v="Churchill Area Neighbors"/>
    <n v="4229024"/>
    <n v="869154"/>
    <m/>
    <m/>
    <s v="JORDAN &amp; JORDAN CONSTRUCTION"/>
    <m/>
    <s v="2834 BLACKTAIL DR"/>
    <x v="5"/>
    <x v="0"/>
    <x v="0"/>
    <m/>
  </r>
  <r>
    <n v="5"/>
    <n v="5135"/>
    <n v="1"/>
    <d v="2006-03-13T00:00:00"/>
    <x v="8"/>
    <n v="3"/>
    <s v="Active Bethel Citizens"/>
    <n v="4222496"/>
    <n v="892383"/>
    <m/>
    <s v="Alpine Court Senior"/>
    <s v="KIEFERS BARGER ROAD LLC"/>
    <m/>
    <s v="3776 EVEREST LP"/>
    <x v="5"/>
    <x v="1"/>
    <x v="1"/>
    <m/>
  </r>
  <r>
    <n v="5"/>
    <n v="5137"/>
    <n v="1"/>
    <d v="2006-03-13T00:00:00"/>
    <x v="8"/>
    <n v="3"/>
    <s v="Active Bethel Citizens"/>
    <n v="4222592"/>
    <n v="892462"/>
    <m/>
    <s v="Alpine Court Senior"/>
    <s v="KIEFERS BARGER ROAD LLC"/>
    <m/>
    <s v="3713 WHITNEY LN"/>
    <x v="5"/>
    <x v="1"/>
    <x v="1"/>
    <m/>
  </r>
  <r>
    <n v="5"/>
    <n v="5138"/>
    <n v="1"/>
    <d v="2006-03-13T00:00:00"/>
    <x v="8"/>
    <n v="3"/>
    <s v="Active Bethel Citizens"/>
    <n v="4222595"/>
    <n v="892606"/>
    <m/>
    <s v="Alpine Court Senior"/>
    <s v="KIEFERS BARGER ROAD LLC"/>
    <m/>
    <s v="3751 WHITNEY LN"/>
    <x v="5"/>
    <x v="1"/>
    <x v="1"/>
    <m/>
  </r>
  <r>
    <n v="5"/>
    <n v="5139"/>
    <n v="1"/>
    <d v="2006-03-13T00:00:00"/>
    <x v="8"/>
    <n v="3"/>
    <s v="Active Bethel Citizens"/>
    <n v="4222501"/>
    <n v="892609"/>
    <m/>
    <s v="Alpine Court Senior"/>
    <s v="KIEFERS BARGER ROAD LLC"/>
    <m/>
    <s v="3756 WHITNEY LN"/>
    <x v="5"/>
    <x v="1"/>
    <x v="1"/>
    <m/>
  </r>
  <r>
    <n v="5"/>
    <n v="5140"/>
    <n v="1"/>
    <d v="2006-03-13T00:00:00"/>
    <x v="8"/>
    <n v="3"/>
    <s v="Active Bethel Citizens"/>
    <n v="4222507"/>
    <n v="892464"/>
    <m/>
    <s v="Alpine Court Senior"/>
    <s v="KIEFERS BARGER ROAD LLC"/>
    <m/>
    <s v="3716 WHITNEY LN"/>
    <x v="5"/>
    <x v="1"/>
    <x v="1"/>
    <m/>
  </r>
  <r>
    <n v="5"/>
    <n v="5639"/>
    <n v="1"/>
    <d v="2006-03-13T00:00:00"/>
    <x v="0"/>
    <n v="1"/>
    <s v="Friendly Area Neighbors"/>
    <n v="4233261"/>
    <n v="871305"/>
    <m/>
    <m/>
    <s v="MCKAY A BRUCE"/>
    <m/>
    <s v="2793 MALIBU WAY"/>
    <x v="5"/>
    <x v="0"/>
    <x v="0"/>
    <m/>
  </r>
  <r>
    <n v="6"/>
    <n v="282"/>
    <n v="1"/>
    <d v="2006-03-13T00:00:00"/>
    <x v="0"/>
    <n v="1"/>
    <s v="Churchill Area Neighbors"/>
    <n v="4223721"/>
    <n v="868135"/>
    <m/>
    <m/>
    <s v="HUNT GLEN P"/>
    <m/>
    <s v="3265 TIBURON LN"/>
    <x v="5"/>
    <x v="0"/>
    <x v="0"/>
    <m/>
  </r>
  <r>
    <n v="5"/>
    <n v="4677"/>
    <n v="1"/>
    <d v="2006-03-14T00:00:00"/>
    <x v="0"/>
    <n v="1"/>
    <s v="Churchill Area Neighbors"/>
    <n v="4229465"/>
    <n v="869330"/>
    <m/>
    <m/>
    <s v="PIERCE CONSTRUCTION &amp; DESIGN"/>
    <m/>
    <s v="2590 BLACKTAIL DR"/>
    <x v="5"/>
    <x v="0"/>
    <x v="0"/>
    <m/>
  </r>
  <r>
    <n v="6"/>
    <n v="590"/>
    <n v="1"/>
    <d v="2006-03-14T00:00:00"/>
    <x v="0"/>
    <n v="1"/>
    <s v="Churchill Area Neighbors"/>
    <n v="4227178"/>
    <n v="870018"/>
    <m/>
    <m/>
    <s v="SEERY JESSE"/>
    <m/>
    <s v="3329 WINTERCREEK CT"/>
    <x v="5"/>
    <x v="0"/>
    <x v="0"/>
    <m/>
  </r>
  <r>
    <n v="6"/>
    <n v="194"/>
    <n v="1"/>
    <d v="2006-03-15T00:00:00"/>
    <x v="0"/>
    <n v="1"/>
    <s v="Churchill Area Neighbors"/>
    <n v="4223178"/>
    <n v="868760"/>
    <m/>
    <m/>
    <s v="ASCEND LLC"/>
    <m/>
    <s v="3160 SUMMIT SKY BLVD"/>
    <x v="5"/>
    <x v="0"/>
    <x v="0"/>
    <m/>
  </r>
  <r>
    <n v="6"/>
    <n v="218"/>
    <n v="1"/>
    <d v="2006-03-16T00:00:00"/>
    <x v="0"/>
    <n v="1"/>
    <s v="Cal Young Neighborhood Association"/>
    <n v="4238771"/>
    <n v="892877"/>
    <m/>
    <s v="Watton Design Oswego"/>
    <s v="WALTER THOMAS A"/>
    <m/>
    <s v="2166 KINGFISHER WAY"/>
    <x v="5"/>
    <x v="0"/>
    <x v="0"/>
    <m/>
  </r>
  <r>
    <n v="6"/>
    <n v="529"/>
    <n v="1"/>
    <d v="2006-03-16T00:00:00"/>
    <x v="0"/>
    <n v="1"/>
    <s v="River Road Community Organization"/>
    <n v="4226224"/>
    <n v="896908"/>
    <m/>
    <s v="Plan 1BB Grassroots Think"/>
    <s v="CARNAHAN JOSH"/>
    <m/>
    <s v="1115 SKIPPER AVE"/>
    <x v="5"/>
    <x v="0"/>
    <x v="0"/>
    <m/>
  </r>
  <r>
    <n v="6"/>
    <n v="557"/>
    <n v="1"/>
    <d v="2006-03-16T00:00:00"/>
    <x v="0"/>
    <n v="1"/>
    <s v="Active Bethel Citizens"/>
    <n v="4215954"/>
    <n v="889214"/>
    <m/>
    <s v="Rockport"/>
    <s v="D R HORTON INC"/>
    <m/>
    <s v="1125 PEASCOD DR"/>
    <x v="5"/>
    <x v="0"/>
    <x v="0"/>
    <m/>
  </r>
  <r>
    <n v="6"/>
    <n v="558"/>
    <n v="1"/>
    <d v="2006-03-16T00:00:00"/>
    <x v="0"/>
    <n v="1"/>
    <s v="Active Bethel Citizens"/>
    <n v="4216534"/>
    <n v="889374"/>
    <m/>
    <s v="Stafford"/>
    <s v="D R HORTON INC"/>
    <m/>
    <s v="1164 LUDGATE DR"/>
    <x v="5"/>
    <x v="0"/>
    <x v="0"/>
    <m/>
  </r>
  <r>
    <n v="6"/>
    <n v="559"/>
    <n v="1"/>
    <d v="2006-03-16T00:00:00"/>
    <x v="0"/>
    <n v="1"/>
    <s v="Active Bethel Citizens"/>
    <n v="4216436"/>
    <n v="889352"/>
    <m/>
    <s v="Stafford"/>
    <s v="D R HORTON INC"/>
    <m/>
    <s v="1167 THRONE DR"/>
    <x v="5"/>
    <x v="0"/>
    <x v="0"/>
    <m/>
  </r>
  <r>
    <n v="5"/>
    <n v="6166"/>
    <n v="1"/>
    <d v="2006-03-17T00:00:00"/>
    <x v="0"/>
    <n v="1"/>
    <s v="Laurel Hill Valley Citizens"/>
    <n v="4249561"/>
    <n v="872617"/>
    <m/>
    <m/>
    <s v="HOPPS AARON &amp; CHOTARD CEVINAH"/>
    <m/>
    <s v="2402 SUNTREK DR"/>
    <x v="5"/>
    <x v="0"/>
    <x v="0"/>
    <m/>
  </r>
  <r>
    <n v="6"/>
    <n v="964"/>
    <n v="1"/>
    <d v="2006-03-17T00:00:00"/>
    <x v="2"/>
    <n v="1"/>
    <s v="Active Bethel Citizens"/>
    <n v="4215480"/>
    <n v="884980"/>
    <m/>
    <m/>
    <s v="MULLER JOSEPH W &amp; FAYE L"/>
    <m/>
    <s v="4975 MORELY LP"/>
    <x v="5"/>
    <x v="0"/>
    <x v="0"/>
    <m/>
  </r>
  <r>
    <n v="6"/>
    <n v="44"/>
    <n v="1"/>
    <d v="2006-03-21T00:00:00"/>
    <x v="8"/>
    <n v="3"/>
    <s v="Downtown Neighborhood Association"/>
    <n v="4240556"/>
    <n v="877356"/>
    <m/>
    <m/>
    <s v="20LLC"/>
    <m/>
    <s v="1336 HIGH ALY"/>
    <x v="5"/>
    <x v="1"/>
    <x v="1"/>
    <s v="Confirmed dwellings; 3 proposed apartments, 1 existing."/>
  </r>
  <r>
    <n v="6"/>
    <n v="402"/>
    <n v="1"/>
    <d v="2006-03-21T00:00:00"/>
    <x v="0"/>
    <n v="1"/>
    <s v="Active Bethel Citizens"/>
    <n v="4212136"/>
    <n v="895286"/>
    <m/>
    <m/>
    <s v="TAYLOR BRET &amp; CORINNE"/>
    <m/>
    <s v="2304 OHIO ST"/>
    <x v="5"/>
    <x v="0"/>
    <x v="0"/>
    <m/>
  </r>
  <r>
    <n v="6"/>
    <n v="689"/>
    <n v="1"/>
    <d v="2006-03-21T00:00:00"/>
    <x v="0"/>
    <n v="1"/>
    <s v="Active Bethel Citizens"/>
    <n v="4215819"/>
    <n v="889468"/>
    <m/>
    <s v="DR Horton Stafford"/>
    <s v="D R HORTON INC"/>
    <m/>
    <s v="1164 PEASCOD DR"/>
    <x v="5"/>
    <x v="0"/>
    <x v="0"/>
    <m/>
  </r>
  <r>
    <n v="6"/>
    <n v="692"/>
    <n v="1"/>
    <d v="2006-03-21T00:00:00"/>
    <x v="0"/>
    <n v="1"/>
    <s v="Active Bethel Citizens"/>
    <n v="4216287"/>
    <n v="889357"/>
    <m/>
    <s v="D R Horton Rockport"/>
    <s v="D R HORTON INC"/>
    <m/>
    <s v="1162 THRONE DR"/>
    <x v="5"/>
    <x v="0"/>
    <x v="0"/>
    <m/>
  </r>
  <r>
    <n v="6"/>
    <n v="693"/>
    <n v="1"/>
    <d v="2006-03-21T00:00:00"/>
    <x v="0"/>
    <n v="1"/>
    <s v="Active Bethel Citizens"/>
    <n v="4215816"/>
    <n v="889406"/>
    <m/>
    <s v="D R Horton Rockport"/>
    <s v="D R HORTON INC"/>
    <m/>
    <s v="1158 PEASCOD DR"/>
    <x v="5"/>
    <x v="0"/>
    <x v="0"/>
    <m/>
  </r>
  <r>
    <n v="6"/>
    <n v="561"/>
    <n v="1"/>
    <d v="2006-03-23T00:00:00"/>
    <x v="0"/>
    <n v="1"/>
    <s v="Active Bethel Citizens"/>
    <n v="4216665"/>
    <n v="888998"/>
    <m/>
    <s v="Brentwood"/>
    <s v="D R HORTON INC"/>
    <m/>
    <s v="1117 LUDGATE DR"/>
    <x v="5"/>
    <x v="0"/>
    <x v="0"/>
    <m/>
  </r>
  <r>
    <n v="6"/>
    <n v="694"/>
    <n v="1"/>
    <d v="2006-03-23T00:00:00"/>
    <x v="0"/>
    <n v="1"/>
    <s v="Active Bethel Citizens"/>
    <n v="4216194"/>
    <n v="889387"/>
    <m/>
    <s v="DR Horton Acadia"/>
    <s v="D R HORTON INC"/>
    <m/>
    <s v="1161 HEATHMAN DR"/>
    <x v="5"/>
    <x v="0"/>
    <x v="0"/>
    <m/>
  </r>
  <r>
    <n v="6"/>
    <n v="695"/>
    <n v="1"/>
    <d v="2006-03-23T00:00:00"/>
    <x v="0"/>
    <n v="1"/>
    <s v="Active Bethel Citizens"/>
    <n v="4215814"/>
    <n v="889343"/>
    <m/>
    <s v="DR Horton Acadia"/>
    <s v="D R HORTON INC"/>
    <m/>
    <s v="1150 PEASCOD DR"/>
    <x v="5"/>
    <x v="0"/>
    <x v="0"/>
    <m/>
  </r>
  <r>
    <n v="6"/>
    <n v="219"/>
    <n v="1"/>
    <d v="2006-03-27T00:00:00"/>
    <x v="0"/>
    <n v="1"/>
    <s v="Cal Young Neighborhood Association"/>
    <n v="4238768"/>
    <n v="892817"/>
    <m/>
    <s v="Mascord Phoenix 2.0 - 22145"/>
    <s v="WALTER THOMAS A"/>
    <m/>
    <s v="2144 KINGFISHER WAY"/>
    <x v="5"/>
    <x v="0"/>
    <x v="0"/>
    <m/>
  </r>
  <r>
    <n v="6"/>
    <n v="676"/>
    <n v="1"/>
    <d v="2006-03-27T00:00:00"/>
    <x v="0"/>
    <n v="1"/>
    <s v="Churchill Area Neighbors"/>
    <n v="4228239"/>
    <n v="870806"/>
    <m/>
    <m/>
    <s v="RELIEF NURSERY"/>
    <m/>
    <s v="2693 SUNCREST AVE"/>
    <x v="5"/>
    <x v="0"/>
    <x v="0"/>
    <m/>
  </r>
  <r>
    <n v="6"/>
    <n v="651"/>
    <n v="1"/>
    <d v="2006-03-28T00:00:00"/>
    <x v="0"/>
    <n v="1"/>
    <s v="Santa Clara Community Organization"/>
    <n v="4232352"/>
    <n v="899880"/>
    <m/>
    <m/>
    <s v="HALL DAN"/>
    <m/>
    <s v="2856 TAITO ST"/>
    <x v="5"/>
    <x v="0"/>
    <x v="0"/>
    <m/>
  </r>
  <r>
    <n v="6"/>
    <n v="701"/>
    <n v="1"/>
    <d v="2006-03-28T00:00:00"/>
    <x v="0"/>
    <n v="1"/>
    <s v="Churchill Area Neighbors"/>
    <n v="4222870"/>
    <n v="869656"/>
    <m/>
    <m/>
    <s v="ELLIOTT DONALD D"/>
    <m/>
    <s v="3097 SUMMIT SKY BLVD"/>
    <x v="5"/>
    <x v="0"/>
    <x v="0"/>
    <m/>
  </r>
  <r>
    <n v="6"/>
    <n v="547"/>
    <n v="1"/>
    <d v="2006-03-29T00:00:00"/>
    <x v="0"/>
    <n v="1"/>
    <s v="Southeast Neighbors"/>
    <n v="4245450"/>
    <n v="862622"/>
    <m/>
    <m/>
    <s v="MCDOUGAL KEITH"/>
    <m/>
    <s v="1415 BARBER DR"/>
    <x v="5"/>
    <x v="0"/>
    <x v="0"/>
    <m/>
  </r>
  <r>
    <n v="6"/>
    <n v="1060"/>
    <n v="1"/>
    <d v="2006-03-29T00:00:00"/>
    <x v="0"/>
    <n v="1"/>
    <s v="Santa Clara Community Organization"/>
    <n v="4229911"/>
    <n v="903542"/>
    <m/>
    <m/>
    <s v="MEIGS BENJAMIN A"/>
    <m/>
    <s v="3585 CASTREY ST"/>
    <x v="5"/>
    <x v="0"/>
    <x v="0"/>
    <m/>
  </r>
  <r>
    <n v="5"/>
    <n v="3070"/>
    <n v="1"/>
    <d v="2006-03-31T00:00:00"/>
    <x v="0"/>
    <n v="1"/>
    <s v="Southeast Neighbors"/>
    <n v="4241140"/>
    <n v="860114"/>
    <m/>
    <m/>
    <s v="RUTLEDGE CHUCK &amp; LISA"/>
    <m/>
    <s v="5075 ST CLAIR LN"/>
    <x v="5"/>
    <x v="0"/>
    <x v="0"/>
    <m/>
  </r>
  <r>
    <n v="6"/>
    <n v="633"/>
    <n v="1"/>
    <d v="2006-04-03T00:00:00"/>
    <x v="0"/>
    <n v="1"/>
    <s v="Santa Clara Community Organization"/>
    <n v="4226486"/>
    <n v="908640"/>
    <m/>
    <s v=" Meadowview-Wiechert"/>
    <s v="BRUCE WIECHERT CUSTOM HOMES"/>
    <m/>
    <s v="154 WILLOW SPRINGS DR"/>
    <x v="5"/>
    <x v="0"/>
    <x v="0"/>
    <m/>
  </r>
  <r>
    <n v="5"/>
    <n v="1879"/>
    <n v="1"/>
    <d v="2006-04-04T00:00:00"/>
    <x v="7"/>
    <n v="24"/>
    <s v="Active Bethel Citizens"/>
    <n v="4216264"/>
    <n v="885986"/>
    <m/>
    <s v="Heron Meadows"/>
    <s v="CANDLELIGHT PARTNERS LLC"/>
    <m/>
    <s v="630 THRONE DR"/>
    <x v="5"/>
    <x v="2"/>
    <x v="1"/>
    <s v="Change propose use code from 5-19 to 20+??"/>
  </r>
  <r>
    <n v="5"/>
    <n v="1880"/>
    <n v="1"/>
    <d v="2006-04-04T00:00:00"/>
    <x v="7"/>
    <n v="24"/>
    <s v="Active Bethel Citizens"/>
    <n v="4216510"/>
    <n v="885982"/>
    <m/>
    <s v="Heron Meadows"/>
    <s v="CANDLELIGHT PARTNERS LLC"/>
    <m/>
    <s v="590 THRONE DR"/>
    <x v="5"/>
    <x v="2"/>
    <x v="1"/>
    <s v="Change propose use code from 5-19 to 20+??"/>
  </r>
  <r>
    <n v="5"/>
    <n v="1881"/>
    <n v="1"/>
    <d v="2006-04-04T00:00:00"/>
    <x v="7"/>
    <n v="12"/>
    <s v="Active Bethel Citizens"/>
    <n v="4216454"/>
    <n v="886143"/>
    <m/>
    <s v="Heron Meadows"/>
    <s v="CANDLELIGHT PARTNERS LLC"/>
    <m/>
    <s v="555 THRONE DR"/>
    <x v="5"/>
    <x v="2"/>
    <x v="1"/>
    <m/>
  </r>
  <r>
    <n v="5"/>
    <n v="1882"/>
    <n v="1"/>
    <d v="2006-04-04T00:00:00"/>
    <x v="7"/>
    <n v="12"/>
    <s v="Active Bethel Citizens"/>
    <n v="4216597"/>
    <n v="886136"/>
    <m/>
    <s v="Heron Meadows"/>
    <s v="CANDLELIGHT PARTNERS LLC"/>
    <m/>
    <s v="570 THRONE DR"/>
    <x v="5"/>
    <x v="2"/>
    <x v="1"/>
    <m/>
  </r>
  <r>
    <n v="5"/>
    <n v="1883"/>
    <n v="1"/>
    <d v="2006-04-04T00:00:00"/>
    <x v="7"/>
    <n v="12"/>
    <s v="Active Bethel Citizens"/>
    <n v="4216430"/>
    <n v="886321"/>
    <m/>
    <s v="Heron Meadows"/>
    <s v="CANDLELIGHT PARTNERS LLC"/>
    <m/>
    <s v="525 THRONE DR"/>
    <x v="5"/>
    <x v="2"/>
    <x v="1"/>
    <m/>
  </r>
  <r>
    <n v="5"/>
    <n v="1884"/>
    <n v="1"/>
    <d v="2006-04-04T00:00:00"/>
    <x v="7"/>
    <n v="12"/>
    <s v="Active Bethel Citizens"/>
    <n v="4216603"/>
    <n v="886314"/>
    <m/>
    <s v="Heron Meadows"/>
    <s v="CANDLELIGHT PARTNERS LLC"/>
    <m/>
    <s v="550 THRONE DR"/>
    <x v="5"/>
    <x v="2"/>
    <x v="1"/>
    <m/>
  </r>
  <r>
    <n v="6"/>
    <n v="545"/>
    <n v="1"/>
    <d v="2006-04-04T00:00:00"/>
    <x v="0"/>
    <n v="1"/>
    <s v="River Road Community Organization"/>
    <n v="4233354"/>
    <n v="889804"/>
    <m/>
    <m/>
    <s v="PHAIGH RICH"/>
    <m/>
    <s v="132 E HILLIARD LN"/>
    <x v="5"/>
    <x v="0"/>
    <x v="0"/>
    <m/>
  </r>
  <r>
    <n v="6"/>
    <n v="1464"/>
    <n v="1"/>
    <d v="2006-04-04T00:00:00"/>
    <x v="1"/>
    <n v="1"/>
    <s v="Active Bethel Citizens"/>
    <n v="4217939"/>
    <n v="886467"/>
    <m/>
    <m/>
    <s v="MOBILE TOWNE WEST INC"/>
    <m/>
    <s v="555 N DANEBO AVE, Unit 26"/>
    <x v="5"/>
    <x v="0"/>
    <x v="0"/>
    <m/>
  </r>
  <r>
    <n v="6"/>
    <n v="688"/>
    <n v="1"/>
    <d v="2006-04-05T00:00:00"/>
    <x v="0"/>
    <n v="1"/>
    <s v="Active Bethel Citizens"/>
    <n v="4215957"/>
    <n v="889442"/>
    <m/>
    <s v="DR Horton Westport"/>
    <s v="D R HORTON INC"/>
    <m/>
    <s v="1159 PEASCOD DR"/>
    <x v="5"/>
    <x v="0"/>
    <x v="0"/>
    <m/>
  </r>
  <r>
    <n v="6"/>
    <n v="690"/>
    <n v="1"/>
    <d v="2006-04-05T00:00:00"/>
    <x v="0"/>
    <n v="1"/>
    <s v="Active Bethel Citizens"/>
    <n v="4216050"/>
    <n v="889334"/>
    <m/>
    <s v="DR Horton Brentwood"/>
    <s v="D R HORTON INC"/>
    <m/>
    <s v="1154 HEATHMAN DR"/>
    <x v="5"/>
    <x v="0"/>
    <x v="0"/>
    <m/>
  </r>
  <r>
    <n v="6"/>
    <n v="698"/>
    <n v="1"/>
    <d v="2006-04-05T00:00:00"/>
    <x v="0"/>
    <n v="1"/>
    <s v="Churchill Area Neighbors"/>
    <n v="4224231"/>
    <n v="870317"/>
    <m/>
    <m/>
    <s v="BREEDEN BROS INC"/>
    <m/>
    <s v="3339 BENTLEY AVE"/>
    <x v="5"/>
    <x v="0"/>
    <x v="0"/>
    <m/>
  </r>
  <r>
    <n v="5"/>
    <n v="4460"/>
    <n v="1"/>
    <d v="2006-04-06T00:00:00"/>
    <x v="0"/>
    <n v="1"/>
    <s v="Santa Clara Community Organization"/>
    <n v="4230682"/>
    <n v="901118"/>
    <m/>
    <m/>
    <s v="BRANDON JACK"/>
    <m/>
    <s v="197 RIVER LOOP 1"/>
    <x v="5"/>
    <x v="0"/>
    <x v="0"/>
    <m/>
  </r>
  <r>
    <n v="6"/>
    <n v="696"/>
    <n v="1"/>
    <d v="2006-04-06T00:00:00"/>
    <x v="0"/>
    <n v="1"/>
    <s v="Santa Clara Community Organization"/>
    <n v="4223726"/>
    <n v="898158"/>
    <m/>
    <m/>
    <s v="BREEDEN BROS INC--DUPLICATE"/>
    <m/>
    <s v="2464 BORDERS DR"/>
    <x v="5"/>
    <x v="0"/>
    <x v="0"/>
    <m/>
  </r>
  <r>
    <n v="6"/>
    <n v="981"/>
    <n v="1"/>
    <d v="2006-04-06T00:00:00"/>
    <x v="0"/>
    <n v="1"/>
    <s v="Santa Clara Community Organization"/>
    <n v="4226991"/>
    <n v="908176"/>
    <m/>
    <m/>
    <s v="FUTURE B HOMES INC"/>
    <m/>
    <s v="70 STONEHAVEN ST"/>
    <x v="5"/>
    <x v="0"/>
    <x v="0"/>
    <m/>
  </r>
  <r>
    <n v="5"/>
    <n v="2810"/>
    <n v="1"/>
    <d v="2006-04-07T00:00:00"/>
    <x v="0"/>
    <n v="1"/>
    <s v="Santa Clara Community Organization"/>
    <n v="4223601"/>
    <n v="898307"/>
    <m/>
    <s v="Heitman Oxford"/>
    <s v="HEITMAN CUSTOM HOMES"/>
    <m/>
    <s v="2481 CROWTHER DR"/>
    <x v="5"/>
    <x v="0"/>
    <x v="0"/>
    <m/>
  </r>
  <r>
    <n v="6"/>
    <n v="768"/>
    <n v="1"/>
    <d v="2006-04-07T00:00:00"/>
    <x v="2"/>
    <n v="1"/>
    <s v="Active Bethel Citizens"/>
    <n v="4214172"/>
    <n v="890466"/>
    <m/>
    <s v="West Eugene Village"/>
    <s v="FUQUA HOMES DESIGN CENTER"/>
    <m/>
    <s v="5374 BRIDGEWATER DR"/>
    <x v="5"/>
    <x v="0"/>
    <x v="0"/>
    <m/>
  </r>
  <r>
    <n v="6"/>
    <n v="861"/>
    <n v="1"/>
    <d v="2006-04-07T00:00:00"/>
    <x v="0"/>
    <n v="1"/>
    <s v="Santa Clara Community Organization"/>
    <n v="4223644"/>
    <n v="898390"/>
    <m/>
    <s v="Mascord 1146A"/>
    <s v="HEITMAN CUSTOM HOMES"/>
    <m/>
    <s v="1118 WOODEN WAY"/>
    <x v="5"/>
    <x v="0"/>
    <x v="0"/>
    <m/>
  </r>
  <r>
    <n v="5"/>
    <n v="4848"/>
    <n v="1"/>
    <d v="2006-04-10T00:00:00"/>
    <x v="0"/>
    <n v="1"/>
    <s v="Southeast Neighbors"/>
    <n v="4241226"/>
    <n v="860876"/>
    <m/>
    <m/>
    <s v="JASPER HILLS CONSTRUCTION"/>
    <m/>
    <s v="4962 FOX HOLLOW RD"/>
    <x v="5"/>
    <x v="0"/>
    <x v="0"/>
    <m/>
  </r>
  <r>
    <n v="6"/>
    <n v="82"/>
    <n v="1"/>
    <d v="2006-04-10T00:00:00"/>
    <x v="0"/>
    <n v="1"/>
    <s v="Churchill Area Neighbors"/>
    <n v="4221110"/>
    <n v="873962"/>
    <m/>
    <m/>
    <s v="PADDOCK JAMES"/>
    <m/>
    <s v="2321 ROLLIE LP"/>
    <x v="5"/>
    <x v="0"/>
    <x v="0"/>
    <m/>
  </r>
  <r>
    <n v="6"/>
    <n v="1005"/>
    <n v="1"/>
    <d v="2006-04-10T00:00:00"/>
    <x v="0"/>
    <n v="1"/>
    <s v="Active Bethel Citizens"/>
    <n v="4222868"/>
    <n v="891894"/>
    <m/>
    <m/>
    <s v="BRANDT-DRURY J M"/>
    <m/>
    <s v="3809 DOVE LN"/>
    <x v="5"/>
    <x v="0"/>
    <x v="0"/>
    <m/>
  </r>
  <r>
    <n v="6"/>
    <n v="1009"/>
    <n v="1"/>
    <d v="2006-04-10T00:00:00"/>
    <x v="0"/>
    <n v="1"/>
    <s v="Santa Clara Community Organization"/>
    <n v="4227048"/>
    <n v="908903"/>
    <m/>
    <m/>
    <s v="BRUCE WIECHERT CUSTOM HOMES"/>
    <m/>
    <s v="49 WILLOW SPRINGS DR"/>
    <x v="5"/>
    <x v="0"/>
    <x v="0"/>
    <m/>
  </r>
  <r>
    <n v="6"/>
    <n v="679"/>
    <n v="1"/>
    <d v="2006-04-11T00:00:00"/>
    <x v="0"/>
    <n v="1"/>
    <s v="Southeast Neighbors"/>
    <n v="4246367"/>
    <n v="863208"/>
    <m/>
    <m/>
    <s v="SHARP JEFFREY"/>
    <m/>
    <s v="1848 E 43RD AVE"/>
    <x v="5"/>
    <x v="0"/>
    <x v="0"/>
    <m/>
  </r>
  <r>
    <n v="6"/>
    <n v="1292"/>
    <n v="1"/>
    <d v="2006-04-11T00:00:00"/>
    <x v="0"/>
    <n v="1"/>
    <s v="Cal Young Neighborhood Association"/>
    <n v="4243159"/>
    <n v="889916"/>
    <m/>
    <m/>
    <s v="SKELTON NICK"/>
    <m/>
    <s v="1611 GILHAM RD"/>
    <x v="5"/>
    <x v="0"/>
    <x v="0"/>
    <m/>
  </r>
  <r>
    <n v="5"/>
    <n v="5060"/>
    <n v="1"/>
    <d v="2006-04-12T00:00:00"/>
    <x v="3"/>
    <n v="2"/>
    <s v="Northeast Neighbors"/>
    <n v="4246710"/>
    <n v="896610"/>
    <m/>
    <s v="Mascord 4013"/>
    <s v="ROUNDSTONE CONSTRUCTION"/>
    <m/>
    <s v="2592 BELLE TERRA DR"/>
    <x v="5"/>
    <x v="1"/>
    <x v="1"/>
    <m/>
  </r>
  <r>
    <n v="6"/>
    <n v="943"/>
    <n v="1"/>
    <d v="2006-04-12T00:00:00"/>
    <x v="0"/>
    <n v="1"/>
    <s v="Northeast Neighbors"/>
    <n v="4242764"/>
    <n v="897114"/>
    <m/>
    <s v="newport model 2006"/>
    <s v="MELTEBEKE CONSTRUCTION DBA"/>
    <m/>
    <s v="3120 LAKE CREST DR"/>
    <x v="5"/>
    <x v="0"/>
    <x v="0"/>
    <m/>
  </r>
  <r>
    <n v="6"/>
    <n v="990"/>
    <n v="1"/>
    <d v="2006-04-12T00:00:00"/>
    <x v="0"/>
    <n v="1"/>
    <s v="Active Bethel Citizens"/>
    <n v="4216298"/>
    <n v="889683"/>
    <m/>
    <s v="Santa Monica"/>
    <s v="D R HORTON INC"/>
    <m/>
    <s v="1228 THRONE DR"/>
    <x v="5"/>
    <x v="0"/>
    <x v="0"/>
    <m/>
  </r>
  <r>
    <n v="6"/>
    <n v="991"/>
    <n v="1"/>
    <d v="2006-04-12T00:00:00"/>
    <x v="0"/>
    <n v="1"/>
    <s v="Active Bethel Citizens"/>
    <n v="4216195"/>
    <n v="889447"/>
    <m/>
    <s v="SANTA MONICA 2452 B"/>
    <s v="D R HORTON INC"/>
    <m/>
    <s v="1169 HEATHMAN DR"/>
    <x v="5"/>
    <x v="0"/>
    <x v="0"/>
    <m/>
  </r>
  <r>
    <n v="6"/>
    <n v="992"/>
    <n v="1"/>
    <d v="2006-04-12T00:00:00"/>
    <x v="0"/>
    <n v="1"/>
    <s v="Active Bethel Citizens"/>
    <n v="4216205"/>
    <n v="889744"/>
    <m/>
    <s v="WESTPORT 2054 A"/>
    <s v="D R HORTON INC"/>
    <m/>
    <s v="1197 HEATHMAN DR"/>
    <x v="5"/>
    <x v="0"/>
    <x v="0"/>
    <m/>
  </r>
  <r>
    <n v="6"/>
    <n v="993"/>
    <n v="1"/>
    <d v="2006-04-12T00:00:00"/>
    <x v="0"/>
    <n v="1"/>
    <s v="Active Bethel Citizens"/>
    <n v="4215822"/>
    <n v="889592"/>
    <m/>
    <s v="ROCKPORT 1479 A"/>
    <s v="D R HORTON INC"/>
    <m/>
    <s v="1176 PEASCOD DR"/>
    <x v="5"/>
    <x v="0"/>
    <x v="0"/>
    <m/>
  </r>
  <r>
    <n v="5"/>
    <n v="6193"/>
    <n v="1"/>
    <d v="2006-04-13T00:00:00"/>
    <x v="0"/>
    <n v="1"/>
    <s v="Santa Clara Community Organization"/>
    <n v="4228857"/>
    <n v="898103"/>
    <m/>
    <m/>
    <s v="CLARKE LAWRENCE E"/>
    <m/>
    <s v="320 EXETER AVE"/>
    <x v="5"/>
    <x v="0"/>
    <x v="0"/>
    <m/>
  </r>
  <r>
    <n v="6"/>
    <n v="416"/>
    <n v="1"/>
    <d v="2006-04-13T00:00:00"/>
    <x v="0"/>
    <n v="1"/>
    <s v="Northeast Neighbors"/>
    <n v="4244345"/>
    <n v="896001"/>
    <m/>
    <m/>
    <s v="RICHESON MARSHA"/>
    <m/>
    <s v="2185 CARRIAGE DR"/>
    <x v="5"/>
    <x v="0"/>
    <x v="0"/>
    <m/>
  </r>
  <r>
    <n v="6"/>
    <n v="458"/>
    <n v="1"/>
    <d v="2006-04-13T00:00:00"/>
    <x v="0"/>
    <n v="1"/>
    <s v="Fairmount Neighbors"/>
    <n v="4247113"/>
    <n v="876311"/>
    <m/>
    <m/>
    <s v="COGSWELL CURT"/>
    <m/>
    <s v="1530 ORCHARD ALY"/>
    <x v="5"/>
    <x v="0"/>
    <x v="0"/>
    <m/>
  </r>
  <r>
    <n v="6"/>
    <n v="553"/>
    <n v="1"/>
    <d v="2006-04-13T00:00:00"/>
    <x v="0"/>
    <n v="1"/>
    <s v="Northeast Neighbors"/>
    <n v="4249126"/>
    <n v="894796"/>
    <m/>
    <s v="B2 Fildago"/>
    <s v="OREGON ESTATES LLC"/>
    <m/>
    <s v="2803 LORD BYRON PL"/>
    <x v="5"/>
    <x v="0"/>
    <x v="0"/>
    <m/>
  </r>
  <r>
    <n v="6"/>
    <n v="961"/>
    <n v="1"/>
    <d v="2006-04-13T00:00:00"/>
    <x v="0"/>
    <n v="1"/>
    <s v="Northeast Neighbors"/>
    <n v="4249132"/>
    <n v="895004"/>
    <m/>
    <s v="B3 Vashon"/>
    <s v="OREGON ESTATES LLC"/>
    <m/>
    <s v="2873 LORD BYRON PL"/>
    <x v="5"/>
    <x v="0"/>
    <x v="0"/>
    <m/>
  </r>
  <r>
    <n v="6"/>
    <n v="963"/>
    <n v="1"/>
    <d v="2006-04-13T00:00:00"/>
    <x v="0"/>
    <n v="1"/>
    <s v="Northeast Neighbors"/>
    <n v="4249121"/>
    <n v="894761"/>
    <m/>
    <s v="B3 Vashon"/>
    <s v="OREGON ESTATES LLC"/>
    <m/>
    <s v="2795 LORD BYRON PL"/>
    <x v="5"/>
    <x v="0"/>
    <x v="0"/>
    <m/>
  </r>
  <r>
    <n v="6"/>
    <n v="1339"/>
    <n v="1"/>
    <d v="2006-04-13T00:00:00"/>
    <x v="0"/>
    <n v="1"/>
    <s v="Santa Clara Community Organization"/>
    <n v="4229537"/>
    <n v="900450"/>
    <m/>
    <m/>
    <s v="SALGADO JOSE &amp; JANEA"/>
    <m/>
    <s v="3002 RIVER RD"/>
    <x v="5"/>
    <x v="0"/>
    <x v="0"/>
    <m/>
  </r>
  <r>
    <n v="6"/>
    <n v="1646"/>
    <n v="1"/>
    <d v="2006-04-13T00:00:00"/>
    <x v="1"/>
    <n v="1"/>
    <s v="Active Bethel Citizens"/>
    <n v="4220215"/>
    <n v="885248"/>
    <m/>
    <s v="Roosevelt Acres MHP"/>
    <s v="EMERALD LIFESTYLE HOMES"/>
    <m/>
    <s v="4175 FERGUS AVE, Unit 2"/>
    <x v="5"/>
    <x v="0"/>
    <x v="0"/>
    <m/>
  </r>
  <r>
    <n v="6"/>
    <n v="1722"/>
    <n v="1"/>
    <d v="2006-04-14T00:00:00"/>
    <x v="1"/>
    <n v="1"/>
    <s v="Active Bethel Citizens"/>
    <n v="4217107"/>
    <n v="890608"/>
    <m/>
    <s v="Briarwood"/>
    <s v="EMERALD LIFESTYLE HOMES"/>
    <m/>
    <s v="1400 CANDLELIGHT DR, Unit 116"/>
    <x v="5"/>
    <x v="0"/>
    <x v="0"/>
    <m/>
  </r>
  <r>
    <n v="6"/>
    <n v="1724"/>
    <n v="1"/>
    <d v="2006-04-14T00:00:00"/>
    <x v="1"/>
    <n v="1"/>
    <s v="Active Bethel Citizens"/>
    <n v="4217107"/>
    <n v="890608"/>
    <m/>
    <s v="Briarwood MHP"/>
    <s v="EMERALD LIFESTYLE HOMES"/>
    <m/>
    <s v="1400 CANDLELIGHT DR, Unit 148"/>
    <x v="5"/>
    <x v="0"/>
    <x v="0"/>
    <m/>
  </r>
  <r>
    <n v="6"/>
    <n v="1124"/>
    <n v="1"/>
    <d v="2006-04-17T00:00:00"/>
    <x v="0"/>
    <n v="1"/>
    <s v="Santa Clara Community Organization"/>
    <n v="4223785"/>
    <n v="897983"/>
    <m/>
    <m/>
    <s v="NORDIC HOMES &amp; CONSTRUCTION"/>
    <m/>
    <s v="2444 BORDERS DR"/>
    <x v="5"/>
    <x v="0"/>
    <x v="0"/>
    <m/>
  </r>
  <r>
    <n v="5"/>
    <n v="6159"/>
    <n v="1"/>
    <d v="2006-04-18T00:00:00"/>
    <x v="0"/>
    <n v="1"/>
    <s v="Northeast Neighbors"/>
    <n v="4249142"/>
    <n v="895196"/>
    <m/>
    <m/>
    <s v="RUHOFF HOMEBUILDERS INC"/>
    <m/>
    <s v="2931 LORD BYRON PL"/>
    <x v="5"/>
    <x v="0"/>
    <x v="0"/>
    <m/>
  </r>
  <r>
    <n v="5"/>
    <n v="6596"/>
    <n v="1"/>
    <d v="2006-04-18T00:00:00"/>
    <x v="0"/>
    <n v="1"/>
    <s v="Northeast Neighbors"/>
    <n v="4249136"/>
    <n v="895166"/>
    <m/>
    <s v="B1 Whidbey"/>
    <s v="RUHOFF HOMEBUILDERS INC"/>
    <m/>
    <s v="2923 LORD BYRON PL"/>
    <x v="5"/>
    <x v="0"/>
    <x v="0"/>
    <m/>
  </r>
  <r>
    <n v="6"/>
    <n v="962"/>
    <n v="1"/>
    <d v="2006-04-18T00:00:00"/>
    <x v="0"/>
    <n v="1"/>
    <s v="Northeast Neighbors"/>
    <n v="4249134"/>
    <n v="895128"/>
    <m/>
    <s v="B3 Vashon"/>
    <s v="RUHOFF HOMEBUILDERS INC"/>
    <m/>
    <s v="2915 LORD BYRON PL"/>
    <x v="5"/>
    <x v="0"/>
    <x v="0"/>
    <m/>
  </r>
  <r>
    <n v="6"/>
    <n v="1043"/>
    <n v="1"/>
    <d v="2006-04-18T00:00:00"/>
    <x v="0"/>
    <n v="1"/>
    <s v="Northeast Neighbors"/>
    <n v="4249120"/>
    <n v="894637"/>
    <m/>
    <s v="B4 Whidbey"/>
    <s v="WELLER DANIEL E &amp; CHRISTINE T"/>
    <m/>
    <s v="2755 LORD BYRON PL"/>
    <x v="5"/>
    <x v="0"/>
    <x v="0"/>
    <m/>
  </r>
  <r>
    <n v="6"/>
    <n v="1044"/>
    <n v="1"/>
    <d v="2006-04-18T00:00:00"/>
    <x v="0"/>
    <n v="1"/>
    <s v="Northeast Neighbors"/>
    <n v="4249133"/>
    <n v="895033"/>
    <m/>
    <s v="B4 Whidbey"/>
    <s v="OREGON ESTATES LLC"/>
    <m/>
    <s v="2883 LORD BYRON PL"/>
    <x v="5"/>
    <x v="0"/>
    <x v="0"/>
    <m/>
  </r>
  <r>
    <n v="6"/>
    <n v="1045"/>
    <n v="1"/>
    <d v="2006-04-18T00:00:00"/>
    <x v="0"/>
    <n v="1"/>
    <s v="Northeast Neighbors"/>
    <n v="4249129"/>
    <n v="894883"/>
    <m/>
    <s v="B4 Whidbey"/>
    <s v="OREGON ESTATES LLC"/>
    <m/>
    <s v="2833 LORD BYRON PL"/>
    <x v="5"/>
    <x v="0"/>
    <x v="0"/>
    <m/>
  </r>
  <r>
    <n v="6"/>
    <n v="1230"/>
    <n v="1"/>
    <d v="2006-04-18T00:00:00"/>
    <x v="0"/>
    <n v="1"/>
    <s v="Northeast Neighbors"/>
    <n v="4251284"/>
    <n v="893948"/>
    <m/>
    <m/>
    <s v="FUTURE B HOMES INC"/>
    <m/>
    <s v="2609 VALLEY FORGE DR"/>
    <x v="5"/>
    <x v="0"/>
    <x v="0"/>
    <m/>
  </r>
  <r>
    <n v="6"/>
    <n v="1340"/>
    <n v="1"/>
    <d v="2006-04-18T00:00:00"/>
    <x v="0"/>
    <n v="1"/>
    <s v="Santa Clara Community Organization"/>
    <n v="4229396"/>
    <n v="900459"/>
    <m/>
    <s v="Plan 7B Grassroots Thinking"/>
    <s v="PETERSON JASON"/>
    <m/>
    <s v="3010 RIVER RD"/>
    <x v="5"/>
    <x v="0"/>
    <x v="0"/>
    <m/>
  </r>
  <r>
    <n v="6"/>
    <n v="1237"/>
    <n v="1"/>
    <d v="2006-04-19T00:00:00"/>
    <x v="0"/>
    <n v="1"/>
    <s v="Santa Clara Community Organization"/>
    <n v="4223911"/>
    <n v="897678"/>
    <m/>
    <m/>
    <s v="JORDAN &amp; JORDAN CONSTRUCTION"/>
    <m/>
    <s v="2364 CROWTHER DR"/>
    <x v="5"/>
    <x v="0"/>
    <x v="0"/>
    <m/>
  </r>
  <r>
    <n v="6"/>
    <n v="864"/>
    <n v="1"/>
    <d v="2006-04-20T00:00:00"/>
    <x v="0"/>
    <n v="1"/>
    <s v="Santa Clara Community Organization"/>
    <n v="4232114"/>
    <n v="900345"/>
    <m/>
    <m/>
    <s v="HEITMAN CUSTOM HOMES"/>
    <m/>
    <s v="365 LAZY AVE"/>
    <x v="5"/>
    <x v="0"/>
    <x v="0"/>
    <m/>
  </r>
  <r>
    <n v="6"/>
    <n v="1522"/>
    <n v="1"/>
    <d v="2006-04-20T00:00:00"/>
    <x v="2"/>
    <n v="1"/>
    <s v="Active Bethel Citizens"/>
    <n v="4214272"/>
    <n v="890575"/>
    <m/>
    <m/>
    <s v="FUQUA HOMES DESIGN CENTER"/>
    <m/>
    <s v="5343 BRIDGEWATER DR"/>
    <x v="5"/>
    <x v="0"/>
    <x v="0"/>
    <m/>
  </r>
  <r>
    <n v="6"/>
    <n v="1524"/>
    <n v="1"/>
    <d v="2006-04-20T00:00:00"/>
    <x v="2"/>
    <n v="1"/>
    <s v="Active Bethel Citizens"/>
    <n v="4214153"/>
    <n v="890586"/>
    <m/>
    <m/>
    <s v="FUQUA HOMES DESIGN CENTER"/>
    <m/>
    <s v="5385 BRIDGEWATER DR"/>
    <x v="5"/>
    <x v="0"/>
    <x v="0"/>
    <m/>
  </r>
  <r>
    <n v="6"/>
    <n v="817"/>
    <n v="1"/>
    <d v="2006-04-21T00:00:00"/>
    <x v="0"/>
    <n v="1"/>
    <s v="Churchill Area Neighbors"/>
    <n v="4223055"/>
    <n v="868957"/>
    <m/>
    <m/>
    <s v="HOLDEN MARK &amp; LIBBY"/>
    <m/>
    <s v="3146 SUMMIT SKY BLVD"/>
    <x v="5"/>
    <x v="0"/>
    <x v="0"/>
    <m/>
  </r>
  <r>
    <n v="6"/>
    <n v="1198"/>
    <n v="1"/>
    <d v="2006-04-21T00:00:00"/>
    <x v="0"/>
    <n v="1"/>
    <s v="Santa Clara Community Organization"/>
    <n v="4223523"/>
    <n v="898514"/>
    <m/>
    <m/>
    <s v="TOUCHSTONE DEVELOPMENT"/>
    <m/>
    <s v="1151 WOODEN WAY"/>
    <x v="5"/>
    <x v="0"/>
    <x v="0"/>
    <m/>
  </r>
  <r>
    <n v="6"/>
    <n v="1272"/>
    <n v="1"/>
    <d v="2006-04-21T00:00:00"/>
    <x v="0"/>
    <n v="1"/>
    <s v="Active Bethel Citizens"/>
    <n v="4216055"/>
    <n v="889501"/>
    <m/>
    <s v="Rockport 1479"/>
    <s v="D R HORTON INC"/>
    <m/>
    <s v="1170 HEATHMAN DR"/>
    <x v="5"/>
    <x v="0"/>
    <x v="0"/>
    <m/>
  </r>
  <r>
    <n v="6"/>
    <n v="1273"/>
    <n v="1"/>
    <d v="2006-04-21T00:00:00"/>
    <x v="0"/>
    <n v="1"/>
    <s v="Active Bethel Citizens"/>
    <n v="4216291"/>
    <n v="889565"/>
    <m/>
    <s v="Rockport 1479"/>
    <s v="D R HORTON INC"/>
    <m/>
    <s v="1196 THRONE DR"/>
    <x v="5"/>
    <x v="0"/>
    <x v="0"/>
    <m/>
  </r>
  <r>
    <n v="6"/>
    <n v="551"/>
    <n v="1"/>
    <d v="2006-04-24T00:00:00"/>
    <x v="0"/>
    <n v="1"/>
    <s v="Cal Young Neighborhood Association"/>
    <n v="4239035"/>
    <n v="892771"/>
    <m/>
    <m/>
    <s v="WALTER THOMAS A"/>
    <m/>
    <s v="2110 SPARROW CT"/>
    <x v="5"/>
    <x v="0"/>
    <x v="0"/>
    <m/>
  </r>
  <r>
    <n v="6"/>
    <n v="789"/>
    <n v="1"/>
    <d v="2006-04-24T00:00:00"/>
    <x v="0"/>
    <n v="1"/>
    <s v="Santa Clara Community Organization"/>
    <n v="4229170"/>
    <n v="905295"/>
    <m/>
    <s v="The Messina"/>
    <s v="S S D LLC"/>
    <m/>
    <s v="4045 SCOTTDALE ST"/>
    <x v="5"/>
    <x v="0"/>
    <x v="0"/>
    <m/>
  </r>
  <r>
    <n v="6"/>
    <n v="790"/>
    <n v="1"/>
    <d v="2006-04-24T00:00:00"/>
    <x v="0"/>
    <n v="1"/>
    <s v="Santa Clara Community Organization"/>
    <n v="4229027"/>
    <n v="905567"/>
    <m/>
    <s v="The Messina"/>
    <s v="S S D LLC"/>
    <m/>
    <s v="4094 SCOTTDALE ST"/>
    <x v="5"/>
    <x v="0"/>
    <x v="0"/>
    <m/>
  </r>
  <r>
    <n v="6"/>
    <n v="791"/>
    <n v="1"/>
    <d v="2006-04-24T00:00:00"/>
    <x v="0"/>
    <n v="1"/>
    <s v="Santa Clara Community Organization"/>
    <n v="4229175"/>
    <n v="905429"/>
    <m/>
    <s v="The Messina"/>
    <s v="S S D LLC"/>
    <m/>
    <s v="4065 SCOTTDALE ST"/>
    <x v="5"/>
    <x v="0"/>
    <x v="0"/>
    <m/>
  </r>
  <r>
    <n v="6"/>
    <n v="818"/>
    <n v="1"/>
    <d v="2006-04-24T00:00:00"/>
    <x v="0"/>
    <n v="1"/>
    <s v="Santa Clara Community Organization"/>
    <n v="4233400"/>
    <n v="902335"/>
    <m/>
    <m/>
    <s v="OREGON ESTATES LLC"/>
    <m/>
    <s v="3351 PEREGRINE ST"/>
    <x v="5"/>
    <x v="0"/>
    <x v="0"/>
    <m/>
  </r>
  <r>
    <n v="6"/>
    <n v="1031"/>
    <n v="1"/>
    <d v="2006-04-24T00:00:00"/>
    <x v="0"/>
    <n v="1"/>
    <s v="Churchill Area Neighbors"/>
    <n v="4223680"/>
    <n v="869665"/>
    <m/>
    <m/>
    <s v="HEITMAN CUSTOM HOMES"/>
    <m/>
    <s v="3985 LOS ALTOS LN"/>
    <x v="5"/>
    <x v="0"/>
    <x v="0"/>
    <m/>
  </r>
  <r>
    <n v="6"/>
    <n v="814"/>
    <n v="1"/>
    <d v="2006-04-25T00:00:00"/>
    <x v="0"/>
    <n v="1"/>
    <s v="Cal Young Neighborhood Association"/>
    <n v="4239008"/>
    <n v="892837"/>
    <m/>
    <m/>
    <s v="WALTER THOMAS A"/>
    <m/>
    <s v="2128 SPARROW CT"/>
    <x v="5"/>
    <x v="0"/>
    <x v="0"/>
    <m/>
  </r>
  <r>
    <n v="6"/>
    <n v="940"/>
    <n v="1"/>
    <d v="2006-04-25T00:00:00"/>
    <x v="0"/>
    <n v="1"/>
    <s v="Santa Clara Community Organization"/>
    <n v="4228031"/>
    <n v="909141"/>
    <m/>
    <m/>
    <s v="WORMDAHL DEREK"/>
    <m/>
    <s v="4884 SEDONA DR"/>
    <x v="5"/>
    <x v="0"/>
    <x v="0"/>
    <m/>
  </r>
  <r>
    <n v="6"/>
    <n v="969"/>
    <n v="1"/>
    <d v="2006-04-25T00:00:00"/>
    <x v="0"/>
    <n v="1"/>
    <s v="Friendly Area Neighbors"/>
    <n v="4233411"/>
    <n v="871347"/>
    <m/>
    <m/>
    <s v="TINDALL BRAD"/>
    <m/>
    <s v="2789 MALIBU WAY"/>
    <x v="5"/>
    <x v="0"/>
    <x v="0"/>
    <m/>
  </r>
  <r>
    <n v="6"/>
    <n v="1004"/>
    <n v="1"/>
    <d v="2006-04-25T00:00:00"/>
    <x v="0"/>
    <n v="1"/>
    <s v="Active Bethel Citizens"/>
    <n v="4222865"/>
    <n v="891800"/>
    <m/>
    <m/>
    <s v="BRANDT-DRURY J M"/>
    <m/>
    <s v="3807 DOVE LN"/>
    <x v="5"/>
    <x v="0"/>
    <x v="0"/>
    <m/>
  </r>
  <r>
    <n v="6"/>
    <n v="1269"/>
    <n v="1"/>
    <d v="2006-04-25T00:00:00"/>
    <x v="0"/>
    <n v="1"/>
    <s v="Active Bethel Citizens"/>
    <n v="4216197"/>
    <n v="889507"/>
    <m/>
    <s v="Westport 2054"/>
    <s v="D R HORTON INC"/>
    <m/>
    <s v="1175 HEATHMAN DR"/>
    <x v="5"/>
    <x v="0"/>
    <x v="0"/>
    <m/>
  </r>
  <r>
    <n v="6"/>
    <n v="2019"/>
    <n v="1"/>
    <d v="2006-04-25T00:00:00"/>
    <x v="1"/>
    <n v="1"/>
    <s v="Active Bethel Citizens"/>
    <n v="4214949"/>
    <n v="888055"/>
    <m/>
    <m/>
    <s v="DANELAND MBL HOME PARK LLC"/>
    <m/>
    <s v="1199 N TERRY ST, Unit 106"/>
    <x v="5"/>
    <x v="0"/>
    <x v="0"/>
    <m/>
  </r>
  <r>
    <n v="6"/>
    <n v="916"/>
    <n v="1"/>
    <d v="2006-04-26T00:00:00"/>
    <x v="6"/>
    <n v="1"/>
    <s v="South University Neighborhood Association"/>
    <n v="4244814"/>
    <n v="874755"/>
    <m/>
    <m/>
    <s v="BALDWIN KAREN JONES"/>
    <m/>
    <s v="1959 ONYX ST, Unit A"/>
    <x v="5"/>
    <x v="0"/>
    <x v="0"/>
    <m/>
  </r>
  <r>
    <n v="6"/>
    <n v="912"/>
    <n v="1"/>
    <d v="2006-04-27T00:00:00"/>
    <x v="0"/>
    <n v="1"/>
    <s v="Southeast Neighbors"/>
    <n v="4245413"/>
    <n v="860183"/>
    <m/>
    <m/>
    <s v="HANSEN JOHN"/>
    <m/>
    <s v="4978 HUNTERS GLEN DR"/>
    <x v="5"/>
    <x v="0"/>
    <x v="0"/>
    <m/>
  </r>
  <r>
    <n v="6"/>
    <n v="1184"/>
    <n v="1"/>
    <d v="2006-04-27T00:00:00"/>
    <x v="0"/>
    <n v="1"/>
    <s v="Active Bethel Citizens"/>
    <n v="4214549"/>
    <n v="885472"/>
    <m/>
    <s v="The 1700"/>
    <s v="J L S CUSTOM HOMES"/>
    <m/>
    <s v="568 RABER RD"/>
    <x v="5"/>
    <x v="0"/>
    <x v="0"/>
    <m/>
  </r>
  <r>
    <n v="6"/>
    <n v="857"/>
    <n v="1"/>
    <d v="2006-04-28T00:00:00"/>
    <x v="0"/>
    <n v="1"/>
    <s v="Crest Drive Citizens Association"/>
    <n v="4238921"/>
    <n v="869661"/>
    <m/>
    <m/>
    <s v="MORIN BRAD"/>
    <m/>
    <s v="3025 OLIVE ST"/>
    <x v="5"/>
    <x v="0"/>
    <x v="0"/>
    <m/>
  </r>
  <r>
    <n v="6"/>
    <n v="959"/>
    <n v="1"/>
    <d v="2006-05-01T00:00:00"/>
    <x v="0"/>
    <n v="1"/>
    <s v="Southeast Neighbors"/>
    <n v="4246678"/>
    <n v="867316"/>
    <m/>
    <m/>
    <s v="WITT PAUL"/>
    <m/>
    <s v="1785 CRAIGMONT AVE"/>
    <x v="5"/>
    <x v="0"/>
    <x v="0"/>
    <m/>
  </r>
  <r>
    <n v="6"/>
    <n v="1431"/>
    <n v="1"/>
    <d v="2006-05-01T00:00:00"/>
    <x v="2"/>
    <n v="1"/>
    <s v="Northeast Neighbors"/>
    <n v="4246266"/>
    <n v="897802"/>
    <m/>
    <m/>
    <s v="SHIRTCLIFF STEVEN RAY &amp; NAOM"/>
    <m/>
    <s v="2473 DALE AVE"/>
    <x v="5"/>
    <x v="0"/>
    <x v="0"/>
    <m/>
  </r>
  <r>
    <n v="6"/>
    <n v="1546"/>
    <n v="1"/>
    <d v="2006-05-01T00:00:00"/>
    <x v="0"/>
    <n v="1"/>
    <s v="Santa Clara Community Organization"/>
    <n v="4231931"/>
    <n v="900182"/>
    <m/>
    <m/>
    <s v="REGAL CUSTOM HOMES"/>
    <m/>
    <s v="334 LAZY AVE"/>
    <x v="5"/>
    <x v="0"/>
    <x v="0"/>
    <m/>
  </r>
  <r>
    <n v="6"/>
    <n v="1102"/>
    <n v="1"/>
    <d v="2006-05-02T00:00:00"/>
    <x v="0"/>
    <n v="1"/>
    <s v="Northeast Neighbors"/>
    <n v="4250940"/>
    <n v="894324"/>
    <m/>
    <m/>
    <s v="FUTURE B HOMES INC"/>
    <m/>
    <s v="2661 CHESAPEAKE DR"/>
    <x v="5"/>
    <x v="0"/>
    <x v="0"/>
    <m/>
  </r>
  <r>
    <n v="6"/>
    <n v="1322"/>
    <n v="1"/>
    <d v="2006-05-02T00:00:00"/>
    <x v="0"/>
    <n v="1"/>
    <s v="Active Bethel Citizens"/>
    <n v="4214179"/>
    <n v="885331"/>
    <m/>
    <s v="The 1700"/>
    <s v="J L S CUSTOM HOMES"/>
    <m/>
    <s v="5486 ANDREA AVE"/>
    <x v="5"/>
    <x v="0"/>
    <x v="0"/>
    <m/>
  </r>
  <r>
    <n v="6"/>
    <n v="1324"/>
    <n v="1"/>
    <d v="2006-05-02T00:00:00"/>
    <x v="0"/>
    <n v="1"/>
    <s v="Active Bethel Citizens"/>
    <n v="4214118"/>
    <n v="885252"/>
    <m/>
    <s v="The 1700"/>
    <s v="J L S CUSTOM HOMES"/>
    <m/>
    <s v="5487 PRANZ PL"/>
    <x v="5"/>
    <x v="0"/>
    <x v="0"/>
    <m/>
  </r>
  <r>
    <n v="6"/>
    <n v="758"/>
    <n v="1"/>
    <d v="2006-05-03T00:00:00"/>
    <x v="2"/>
    <n v="1"/>
    <s v="Active Bethel Citizens"/>
    <n v="4214099"/>
    <n v="890482"/>
    <m/>
    <s v="West Eugene Village"/>
    <s v="FUQUA HOMES DESIGN CENTER"/>
    <m/>
    <s v="5342 OLYMPIC CIR"/>
    <x v="5"/>
    <x v="0"/>
    <x v="0"/>
    <m/>
  </r>
  <r>
    <n v="6"/>
    <n v="761"/>
    <n v="1"/>
    <d v="2006-05-03T00:00:00"/>
    <x v="2"/>
    <n v="1"/>
    <s v="Active Bethel Citizens"/>
    <n v="4214307"/>
    <n v="890250"/>
    <m/>
    <s v="West Eugene Village"/>
    <s v="FUQUA HOMES DESIGN CENTER"/>
    <m/>
    <s v="5346 COBBLESTONE LN"/>
    <x v="5"/>
    <x v="0"/>
    <x v="0"/>
    <m/>
  </r>
  <r>
    <n v="6"/>
    <n v="763"/>
    <n v="1"/>
    <d v="2006-05-03T00:00:00"/>
    <x v="2"/>
    <n v="1"/>
    <s v="Active Bethel Citizens"/>
    <n v="4214097"/>
    <n v="890371"/>
    <m/>
    <s v="West Eugene Village"/>
    <s v="FUQUA HOMES DESIGN CENTER"/>
    <m/>
    <s v="5356 OLYMPIC CIR"/>
    <x v="5"/>
    <x v="0"/>
    <x v="0"/>
    <m/>
  </r>
  <r>
    <n v="6"/>
    <n v="766"/>
    <n v="1"/>
    <d v="2006-05-03T00:00:00"/>
    <x v="2"/>
    <n v="1"/>
    <s v="Active Bethel Citizens"/>
    <n v="4214281"/>
    <n v="890452"/>
    <m/>
    <s v="West Eugene Village"/>
    <s v="FUQUA HOMES DESIGN CENTER"/>
    <m/>
    <s v="5332 BRIDGEWATER DR"/>
    <x v="5"/>
    <x v="0"/>
    <x v="0"/>
    <m/>
  </r>
  <r>
    <n v="6"/>
    <n v="1270"/>
    <n v="1"/>
    <d v="2006-05-03T00:00:00"/>
    <x v="0"/>
    <n v="1"/>
    <s v="Active Bethel Citizens"/>
    <n v="4216076"/>
    <n v="889700"/>
    <m/>
    <s v="Westport 2054"/>
    <s v="D R HORTON INC"/>
    <m/>
    <s v="4948 HYDE LN"/>
    <x v="5"/>
    <x v="0"/>
    <x v="0"/>
    <m/>
  </r>
  <r>
    <n v="6"/>
    <n v="1271"/>
    <n v="1"/>
    <d v="2006-05-03T00:00:00"/>
    <x v="0"/>
    <n v="1"/>
    <s v="Active Bethel Citizens"/>
    <n v="4216300"/>
    <n v="889754"/>
    <m/>
    <s v="Westport 2054"/>
    <s v="D R HORTON INC"/>
    <m/>
    <s v="1238 THRONE DR"/>
    <x v="5"/>
    <x v="0"/>
    <x v="0"/>
    <m/>
  </r>
  <r>
    <n v="6"/>
    <n v="1275"/>
    <n v="1"/>
    <d v="2006-05-03T00:00:00"/>
    <x v="0"/>
    <n v="1"/>
    <s v="Active Bethel Citizens"/>
    <n v="4215819"/>
    <n v="889531"/>
    <m/>
    <s v="Brentwood 1840"/>
    <s v="D R HORTON INC"/>
    <m/>
    <s v="1170 PEASCOD DR"/>
    <x v="5"/>
    <x v="0"/>
    <x v="0"/>
    <m/>
  </r>
  <r>
    <n v="6"/>
    <n v="1521"/>
    <n v="1"/>
    <d v="2006-05-03T00:00:00"/>
    <x v="2"/>
    <n v="1"/>
    <s v="Active Bethel Citizens"/>
    <n v="4214338"/>
    <n v="890558"/>
    <m/>
    <m/>
    <s v="FUQUA HOMES DESIGN CENTER"/>
    <m/>
    <s v="5327 BRIDGEWATER DR"/>
    <x v="5"/>
    <x v="0"/>
    <x v="0"/>
    <m/>
  </r>
  <r>
    <n v="6"/>
    <n v="1526"/>
    <n v="1"/>
    <d v="2006-05-03T00:00:00"/>
    <x v="2"/>
    <n v="1"/>
    <s v="Active Bethel Citizens"/>
    <n v="4214134"/>
    <n v="890180"/>
    <m/>
    <m/>
    <s v="FUQUA HOMES DESIGN CENTER"/>
    <m/>
    <s v="5376 OLYMPIC CIR"/>
    <x v="5"/>
    <x v="0"/>
    <x v="0"/>
    <m/>
  </r>
  <r>
    <n v="6"/>
    <n v="1529"/>
    <n v="1"/>
    <d v="2006-05-03T00:00:00"/>
    <x v="2"/>
    <n v="1"/>
    <s v="Active Bethel Citizens"/>
    <n v="4214096"/>
    <n v="890426"/>
    <m/>
    <m/>
    <s v="FUQUA HOMES DESIGN CENTER"/>
    <m/>
    <s v="5348 OLYMPIC CIR"/>
    <x v="5"/>
    <x v="0"/>
    <x v="0"/>
    <m/>
  </r>
  <r>
    <n v="6"/>
    <n v="1533"/>
    <n v="1"/>
    <d v="2006-05-03T00:00:00"/>
    <x v="2"/>
    <n v="1"/>
    <s v="Active Bethel Citizens"/>
    <n v="4214522"/>
    <n v="890376"/>
    <m/>
    <m/>
    <s v="FUQUA HOMES DESIGN CENTER"/>
    <m/>
    <s v="5256 BRIDGEWATER DR"/>
    <x v="5"/>
    <x v="0"/>
    <x v="0"/>
    <m/>
  </r>
  <r>
    <n v="6"/>
    <n v="666"/>
    <n v="1"/>
    <d v="2006-05-04T00:00:00"/>
    <x v="0"/>
    <n v="1"/>
    <s v="Southeast Neighbors"/>
    <n v="4246138"/>
    <n v="866254"/>
    <m/>
    <m/>
    <s v="SAUCIER VICTORIA"/>
    <m/>
    <s v="3718 N SHASTA LP"/>
    <x v="5"/>
    <x v="0"/>
    <x v="0"/>
    <m/>
  </r>
  <r>
    <n v="6"/>
    <n v="670"/>
    <n v="1"/>
    <d v="2006-05-04T00:00:00"/>
    <x v="0"/>
    <n v="1"/>
    <s v="Southeast Neighbors"/>
    <n v="4246128"/>
    <n v="866303"/>
    <m/>
    <m/>
    <s v="SAUCIER VICTORIA"/>
    <m/>
    <s v="3706 N SHASTA LP"/>
    <x v="5"/>
    <x v="0"/>
    <x v="0"/>
    <m/>
  </r>
  <r>
    <n v="6"/>
    <n v="1148"/>
    <n v="1"/>
    <d v="2006-05-04T00:00:00"/>
    <x v="0"/>
    <n v="1"/>
    <s v="River Road Community Organization"/>
    <n v="4230013"/>
    <n v="887307"/>
    <m/>
    <m/>
    <s v="MURPHY TIMOTHY"/>
    <m/>
    <s v="614 FILBERT AVE"/>
    <x v="5"/>
    <x v="0"/>
    <x v="0"/>
    <m/>
  </r>
  <r>
    <n v="6"/>
    <n v="1645"/>
    <n v="1"/>
    <d v="2006-05-04T00:00:00"/>
    <x v="0"/>
    <n v="1"/>
    <s v="Cal Young Neighborhood Association"/>
    <n v="4243252"/>
    <n v="889913"/>
    <m/>
    <m/>
    <s v="SMITH DAVID E"/>
    <m/>
    <s v="1591 GILHAM RD"/>
    <x v="5"/>
    <x v="0"/>
    <x v="0"/>
    <m/>
  </r>
  <r>
    <n v="6"/>
    <n v="1670"/>
    <n v="1"/>
    <d v="2006-05-04T00:00:00"/>
    <x v="0"/>
    <n v="1"/>
    <s v="Northeast Neighbors"/>
    <n v="4251002"/>
    <n v="894925"/>
    <m/>
    <m/>
    <s v="FUTURE B HOMES INC"/>
    <m/>
    <s v="2699 VALLEY FORGE DR"/>
    <x v="5"/>
    <x v="0"/>
    <x v="0"/>
    <m/>
  </r>
  <r>
    <n v="6"/>
    <n v="1135"/>
    <n v="1"/>
    <d v="2006-05-08T00:00:00"/>
    <x v="0"/>
    <n v="1"/>
    <s v="River Road Community Organization"/>
    <n v="4229939"/>
    <n v="887372"/>
    <m/>
    <m/>
    <s v="DICK DALE K"/>
    <m/>
    <s v="620 FILBERT AVE"/>
    <x v="5"/>
    <x v="0"/>
    <x v="0"/>
    <m/>
  </r>
  <r>
    <n v="6"/>
    <n v="1274"/>
    <n v="1"/>
    <d v="2006-05-08T00:00:00"/>
    <x v="0"/>
    <n v="1"/>
    <s v="Active Bethel Citizens"/>
    <n v="4215827"/>
    <n v="889718"/>
    <m/>
    <s v="Brentwood 1840"/>
    <s v="D R HORTON INC"/>
    <m/>
    <s v="1190 PEASCOD DR"/>
    <x v="5"/>
    <x v="0"/>
    <x v="0"/>
    <m/>
  </r>
  <r>
    <n v="6"/>
    <n v="1276"/>
    <n v="1"/>
    <d v="2006-05-08T00:00:00"/>
    <x v="0"/>
    <n v="1"/>
    <s v="Active Bethel Citizens"/>
    <n v="4215950"/>
    <n v="889851"/>
    <m/>
    <s v="Brentwood 1840"/>
    <s v="D R HORTON INC"/>
    <m/>
    <s v="4989 HYDE LN"/>
    <x v="5"/>
    <x v="0"/>
    <x v="0"/>
    <m/>
  </r>
  <r>
    <n v="6"/>
    <n v="1277"/>
    <n v="1"/>
    <d v="2006-05-08T00:00:00"/>
    <x v="0"/>
    <n v="1"/>
    <s v="Active Bethel Citizens"/>
    <n v="4215826"/>
    <n v="889655"/>
    <m/>
    <s v="Acadia 2314"/>
    <s v="D R HORTON INC"/>
    <m/>
    <s v="1184 PEASCOD DR"/>
    <x v="5"/>
    <x v="0"/>
    <x v="0"/>
    <m/>
  </r>
  <r>
    <n v="6"/>
    <n v="1278"/>
    <n v="1"/>
    <d v="2006-05-08T00:00:00"/>
    <x v="0"/>
    <n v="1"/>
    <s v="Active Bethel Citizens"/>
    <n v="4215823"/>
    <n v="889791"/>
    <m/>
    <s v="Stafford 2236"/>
    <s v="D R HORTON INC"/>
    <m/>
    <s v="1196 PEASCOD DR"/>
    <x v="5"/>
    <x v="0"/>
    <x v="0"/>
    <m/>
  </r>
  <r>
    <n v="6"/>
    <n v="276"/>
    <n v="1"/>
    <d v="2006-05-09T00:00:00"/>
    <x v="0"/>
    <n v="1"/>
    <s v="Southeast Neighbors"/>
    <n v="4246105"/>
    <n v="867786"/>
    <m/>
    <m/>
    <s v="PARAPPILLY LINU &amp; SEBASTIAN"/>
    <m/>
    <s v="1815 CAMEO DR"/>
    <x v="5"/>
    <x v="0"/>
    <x v="0"/>
    <m/>
  </r>
  <r>
    <n v="6"/>
    <n v="815"/>
    <n v="1"/>
    <d v="2006-05-09T00:00:00"/>
    <x v="0"/>
    <n v="1"/>
    <s v="Churchill Area Neighbors"/>
    <n v="4224270"/>
    <n v="870014"/>
    <m/>
    <m/>
    <s v="BREEDEN BROS INC"/>
    <m/>
    <s v="3332 BENTLEY AVE"/>
    <x v="5"/>
    <x v="0"/>
    <x v="0"/>
    <m/>
  </r>
  <r>
    <n v="6"/>
    <n v="1057"/>
    <n v="1"/>
    <d v="2006-05-09T00:00:00"/>
    <x v="0"/>
    <n v="1"/>
    <s v="Santa Clara Community Organization"/>
    <n v="4222206"/>
    <n v="902255"/>
    <m/>
    <m/>
    <s v="IVERSON &amp; CO INC"/>
    <m/>
    <s v="3420 CABERNET LN"/>
    <x v="5"/>
    <x v="0"/>
    <x v="0"/>
    <m/>
  </r>
  <r>
    <n v="6"/>
    <n v="1379"/>
    <n v="1"/>
    <d v="2006-05-09T00:00:00"/>
    <x v="3"/>
    <n v="2"/>
    <s v="Northeast Neighbors"/>
    <n v="4242640"/>
    <n v="897092"/>
    <m/>
    <s v="Oswalt 2006 Duplex"/>
    <s v="MELTEBEKE CONSTRUCTION DBA"/>
    <m/>
    <s v="3210 LAKEMONT DR"/>
    <x v="5"/>
    <x v="1"/>
    <x v="1"/>
    <m/>
  </r>
  <r>
    <n v="6"/>
    <n v="1176"/>
    <n v="1"/>
    <d v="2006-05-11T00:00:00"/>
    <x v="0"/>
    <n v="1"/>
    <s v="Churchill Area Neighbors"/>
    <n v="4227908"/>
    <n v="872230"/>
    <m/>
    <m/>
    <s v="UNNO MARK &amp; MEGUMI"/>
    <m/>
    <s v="2630 PARK FOREST DR"/>
    <x v="5"/>
    <x v="0"/>
    <x v="0"/>
    <m/>
  </r>
  <r>
    <n v="6"/>
    <n v="1576"/>
    <n v="1"/>
    <d v="2006-05-11T00:00:00"/>
    <x v="3"/>
    <n v="2"/>
    <s v="Santa Clara Community Organization"/>
    <n v="4232788"/>
    <n v="898366"/>
    <m/>
    <m/>
    <s v="RAKOCZY PAUL &amp; WELKER JACK"/>
    <m/>
    <s v="490 HELEN ST"/>
    <x v="5"/>
    <x v="1"/>
    <x v="1"/>
    <m/>
  </r>
  <r>
    <n v="6"/>
    <n v="1186"/>
    <n v="1"/>
    <d v="2006-05-12T00:00:00"/>
    <x v="0"/>
    <n v="1"/>
    <s v="Active Bethel Citizens"/>
    <n v="4214552"/>
    <n v="885529"/>
    <m/>
    <s v="The Fir II B"/>
    <s v="J L S CUSTOM HOMES"/>
    <m/>
    <s v="588 RABER RD"/>
    <x v="5"/>
    <x v="0"/>
    <x v="0"/>
    <m/>
  </r>
  <r>
    <n v="6"/>
    <n v="1187"/>
    <n v="1"/>
    <d v="2006-05-12T00:00:00"/>
    <x v="0"/>
    <n v="1"/>
    <s v="Active Bethel Citizens"/>
    <n v="4214171"/>
    <n v="885252"/>
    <m/>
    <s v="The Fir II B"/>
    <s v="J L S CUSTOM HOMES"/>
    <m/>
    <s v="5481 PRANZ PL"/>
    <x v="5"/>
    <x v="0"/>
    <x v="0"/>
    <m/>
  </r>
  <r>
    <n v="6"/>
    <n v="1326"/>
    <n v="1"/>
    <d v="2006-05-12T00:00:00"/>
    <x v="0"/>
    <n v="1"/>
    <s v="Active Bethel Citizens"/>
    <n v="4214127"/>
    <n v="885540"/>
    <m/>
    <s v="The Fir II B"/>
    <s v="J L S CUSTOM HOMES"/>
    <m/>
    <s v="5490 DEMARCO AVE"/>
    <x v="5"/>
    <x v="0"/>
    <x v="0"/>
    <m/>
  </r>
  <r>
    <n v="6"/>
    <n v="1327"/>
    <n v="1"/>
    <d v="2006-05-12T00:00:00"/>
    <x v="0"/>
    <n v="1"/>
    <s v="Active Bethel Citizens"/>
    <n v="4214178"/>
    <n v="885451"/>
    <m/>
    <s v="The Fir II B"/>
    <s v="J L S CUSTOM HOMES"/>
    <m/>
    <s v="5485 ANDREA AVE"/>
    <x v="5"/>
    <x v="0"/>
    <x v="0"/>
    <m/>
  </r>
  <r>
    <n v="6"/>
    <n v="1616"/>
    <n v="1"/>
    <d v="2006-05-12T00:00:00"/>
    <x v="0"/>
    <n v="1"/>
    <s v="Active Bethel Citizens"/>
    <n v="4213627"/>
    <n v="885964"/>
    <m/>
    <s v="Cascade"/>
    <s v="HAYDEN ENTERPRISES INC"/>
    <m/>
    <s v="5571 MEHR AVE"/>
    <x v="5"/>
    <x v="0"/>
    <x v="0"/>
    <m/>
  </r>
  <r>
    <n v="6"/>
    <n v="1617"/>
    <n v="1"/>
    <d v="2006-05-12T00:00:00"/>
    <x v="0"/>
    <n v="1"/>
    <s v="Active Bethel Citizens"/>
    <n v="4213737"/>
    <n v="885960"/>
    <m/>
    <s v="Cascade"/>
    <s v="HAYDEN ENTERPRISES INC"/>
    <m/>
    <s v="5547 MEHR AVE"/>
    <x v="5"/>
    <x v="0"/>
    <x v="0"/>
    <m/>
  </r>
  <r>
    <n v="6"/>
    <n v="560"/>
    <n v="1"/>
    <d v="2006-05-15T00:00:00"/>
    <x v="0"/>
    <n v="1"/>
    <s v="Active Bethel Citizens"/>
    <n v="4216675"/>
    <n v="889472"/>
    <m/>
    <s v="Brentwood"/>
    <s v="D R HORTON INC"/>
    <m/>
    <s v="1179 LUDGATE DR"/>
    <x v="5"/>
    <x v="0"/>
    <x v="0"/>
    <m/>
  </r>
  <r>
    <n v="6"/>
    <n v="1754"/>
    <n v="1"/>
    <d v="2006-05-15T00:00:00"/>
    <x v="0"/>
    <n v="1"/>
    <s v="Santa Clara Community Organization"/>
    <n v="4231731"/>
    <n v="899953"/>
    <m/>
    <m/>
    <s v="RUHOFF HOMEBUILDERS INC"/>
    <m/>
    <s v="448 SALTY WAY"/>
    <x v="5"/>
    <x v="0"/>
    <x v="0"/>
    <m/>
  </r>
  <r>
    <n v="6"/>
    <n v="1824"/>
    <n v="1"/>
    <d v="2006-05-15T00:00:00"/>
    <x v="0"/>
    <n v="1"/>
    <s v="Active Bethel Citizens"/>
    <n v="4216060"/>
    <n v="889563"/>
    <m/>
    <s v="D R Horton Brentwood"/>
    <s v="D R HORTON INC"/>
    <m/>
    <s v="1180 HEATHMAN DR"/>
    <x v="5"/>
    <x v="0"/>
    <x v="0"/>
    <m/>
  </r>
  <r>
    <n v="6"/>
    <n v="1825"/>
    <n v="1"/>
    <d v="2006-05-15T00:00:00"/>
    <x v="0"/>
    <n v="1"/>
    <s v="Active Bethel Citizens"/>
    <n v="4215960"/>
    <n v="889338"/>
    <m/>
    <s v="D R Horton Brentwood"/>
    <s v="LOEWENHEIM JEFFREY A"/>
    <m/>
    <s v="1149 PEASCOD DR"/>
    <x v="5"/>
    <x v="0"/>
    <x v="0"/>
    <m/>
  </r>
  <r>
    <n v="6"/>
    <n v="1998"/>
    <n v="1"/>
    <d v="2006-05-15T00:00:00"/>
    <x v="0"/>
    <n v="1"/>
    <s v="Active Bethel Citizens"/>
    <n v="4216442"/>
    <n v="889422"/>
    <m/>
    <s v="Brentwood"/>
    <s v="D R HORTON INC"/>
    <m/>
    <s v="1173 THRONE DR"/>
    <x v="5"/>
    <x v="0"/>
    <x v="0"/>
    <m/>
  </r>
  <r>
    <n v="6"/>
    <n v="2241"/>
    <n v="1"/>
    <d v="2006-05-15T00:00:00"/>
    <x v="1"/>
    <n v="1"/>
    <s v="Active Bethel Citizens"/>
    <n v="4223257"/>
    <n v="891406"/>
    <m/>
    <s v="Lakewood Park"/>
    <s v="LAKEWOOD PARK INC"/>
    <m/>
    <s v="1800 LAKEWOOD CT, Unit 64"/>
    <x v="5"/>
    <x v="0"/>
    <x v="0"/>
    <m/>
  </r>
  <r>
    <n v="6"/>
    <n v="909"/>
    <n v="1"/>
    <d v="2006-05-16T00:00:00"/>
    <x v="0"/>
    <n v="1"/>
    <s v="Cal Young Neighborhood Association"/>
    <n v="4239407"/>
    <n v="888539"/>
    <m/>
    <m/>
    <s v="MOODY JOHN T"/>
    <m/>
    <s v="1281 BRICKLEY RD"/>
    <x v="5"/>
    <x v="0"/>
    <x v="0"/>
    <m/>
  </r>
  <r>
    <n v="6"/>
    <n v="1200"/>
    <n v="1"/>
    <d v="2006-05-16T00:00:00"/>
    <x v="0"/>
    <n v="1"/>
    <s v="Santa Clara Community Organization"/>
    <n v="4223502"/>
    <n v="898830"/>
    <m/>
    <m/>
    <s v="GANSEN CONSTRUCTION"/>
    <m/>
    <s v="2629 CROWTHER DR"/>
    <x v="5"/>
    <x v="0"/>
    <x v="0"/>
    <m/>
  </r>
  <r>
    <n v="6"/>
    <n v="1764"/>
    <n v="1"/>
    <d v="2006-05-16T00:00:00"/>
    <x v="0"/>
    <n v="1"/>
    <s v="Northeast Neighbors"/>
    <n v="4249149"/>
    <n v="895443"/>
    <m/>
    <s v="crescent village"/>
    <s v="RUHOFF HOMEBUILDERS INC"/>
    <m/>
    <s v="2993 LORD BYRON PL"/>
    <x v="5"/>
    <x v="0"/>
    <x v="0"/>
    <m/>
  </r>
  <r>
    <n v="5"/>
    <n v="2635"/>
    <n v="1"/>
    <d v="2006-05-17T00:00:00"/>
    <x v="0"/>
    <n v="1"/>
    <s v="Laurel Hill Valley Citizens"/>
    <n v="4251326"/>
    <n v="871049"/>
    <m/>
    <m/>
    <s v="DAFFE WALTER &amp; LINDA"/>
    <m/>
    <s v="2716 BRACKENFERN RD"/>
    <x v="5"/>
    <x v="0"/>
    <x v="0"/>
    <m/>
  </r>
  <r>
    <n v="6"/>
    <n v="1488"/>
    <n v="1"/>
    <d v="2006-05-17T00:00:00"/>
    <x v="0"/>
    <n v="1"/>
    <s v="Active Bethel Citizens"/>
    <n v="4216206"/>
    <n v="889683"/>
    <m/>
    <s v="D R Horton Stafford"/>
    <s v="D R HORTON INC"/>
    <m/>
    <s v="1191 HEATHMAN DR"/>
    <x v="5"/>
    <x v="0"/>
    <x v="0"/>
    <m/>
  </r>
  <r>
    <n v="6"/>
    <n v="1490"/>
    <n v="1"/>
    <d v="2006-05-17T00:00:00"/>
    <x v="0"/>
    <n v="1"/>
    <s v="Active Bethel Citizens"/>
    <n v="4216016"/>
    <n v="889702"/>
    <m/>
    <s v="Home Model : ACADIA"/>
    <s v="D R HORTON INC"/>
    <m/>
    <s v="4964 HYDE LN"/>
    <x v="5"/>
    <x v="0"/>
    <x v="0"/>
    <m/>
  </r>
  <r>
    <n v="6"/>
    <n v="1491"/>
    <n v="1"/>
    <d v="2006-05-17T00:00:00"/>
    <x v="0"/>
    <n v="1"/>
    <s v="Active Bethel Citizens"/>
    <n v="4216057"/>
    <n v="889440"/>
    <m/>
    <s v="D R Horton Stafford"/>
    <s v="D R HORTON INC"/>
    <m/>
    <s v="1164 HEATHMAN DR"/>
    <x v="5"/>
    <x v="0"/>
    <x v="0"/>
    <m/>
  </r>
  <r>
    <n v="6"/>
    <n v="1492"/>
    <n v="1"/>
    <d v="2006-05-17T00:00:00"/>
    <x v="0"/>
    <n v="1"/>
    <s v="Active Bethel Citizens"/>
    <n v="4216289"/>
    <n v="889495"/>
    <m/>
    <s v="D R Horton Stafford"/>
    <s v="D R HORTON INC"/>
    <m/>
    <s v="1182 THRONE DR"/>
    <x v="5"/>
    <x v="0"/>
    <x v="0"/>
    <m/>
  </r>
  <r>
    <n v="6"/>
    <n v="1494"/>
    <n v="1"/>
    <d v="2006-05-17T00:00:00"/>
    <x v="0"/>
    <n v="1"/>
    <s v="Active Bethel Citizens"/>
    <n v="4215964"/>
    <n v="889504"/>
    <m/>
    <s v="Home Model : ACADIA"/>
    <s v="D R HORTON INC"/>
    <m/>
    <s v="1163 PEASCOD DR"/>
    <x v="5"/>
    <x v="0"/>
    <x v="0"/>
    <m/>
  </r>
  <r>
    <n v="6"/>
    <n v="1495"/>
    <n v="1"/>
    <d v="2006-05-17T00:00:00"/>
    <x v="0"/>
    <n v="1"/>
    <s v="Active Bethel Citizens"/>
    <n v="4216220"/>
    <n v="889816"/>
    <m/>
    <s v="Home Model : BRENTWOOD"/>
    <s v="D R HORTON INC"/>
    <m/>
    <s v="4878 AVALON ST"/>
    <x v="5"/>
    <x v="0"/>
    <x v="0"/>
    <m/>
  </r>
  <r>
    <n v="6"/>
    <n v="1319"/>
    <n v="1"/>
    <d v="2006-05-18T00:00:00"/>
    <x v="0"/>
    <n v="1"/>
    <s v="Active Bethel Citizens"/>
    <n v="4214121"/>
    <n v="885333"/>
    <m/>
    <s v="Plan 2162"/>
    <s v="J L S CUSTOM HOMES"/>
    <m/>
    <s v="5490 ANDREA AVE"/>
    <x v="5"/>
    <x v="0"/>
    <x v="0"/>
    <m/>
  </r>
  <r>
    <n v="6"/>
    <n v="1614"/>
    <n v="1"/>
    <d v="2006-05-18T00:00:00"/>
    <x v="0"/>
    <n v="1"/>
    <s v="Santa Clara Community Organization"/>
    <n v="4222133"/>
    <n v="903610"/>
    <m/>
    <s v="Grass Roots Thinking - Plan 1A"/>
    <s v="LAUBE MICHAEL"/>
    <m/>
    <s v="1280 IRVINGTON DR"/>
    <x v="5"/>
    <x v="0"/>
    <x v="0"/>
    <m/>
  </r>
  <r>
    <n v="6"/>
    <n v="1671"/>
    <n v="1"/>
    <d v="2006-05-19T00:00:00"/>
    <x v="0"/>
    <n v="1"/>
    <s v="Cal Young Neighborhood Association"/>
    <n v="4243325"/>
    <n v="889902"/>
    <m/>
    <m/>
    <s v="SMITH DAVID E"/>
    <m/>
    <s v="1583 GILHAM RD"/>
    <x v="5"/>
    <x v="0"/>
    <x v="0"/>
    <m/>
  </r>
  <r>
    <n v="6"/>
    <n v="2018"/>
    <n v="1"/>
    <d v="2006-05-19T00:00:00"/>
    <x v="2"/>
    <n v="1"/>
    <s v="Laurel Hill Valley Citizens"/>
    <n v="4250478"/>
    <n v="874721"/>
    <m/>
    <m/>
    <s v="MERRILL NANCY L"/>
    <m/>
    <s v="1851 RIVERVIEW ST"/>
    <x v="5"/>
    <x v="0"/>
    <x v="0"/>
    <m/>
  </r>
  <r>
    <n v="6"/>
    <n v="2075"/>
    <n v="1"/>
    <d v="2006-05-22T00:00:00"/>
    <x v="2"/>
    <n v="1"/>
    <s v="Active Bethel Citizens"/>
    <n v="4214245"/>
    <n v="890176"/>
    <m/>
    <s v="West Eugene Village"/>
    <s v="FUQUA HOMES DESIGN CENTER"/>
    <m/>
    <s v="5384 OLYMPIC CIR"/>
    <x v="5"/>
    <x v="0"/>
    <x v="0"/>
    <m/>
  </r>
  <r>
    <n v="6"/>
    <n v="2076"/>
    <n v="1"/>
    <d v="2006-05-22T00:00:00"/>
    <x v="2"/>
    <n v="1"/>
    <s v="Active Bethel Citizens"/>
    <n v="4214425"/>
    <n v="890220"/>
    <m/>
    <s v="West Eugene Village"/>
    <s v="FUQUA HOMES DESIGN CENTER"/>
    <m/>
    <s v="5331 COBBLESTONE LN"/>
    <x v="5"/>
    <x v="0"/>
    <x v="0"/>
    <m/>
  </r>
  <r>
    <n v="6"/>
    <n v="2077"/>
    <n v="1"/>
    <d v="2006-05-22T00:00:00"/>
    <x v="2"/>
    <n v="1"/>
    <s v="Active Bethel Citizens"/>
    <n v="4214190"/>
    <n v="890176"/>
    <m/>
    <s v="West Eugene Village"/>
    <s v="FUQUA HOMES DESIGN CENTER"/>
    <m/>
    <s v="5380 OLYMPIC CIR"/>
    <x v="5"/>
    <x v="0"/>
    <x v="0"/>
    <m/>
  </r>
  <r>
    <n v="6"/>
    <n v="2079"/>
    <n v="1"/>
    <d v="2006-05-22T00:00:00"/>
    <x v="2"/>
    <n v="1"/>
    <s v="Active Bethel Citizens"/>
    <n v="4214469"/>
    <n v="890384"/>
    <m/>
    <s v="West Eugene Village"/>
    <s v="FUQUA HOMES DESIGN CENTER"/>
    <m/>
    <s v="5268 BRIDGEWATER DR"/>
    <x v="5"/>
    <x v="0"/>
    <x v="0"/>
    <m/>
  </r>
  <r>
    <n v="6"/>
    <n v="2253"/>
    <n v="1"/>
    <d v="2006-05-23T00:00:00"/>
    <x v="0"/>
    <n v="1"/>
    <s v="Northeast Neighbors"/>
    <n v="4249111"/>
    <n v="894515"/>
    <m/>
    <s v="B3 Vashon"/>
    <s v="RUHOFF HOMEBUILDERS INC"/>
    <m/>
    <s v="2715 LORD BYRON PL"/>
    <x v="5"/>
    <x v="0"/>
    <x v="0"/>
    <m/>
  </r>
  <r>
    <n v="6"/>
    <n v="2254"/>
    <n v="1"/>
    <d v="2006-05-23T00:00:00"/>
    <x v="0"/>
    <n v="1"/>
    <s v="Northeast Neighbors"/>
    <n v="4249140"/>
    <n v="895347"/>
    <m/>
    <s v="B3 Vashon"/>
    <s v="RUHOFF HOMEBUILDERS INC"/>
    <m/>
    <s v="2969 LORD BYRON PL"/>
    <x v="5"/>
    <x v="0"/>
    <x v="0"/>
    <m/>
  </r>
  <r>
    <n v="6"/>
    <n v="2289"/>
    <n v="1"/>
    <d v="2006-05-23T00:00:00"/>
    <x v="0"/>
    <n v="1"/>
    <s v="Northeast Neighbors"/>
    <n v="4249142"/>
    <n v="895383"/>
    <m/>
    <s v="B1 Whidbey"/>
    <s v="RUHOFF HOMEBUILDERS INC"/>
    <m/>
    <s v="2977 LORD BYRON PL"/>
    <x v="5"/>
    <x v="0"/>
    <x v="0"/>
    <m/>
  </r>
  <r>
    <n v="6"/>
    <n v="1806"/>
    <n v="1"/>
    <d v="2006-05-24T00:00:00"/>
    <x v="0"/>
    <n v="1"/>
    <s v="Santa Clara Community Organization"/>
    <n v="4223980"/>
    <n v="897674"/>
    <m/>
    <s v="Heitman Kace 1146A"/>
    <s v="HEITMAN CUSTOM HOMES"/>
    <m/>
    <s v="2356 CROWTHER DR"/>
    <x v="5"/>
    <x v="0"/>
    <x v="0"/>
    <m/>
  </r>
  <r>
    <n v="6"/>
    <n v="1618"/>
    <n v="1"/>
    <d v="2006-05-25T00:00:00"/>
    <x v="0"/>
    <n v="1"/>
    <s v="Active Bethel Citizens"/>
    <n v="4213683"/>
    <n v="885962"/>
    <m/>
    <s v="Alderwood"/>
    <s v="HAYDEN ENTERPRISES INC"/>
    <m/>
    <s v="5559 MEHR AVE"/>
    <x v="5"/>
    <x v="0"/>
    <x v="0"/>
    <m/>
  </r>
  <r>
    <n v="6"/>
    <n v="1814"/>
    <n v="1"/>
    <d v="2006-05-26T00:00:00"/>
    <x v="0"/>
    <n v="1"/>
    <s v="Northeast Neighbors"/>
    <n v="4250871"/>
    <n v="894784"/>
    <m/>
    <m/>
    <s v="ANSLOW &amp; DEGENEAULT"/>
    <m/>
    <s v="2694 VALLEY FORGE DR"/>
    <x v="5"/>
    <x v="0"/>
    <x v="0"/>
    <m/>
  </r>
  <r>
    <n v="5"/>
    <n v="4499"/>
    <n v="1"/>
    <d v="2006-05-30T00:00:00"/>
    <x v="0"/>
    <n v="1"/>
    <s v="Santa Clara Community Organization"/>
    <n v="4230680"/>
    <n v="901202"/>
    <m/>
    <m/>
    <s v="BRANDON JACK"/>
    <m/>
    <s v="195 RIVER LOOP 1"/>
    <x v="5"/>
    <x v="0"/>
    <x v="0"/>
    <m/>
  </r>
  <r>
    <n v="6"/>
    <n v="1266"/>
    <n v="1"/>
    <d v="2006-05-31T00:00:00"/>
    <x v="0"/>
    <n v="1"/>
    <s v="Active Bethel Citizens"/>
    <n v="4215969"/>
    <n v="889629"/>
    <m/>
    <s v="Westport 2054"/>
    <s v="D R HORTON INC"/>
    <m/>
    <s v="1189 PEASCOD DR"/>
    <x v="5"/>
    <x v="0"/>
    <x v="0"/>
    <m/>
  </r>
  <r>
    <n v="6"/>
    <n v="1493"/>
    <n v="1"/>
    <d v="2006-05-31T00:00:00"/>
    <x v="0"/>
    <n v="1"/>
    <s v="Active Bethel Citizens"/>
    <n v="4216202"/>
    <n v="889570"/>
    <m/>
    <s v="Home Model : ACADIA"/>
    <s v="D R HORTON INC"/>
    <m/>
    <s v="1183 HEATHMAN DR"/>
    <x v="5"/>
    <x v="0"/>
    <x v="0"/>
    <m/>
  </r>
  <r>
    <n v="6"/>
    <n v="1496"/>
    <n v="1"/>
    <d v="2006-05-31T00:00:00"/>
    <x v="0"/>
    <n v="1"/>
    <s v="Active Bethel Citizens"/>
    <n v="4216301"/>
    <n v="889826"/>
    <m/>
    <s v="Home Model : ROCKPORT"/>
    <s v="D R HORTON INC"/>
    <m/>
    <s v="1252 THRONE DR"/>
    <x v="5"/>
    <x v="0"/>
    <x v="0"/>
    <m/>
  </r>
  <r>
    <n v="6"/>
    <n v="1497"/>
    <n v="1"/>
    <d v="2006-05-31T00:00:00"/>
    <x v="0"/>
    <n v="1"/>
    <s v="Active Bethel Citizens"/>
    <n v="4215956"/>
    <n v="889705"/>
    <m/>
    <s v="Home Model : ROCKPORT"/>
    <s v="D R HORTON INC"/>
    <m/>
    <s v="4988 HYDE LN"/>
    <x v="5"/>
    <x v="0"/>
    <x v="0"/>
    <m/>
  </r>
  <r>
    <n v="6"/>
    <n v="1985"/>
    <n v="1"/>
    <d v="2006-05-31T00:00:00"/>
    <x v="0"/>
    <n v="1"/>
    <s v="Cal Young Neighborhood Association"/>
    <n v="4238973"/>
    <n v="892999"/>
    <m/>
    <m/>
    <s v="WALTER CUSTOM HOMES"/>
    <m/>
    <s v="1148 CEDAR RIDGE DR"/>
    <x v="5"/>
    <x v="0"/>
    <x v="0"/>
    <m/>
  </r>
  <r>
    <n v="6"/>
    <n v="1993"/>
    <n v="1"/>
    <d v="2006-05-31T00:00:00"/>
    <x v="0"/>
    <n v="1"/>
    <s v="Active Bethel Citizens"/>
    <n v="4216524"/>
    <n v="889692"/>
    <m/>
    <s v="Westport"/>
    <s v="D R HORTON INC"/>
    <m/>
    <s v="4855 HIGHBURY LN"/>
    <x v="5"/>
    <x v="0"/>
    <x v="0"/>
    <m/>
  </r>
  <r>
    <n v="6"/>
    <n v="1994"/>
    <n v="1"/>
    <d v="2006-05-31T00:00:00"/>
    <x v="0"/>
    <n v="1"/>
    <s v="Active Bethel Citizens"/>
    <n v="4216535"/>
    <n v="889434"/>
    <m/>
    <s v="Rockport"/>
    <s v="D R HORTON INC"/>
    <m/>
    <s v="1172 LUDGATE DR"/>
    <x v="5"/>
    <x v="0"/>
    <x v="0"/>
    <m/>
  </r>
  <r>
    <n v="6"/>
    <n v="1995"/>
    <n v="1"/>
    <d v="2006-05-31T00:00:00"/>
    <x v="0"/>
    <n v="1"/>
    <s v="Active Bethel Citizens"/>
    <n v="4216538"/>
    <n v="889496"/>
    <m/>
    <s v="Santa Monica"/>
    <s v="D R HORTON INC"/>
    <m/>
    <s v="1178 LUDGATE DR"/>
    <x v="5"/>
    <x v="0"/>
    <x v="0"/>
    <m/>
  </r>
  <r>
    <n v="6"/>
    <n v="1996"/>
    <n v="1"/>
    <d v="2006-05-31T00:00:00"/>
    <x v="0"/>
    <n v="1"/>
    <s v="Active Bethel Citizens"/>
    <n v="4216450"/>
    <n v="889748"/>
    <m/>
    <s v="Acadia"/>
    <s v="D R HORTON INC"/>
    <m/>
    <s v="1249 THRONE DR"/>
    <x v="5"/>
    <x v="0"/>
    <x v="0"/>
    <m/>
  </r>
  <r>
    <n v="6"/>
    <n v="1997"/>
    <n v="1"/>
    <d v="2006-05-31T00:00:00"/>
    <x v="0"/>
    <n v="1"/>
    <s v="Active Bethel Citizens"/>
    <n v="4216443"/>
    <n v="889491"/>
    <m/>
    <s v="Acadia"/>
    <s v="D R HORTON INC"/>
    <m/>
    <s v="1185 THRONE DR"/>
    <x v="5"/>
    <x v="0"/>
    <x v="0"/>
    <m/>
  </r>
  <r>
    <n v="6"/>
    <n v="1999"/>
    <n v="1"/>
    <d v="2006-05-31T00:00:00"/>
    <x v="0"/>
    <n v="1"/>
    <s v="Active Bethel Citizens"/>
    <n v="4216525"/>
    <n v="889797"/>
    <m/>
    <s v="Brentwood"/>
    <s v="D R HORTON INC"/>
    <m/>
    <s v="4828 AVALON ST"/>
    <x v="5"/>
    <x v="0"/>
    <x v="0"/>
    <m/>
  </r>
  <r>
    <n v="6"/>
    <n v="2000"/>
    <n v="1"/>
    <d v="2006-05-31T00:00:00"/>
    <x v="0"/>
    <n v="1"/>
    <s v="Active Bethel Citizens"/>
    <n v="4216448"/>
    <n v="889679"/>
    <m/>
    <s v="Brentwood"/>
    <s v="D R HORTON INC"/>
    <m/>
    <s v="1235 THRONE DR"/>
    <x v="5"/>
    <x v="0"/>
    <x v="0"/>
    <m/>
  </r>
  <r>
    <n v="6"/>
    <n v="2002"/>
    <n v="1"/>
    <d v="2006-05-31T00:00:00"/>
    <x v="0"/>
    <n v="1"/>
    <s v="Active Bethel Citizens"/>
    <n v="4216538"/>
    <n v="889557"/>
    <m/>
    <s v="Stafford"/>
    <s v="D R HORTON INC"/>
    <m/>
    <s v="1184 LUDGATE DR"/>
    <x v="5"/>
    <x v="0"/>
    <x v="0"/>
    <m/>
  </r>
  <r>
    <n v="6"/>
    <n v="1104"/>
    <n v="1"/>
    <d v="2006-06-01T00:00:00"/>
    <x v="3"/>
    <n v="8"/>
    <s v="West University Neighbors"/>
    <n v="4242040"/>
    <n v="876391"/>
    <s v="Condo, Row or Townhouse"/>
    <m/>
    <s v="SERENITY LANE HEALTH SRVICES"/>
    <m/>
    <s v="1585 PATTERSON ST"/>
    <x v="5"/>
    <x v="2"/>
    <x v="1"/>
    <s v="Eight attached apartments on two tax lots. Need to change proposed use from duplex to apartments 5-19."/>
  </r>
  <r>
    <n v="6"/>
    <n v="1154"/>
    <n v="1"/>
    <d v="2006-06-01T00:00:00"/>
    <x v="0"/>
    <n v="1"/>
    <s v="Harlow Neighbors"/>
    <n v="4249302"/>
    <n v="885267"/>
    <m/>
    <s v="Mascord 2228Amodify"/>
    <s v="WALKER TRACY"/>
    <m/>
    <s v="520 HONEYSUCKLE LN"/>
    <x v="5"/>
    <x v="0"/>
    <x v="0"/>
    <m/>
  </r>
  <r>
    <n v="6"/>
    <n v="1156"/>
    <n v="1"/>
    <d v="2006-06-01T00:00:00"/>
    <x v="0"/>
    <n v="1"/>
    <s v="Harlow Neighbors"/>
    <n v="4249361"/>
    <n v="885274"/>
    <m/>
    <m/>
    <s v="WALKER TRACY"/>
    <m/>
    <s v="522 HONEYSUCKLE LN"/>
    <x v="5"/>
    <x v="0"/>
    <x v="0"/>
    <m/>
  </r>
  <r>
    <n v="6"/>
    <n v="1194"/>
    <n v="1"/>
    <d v="2006-06-01T00:00:00"/>
    <x v="0"/>
    <n v="1"/>
    <s v="Santa Clara Community Organization"/>
    <n v="4232801"/>
    <n v="898980"/>
    <m/>
    <m/>
    <s v="TAIT BRUCE"/>
    <m/>
    <s v="2710 ECHO LN"/>
    <x v="5"/>
    <x v="0"/>
    <x v="0"/>
    <m/>
  </r>
  <r>
    <n v="6"/>
    <n v="1803"/>
    <n v="1"/>
    <d v="2006-06-01T00:00:00"/>
    <x v="0"/>
    <n v="1"/>
    <s v="Northeast Neighbors"/>
    <n v="4242912"/>
    <n v="901108"/>
    <m/>
    <m/>
    <s v="RUHOFF HOMEBUILDERS INC"/>
    <m/>
    <s v="3962 MIRROR POND WAY"/>
    <x v="5"/>
    <x v="0"/>
    <x v="0"/>
    <m/>
  </r>
  <r>
    <n v="6"/>
    <n v="1928"/>
    <n v="1"/>
    <d v="2006-06-01T00:00:00"/>
    <x v="0"/>
    <n v="1"/>
    <s v="Santa Clara Community Organization"/>
    <n v="4223360"/>
    <n v="898583"/>
    <m/>
    <m/>
    <s v="HEITMAN CUSTOM HOMES"/>
    <m/>
    <s v="2532 CROWTHER DR"/>
    <x v="5"/>
    <x v="0"/>
    <x v="0"/>
    <m/>
  </r>
  <r>
    <n v="6"/>
    <n v="1929"/>
    <n v="1"/>
    <d v="2006-06-01T00:00:00"/>
    <x v="0"/>
    <n v="1"/>
    <s v="Santa Clara Community Organization"/>
    <n v="4223301"/>
    <n v="898765"/>
    <m/>
    <m/>
    <s v="HEITMAN CUSTOM HOMES"/>
    <m/>
    <s v="2568 CROWTHER DR"/>
    <x v="5"/>
    <x v="0"/>
    <x v="0"/>
    <m/>
  </r>
  <r>
    <n v="6"/>
    <n v="2050"/>
    <n v="1"/>
    <d v="2006-06-01T00:00:00"/>
    <x v="0"/>
    <n v="1"/>
    <s v="Northeast Neighbors"/>
    <n v="4250786"/>
    <n v="894105"/>
    <m/>
    <m/>
    <s v="FUTURE B HOMES INC"/>
    <m/>
    <s v="2624 CHESAPEAKE DR"/>
    <x v="5"/>
    <x v="0"/>
    <x v="0"/>
    <m/>
  </r>
  <r>
    <n v="6"/>
    <n v="2060"/>
    <n v="1"/>
    <d v="2006-06-01T00:00:00"/>
    <x v="0"/>
    <n v="1"/>
    <s v="Northeast Neighbors"/>
    <n v="4249127"/>
    <n v="894733"/>
    <m/>
    <s v="A3 Maybeck"/>
    <s v="OREGON ESTATES LLC"/>
    <m/>
    <s v="2785 LORD BYRON PL"/>
    <x v="5"/>
    <x v="0"/>
    <x v="0"/>
    <m/>
  </r>
  <r>
    <n v="6"/>
    <n v="2061"/>
    <n v="1"/>
    <d v="2006-06-01T00:00:00"/>
    <x v="0"/>
    <n v="1"/>
    <s v="Northeast Neighbors"/>
    <n v="4249130"/>
    <n v="894855"/>
    <m/>
    <s v="A3 Maybeck"/>
    <s v="OREGON ESTATES LLC"/>
    <m/>
    <s v="2823 LORD BYRON PL"/>
    <x v="5"/>
    <x v="0"/>
    <x v="0"/>
    <m/>
  </r>
  <r>
    <n v="6"/>
    <n v="2068"/>
    <n v="1"/>
    <d v="2006-06-01T00:00:00"/>
    <x v="0"/>
    <n v="1"/>
    <s v="Southeast Neighbors"/>
    <n v="4247896"/>
    <n v="861536"/>
    <m/>
    <m/>
    <s v="LEE STEVEN W &amp; SALLY A"/>
    <m/>
    <s v="4635 SPRING BLVD"/>
    <x v="5"/>
    <x v="0"/>
    <x v="0"/>
    <m/>
  </r>
  <r>
    <n v="6"/>
    <n v="2096"/>
    <n v="1"/>
    <d v="2006-06-01T00:00:00"/>
    <x v="0"/>
    <n v="1"/>
    <s v="Santa Clara Community Organization"/>
    <n v="4223288"/>
    <n v="898825"/>
    <m/>
    <s v="Mascord 22145 Cascade ANG eng"/>
    <s v="HEITMAN CUSTOM HOMES"/>
    <m/>
    <s v="2580 CROWTHER DR"/>
    <x v="5"/>
    <x v="0"/>
    <x v="0"/>
    <m/>
  </r>
  <r>
    <n v="6"/>
    <n v="2098"/>
    <n v="1"/>
    <d v="2006-06-01T00:00:00"/>
    <x v="0"/>
    <n v="1"/>
    <s v="Santa Clara Community Organization"/>
    <n v="4223495"/>
    <n v="898599"/>
    <m/>
    <s v="Mascord 22145 Cascade ANG eng"/>
    <s v="HEITMAN CUSTOM HOMES"/>
    <m/>
    <s v="1150 SERENA WAY"/>
    <x v="5"/>
    <x v="0"/>
    <x v="0"/>
    <m/>
  </r>
  <r>
    <n v="6"/>
    <n v="2258"/>
    <n v="1"/>
    <d v="2006-06-01T00:00:00"/>
    <x v="0"/>
    <n v="1"/>
    <s v="Northeast Neighbors"/>
    <n v="4249133"/>
    <n v="894978"/>
    <m/>
    <s v="A4 Voysey"/>
    <s v="OREGON ESTATES LLC"/>
    <m/>
    <s v="2863 LORD BYRON PL"/>
    <x v="5"/>
    <x v="0"/>
    <x v="0"/>
    <m/>
  </r>
  <r>
    <n v="6"/>
    <n v="2095"/>
    <n v="1"/>
    <d v="2006-06-02T00:00:00"/>
    <x v="0"/>
    <n v="1"/>
    <s v="Crest Drive Citizens Association"/>
    <n v="4236296"/>
    <n v="870162"/>
    <m/>
    <m/>
    <s v="WALKER CAROLYN LENGKONG"/>
    <m/>
    <s v="2987 FRIENDLY ST"/>
    <x v="5"/>
    <x v="0"/>
    <x v="0"/>
    <m/>
  </r>
  <r>
    <n v="6"/>
    <n v="1957"/>
    <n v="1"/>
    <d v="2006-06-06T00:00:00"/>
    <x v="0"/>
    <n v="1"/>
    <s v="Fairmount Neighbors"/>
    <n v="4247912"/>
    <n v="875133"/>
    <m/>
    <m/>
    <s v="SCHAEFER CLARK A"/>
    <m/>
    <s v="190 SUNSET ALY"/>
    <x v="5"/>
    <x v="0"/>
    <x v="0"/>
    <m/>
  </r>
  <r>
    <n v="6"/>
    <n v="2048"/>
    <n v="1"/>
    <d v="2006-06-06T00:00:00"/>
    <x v="0"/>
    <n v="1"/>
    <s v="Churchill Area Neighbors"/>
    <n v="4223555"/>
    <n v="868346"/>
    <m/>
    <m/>
    <s v="BRIAN MURRY HOMES"/>
    <m/>
    <s v="3248 TIBURON LN"/>
    <x v="5"/>
    <x v="0"/>
    <x v="0"/>
    <m/>
  </r>
  <r>
    <n v="6"/>
    <n v="2161"/>
    <n v="1"/>
    <d v="2006-06-06T00:00:00"/>
    <x v="0"/>
    <n v="1"/>
    <s v="Santa Clara Community Organization"/>
    <n v="4226916"/>
    <n v="908176"/>
    <m/>
    <m/>
    <s v="FUTURE B HOMES INC"/>
    <m/>
    <s v="76 STONEHAVEN ST"/>
    <x v="5"/>
    <x v="0"/>
    <x v="0"/>
    <m/>
  </r>
  <r>
    <n v="6"/>
    <n v="1481"/>
    <n v="1"/>
    <d v="2006-06-07T00:00:00"/>
    <x v="2"/>
    <n v="1"/>
    <s v="Northeast Neighbors"/>
    <n v="4249124"/>
    <n v="897231"/>
    <m/>
    <m/>
    <s v="SEXTON DALE P"/>
    <m/>
    <s v="210 HILL VIEW LANE 1"/>
    <x v="5"/>
    <x v="0"/>
    <x v="0"/>
    <m/>
  </r>
  <r>
    <n v="6"/>
    <n v="1753"/>
    <n v="1"/>
    <d v="2006-06-07T00:00:00"/>
    <x v="0"/>
    <n v="1"/>
    <s v="Cal Young Neighborhood Association"/>
    <n v="4239033"/>
    <n v="893158"/>
    <m/>
    <m/>
    <s v="WALTER THOMAS A"/>
    <m/>
    <s v="1163 CEDAR RIDGE DR"/>
    <x v="5"/>
    <x v="0"/>
    <x v="0"/>
    <m/>
  </r>
  <r>
    <n v="6"/>
    <n v="2255"/>
    <n v="1"/>
    <d v="2006-06-07T00:00:00"/>
    <x v="0"/>
    <n v="1"/>
    <s v="Santa Clara Community Organization"/>
    <n v="4232011"/>
    <n v="900182"/>
    <m/>
    <m/>
    <s v="CRESCENT HOMES INC"/>
    <m/>
    <s v="344 LAZY AVE"/>
    <x v="5"/>
    <x v="0"/>
    <x v="0"/>
    <m/>
  </r>
  <r>
    <n v="6"/>
    <n v="1810"/>
    <n v="1"/>
    <d v="2006-06-08T00:00:00"/>
    <x v="0"/>
    <n v="1"/>
    <s v="Northeast Neighbors"/>
    <n v="4242544"/>
    <n v="897301"/>
    <m/>
    <m/>
    <s v="MELTEBEKE DAVID"/>
    <m/>
    <s v="3241 LAKE GLENN DR"/>
    <x v="5"/>
    <x v="0"/>
    <x v="0"/>
    <m/>
  </r>
  <r>
    <n v="6"/>
    <n v="2040"/>
    <n v="1"/>
    <d v="2006-06-08T00:00:00"/>
    <x v="1"/>
    <n v="1"/>
    <s v="Active Bethel Citizens"/>
    <n v="4215055"/>
    <n v="891734"/>
    <m/>
    <m/>
    <s v="SUN HOMES"/>
    <m/>
    <s v="1699 N TERRY ST, Unit 228"/>
    <x v="5"/>
    <x v="0"/>
    <x v="0"/>
    <m/>
  </r>
  <r>
    <n v="6"/>
    <n v="2041"/>
    <n v="1"/>
    <d v="2006-06-08T00:00:00"/>
    <x v="1"/>
    <n v="1"/>
    <s v="Active Bethel Citizens"/>
    <n v="4215055"/>
    <n v="891734"/>
    <m/>
    <m/>
    <s v="SUN HOMES"/>
    <m/>
    <s v="1699 N TERRY ST, Unit 374"/>
    <x v="5"/>
    <x v="0"/>
    <x v="0"/>
    <m/>
  </r>
  <r>
    <n v="6"/>
    <n v="2042"/>
    <n v="1"/>
    <d v="2006-06-08T00:00:00"/>
    <x v="1"/>
    <n v="1"/>
    <s v="Active Bethel Citizens"/>
    <n v="4215055"/>
    <n v="891734"/>
    <m/>
    <m/>
    <s v="SUN HOMES"/>
    <m/>
    <s v="1699 N TERRY ST, Unit 256"/>
    <x v="5"/>
    <x v="0"/>
    <x v="0"/>
    <m/>
  </r>
  <r>
    <n v="6"/>
    <n v="2043"/>
    <n v="1"/>
    <d v="2006-06-08T00:00:00"/>
    <x v="1"/>
    <n v="1"/>
    <s v="Active Bethel Citizens"/>
    <n v="4215055"/>
    <n v="891734"/>
    <m/>
    <m/>
    <s v="SUN HOMES"/>
    <m/>
    <s v="1699 N TERRY ST, Unit 179"/>
    <x v="5"/>
    <x v="0"/>
    <x v="0"/>
    <m/>
  </r>
  <r>
    <n v="6"/>
    <n v="2044"/>
    <n v="1"/>
    <d v="2006-06-08T00:00:00"/>
    <x v="1"/>
    <n v="1"/>
    <s v="Active Bethel Citizens"/>
    <n v="4215055"/>
    <n v="891734"/>
    <m/>
    <m/>
    <s v="SUN HOMES"/>
    <m/>
    <s v="1699 N TERRY ST, Unit 316"/>
    <x v="5"/>
    <x v="0"/>
    <x v="0"/>
    <m/>
  </r>
  <r>
    <n v="6"/>
    <n v="1185"/>
    <n v="1"/>
    <d v="2006-06-09T00:00:00"/>
    <x v="0"/>
    <n v="1"/>
    <s v="Active Bethel Citizens"/>
    <n v="4214160"/>
    <n v="885128"/>
    <m/>
    <s v="The Fir - 1844 Model"/>
    <s v="J L S CUSTOM HOMES"/>
    <m/>
    <s v="5482 PRANZ PL"/>
    <x v="5"/>
    <x v="0"/>
    <x v="0"/>
    <m/>
  </r>
  <r>
    <n v="6"/>
    <n v="1320"/>
    <n v="1"/>
    <d v="2006-06-09T00:00:00"/>
    <x v="0"/>
    <n v="1"/>
    <s v="Active Bethel Citizens"/>
    <n v="4214125"/>
    <n v="885454"/>
    <m/>
    <s v="The Fir - 1844 Model"/>
    <s v="J L S CUSTOM HOMES"/>
    <m/>
    <s v="5491 ANDREA AVE"/>
    <x v="5"/>
    <x v="0"/>
    <x v="0"/>
    <m/>
  </r>
  <r>
    <n v="6"/>
    <n v="27"/>
    <n v="1"/>
    <d v="2006-06-12T00:00:00"/>
    <x v="3"/>
    <n v="2"/>
    <s v="Jefferson Westside Neighbors"/>
    <n v="4233683"/>
    <n v="878198"/>
    <m/>
    <m/>
    <s v="DREAMCRAFTERS LLC"/>
    <m/>
    <s v="1473 W 12TH AVE"/>
    <x v="5"/>
    <x v="1"/>
    <x v="1"/>
    <m/>
  </r>
  <r>
    <n v="6"/>
    <n v="1579"/>
    <n v="1"/>
    <d v="2006-06-12T00:00:00"/>
    <x v="0"/>
    <n v="1"/>
    <s v="Santa Clara Community Organization"/>
    <n v="4231851"/>
    <n v="900178"/>
    <m/>
    <m/>
    <s v="HEITMAN CUSTOM HOMES"/>
    <m/>
    <s v="310 LAZY AVE"/>
    <x v="5"/>
    <x v="0"/>
    <x v="0"/>
    <m/>
  </r>
  <r>
    <n v="6"/>
    <n v="1619"/>
    <n v="1"/>
    <d v="2006-06-12T00:00:00"/>
    <x v="0"/>
    <n v="1"/>
    <s v="Active Bethel Citizens"/>
    <n v="4213574"/>
    <n v="885968"/>
    <m/>
    <s v="Sandalwood / Silverton"/>
    <s v="HAYDEN ENTERPRISES INC"/>
    <m/>
    <s v="5579 MEHR AVE"/>
    <x v="5"/>
    <x v="0"/>
    <x v="0"/>
    <m/>
  </r>
  <r>
    <n v="6"/>
    <n v="1620"/>
    <n v="1"/>
    <d v="2006-06-12T00:00:00"/>
    <x v="0"/>
    <n v="1"/>
    <s v="Active Bethel Citizens"/>
    <n v="4213465"/>
    <n v="885971"/>
    <m/>
    <s v="Sandalwood / Silverton"/>
    <s v="HAYDEN ENTERPRISES INC"/>
    <m/>
    <s v="5601 MEHR AVE"/>
    <x v="5"/>
    <x v="0"/>
    <x v="0"/>
    <m/>
  </r>
  <r>
    <n v="6"/>
    <n v="1946"/>
    <n v="1"/>
    <d v="2006-06-12T00:00:00"/>
    <x v="0"/>
    <n v="1"/>
    <s v="Churchill Area Neighbors"/>
    <n v="4227503"/>
    <n v="868530"/>
    <m/>
    <m/>
    <s v="COOPER BARBARA"/>
    <m/>
    <s v="3338 ZACHARY LN"/>
    <x v="5"/>
    <x v="0"/>
    <x v="0"/>
    <m/>
  </r>
  <r>
    <n v="6"/>
    <n v="2015"/>
    <n v="1"/>
    <d v="2006-06-12T00:00:00"/>
    <x v="3"/>
    <n v="2"/>
    <s v="Jefferson Westside Neighbors"/>
    <n v="4237400"/>
    <n v="876260"/>
    <m/>
    <m/>
    <s v="KIDD TAMARA"/>
    <m/>
    <s v="1637 JEFFERSON ST"/>
    <x v="5"/>
    <x v="1"/>
    <x v="1"/>
    <m/>
  </r>
  <r>
    <n v="6"/>
    <n v="2131"/>
    <n v="1"/>
    <d v="2006-06-12T00:00:00"/>
    <x v="0"/>
    <n v="1"/>
    <s v="Northeast Neighbors"/>
    <n v="4251018"/>
    <n v="893995"/>
    <m/>
    <m/>
    <s v="ANSLOW &amp; DEGENEAULT"/>
    <m/>
    <s v="3345 STONY BROOK WAY"/>
    <x v="5"/>
    <x v="0"/>
    <x v="0"/>
    <m/>
  </r>
  <r>
    <n v="6"/>
    <n v="2365"/>
    <n v="1"/>
    <d v="2006-06-12T00:00:00"/>
    <x v="0"/>
    <n v="1"/>
    <s v="Santa Clara Community Organization"/>
    <n v="4221691"/>
    <n v="903582"/>
    <m/>
    <m/>
    <s v="HILL TIM &amp; KATHLEEN"/>
    <m/>
    <s v="1326 IRVINGTON DR"/>
    <x v="5"/>
    <x v="0"/>
    <x v="0"/>
    <m/>
  </r>
  <r>
    <n v="6"/>
    <n v="2148"/>
    <n v="1"/>
    <d v="2006-06-13T00:00:00"/>
    <x v="0"/>
    <n v="1"/>
    <s v="Friendly Area Neighbors"/>
    <n v="4237342"/>
    <n v="871047"/>
    <m/>
    <m/>
    <s v="JULIEN LUAN"/>
    <m/>
    <s v="555 W 28TH AVE"/>
    <x v="5"/>
    <x v="0"/>
    <x v="0"/>
    <m/>
  </r>
  <r>
    <n v="6"/>
    <n v="1748"/>
    <n v="1"/>
    <d v="2006-06-14T00:00:00"/>
    <x v="0"/>
    <n v="1"/>
    <s v="Cal Young Neighborhood Association"/>
    <n v="4239128"/>
    <n v="892790"/>
    <m/>
    <m/>
    <s v="WALTER THOMAS A"/>
    <m/>
    <s v="2115 SPARROW CT"/>
    <x v="5"/>
    <x v="0"/>
    <x v="0"/>
    <m/>
  </r>
  <r>
    <n v="6"/>
    <n v="1752"/>
    <n v="1"/>
    <d v="2006-06-14T00:00:00"/>
    <x v="0"/>
    <n v="1"/>
    <s v="Cal Young Neighborhood Association"/>
    <n v="4239183"/>
    <n v="892837"/>
    <m/>
    <m/>
    <s v="WALTER THOMAS A"/>
    <m/>
    <s v="2131 SPARROW CT"/>
    <x v="5"/>
    <x v="0"/>
    <x v="0"/>
    <m/>
  </r>
  <r>
    <n v="6"/>
    <n v="2135"/>
    <n v="1"/>
    <d v="2006-06-14T00:00:00"/>
    <x v="3"/>
    <n v="2"/>
    <s v="Southeast Neighbors"/>
    <n v="4241663"/>
    <n v="868658"/>
    <m/>
    <m/>
    <s v="STILL ALAN &amp; MAUREEN"/>
    <m/>
    <s v="515 E 33RD AVE"/>
    <x v="5"/>
    <x v="1"/>
    <x v="1"/>
    <m/>
  </r>
  <r>
    <n v="6"/>
    <n v="1162"/>
    <n v="1"/>
    <d v="2006-06-16T00:00:00"/>
    <x v="8"/>
    <n v="3"/>
    <s v="Southeast Neighbors"/>
    <n v="4242896"/>
    <n v="867766"/>
    <m/>
    <m/>
    <s v="NEWMAN KRIS J &amp; JAMIE B"/>
    <m/>
    <s v="3462 ALDER ALY"/>
    <x v="5"/>
    <x v="1"/>
    <x v="1"/>
    <m/>
  </r>
  <r>
    <n v="6"/>
    <n v="1829"/>
    <n v="1"/>
    <d v="2006-06-16T00:00:00"/>
    <x v="0"/>
    <n v="1"/>
    <s v="Southeast Neighbors"/>
    <n v="4246464"/>
    <n v="863175"/>
    <m/>
    <m/>
    <s v="SHARP JEFFREY"/>
    <m/>
    <s v="1862 E 43RD AVE"/>
    <x v="5"/>
    <x v="0"/>
    <x v="0"/>
    <m/>
  </r>
  <r>
    <n v="6"/>
    <n v="2109"/>
    <n v="1"/>
    <d v="2006-06-16T00:00:00"/>
    <x v="0"/>
    <n v="1"/>
    <s v="Cal Young Neighborhood Association"/>
    <n v="4239183"/>
    <n v="892906"/>
    <m/>
    <m/>
    <s v="WALTER THOMAS A (TOM)"/>
    <m/>
    <s v="2147 SPARROW CT"/>
    <x v="5"/>
    <x v="0"/>
    <x v="0"/>
    <m/>
  </r>
  <r>
    <n v="6"/>
    <n v="1883"/>
    <n v="1"/>
    <d v="2006-06-19T00:00:00"/>
    <x v="0"/>
    <n v="1"/>
    <s v="Active Bethel Citizens"/>
    <n v="4214024"/>
    <n v="885960"/>
    <m/>
    <s v="Sandalwood"/>
    <s v="HAYDEN ENTERPRISES INC"/>
    <m/>
    <s v="685 MURIN ST"/>
    <x v="5"/>
    <x v="0"/>
    <x v="0"/>
    <m/>
  </r>
  <r>
    <n v="6"/>
    <n v="1884"/>
    <n v="1"/>
    <d v="2006-06-19T00:00:00"/>
    <x v="0"/>
    <n v="1"/>
    <s v="Active Bethel Citizens"/>
    <n v="4213792"/>
    <n v="885957"/>
    <m/>
    <s v="Sandalwood"/>
    <s v="HAYDEN ENTERPRISES INC"/>
    <m/>
    <s v="5533 MEHR AVE"/>
    <x v="5"/>
    <x v="0"/>
    <x v="0"/>
    <m/>
  </r>
  <r>
    <n v="6"/>
    <n v="1886"/>
    <n v="1"/>
    <d v="2006-06-19T00:00:00"/>
    <x v="0"/>
    <n v="1"/>
    <s v="Active Bethel Citizens"/>
    <n v="4213902"/>
    <n v="885954"/>
    <m/>
    <s v="Cascade"/>
    <s v="HAYDEN ENTERPRISES INC"/>
    <m/>
    <s v="5519 MEHR AVE"/>
    <x v="5"/>
    <x v="0"/>
    <x v="0"/>
    <m/>
  </r>
  <r>
    <n v="6"/>
    <n v="1890"/>
    <n v="1"/>
    <d v="2006-06-19T00:00:00"/>
    <x v="0"/>
    <n v="1"/>
    <s v="Active Bethel Citizens"/>
    <n v="4213845"/>
    <n v="885955"/>
    <m/>
    <s v="Alderwood"/>
    <s v="HAYDEN ENTERPRISES INC"/>
    <m/>
    <s v="5525 MEHR AVE"/>
    <x v="5"/>
    <x v="0"/>
    <x v="0"/>
    <m/>
  </r>
  <r>
    <n v="6"/>
    <n v="1328"/>
    <n v="1"/>
    <d v="2006-06-20T00:00:00"/>
    <x v="0"/>
    <n v="1"/>
    <s v="Active Bethel Citizens"/>
    <n v="4214107"/>
    <n v="885132"/>
    <m/>
    <s v="JLS 2513"/>
    <s v="J L S CUSTOM HOMES"/>
    <m/>
    <s v="5486 PRANZ PL"/>
    <x v="5"/>
    <x v="0"/>
    <x v="0"/>
    <m/>
  </r>
  <r>
    <n v="6"/>
    <n v="1329"/>
    <n v="1"/>
    <d v="2006-06-20T00:00:00"/>
    <x v="0"/>
    <n v="1"/>
    <s v="Active Bethel Citizens"/>
    <n v="4214182"/>
    <n v="885534"/>
    <m/>
    <s v="JLS 2513"/>
    <s v="J L S CUSTOM HOMES"/>
    <m/>
    <s v="5482 DEMARCO AVE"/>
    <x v="5"/>
    <x v="0"/>
    <x v="0"/>
    <m/>
  </r>
  <r>
    <n v="6"/>
    <n v="511"/>
    <n v="1"/>
    <d v="2006-06-21T00:00:00"/>
    <x v="0"/>
    <n v="1"/>
    <s v="Churchill Area Neighbors"/>
    <n v="4226754"/>
    <n v="869214"/>
    <m/>
    <m/>
    <s v="TILSON IAN &amp; CARRIE"/>
    <m/>
    <s v="3359 SOUTHVIEW DR"/>
    <x v="5"/>
    <x v="0"/>
    <x v="0"/>
    <m/>
  </r>
  <r>
    <n v="6"/>
    <n v="1624"/>
    <n v="1"/>
    <d v="2006-06-21T00:00:00"/>
    <x v="0"/>
    <n v="1"/>
    <s v="Churchill Area Neighbors"/>
    <n v="4230026"/>
    <n v="871279"/>
    <m/>
    <m/>
    <s v="MUSTOE PATRICK"/>
    <m/>
    <s v="2326 W 29TH AVE"/>
    <x v="5"/>
    <x v="0"/>
    <x v="0"/>
    <m/>
  </r>
  <r>
    <n v="6"/>
    <n v="2589"/>
    <n v="1"/>
    <d v="2006-06-21T00:00:00"/>
    <x v="0"/>
    <n v="1"/>
    <s v="Active Bethel Citizens"/>
    <n v="4216668"/>
    <n v="889690"/>
    <m/>
    <s v="Santa Monica 2452 A"/>
    <s v="D R HORTON INC"/>
    <m/>
    <s v="4835 HIGHBURY LN"/>
    <x v="5"/>
    <x v="0"/>
    <x v="0"/>
    <m/>
  </r>
  <r>
    <n v="6"/>
    <n v="2590"/>
    <n v="1"/>
    <d v="2006-06-21T00:00:00"/>
    <x v="0"/>
    <n v="1"/>
    <s v="Active Bethel Citizens"/>
    <n v="4216646"/>
    <n v="889795"/>
    <m/>
    <s v="Stafford 2236 B"/>
    <s v="D R HORTON INC"/>
    <m/>
    <s v="4810 AVALON ST"/>
    <x v="5"/>
    <x v="0"/>
    <x v="0"/>
    <m/>
  </r>
  <r>
    <n v="6"/>
    <n v="2591"/>
    <n v="1"/>
    <d v="2006-06-21T00:00:00"/>
    <x v="0"/>
    <n v="1"/>
    <s v="Active Bethel Citizens"/>
    <n v="4216586"/>
    <n v="889797"/>
    <m/>
    <s v="Rockport 1479 A"/>
    <s v="D R HORTON INC"/>
    <m/>
    <s v="4818 AVALON ST"/>
    <x v="5"/>
    <x v="0"/>
    <x v="0"/>
    <m/>
  </r>
  <r>
    <n v="6"/>
    <n v="2592"/>
    <n v="1"/>
    <d v="2006-06-21T00:00:00"/>
    <x v="0"/>
    <n v="1"/>
    <s v="Active Bethel Citizens"/>
    <n v="4216690"/>
    <n v="889602"/>
    <m/>
    <s v="Westport 2054 A"/>
    <s v="D R HORTON INC"/>
    <m/>
    <s v="1193 LUDGATE DR"/>
    <x v="5"/>
    <x v="0"/>
    <x v="0"/>
    <m/>
  </r>
  <r>
    <n v="6"/>
    <n v="2593"/>
    <n v="1"/>
    <d v="2006-06-21T00:00:00"/>
    <x v="0"/>
    <n v="1"/>
    <s v="Active Bethel Citizens"/>
    <n v="4216446"/>
    <n v="889561"/>
    <m/>
    <s v="Westport 2054 A"/>
    <s v="D R HORTON INC"/>
    <m/>
    <s v="1197 THRONE DR"/>
    <x v="5"/>
    <x v="0"/>
    <x v="0"/>
    <m/>
  </r>
  <r>
    <n v="6"/>
    <n v="2594"/>
    <n v="1"/>
    <d v="2006-06-21T00:00:00"/>
    <x v="0"/>
    <n v="1"/>
    <s v="Active Bethel Citizens"/>
    <n v="4216678"/>
    <n v="889531"/>
    <m/>
    <s v="Acadia 2314 A"/>
    <s v="D R HORTON INC"/>
    <m/>
    <s v="1185 LUDGATE DR"/>
    <x v="5"/>
    <x v="0"/>
    <x v="0"/>
    <m/>
  </r>
  <r>
    <n v="6"/>
    <n v="2595"/>
    <n v="1"/>
    <d v="2006-06-21T00:00:00"/>
    <x v="0"/>
    <n v="1"/>
    <s v="Active Bethel Citizens"/>
    <n v="4216706"/>
    <n v="889793"/>
    <m/>
    <s v="Acadia 2314 A"/>
    <s v="D R HORTON INC"/>
    <m/>
    <s v="4802 AVALON ST"/>
    <x v="5"/>
    <x v="0"/>
    <x v="0"/>
    <m/>
  </r>
  <r>
    <n v="6"/>
    <n v="2596"/>
    <n v="1"/>
    <d v="2006-06-21T00:00:00"/>
    <x v="0"/>
    <n v="1"/>
    <s v="Active Bethel Citizens"/>
    <n v="4216587"/>
    <n v="889696"/>
    <m/>
    <s v="Acadia 2314 B"/>
    <s v="D R HORTON INC"/>
    <m/>
    <s v="4847 HIGHBURY LN"/>
    <x v="5"/>
    <x v="0"/>
    <x v="0"/>
    <m/>
  </r>
  <r>
    <n v="6"/>
    <n v="799"/>
    <n v="1"/>
    <d v="2006-06-22T00:00:00"/>
    <x v="0"/>
    <n v="1"/>
    <s v="Santa Clara Community Organization"/>
    <n v="4229177"/>
    <n v="905473"/>
    <m/>
    <s v="Arbor South Madrid"/>
    <s v="S S D LLC"/>
    <m/>
    <s v="4077 SCOTTDALE ST"/>
    <x v="5"/>
    <x v="0"/>
    <x v="0"/>
    <m/>
  </r>
  <r>
    <n v="6"/>
    <n v="1581"/>
    <n v="1"/>
    <d v="2006-06-22T00:00:00"/>
    <x v="11"/>
    <n v="5"/>
    <s v="Downtown Neighborhood Association"/>
    <n v="4241406"/>
    <n v="881444"/>
    <s v="Apartment  5-19 Units"/>
    <m/>
    <s v="THREE MUSES GROUP"/>
    <m/>
    <s v="321 MILL ST"/>
    <x v="5"/>
    <x v="2"/>
    <x v="1"/>
    <m/>
  </r>
  <r>
    <n v="6"/>
    <n v="1885"/>
    <n v="1"/>
    <d v="2006-06-22T00:00:00"/>
    <x v="0"/>
    <n v="1"/>
    <s v="Active Bethel Citizens"/>
    <n v="4213832"/>
    <n v="885595"/>
    <m/>
    <s v="Sandalwood"/>
    <s v="HAYDEN ENTERPRISES INC"/>
    <m/>
    <s v="5524 LIVINGSTON AVE"/>
    <x v="5"/>
    <x v="0"/>
    <x v="0"/>
    <m/>
  </r>
  <r>
    <n v="6"/>
    <n v="1887"/>
    <n v="1"/>
    <d v="2006-06-22T00:00:00"/>
    <x v="0"/>
    <n v="1"/>
    <s v="Active Bethel Citizens"/>
    <n v="4213530"/>
    <n v="885609"/>
    <m/>
    <s v="Cascade"/>
    <s v="HAYDEN ENTERPRISES INC"/>
    <m/>
    <s v="5590 LIVINGSTON AVE"/>
    <x v="5"/>
    <x v="0"/>
    <x v="0"/>
    <m/>
  </r>
  <r>
    <n v="6"/>
    <n v="1889"/>
    <n v="1"/>
    <d v="2006-06-22T00:00:00"/>
    <x v="0"/>
    <n v="1"/>
    <s v="Active Bethel Citizens"/>
    <n v="4213457"/>
    <n v="885609"/>
    <m/>
    <s v="Alderwood"/>
    <s v="HAYDEN ENTERPRISES INC"/>
    <m/>
    <s v="5598 LIVINGSTON AVE"/>
    <x v="5"/>
    <x v="0"/>
    <x v="0"/>
    <m/>
  </r>
  <r>
    <n v="6"/>
    <n v="1891"/>
    <n v="1"/>
    <d v="2006-06-22T00:00:00"/>
    <x v="0"/>
    <n v="1"/>
    <s v="Active Bethel Citizens"/>
    <n v="4213770"/>
    <n v="885599"/>
    <m/>
    <s v="Klamath"/>
    <s v="HAYDEN ENTERPRISES INC"/>
    <m/>
    <s v="5540 LIVINGSTON AVE"/>
    <x v="5"/>
    <x v="0"/>
    <x v="0"/>
    <m/>
  </r>
  <r>
    <n v="6"/>
    <n v="1901"/>
    <n v="1"/>
    <d v="2006-06-22T00:00:00"/>
    <x v="0"/>
    <n v="1"/>
    <s v="Active Bethel Citizens"/>
    <n v="4213464"/>
    <n v="885526"/>
    <m/>
    <m/>
    <s v="HAYDEN ENTERPRISES INC"/>
    <m/>
    <s v="5594 LIVINGSTON AVE"/>
    <x v="5"/>
    <x v="0"/>
    <x v="0"/>
    <m/>
  </r>
  <r>
    <n v="6"/>
    <n v="2309"/>
    <n v="1"/>
    <d v="2006-06-22T00:00:00"/>
    <x v="0"/>
    <n v="1"/>
    <s v="Active Bethel Citizens"/>
    <n v="4214070"/>
    <n v="885470"/>
    <m/>
    <s v="Cascade"/>
    <s v="HAYDEN ENTERPRISES INC"/>
    <m/>
    <s v="5495 ANDREA AVE"/>
    <x v="5"/>
    <x v="0"/>
    <x v="0"/>
    <m/>
  </r>
  <r>
    <n v="6"/>
    <n v="2337"/>
    <n v="1"/>
    <d v="2006-06-22T00:00:00"/>
    <x v="0"/>
    <n v="1"/>
    <s v="Santa Clara Community Organization"/>
    <n v="4228266"/>
    <n v="909170"/>
    <m/>
    <m/>
    <s v="PRODEN RICK S"/>
    <m/>
    <s v="4896 SEDONA DR"/>
    <x v="5"/>
    <x v="0"/>
    <x v="0"/>
    <m/>
  </r>
  <r>
    <n v="6"/>
    <n v="2385"/>
    <n v="1"/>
    <d v="2006-06-23T00:00:00"/>
    <x v="0"/>
    <n v="1"/>
    <s v="Santa Clara Community Organization"/>
    <n v="4223862"/>
    <n v="898433"/>
    <m/>
    <m/>
    <s v="JORDAN &amp; JORDAN CONSTRUCTION"/>
    <m/>
    <s v="2505 BORDERS DR"/>
    <x v="5"/>
    <x v="0"/>
    <x v="0"/>
    <m/>
  </r>
  <r>
    <n v="6"/>
    <n v="2747"/>
    <n v="1"/>
    <d v="2006-06-23T00:00:00"/>
    <x v="0"/>
    <n v="1"/>
    <s v="Active Bethel Citizens"/>
    <n v="4214215"/>
    <n v="885124"/>
    <m/>
    <s v="The 1700 - JLS Custom Homes"/>
    <s v="J L S CUSTOM HOMES"/>
    <m/>
    <s v="5478 PRANZ PL"/>
    <x v="5"/>
    <x v="0"/>
    <x v="0"/>
    <m/>
  </r>
  <r>
    <n v="6"/>
    <n v="2658"/>
    <n v="1"/>
    <d v="2006-06-26T00:00:00"/>
    <x v="0"/>
    <n v="1"/>
    <s v="Northeast Neighbors"/>
    <n v="4242399"/>
    <n v="897008"/>
    <m/>
    <m/>
    <s v="MARVIN KNUTSON &amp; SONS"/>
    <m/>
    <s v="1917 LAKEVIEW DR"/>
    <x v="5"/>
    <x v="0"/>
    <x v="0"/>
    <m/>
  </r>
  <r>
    <n v="6"/>
    <n v="2576"/>
    <n v="1"/>
    <d v="2006-06-27T00:00:00"/>
    <x v="0"/>
    <n v="1"/>
    <s v="Santa Clara Community Organization"/>
    <n v="4223443"/>
    <n v="898340"/>
    <m/>
    <m/>
    <s v="CASTRO GILBERT A"/>
    <m/>
    <s v="2488 CROWTHER DR"/>
    <x v="5"/>
    <x v="0"/>
    <x v="0"/>
    <m/>
  </r>
  <r>
    <n v="6"/>
    <n v="2723"/>
    <n v="1"/>
    <d v="2006-06-27T00:00:00"/>
    <x v="6"/>
    <n v="1"/>
    <s v="Jefferson Westside Neighbors"/>
    <n v="4235093"/>
    <n v="876211"/>
    <m/>
    <m/>
    <s v="BURGE WILLIAM"/>
    <m/>
    <s v="1680 VAN BUREN ST, Unit A"/>
    <x v="5"/>
    <x v="0"/>
    <x v="0"/>
    <m/>
  </r>
  <r>
    <n v="6"/>
    <n v="2727"/>
    <n v="1"/>
    <d v="2006-06-27T00:00:00"/>
    <x v="0"/>
    <n v="1"/>
    <s v="Jefferson Westside Neighbors"/>
    <n v="4235093"/>
    <n v="876211"/>
    <m/>
    <m/>
    <s v="BURGE WILLIAM"/>
    <m/>
    <s v="1680 VAN BUREN ST"/>
    <x v="5"/>
    <x v="0"/>
    <x v="0"/>
    <m/>
  </r>
  <r>
    <n v="6"/>
    <n v="1868"/>
    <n v="1"/>
    <d v="2006-06-28T00:00:00"/>
    <x v="0"/>
    <n v="1"/>
    <s v="Churchill Area Neighbors"/>
    <n v="4227617"/>
    <n v="871972"/>
    <m/>
    <m/>
    <s v="PRIAULX SCOT &amp; LISA"/>
    <m/>
    <s v="2716 HALLMARK LN"/>
    <x v="5"/>
    <x v="0"/>
    <x v="0"/>
    <m/>
  </r>
  <r>
    <n v="6"/>
    <n v="2571"/>
    <n v="1"/>
    <d v="2006-06-28T00:00:00"/>
    <x v="0"/>
    <n v="1"/>
    <s v="Santa Clara Community Organization"/>
    <n v="4223706"/>
    <n v="897981"/>
    <m/>
    <m/>
    <s v="KONOLD GARY"/>
    <m/>
    <s v="2441 CROWTHER DR"/>
    <x v="5"/>
    <x v="0"/>
    <x v="0"/>
    <m/>
  </r>
  <r>
    <n v="6"/>
    <n v="2715"/>
    <n v="1"/>
    <d v="2006-06-28T00:00:00"/>
    <x v="0"/>
    <n v="1"/>
    <s v="Santa Clara Community Organization"/>
    <n v="4223259"/>
    <n v="898892"/>
    <m/>
    <m/>
    <s v="DEVINE HOMES LLC"/>
    <m/>
    <s v="2588 CROWTHER DR"/>
    <x v="5"/>
    <x v="0"/>
    <x v="0"/>
    <m/>
  </r>
  <r>
    <n v="6"/>
    <n v="2310"/>
    <n v="1"/>
    <d v="2006-06-29T00:00:00"/>
    <x v="0"/>
    <n v="1"/>
    <s v="Active Bethel Citizens"/>
    <n v="4213467"/>
    <n v="885835"/>
    <m/>
    <s v="Springfield"/>
    <s v="HAYDEN ENTERPRISES INC"/>
    <m/>
    <s v="5604 MEHR AVE"/>
    <x v="5"/>
    <x v="0"/>
    <x v="0"/>
    <m/>
  </r>
  <r>
    <n v="6"/>
    <n v="2311"/>
    <n v="1"/>
    <d v="2006-06-29T00:00:00"/>
    <x v="0"/>
    <n v="1"/>
    <s v="Active Bethel Citizens"/>
    <n v="4213465"/>
    <n v="885748"/>
    <m/>
    <s v="Springfield"/>
    <s v="HAYDEN ENTERPRISES INC"/>
    <m/>
    <s v="5603 LIVINGSTON AVE"/>
    <x v="5"/>
    <x v="0"/>
    <x v="0"/>
    <m/>
  </r>
  <r>
    <n v="6"/>
    <n v="2213"/>
    <n v="1"/>
    <d v="2006-06-30T00:00:00"/>
    <x v="0"/>
    <n v="1"/>
    <s v="Santa Clara Community Organization"/>
    <n v="4228059"/>
    <n v="903697"/>
    <m/>
    <s v="Arbor South Brownsville"/>
    <s v="MARK ADKINS LEGACY HOMES INC"/>
    <m/>
    <s v="3631 COUNTRYSIDE LN"/>
    <x v="5"/>
    <x v="0"/>
    <x v="0"/>
    <m/>
  </r>
  <r>
    <n v="6"/>
    <n v="2500"/>
    <n v="1"/>
    <d v="2006-07-03T00:00:00"/>
    <x v="0"/>
    <n v="1"/>
    <s v="Cal Young Neighborhood Association"/>
    <n v="4238974"/>
    <n v="893162"/>
    <m/>
    <s v="Ridgeway"/>
    <s v="WALTER THOMAS A"/>
    <m/>
    <s v="1151 CEDAR RIDGE DR"/>
    <x v="5"/>
    <x v="0"/>
    <x v="0"/>
    <m/>
  </r>
  <r>
    <n v="6"/>
    <n v="2750"/>
    <n v="1"/>
    <d v="2006-07-03T00:00:00"/>
    <x v="0"/>
    <n v="1"/>
    <s v="Active Bethel Citizens"/>
    <n v="4214289"/>
    <n v="885448"/>
    <m/>
    <s v="The 1700 - JLS Custom Homes"/>
    <s v="J L S CUSTOM HOMES"/>
    <m/>
    <s v="5471 ANDREA AVE"/>
    <x v="5"/>
    <x v="0"/>
    <x v="0"/>
    <m/>
  </r>
  <r>
    <n v="6"/>
    <n v="2163"/>
    <n v="1"/>
    <d v="2006-07-05T00:00:00"/>
    <x v="0"/>
    <n v="1"/>
    <s v="Northeast Neighbors"/>
    <n v="4251160"/>
    <n v="894519"/>
    <m/>
    <m/>
    <s v="FUTURE B HOMES INC"/>
    <m/>
    <s v="2661 VALLEY FORGE DR"/>
    <x v="5"/>
    <x v="0"/>
    <x v="0"/>
    <m/>
  </r>
  <r>
    <n v="6"/>
    <n v="3185"/>
    <n v="1"/>
    <d v="2006-07-05T00:00:00"/>
    <x v="1"/>
    <n v="1"/>
    <s v="Active Bethel Citizens"/>
    <n v="4217107"/>
    <n v="890608"/>
    <m/>
    <m/>
    <s v="BRIARWOOD ESTATES MOBILE HOME PARK"/>
    <m/>
    <s v="1400 CANDLELIGHT DR, Unit 210"/>
    <x v="5"/>
    <x v="0"/>
    <x v="0"/>
    <m/>
  </r>
  <r>
    <n v="6"/>
    <n v="1926"/>
    <n v="1"/>
    <d v="2006-07-06T00:00:00"/>
    <x v="0"/>
    <n v="1"/>
    <s v="Southeast Neighbors"/>
    <n v="4236085"/>
    <n v="860141"/>
    <m/>
    <m/>
    <s v="RUNNER DESIGN &amp; CONST. INC."/>
    <m/>
    <s v="175 W 52ND AVE"/>
    <x v="5"/>
    <x v="0"/>
    <x v="0"/>
    <m/>
  </r>
  <r>
    <n v="6"/>
    <n v="2435"/>
    <n v="1"/>
    <d v="2006-07-06T00:00:00"/>
    <x v="6"/>
    <n v="1"/>
    <s v="Friendly Area Neighbors"/>
    <n v="4236437"/>
    <n v="873644"/>
    <m/>
    <m/>
    <s v="BARLOW M B"/>
    <m/>
    <s v="811 W 23RD AVE, Unit A"/>
    <x v="5"/>
    <x v="0"/>
    <x v="0"/>
    <m/>
  </r>
  <r>
    <n v="6"/>
    <n v="2479"/>
    <n v="1"/>
    <d v="2006-07-06T00:00:00"/>
    <x v="0"/>
    <n v="1"/>
    <s v="Laurel Hill Valley Citizens"/>
    <n v="4251525"/>
    <n v="871201"/>
    <m/>
    <m/>
    <s v="FORSYTH CONSTRUCTION"/>
    <m/>
    <s v="2690 BRACKENFERN RD"/>
    <x v="5"/>
    <x v="0"/>
    <x v="0"/>
    <m/>
  </r>
  <r>
    <n v="6"/>
    <n v="1610"/>
    <n v="1"/>
    <d v="2006-07-07T00:00:00"/>
    <x v="6"/>
    <n v="1"/>
    <s v="Friendly Area Neighbors"/>
    <n v="4239396"/>
    <n v="872543"/>
    <m/>
    <m/>
    <s v="SHIELDS BARBARA &amp; PATRICK"/>
    <m/>
    <s v="2486 PORTLAND ALY, Unit A"/>
    <x v="5"/>
    <x v="0"/>
    <x v="0"/>
    <m/>
  </r>
  <r>
    <n v="6"/>
    <n v="2160"/>
    <n v="1"/>
    <d v="2006-07-07T00:00:00"/>
    <x v="5"/>
    <n v="5"/>
    <s v="Whiteaker Community Council"/>
    <n v="4237299"/>
    <n v="883089"/>
    <m/>
    <m/>
    <s v="FOUR OAKS LLC"/>
    <m/>
    <s v="68 N JEFFERSON ST"/>
    <x v="5"/>
    <x v="3"/>
    <x v="1"/>
    <m/>
  </r>
  <r>
    <n v="6"/>
    <n v="2306"/>
    <n v="1"/>
    <d v="2006-07-07T00:00:00"/>
    <x v="0"/>
    <n v="1"/>
    <s v="Harlow Neighbors"/>
    <n v="4247820"/>
    <n v="889789"/>
    <m/>
    <m/>
    <s v="OLSON CARL &amp; HEATHER"/>
    <m/>
    <s v="1550 BAR M DR"/>
    <x v="5"/>
    <x v="0"/>
    <x v="0"/>
    <m/>
  </r>
  <r>
    <n v="6"/>
    <n v="2491"/>
    <n v="1"/>
    <d v="2006-07-07T00:00:00"/>
    <x v="6"/>
    <n v="1"/>
    <s v="Far West Neighborhood Association"/>
    <n v="4232537"/>
    <n v="874635"/>
    <m/>
    <m/>
    <s v="MARTIN DENNIS A"/>
    <m/>
    <s v="2066 PIERCE ST, Unit A"/>
    <x v="5"/>
    <x v="0"/>
    <x v="0"/>
    <m/>
  </r>
  <r>
    <n v="6"/>
    <n v="2569"/>
    <n v="1"/>
    <d v="2006-07-07T00:00:00"/>
    <x v="0"/>
    <n v="1"/>
    <s v="Santa Clara Community Organization"/>
    <n v="4231891"/>
    <n v="904805"/>
    <m/>
    <m/>
    <s v="COWAN WILLIAM"/>
    <m/>
    <s v="3892 KIRSTEN ST"/>
    <x v="5"/>
    <x v="0"/>
    <x v="0"/>
    <m/>
  </r>
  <r>
    <n v="6"/>
    <n v="2011"/>
    <n v="1"/>
    <d v="2006-07-10T00:00:00"/>
    <x v="0"/>
    <n v="1"/>
    <s v="Santa Clara Community Organization"/>
    <n v="4231775"/>
    <n v="900186"/>
    <m/>
    <m/>
    <s v="RUHOFF HOMEBUILDERS INC"/>
    <m/>
    <s v="284 LAZY AVE"/>
    <x v="5"/>
    <x v="0"/>
    <x v="0"/>
    <m/>
  </r>
  <r>
    <n v="6"/>
    <n v="2210"/>
    <n v="1"/>
    <d v="2006-07-10T00:00:00"/>
    <x v="0"/>
    <n v="1"/>
    <s v="Churchill Area Neighbors"/>
    <n v="4224264"/>
    <n v="869749"/>
    <m/>
    <m/>
    <s v="BREEDEN BROS INC--DUPLICATE"/>
    <m/>
    <s v="3326 BENTLEY AVE"/>
    <x v="5"/>
    <x v="0"/>
    <x v="0"/>
    <m/>
  </r>
  <r>
    <n v="6"/>
    <n v="2228"/>
    <n v="1"/>
    <d v="2006-07-10T00:00:00"/>
    <x v="0"/>
    <n v="1"/>
    <s v="Harlow Neighbors"/>
    <n v="4248472"/>
    <n v="890620"/>
    <m/>
    <m/>
    <s v="PREMIER HOMES"/>
    <m/>
    <s v="1617 PROVINCIAL WAY"/>
    <x v="5"/>
    <x v="0"/>
    <x v="0"/>
    <m/>
  </r>
  <r>
    <n v="6"/>
    <n v="2270"/>
    <n v="1"/>
    <d v="2006-07-10T00:00:00"/>
    <x v="0"/>
    <n v="1"/>
    <s v="Santa Clara Community Organization"/>
    <n v="4231708"/>
    <n v="900222"/>
    <m/>
    <m/>
    <s v="RUHOFF HOMEBUILDERS INC"/>
    <m/>
    <s v="266 LAZY AVE"/>
    <x v="5"/>
    <x v="0"/>
    <x v="0"/>
    <m/>
  </r>
  <r>
    <n v="6"/>
    <n v="2708"/>
    <n v="1"/>
    <d v="2006-07-10T00:00:00"/>
    <x v="0"/>
    <n v="1"/>
    <s v="River Road Community Organization"/>
    <n v="4227982"/>
    <n v="889459"/>
    <m/>
    <m/>
    <s v="HELLER JEFFRY"/>
    <m/>
    <s v="1712 ELKAY DR"/>
    <x v="5"/>
    <x v="0"/>
    <x v="0"/>
    <m/>
  </r>
  <r>
    <n v="6"/>
    <n v="2709"/>
    <n v="1"/>
    <d v="2006-07-10T00:00:00"/>
    <x v="0"/>
    <n v="1"/>
    <s v="River Road Community Organization"/>
    <n v="4228045"/>
    <n v="889457"/>
    <m/>
    <m/>
    <s v="HELLER JEFFRY"/>
    <m/>
    <s v="1708 ELKAY DR"/>
    <x v="5"/>
    <x v="0"/>
    <x v="0"/>
    <m/>
  </r>
  <r>
    <n v="6"/>
    <n v="3284"/>
    <n v="1"/>
    <d v="2006-07-10T00:00:00"/>
    <x v="1"/>
    <n v="1"/>
    <s v="West Eugene Community Organization"/>
    <n v="4221599"/>
    <n v="877190"/>
    <m/>
    <s v="Churchill Meadows"/>
    <s v="CHURCHILL MEADOWS LLC"/>
    <m/>
    <s v="1415 S BERTELSEN RD, Unit 48"/>
    <x v="5"/>
    <x v="0"/>
    <x v="0"/>
    <m/>
  </r>
  <r>
    <n v="6"/>
    <n v="2663"/>
    <n v="1"/>
    <d v="2006-07-11T00:00:00"/>
    <x v="0"/>
    <n v="1"/>
    <s v="Active Bethel Citizens"/>
    <n v="4212095"/>
    <n v="894031"/>
    <m/>
    <m/>
    <s v="COREY JUSTIN"/>
    <m/>
    <s v="2162 OHIO ST"/>
    <x v="5"/>
    <x v="0"/>
    <x v="0"/>
    <m/>
  </r>
  <r>
    <n v="6"/>
    <n v="2890"/>
    <n v="1"/>
    <d v="2006-07-11T00:00:00"/>
    <x v="0"/>
    <n v="1"/>
    <s v="Churchill Area Neighbors"/>
    <n v="4228386"/>
    <n v="868854"/>
    <m/>
    <m/>
    <s v="S S D LLC"/>
    <m/>
    <s v="3068 CIMARRON PL"/>
    <x v="5"/>
    <x v="0"/>
    <x v="0"/>
    <m/>
  </r>
  <r>
    <n v="6"/>
    <n v="2933"/>
    <n v="1"/>
    <d v="2006-07-12T00:00:00"/>
    <x v="0"/>
    <n v="1"/>
    <s v="Northeast Neighbors"/>
    <n v="4251113"/>
    <n v="894152"/>
    <m/>
    <m/>
    <s v="FUTURE B HOMES INC"/>
    <m/>
    <s v="2628 VALLEY FORGE DR"/>
    <x v="5"/>
    <x v="0"/>
    <x v="0"/>
    <m/>
  </r>
  <r>
    <n v="6"/>
    <n v="2367"/>
    <n v="1"/>
    <d v="2006-07-13T00:00:00"/>
    <x v="0"/>
    <n v="1"/>
    <s v="Santa Clara Community Organization"/>
    <n v="4221694"/>
    <n v="903525"/>
    <m/>
    <m/>
    <s v="REINKE BOB"/>
    <m/>
    <s v="1318 IRVINGTON DR"/>
    <x v="5"/>
    <x v="0"/>
    <x v="0"/>
    <m/>
  </r>
  <r>
    <n v="6"/>
    <n v="1580"/>
    <n v="1"/>
    <d v="2006-07-14T00:00:00"/>
    <x v="0"/>
    <n v="1"/>
    <s v="Santa Clara Community Organization"/>
    <n v="4231744"/>
    <n v="899693"/>
    <m/>
    <m/>
    <s v="HEITMAN CUSTOM HOMES"/>
    <m/>
    <s v="463 SALTY WAY"/>
    <x v="5"/>
    <x v="0"/>
    <x v="0"/>
    <m/>
  </r>
  <r>
    <n v="6"/>
    <n v="2794"/>
    <n v="1"/>
    <d v="2006-07-14T00:00:00"/>
    <x v="0"/>
    <n v="1"/>
    <s v="Churchill Area Neighbors"/>
    <n v="4229689"/>
    <n v="869385"/>
    <m/>
    <m/>
    <s v="ALEY RYAN"/>
    <m/>
    <s v="2518 BLACKTAIL DR"/>
    <x v="5"/>
    <x v="0"/>
    <x v="0"/>
    <m/>
  </r>
  <r>
    <n v="6"/>
    <n v="1931"/>
    <n v="1"/>
    <d v="2006-07-17T00:00:00"/>
    <x v="0"/>
    <n v="1"/>
    <s v="Santa Clara Community Organization"/>
    <n v="4223642"/>
    <n v="897725"/>
    <m/>
    <m/>
    <s v="HEITMAN CUSTOM HOMES"/>
    <m/>
    <s v="2402 CROWTHER DR"/>
    <x v="5"/>
    <x v="0"/>
    <x v="0"/>
    <m/>
  </r>
  <r>
    <n v="6"/>
    <n v="2548"/>
    <n v="1"/>
    <d v="2006-07-17T00:00:00"/>
    <x v="0"/>
    <n v="1"/>
    <s v="Crest Drive Citizens Association"/>
    <n v="4235974"/>
    <n v="868865"/>
    <m/>
    <m/>
    <s v="BREEDEN BROS INC--DUPLICATE"/>
    <m/>
    <s v="3358 STOREY BLVD"/>
    <x v="5"/>
    <x v="0"/>
    <x v="0"/>
    <m/>
  </r>
  <r>
    <n v="6"/>
    <n v="2860"/>
    <n v="1"/>
    <d v="2006-07-17T00:00:00"/>
    <x v="0"/>
    <n v="1"/>
    <s v="Active Bethel Citizens"/>
    <n v="4222796"/>
    <n v="892017"/>
    <m/>
    <m/>
    <s v="RAMOS JOSE F &amp; SHU H WENG"/>
    <m/>
    <s v="3814 BARGER DR"/>
    <x v="5"/>
    <x v="0"/>
    <x v="0"/>
    <m/>
  </r>
  <r>
    <n v="6"/>
    <n v="3106"/>
    <n v="1"/>
    <d v="2006-07-17T00:00:00"/>
    <x v="6"/>
    <n v="1"/>
    <s v="Active Bethel Citizens"/>
    <n v="4215857"/>
    <n v="892282"/>
    <m/>
    <m/>
    <s v="LINDSEY ROBIN A"/>
    <m/>
    <s v="5027 W PORT ST, Unit A"/>
    <x v="5"/>
    <x v="0"/>
    <x v="0"/>
    <m/>
  </r>
  <r>
    <n v="6"/>
    <n v="3148"/>
    <n v="1"/>
    <d v="2006-07-17T00:00:00"/>
    <x v="0"/>
    <n v="1"/>
    <s v="Santa Clara Community Organization"/>
    <n v="4231893"/>
    <n v="900362"/>
    <m/>
    <m/>
    <s v="HEITMAN CUSTOM HOMES"/>
    <m/>
    <s v="305 LAZY AVE"/>
    <x v="5"/>
    <x v="0"/>
    <x v="0"/>
    <m/>
  </r>
  <r>
    <n v="6"/>
    <n v="3236"/>
    <n v="1"/>
    <d v="2006-07-18T00:00:00"/>
    <x v="2"/>
    <n v="1"/>
    <s v="Far West Neighborhood Association"/>
    <n v="4230689"/>
    <n v="873671"/>
    <m/>
    <m/>
    <s v="CIPES AMY TE"/>
    <m/>
    <s v="2332 CLEVELAND ST"/>
    <x v="5"/>
    <x v="0"/>
    <x v="0"/>
    <m/>
  </r>
  <r>
    <n v="6"/>
    <n v="3213"/>
    <n v="1"/>
    <d v="2006-07-20T00:00:00"/>
    <x v="4"/>
    <n v="51"/>
    <s v="Northeast Neighbors"/>
    <n v="4248901"/>
    <n v="894567"/>
    <s v="General Stores-Retail"/>
    <m/>
    <s v="ARLIE &amp; CO"/>
    <m/>
    <s v="2751 SHADOW VIEW DR"/>
    <x v="5"/>
    <x v="2"/>
    <x v="1"/>
    <s v="Buildling B"/>
  </r>
  <r>
    <n v="6"/>
    <n v="3958"/>
    <n v="1"/>
    <d v="2006-07-20T00:00:00"/>
    <x v="4"/>
    <n v="51"/>
    <s v="Northeast Neighbors"/>
    <n v="4248601"/>
    <n v="894537"/>
    <s v="General Stores-Retail"/>
    <m/>
    <s v="ARLIE &amp; CO"/>
    <m/>
    <s v="2750 SHADOW VIEW DR"/>
    <x v="5"/>
    <x v="2"/>
    <x v="1"/>
    <s v="Buildling A"/>
  </r>
  <r>
    <n v="6"/>
    <n v="94"/>
    <n v="1"/>
    <d v="2006-07-21T00:00:00"/>
    <x v="7"/>
    <n v="12"/>
    <s v="West University Neighbors"/>
    <n v="4241314"/>
    <n v="875645"/>
    <m/>
    <m/>
    <s v="NEWMAN FAMILY LTD PTRSHP"/>
    <m/>
    <s v="1780 FERRY ALY"/>
    <x v="5"/>
    <x v="2"/>
    <x v="1"/>
    <s v="apartments on one lot"/>
  </r>
  <r>
    <n v="6"/>
    <n v="1984"/>
    <n v="1"/>
    <d v="2006-07-24T00:00:00"/>
    <x v="0"/>
    <n v="1"/>
    <s v="Cal Young Neighborhood Association"/>
    <n v="4239093"/>
    <n v="893155"/>
    <m/>
    <m/>
    <s v="WALTER CUSTOM HOMES"/>
    <m/>
    <s v="1175 CEDAR RIDGE DR"/>
    <x v="5"/>
    <x v="0"/>
    <x v="0"/>
    <m/>
  </r>
  <r>
    <n v="6"/>
    <n v="2653"/>
    <n v="1"/>
    <d v="2006-07-24T00:00:00"/>
    <x v="0"/>
    <n v="1"/>
    <s v="Northeast Neighbors"/>
    <n v="4242586"/>
    <n v="897102"/>
    <m/>
    <m/>
    <s v="MELTEBEKE CONSTRUCTION DBA"/>
    <m/>
    <s v="3220 LAKEMONT DR"/>
    <x v="5"/>
    <x v="0"/>
    <x v="0"/>
    <m/>
  </r>
  <r>
    <n v="6"/>
    <n v="3121"/>
    <n v="1"/>
    <d v="2006-07-24T00:00:00"/>
    <x v="0"/>
    <n v="1"/>
    <s v="Active Bethel Citizens"/>
    <n v="4216059"/>
    <n v="889625"/>
    <m/>
    <s v="Acadia"/>
    <s v="D R HORTON INC"/>
    <m/>
    <s v="1190 HEATHMAN DR"/>
    <x v="5"/>
    <x v="0"/>
    <x v="0"/>
    <m/>
  </r>
  <r>
    <n v="6"/>
    <n v="3129"/>
    <n v="1"/>
    <d v="2006-07-24T00:00:00"/>
    <x v="0"/>
    <n v="1"/>
    <s v="Active Bethel Citizens"/>
    <n v="4216288"/>
    <n v="889428"/>
    <m/>
    <s v="Acadia"/>
    <s v="D R HORTON INC"/>
    <m/>
    <s v="1170 THRONE DR"/>
    <x v="5"/>
    <x v="0"/>
    <x v="0"/>
    <m/>
  </r>
  <r>
    <n v="6"/>
    <n v="3133"/>
    <n v="1"/>
    <d v="2006-07-24T00:00:00"/>
    <x v="0"/>
    <n v="1"/>
    <s v="Active Bethel Citizens"/>
    <n v="4215870"/>
    <n v="889857"/>
    <m/>
    <s v="Acadia"/>
    <s v="D R HORTON INC"/>
    <m/>
    <s v="4995 HYDE LN"/>
    <x v="5"/>
    <x v="0"/>
    <x v="0"/>
    <m/>
  </r>
  <r>
    <n v="6"/>
    <n v="3137"/>
    <n v="1"/>
    <d v="2006-07-24T00:00:00"/>
    <x v="0"/>
    <n v="1"/>
    <s v="Active Bethel Citizens"/>
    <n v="4216069"/>
    <n v="889845"/>
    <m/>
    <s v="Acadia"/>
    <s v="D R HORTON INC"/>
    <m/>
    <s v="4967 HYDE LN"/>
    <x v="5"/>
    <x v="0"/>
    <x v="0"/>
    <m/>
  </r>
  <r>
    <n v="6"/>
    <n v="3143"/>
    <n v="1"/>
    <d v="2006-07-24T00:00:00"/>
    <x v="0"/>
    <n v="1"/>
    <s v="Active Bethel Citizens"/>
    <n v="4215965"/>
    <n v="889569"/>
    <m/>
    <s v="Santa Monica"/>
    <s v="D R HORTON INC"/>
    <m/>
    <s v="1177 PEASCOD DR"/>
    <x v="5"/>
    <x v="0"/>
    <x v="0"/>
    <m/>
  </r>
  <r>
    <n v="6"/>
    <n v="3179"/>
    <n v="1"/>
    <d v="2006-07-24T00:00:00"/>
    <x v="0"/>
    <n v="1"/>
    <s v="Active Bethel Citizens"/>
    <n v="4216373"/>
    <n v="887459"/>
    <m/>
    <m/>
    <s v="D R HORTON INC"/>
    <m/>
    <s v="839 THRONE DR"/>
    <x v="5"/>
    <x v="0"/>
    <x v="0"/>
    <m/>
  </r>
  <r>
    <n v="6"/>
    <n v="2180"/>
    <n v="1"/>
    <d v="2006-07-25T00:00:00"/>
    <x v="0"/>
    <n v="1"/>
    <s v="Churchill Area Neighbors"/>
    <n v="4223440"/>
    <n v="868577"/>
    <m/>
    <m/>
    <s v="ASCEND LLC"/>
    <m/>
    <s v="3184 SUMMIT SKY BLVD"/>
    <x v="5"/>
    <x v="0"/>
    <x v="0"/>
    <m/>
  </r>
  <r>
    <n v="6"/>
    <n v="3300"/>
    <n v="1"/>
    <d v="2006-07-25T00:00:00"/>
    <x v="2"/>
    <n v="1"/>
    <s v="Active Bethel Citizens"/>
    <n v="4214193"/>
    <n v="891193"/>
    <m/>
    <m/>
    <s v="FUQUA HOMES DESIGN CENTER"/>
    <m/>
    <s v="5287 OLYMPIC CIR"/>
    <x v="5"/>
    <x v="0"/>
    <x v="0"/>
    <m/>
  </r>
  <r>
    <n v="6"/>
    <n v="3302"/>
    <n v="1"/>
    <d v="2006-07-25T00:00:00"/>
    <x v="2"/>
    <n v="1"/>
    <s v="Active Bethel Citizens"/>
    <n v="4214506"/>
    <n v="890260"/>
    <m/>
    <m/>
    <s v="FUQUA HOMES DESIGN CENTER"/>
    <m/>
    <s v="1650 SILVERWATER LN"/>
    <x v="5"/>
    <x v="0"/>
    <x v="0"/>
    <m/>
  </r>
  <r>
    <n v="6"/>
    <n v="3304"/>
    <n v="1"/>
    <d v="2006-07-25T00:00:00"/>
    <x v="2"/>
    <n v="1"/>
    <s v="Active Bethel Citizens"/>
    <n v="4214091"/>
    <n v="890594"/>
    <m/>
    <m/>
    <s v="FUQUA HOMES DESIGN CENTER"/>
    <m/>
    <s v="5391 BRIDGEWATER DR"/>
    <x v="5"/>
    <x v="0"/>
    <x v="0"/>
    <m/>
  </r>
  <r>
    <n v="6"/>
    <n v="3519"/>
    <n v="1"/>
    <d v="2006-07-26T00:00:00"/>
    <x v="0"/>
    <n v="1"/>
    <s v="Active Bethel Citizens"/>
    <n v="4214383"/>
    <n v="885118"/>
    <m/>
    <s v="Plan 2162"/>
    <s v="J L S CUSTOM HOMES"/>
    <m/>
    <s v="5462 PRANZ PL"/>
    <x v="5"/>
    <x v="0"/>
    <x v="0"/>
    <m/>
  </r>
  <r>
    <n v="6"/>
    <n v="3587"/>
    <n v="1"/>
    <d v="2006-07-26T00:00:00"/>
    <x v="0"/>
    <n v="1"/>
    <s v="Active Bethel Citizens"/>
    <n v="4214286"/>
    <n v="885244"/>
    <m/>
    <s v="The Fir"/>
    <s v="J L S CUSTOM HOMES"/>
    <m/>
    <s v="5471 PRANZ PL"/>
    <x v="5"/>
    <x v="0"/>
    <x v="0"/>
    <m/>
  </r>
  <r>
    <n v="6"/>
    <n v="2913"/>
    <n v="1"/>
    <d v="2006-07-28T00:00:00"/>
    <x v="6"/>
    <n v="1"/>
    <s v="Laurel Hill Valley Citizens"/>
    <n v="4249927"/>
    <n v="872498"/>
    <m/>
    <m/>
    <s v="MCGUIRE STEVEN W"/>
    <m/>
    <s v="2425 SUNTREK DR, Unit A"/>
    <x v="5"/>
    <x v="0"/>
    <x v="0"/>
    <m/>
  </r>
  <r>
    <n v="6"/>
    <n v="2384"/>
    <n v="1"/>
    <d v="2006-07-31T00:00:00"/>
    <x v="0"/>
    <n v="1"/>
    <s v="Santa Clara Community Organization"/>
    <n v="4225769"/>
    <n v="900580"/>
    <m/>
    <m/>
    <s v="B2T LLC"/>
    <m/>
    <s v="2955 MAESNER ST"/>
    <x v="5"/>
    <x v="0"/>
    <x v="0"/>
    <m/>
  </r>
  <r>
    <n v="6"/>
    <n v="3311"/>
    <n v="1"/>
    <d v="2006-07-31T00:00:00"/>
    <x v="0"/>
    <n v="1"/>
    <s v="Active Bethel Citizens"/>
    <n v="4216281"/>
    <n v="888745"/>
    <m/>
    <s v="Stafford"/>
    <s v="D R HORTON INC"/>
    <m/>
    <s v="4919 STAGECOACH RD"/>
    <x v="5"/>
    <x v="0"/>
    <x v="0"/>
    <m/>
  </r>
  <r>
    <n v="6"/>
    <n v="2124"/>
    <n v="1"/>
    <d v="2006-08-01T00:00:00"/>
    <x v="0"/>
    <n v="1"/>
    <s v="Churchill Area Neighbors"/>
    <n v="4228336"/>
    <n v="869169"/>
    <m/>
    <m/>
    <s v="ROLFE CHRIS &amp; CONNIE"/>
    <m/>
    <s v="3231 MICHAEL LN"/>
    <x v="5"/>
    <x v="0"/>
    <x v="0"/>
    <m/>
  </r>
  <r>
    <n v="6"/>
    <n v="3202"/>
    <n v="1"/>
    <d v="2006-08-01T00:00:00"/>
    <x v="0"/>
    <n v="1"/>
    <s v="Santa Clara Community Organization"/>
    <n v="4231962"/>
    <n v="900351"/>
    <m/>
    <m/>
    <s v="RUHOFF HOMEBUILDERS INC"/>
    <m/>
    <s v="329 LAZY AVE"/>
    <x v="5"/>
    <x v="0"/>
    <x v="0"/>
    <m/>
  </r>
  <r>
    <n v="6"/>
    <n v="3612"/>
    <n v="1"/>
    <d v="2006-08-01T00:00:00"/>
    <x v="1"/>
    <n v="1"/>
    <s v="Active Bethel Citizens"/>
    <n v="4217107"/>
    <n v="890608"/>
    <m/>
    <s v="Briarwood MH Park"/>
    <s v="BRIARWOOD"/>
    <s v="PENLAND DAN &amp; LYNNE"/>
    <s v="1400 CANDLELIGHT DR, Unit 172"/>
    <x v="5"/>
    <x v="0"/>
    <x v="0"/>
    <m/>
  </r>
  <r>
    <n v="6"/>
    <n v="2212"/>
    <n v="1"/>
    <d v="2006-08-02T00:00:00"/>
    <x v="0"/>
    <n v="1"/>
    <s v="Santa Clara Community Organization"/>
    <n v="4228061"/>
    <n v="903748"/>
    <m/>
    <s v="Arbor South Shaniko-R"/>
    <s v="D J S INVESTMENTS L L C"/>
    <m/>
    <s v="3635 COUNTRYSIDE LN"/>
    <x v="5"/>
    <x v="0"/>
    <x v="0"/>
    <m/>
  </r>
  <r>
    <n v="6"/>
    <n v="2387"/>
    <n v="1"/>
    <d v="2006-08-03T00:00:00"/>
    <x v="0"/>
    <n v="1"/>
    <s v="Santa Clara Community Organization"/>
    <n v="4225774"/>
    <n v="900631"/>
    <m/>
    <s v="The Kayla"/>
    <s v="B2T LLC"/>
    <m/>
    <s v="2975 MAESNER ST"/>
    <x v="5"/>
    <x v="0"/>
    <x v="0"/>
    <m/>
  </r>
  <r>
    <n v="6"/>
    <n v="3154"/>
    <n v="1"/>
    <d v="2006-08-03T00:00:00"/>
    <x v="0"/>
    <n v="1"/>
    <s v="Harlow Neighbors"/>
    <n v="4250827"/>
    <n v="888996"/>
    <m/>
    <m/>
    <s v="MELTEBEKE CONSTRUCTION DBA"/>
    <m/>
    <s v="1155 REGENCY DR"/>
    <x v="5"/>
    <x v="0"/>
    <x v="0"/>
    <m/>
  </r>
  <r>
    <n v="6"/>
    <n v="2581"/>
    <n v="1"/>
    <d v="2006-08-04T00:00:00"/>
    <x v="0"/>
    <n v="1"/>
    <s v="Northeast Neighbors"/>
    <n v="4250749"/>
    <n v="894615"/>
    <m/>
    <m/>
    <s v="ANSLOW &amp; DEGENEAULT"/>
    <m/>
    <s v="3355 COOPERSTOWN AVE"/>
    <x v="5"/>
    <x v="0"/>
    <x v="0"/>
    <m/>
  </r>
  <r>
    <n v="6"/>
    <n v="3374"/>
    <n v="1"/>
    <d v="2006-08-04T00:00:00"/>
    <x v="0"/>
    <n v="1"/>
    <s v="Northeast Neighbors"/>
    <n v="4244233"/>
    <n v="899433"/>
    <m/>
    <m/>
    <s v="CHARACTER HOMES"/>
    <m/>
    <s v="3754 MARCELLA DR"/>
    <x v="5"/>
    <x v="0"/>
    <x v="0"/>
    <m/>
  </r>
  <r>
    <n v="6"/>
    <n v="2443"/>
    <n v="1"/>
    <d v="2006-08-07T00:00:00"/>
    <x v="0"/>
    <n v="1"/>
    <s v="Laurel Hill Valley Citizens"/>
    <n v="4251855"/>
    <n v="871837"/>
    <m/>
    <m/>
    <s v="BROWN MERLE"/>
    <m/>
    <s v="3009 OAKFERN RD"/>
    <x v="5"/>
    <x v="0"/>
    <x v="0"/>
    <m/>
  </r>
  <r>
    <n v="6"/>
    <n v="2725"/>
    <n v="1"/>
    <d v="2006-08-08T00:00:00"/>
    <x v="0"/>
    <n v="1"/>
    <s v="Northeast Neighbors"/>
    <n v="4250803"/>
    <n v="894190"/>
    <m/>
    <m/>
    <s v="ANSLOW &amp; DEGENEAULT"/>
    <m/>
    <s v="2640 CHESAPEAKE DR"/>
    <x v="5"/>
    <x v="0"/>
    <x v="0"/>
    <m/>
  </r>
  <r>
    <n v="6"/>
    <n v="2953"/>
    <n v="1"/>
    <d v="2006-08-09T00:00:00"/>
    <x v="0"/>
    <n v="1"/>
    <s v="Santa Clara Community Organization"/>
    <n v="4223667"/>
    <n v="898521"/>
    <m/>
    <m/>
    <s v="NORDIC HOMES &amp; CONSTRUCTION"/>
    <m/>
    <s v="1113 WOODEN WAY"/>
    <x v="5"/>
    <x v="0"/>
    <x v="0"/>
    <m/>
  </r>
  <r>
    <n v="6"/>
    <n v="3341"/>
    <n v="1"/>
    <d v="2006-08-09T00:00:00"/>
    <x v="0"/>
    <n v="1"/>
    <s v="Friendly Area Neighbors"/>
    <n v="4238567"/>
    <n v="871279"/>
    <m/>
    <m/>
    <s v="FULLER KEITH &amp; ANN"/>
    <m/>
    <s v="2790 CHARNELTON ST"/>
    <x v="5"/>
    <x v="0"/>
    <x v="0"/>
    <m/>
  </r>
  <r>
    <n v="5"/>
    <n v="1885"/>
    <n v="1"/>
    <d v="2006-08-10T00:00:00"/>
    <x v="7"/>
    <n v="12"/>
    <s v="Active Bethel Citizens"/>
    <n v="4216530"/>
    <n v="886454"/>
    <m/>
    <s v="Heron Meadows"/>
    <s v="CANDLELIGHT PARTNERS LLC"/>
    <m/>
    <s v="4810 UNTHANK ST"/>
    <x v="5"/>
    <x v="2"/>
    <x v="1"/>
    <m/>
  </r>
  <r>
    <n v="5"/>
    <n v="1886"/>
    <n v="1"/>
    <d v="2006-08-10T00:00:00"/>
    <x v="7"/>
    <n v="12"/>
    <s v="Active Bethel Citizens"/>
    <n v="4216547"/>
    <n v="886623"/>
    <m/>
    <s v="Heron Meadows"/>
    <s v="CANDLELIGHT PARTNERS LLC"/>
    <m/>
    <s v="4815 UNTHANK ST"/>
    <x v="5"/>
    <x v="2"/>
    <x v="1"/>
    <m/>
  </r>
  <r>
    <n v="6"/>
    <n v="2368"/>
    <n v="1"/>
    <d v="2006-08-11T00:00:00"/>
    <x v="0"/>
    <n v="1"/>
    <s v="Santa Clara Community Organization"/>
    <n v="4221686"/>
    <n v="903647"/>
    <m/>
    <m/>
    <s v="DEUTSCHMAN MICHAEL/SARAH"/>
    <m/>
    <s v="1342 IRVINGTON DR"/>
    <x v="5"/>
    <x v="0"/>
    <x v="0"/>
    <m/>
  </r>
  <r>
    <n v="6"/>
    <n v="3286"/>
    <n v="1"/>
    <d v="2006-08-11T00:00:00"/>
    <x v="0"/>
    <n v="1"/>
    <s v="Crest Drive Citizens Association"/>
    <n v="4235047"/>
    <n v="870479"/>
    <m/>
    <m/>
    <s v="LEPPOLD STEPHEN &amp; KATHRYN"/>
    <m/>
    <s v="2925 INGALLS WAY"/>
    <x v="5"/>
    <x v="0"/>
    <x v="0"/>
    <m/>
  </r>
  <r>
    <n v="6"/>
    <n v="4031"/>
    <n v="1"/>
    <d v="2006-08-11T00:00:00"/>
    <x v="1"/>
    <n v="1"/>
    <s v="Active Bethel Citizens"/>
    <n v="4214949"/>
    <n v="888055"/>
    <m/>
    <m/>
    <s v="DANELAND MBL HOME PARK LLC"/>
    <m/>
    <s v="1199 N TERRY ST, Unit 383"/>
    <x v="5"/>
    <x v="0"/>
    <x v="0"/>
    <m/>
  </r>
  <r>
    <n v="6"/>
    <n v="3354"/>
    <n v="1"/>
    <d v="2006-08-14T00:00:00"/>
    <x v="0"/>
    <n v="1"/>
    <s v="Active Bethel Citizens"/>
    <n v="4220238"/>
    <n v="888965"/>
    <m/>
    <m/>
    <s v="CARNAHAN WILLIAM &amp; LANDIS KATHY"/>
    <m/>
    <s v="4180 FULLER AVE"/>
    <x v="5"/>
    <x v="0"/>
    <x v="0"/>
    <m/>
  </r>
  <r>
    <n v="6"/>
    <n v="3656"/>
    <n v="1"/>
    <d v="2006-08-14T00:00:00"/>
    <x v="0"/>
    <n v="1"/>
    <s v="Cal Young Neighborhood Association"/>
    <n v="4239203"/>
    <n v="892978"/>
    <m/>
    <m/>
    <s v="WALTER THOMAS A"/>
    <m/>
    <s v="1190 CEDAR RIDGE DR"/>
    <x v="5"/>
    <x v="0"/>
    <x v="0"/>
    <m/>
  </r>
  <r>
    <n v="6"/>
    <n v="3715"/>
    <n v="1"/>
    <d v="2006-08-14T00:00:00"/>
    <x v="0"/>
    <n v="1"/>
    <s v="Cal Young Neighborhood Association"/>
    <n v="4239019"/>
    <n v="892911"/>
    <m/>
    <m/>
    <s v="WALTER CUSTOM HOMES"/>
    <m/>
    <s v="2154 SPARROW CT"/>
    <x v="5"/>
    <x v="0"/>
    <x v="0"/>
    <m/>
  </r>
  <r>
    <n v="6"/>
    <n v="3941"/>
    <n v="1"/>
    <d v="2006-08-18T00:00:00"/>
    <x v="0"/>
    <n v="1"/>
    <s v="Harlow Neighbors"/>
    <n v="4249444"/>
    <n v="886850"/>
    <m/>
    <m/>
    <s v="EUSSE REUBEN"/>
    <m/>
    <s v="843 WAVERLY ST"/>
    <x v="5"/>
    <x v="0"/>
    <x v="0"/>
    <m/>
  </r>
  <r>
    <n v="6"/>
    <n v="3915"/>
    <n v="1"/>
    <d v="2006-08-22T00:00:00"/>
    <x v="0"/>
    <n v="1"/>
    <s v="Laurel Hill Valley Citizens"/>
    <n v="4251087"/>
    <n v="872201"/>
    <m/>
    <m/>
    <s v="TECHNER ARI &amp; ASHLEY"/>
    <m/>
    <s v="2568 MOON MOUNTAIN DR"/>
    <x v="5"/>
    <x v="0"/>
    <x v="0"/>
    <m/>
  </r>
  <r>
    <n v="6"/>
    <n v="3709"/>
    <n v="1"/>
    <d v="2006-08-23T00:00:00"/>
    <x v="0"/>
    <n v="1"/>
    <s v="Southeast Neighbors"/>
    <n v="4241065"/>
    <n v="858970"/>
    <m/>
    <m/>
    <s v="WILSON TODD A"/>
    <m/>
    <s v="5230 SENGER LN"/>
    <x v="5"/>
    <x v="0"/>
    <x v="0"/>
    <m/>
  </r>
  <r>
    <n v="6"/>
    <n v="3166"/>
    <n v="1"/>
    <d v="2006-08-24T00:00:00"/>
    <x v="0"/>
    <n v="1"/>
    <s v="Santa Clara Community Organization"/>
    <n v="4222158"/>
    <n v="902305"/>
    <m/>
    <m/>
    <s v="IVERSON BOYD"/>
    <m/>
    <s v="3428 CABERNET LN"/>
    <x v="5"/>
    <x v="0"/>
    <x v="0"/>
    <m/>
  </r>
  <r>
    <n v="6"/>
    <n v="2245"/>
    <n v="1"/>
    <d v="2006-08-25T00:00:00"/>
    <x v="0"/>
    <n v="1"/>
    <s v="Southeast Neighbors"/>
    <n v="4242002"/>
    <n v="865395"/>
    <m/>
    <m/>
    <s v="MARIE SALLY S"/>
    <m/>
    <s v="692 E 39TH PL"/>
    <x v="5"/>
    <x v="0"/>
    <x v="0"/>
    <m/>
  </r>
  <r>
    <n v="6"/>
    <n v="4034"/>
    <n v="1"/>
    <d v="2006-08-25T00:00:00"/>
    <x v="2"/>
    <n v="1"/>
    <s v="River Road Community Organization"/>
    <n v="4226427"/>
    <n v="890974"/>
    <m/>
    <m/>
    <s v="JACOBSON RICHARD &amp; LYNN"/>
    <m/>
    <s v="1224 N PARK AVE"/>
    <x v="5"/>
    <x v="0"/>
    <x v="0"/>
    <m/>
  </r>
  <r>
    <n v="6"/>
    <n v="2865"/>
    <n v="1"/>
    <d v="2006-08-29T00:00:00"/>
    <x v="0"/>
    <n v="1"/>
    <s v="Harlow Neighbors"/>
    <n v="4246495"/>
    <n v="885429"/>
    <m/>
    <m/>
    <s v="WALNUT LANE LLC"/>
    <m/>
    <s v="470 WALNUT LN"/>
    <x v="5"/>
    <x v="0"/>
    <x v="0"/>
    <m/>
  </r>
  <r>
    <n v="6"/>
    <n v="3703"/>
    <n v="1"/>
    <d v="2006-08-29T00:00:00"/>
    <x v="2"/>
    <n v="1"/>
    <s v="Active Bethel Citizens"/>
    <n v="4213958"/>
    <n v="890211"/>
    <m/>
    <m/>
    <s v="FUQUA HOMES DESIGN CENTER"/>
    <m/>
    <s v="5365 OLYMPIC CIR"/>
    <x v="5"/>
    <x v="0"/>
    <x v="0"/>
    <m/>
  </r>
  <r>
    <n v="6"/>
    <n v="3705"/>
    <n v="1"/>
    <d v="2006-08-29T00:00:00"/>
    <x v="2"/>
    <n v="1"/>
    <s v="Active Bethel Citizens"/>
    <n v="4213972"/>
    <n v="890595"/>
    <m/>
    <m/>
    <s v="FUQUA HOMES DESIGN CENTER"/>
    <m/>
    <s v="5337 OLYMPIC CIR"/>
    <x v="5"/>
    <x v="0"/>
    <x v="0"/>
    <m/>
  </r>
  <r>
    <n v="6"/>
    <n v="2392"/>
    <n v="1"/>
    <d v="2006-08-30T00:00:00"/>
    <x v="0"/>
    <n v="1"/>
    <s v="Northeast Neighbors"/>
    <n v="4249118"/>
    <n v="894552"/>
    <m/>
    <m/>
    <s v="RUHOFF HOMEBUILDERS INC"/>
    <m/>
    <s v="2725 LORD BYRON PL"/>
    <x v="5"/>
    <x v="0"/>
    <x v="0"/>
    <m/>
  </r>
  <r>
    <n v="6"/>
    <n v="3654"/>
    <n v="1"/>
    <d v="2006-08-30T00:00:00"/>
    <x v="0"/>
    <n v="1"/>
    <s v="Active Bethel Citizens"/>
    <n v="4216743"/>
    <n v="894646"/>
    <m/>
    <m/>
    <s v="JONES JASON &amp; TIA"/>
    <m/>
    <s v="2248 DEVOS ST"/>
    <x v="5"/>
    <x v="0"/>
    <x v="0"/>
    <m/>
  </r>
  <r>
    <n v="6"/>
    <n v="3657"/>
    <n v="1"/>
    <d v="2006-08-30T00:00:00"/>
    <x v="0"/>
    <n v="1"/>
    <s v="Santa Clara Community Organization"/>
    <n v="4226384"/>
    <n v="908202"/>
    <m/>
    <m/>
    <s v="FUTURE B HOMES INC"/>
    <m/>
    <s v="168 STONEHAVEN ST"/>
    <x v="5"/>
    <x v="0"/>
    <x v="0"/>
    <m/>
  </r>
  <r>
    <n v="6"/>
    <n v="3907"/>
    <n v="1"/>
    <d v="2006-08-30T00:00:00"/>
    <x v="0"/>
    <n v="1"/>
    <s v="Northeast Neighbors"/>
    <n v="4244311"/>
    <n v="899342"/>
    <m/>
    <m/>
    <s v="CHARACTER HOMES"/>
    <m/>
    <s v="3714 MARCELLA DR"/>
    <x v="5"/>
    <x v="0"/>
    <x v="0"/>
    <m/>
  </r>
  <r>
    <n v="6"/>
    <n v="2259"/>
    <n v="1"/>
    <d v="2006-09-05T00:00:00"/>
    <x v="0"/>
    <n v="1"/>
    <s v="Northeast Neighbors"/>
    <n v="4249140"/>
    <n v="895102"/>
    <m/>
    <s v="A4 Voysey"/>
    <s v="RUHOFF HOMEBUILDERS INC"/>
    <m/>
    <s v="2909 LORD BYRON PL"/>
    <x v="5"/>
    <x v="0"/>
    <x v="0"/>
    <m/>
  </r>
  <r>
    <n v="6"/>
    <n v="3834"/>
    <n v="1"/>
    <d v="2006-09-05T00:00:00"/>
    <x v="0"/>
    <n v="1"/>
    <s v="Active Bethel Citizens"/>
    <n v="4220147"/>
    <n v="895216"/>
    <m/>
    <m/>
    <s v="SARRICAS CONSTRUCTION CO"/>
    <m/>
    <s v="4234 HEINS CT"/>
    <x v="5"/>
    <x v="0"/>
    <x v="0"/>
    <m/>
  </r>
  <r>
    <n v="6"/>
    <n v="3781"/>
    <n v="1"/>
    <d v="2006-09-06T00:00:00"/>
    <x v="0"/>
    <n v="1"/>
    <s v="Cal Young Neighborhood Association"/>
    <n v="4239206"/>
    <n v="893145"/>
    <m/>
    <m/>
    <s v="WALTER CUSTOM HOMES"/>
    <m/>
    <s v="1193 CEDAR RIDGE DR"/>
    <x v="5"/>
    <x v="0"/>
    <x v="0"/>
    <m/>
  </r>
  <r>
    <n v="5"/>
    <n v="1887"/>
    <n v="1"/>
    <d v="2006-09-07T00:00:00"/>
    <x v="7"/>
    <n v="12"/>
    <s v="Active Bethel Citizens"/>
    <n v="4216548"/>
    <n v="886827"/>
    <m/>
    <s v="Heron Meadows"/>
    <s v="CANDLELIGHT PARTNERS LLC"/>
    <m/>
    <s v="4825 UNTHANK ST"/>
    <x v="5"/>
    <x v="2"/>
    <x v="1"/>
    <m/>
  </r>
  <r>
    <n v="5"/>
    <n v="1888"/>
    <n v="1"/>
    <d v="2006-09-07T00:00:00"/>
    <x v="7"/>
    <n v="12"/>
    <s v="Active Bethel Citizens"/>
    <n v="4216553"/>
    <n v="887006"/>
    <m/>
    <s v="Heron Meadows"/>
    <s v="CANDLELIGHT PARTNERS LLC"/>
    <m/>
    <s v="783 THRONE DR"/>
    <x v="5"/>
    <x v="2"/>
    <x v="1"/>
    <m/>
  </r>
  <r>
    <n v="6"/>
    <n v="3964"/>
    <n v="1"/>
    <d v="2006-09-07T00:00:00"/>
    <x v="0"/>
    <n v="1"/>
    <s v="Laurel Hill Valley Citizens"/>
    <n v="4251462"/>
    <n v="870804"/>
    <m/>
    <m/>
    <s v="CULLY SCOTT"/>
    <m/>
    <s v="2770 PINEROCK DR"/>
    <x v="5"/>
    <x v="0"/>
    <x v="0"/>
    <m/>
  </r>
  <r>
    <n v="6"/>
    <n v="3716"/>
    <n v="1"/>
    <d v="2006-09-12T00:00:00"/>
    <x v="0"/>
    <n v="1"/>
    <s v="Cal Young Neighborhood Association"/>
    <n v="4239149"/>
    <n v="892989"/>
    <m/>
    <m/>
    <s v="WALTER CUSTOM HOMES"/>
    <m/>
    <s v="1184 CEDAR RIDGE DR"/>
    <x v="5"/>
    <x v="0"/>
    <x v="0"/>
    <m/>
  </r>
  <r>
    <n v="6"/>
    <n v="2684"/>
    <n v="1"/>
    <d v="2006-09-13T00:00:00"/>
    <x v="0"/>
    <n v="1"/>
    <s v="Crest Drive Citizens Association"/>
    <n v="4237522"/>
    <n v="870042"/>
    <m/>
    <m/>
    <s v="IVERSON JORDAN"/>
    <m/>
    <s v="2981 WASHINGTON ST"/>
    <x v="5"/>
    <x v="0"/>
    <x v="0"/>
    <m/>
  </r>
  <r>
    <n v="6"/>
    <n v="2903"/>
    <n v="1"/>
    <d v="2006-09-13T00:00:00"/>
    <x v="0"/>
    <n v="1"/>
    <s v="Crest Drive Citizens Association"/>
    <n v="4230512"/>
    <n v="869674"/>
    <m/>
    <m/>
    <s v="CHAN CHEUK YEE"/>
    <m/>
    <s v="3012 ASHLEY LP"/>
    <x v="5"/>
    <x v="0"/>
    <x v="0"/>
    <m/>
  </r>
  <r>
    <n v="6"/>
    <n v="4141"/>
    <n v="1"/>
    <d v="2006-09-14T00:00:00"/>
    <x v="0"/>
    <n v="1"/>
    <s v="Northeast Neighbors"/>
    <n v="4243641"/>
    <n v="893100"/>
    <m/>
    <m/>
    <s v="BRANDON JACK"/>
    <m/>
    <s v="2210 WILLONA DR"/>
    <x v="5"/>
    <x v="0"/>
    <x v="0"/>
    <m/>
  </r>
  <r>
    <n v="6"/>
    <n v="2825"/>
    <n v="1"/>
    <d v="2006-09-18T00:00:00"/>
    <x v="0"/>
    <n v="1"/>
    <s v="Laurel Hill Valley Citizens"/>
    <n v="4250165"/>
    <n v="870848"/>
    <m/>
    <m/>
    <s v="H B DESIGN &amp; CONSTRUCTION"/>
    <m/>
    <s v="3018 HENDRICKS HILL DR"/>
    <x v="5"/>
    <x v="0"/>
    <x v="0"/>
    <m/>
  </r>
  <r>
    <n v="6"/>
    <n v="4023"/>
    <n v="1"/>
    <d v="2006-09-18T00:00:00"/>
    <x v="0"/>
    <n v="1"/>
    <s v="Harlow Neighbors"/>
    <n v="4248504"/>
    <n v="891381"/>
    <m/>
    <m/>
    <s v="PREMIER HOMES"/>
    <m/>
    <s v="1769 PROVINCIAL WAY"/>
    <x v="5"/>
    <x v="0"/>
    <x v="0"/>
    <m/>
  </r>
  <r>
    <n v="6"/>
    <n v="3810"/>
    <n v="1"/>
    <d v="2006-09-19T00:00:00"/>
    <x v="0"/>
    <n v="1"/>
    <s v="Churchill Area Neighbors"/>
    <n v="4224436"/>
    <n v="869181"/>
    <m/>
    <m/>
    <s v="BREEDEN BROS INC--DUPLICATE"/>
    <m/>
    <s v="3405 BENTLEY AVE"/>
    <x v="5"/>
    <x v="0"/>
    <x v="0"/>
    <m/>
  </r>
  <r>
    <n v="6"/>
    <n v="4183"/>
    <n v="1"/>
    <d v="2006-09-19T00:00:00"/>
    <x v="0"/>
    <n v="1"/>
    <s v="Churchill Area Neighbors"/>
    <n v="4224083"/>
    <n v="870324"/>
    <m/>
    <m/>
    <s v="BREEDEN BROS INC--DUPLICATE"/>
    <m/>
    <s v="3340 BENTLEY AVE"/>
    <x v="5"/>
    <x v="0"/>
    <x v="0"/>
    <m/>
  </r>
  <r>
    <n v="6"/>
    <n v="4189"/>
    <n v="1"/>
    <d v="2006-09-20T00:00:00"/>
    <x v="0"/>
    <n v="1"/>
    <s v="Northeast Neighbors"/>
    <n v="4251000"/>
    <n v="894466"/>
    <m/>
    <m/>
    <s v="FUTURE B HOMES INC"/>
    <m/>
    <s v="2660 VALLEY FORGE DR"/>
    <x v="5"/>
    <x v="0"/>
    <x v="0"/>
    <m/>
  </r>
  <r>
    <n v="5"/>
    <n v="5149"/>
    <n v="1"/>
    <d v="2006-09-22T00:00:00"/>
    <x v="0"/>
    <n v="1"/>
    <s v="Churchill Area Neighbors"/>
    <n v="4229220"/>
    <n v="869824"/>
    <m/>
    <m/>
    <s v="CONSTRUCTION UNLIMITED INC"/>
    <m/>
    <s v="2487 RANDY LN"/>
    <x v="5"/>
    <x v="0"/>
    <x v="0"/>
    <m/>
  </r>
  <r>
    <n v="6"/>
    <n v="3604"/>
    <n v="1"/>
    <d v="2006-09-25T00:00:00"/>
    <x v="0"/>
    <n v="1"/>
    <s v="Churchill Area Neighbors"/>
    <n v="4229669"/>
    <n v="869621"/>
    <m/>
    <m/>
    <s v="REGAL CUSTOM HOMES"/>
    <m/>
    <s v="2519 BLACKTAIL DR"/>
    <x v="5"/>
    <x v="0"/>
    <x v="0"/>
    <m/>
  </r>
  <r>
    <n v="6"/>
    <n v="3978"/>
    <n v="1"/>
    <d v="2006-09-25T00:00:00"/>
    <x v="0"/>
    <n v="1"/>
    <s v="Active Bethel Citizens"/>
    <n v="4214238"/>
    <n v="885531"/>
    <m/>
    <s v="The Fir -- 1844 Model"/>
    <s v="J L S CUSTOM HOMES"/>
    <m/>
    <s v="5474 DEMARCO AVE"/>
    <x v="5"/>
    <x v="0"/>
    <x v="0"/>
    <m/>
  </r>
  <r>
    <n v="6"/>
    <n v="4175"/>
    <n v="1"/>
    <d v="2006-09-25T00:00:00"/>
    <x v="0"/>
    <n v="1"/>
    <s v="Santa Clara Community Organization"/>
    <n v="4223468"/>
    <n v="898979"/>
    <m/>
    <m/>
    <s v="TOUCHSTONE DEVELOPMENT"/>
    <m/>
    <s v="2624 CROWTHER DR"/>
    <x v="5"/>
    <x v="0"/>
    <x v="0"/>
    <m/>
  </r>
  <r>
    <n v="6"/>
    <n v="4376"/>
    <n v="1"/>
    <d v="2006-09-25T00:00:00"/>
    <x v="0"/>
    <n v="1"/>
    <s v="Cal Young Neighborhood Association"/>
    <n v="4239037"/>
    <n v="892996"/>
    <m/>
    <m/>
    <s v="WALTER THOMAS A"/>
    <m/>
    <s v="1160 CEDAR RIDGE DR"/>
    <x v="5"/>
    <x v="0"/>
    <x v="0"/>
    <m/>
  </r>
  <r>
    <n v="6"/>
    <n v="4379"/>
    <n v="1"/>
    <d v="2006-09-25T00:00:00"/>
    <x v="0"/>
    <n v="1"/>
    <s v="Active Bethel Citizens"/>
    <n v="4214325"/>
    <n v="885121"/>
    <m/>
    <s v="The 1700L"/>
    <s v="J L S CUSTOM HOMES"/>
    <m/>
    <s v="5466 PRANZ PL"/>
    <x v="5"/>
    <x v="0"/>
    <x v="0"/>
    <m/>
  </r>
  <r>
    <n v="6"/>
    <n v="4380"/>
    <n v="1"/>
    <d v="2006-09-25T00:00:00"/>
    <x v="0"/>
    <n v="1"/>
    <s v="Active Bethel Citizens"/>
    <n v="4214272"/>
    <n v="885123"/>
    <m/>
    <s v="Plan 2077"/>
    <s v="J L S CUSTOM HOMES"/>
    <m/>
    <s v="5470 PRANZ PL"/>
    <x v="5"/>
    <x v="0"/>
    <x v="0"/>
    <m/>
  </r>
  <r>
    <n v="6"/>
    <n v="3507"/>
    <n v="1"/>
    <d v="2006-09-26T00:00:00"/>
    <x v="1"/>
    <n v="1"/>
    <s v="Active Bethel Citizens"/>
    <n v="4214888"/>
    <n v="895429"/>
    <m/>
    <s v="Rowan Oaks MHP"/>
    <s v="COMMON WEALTH"/>
    <m/>
    <s v="2333 N TERRY ST, Unit 44"/>
    <x v="5"/>
    <x v="0"/>
    <x v="0"/>
    <m/>
  </r>
  <r>
    <n v="6"/>
    <n v="3590"/>
    <n v="1"/>
    <d v="2006-09-26T00:00:00"/>
    <x v="0"/>
    <n v="1"/>
    <s v="Churchill Area Neighbors"/>
    <n v="4228258"/>
    <n v="872782"/>
    <m/>
    <m/>
    <s v="ENGLAND ROBERT &amp; HELENE"/>
    <m/>
    <s v="2758 BOWMONT DR"/>
    <x v="5"/>
    <x v="0"/>
    <x v="0"/>
    <m/>
  </r>
  <r>
    <n v="6"/>
    <n v="3932"/>
    <n v="1"/>
    <d v="2006-09-26T00:00:00"/>
    <x v="0"/>
    <n v="1"/>
    <s v="Santa Clara Community Organization"/>
    <n v="4223503"/>
    <n v="898151"/>
    <m/>
    <m/>
    <s v="RAKOCZY/WELKER ENTERPRISES"/>
    <m/>
    <s v="2468 CROWTHER DR"/>
    <x v="5"/>
    <x v="0"/>
    <x v="0"/>
    <m/>
  </r>
  <r>
    <n v="6"/>
    <n v="3940"/>
    <n v="1"/>
    <d v="2006-09-28T00:00:00"/>
    <x v="6"/>
    <n v="1"/>
    <s v="Friendly Area Neighbors"/>
    <n v="4235917"/>
    <n v="872063"/>
    <m/>
    <m/>
    <s v="KELLY SEAN"/>
    <m/>
    <s v="2581 FRIENDLY ALY, Unit A"/>
    <x v="5"/>
    <x v="0"/>
    <x v="0"/>
    <m/>
  </r>
  <r>
    <n v="6"/>
    <n v="4594"/>
    <n v="1"/>
    <d v="2006-09-28T00:00:00"/>
    <x v="0"/>
    <n v="1"/>
    <s v="Active Bethel Citizens"/>
    <n v="4215641"/>
    <n v="894425"/>
    <m/>
    <m/>
    <s v="ST VINCENT DE PAUL"/>
    <m/>
    <s v="2360 W IRWIN WAY"/>
    <x v="5"/>
    <x v="0"/>
    <x v="0"/>
    <m/>
  </r>
  <r>
    <n v="6"/>
    <n v="2788"/>
    <n v="1"/>
    <d v="2006-09-29T00:00:00"/>
    <x v="3"/>
    <n v="2"/>
    <s v="River Road Community Organization"/>
    <n v="4233430"/>
    <n v="889879"/>
    <m/>
    <m/>
    <s v="OCAMPO MELLANI &amp; CESAR"/>
    <m/>
    <s v="136 E HILLIARD LN"/>
    <x v="5"/>
    <x v="1"/>
    <x v="1"/>
    <m/>
  </r>
  <r>
    <n v="6"/>
    <n v="3945"/>
    <n v="1"/>
    <d v="2006-09-29T00:00:00"/>
    <x v="0"/>
    <n v="1"/>
    <s v="Northeast Neighbors"/>
    <n v="4251229"/>
    <n v="894366"/>
    <m/>
    <m/>
    <s v="ANSLOW &amp; DEGENEAULT"/>
    <m/>
    <s v="2647 VALLEY FORGE DR"/>
    <x v="5"/>
    <x v="0"/>
    <x v="0"/>
    <m/>
  </r>
  <r>
    <n v="6"/>
    <n v="4281"/>
    <n v="1"/>
    <d v="2006-09-29T00:00:00"/>
    <x v="0"/>
    <n v="1"/>
    <s v="Laurel Hill Valley Citizens"/>
    <n v="4251471"/>
    <n v="870898"/>
    <m/>
    <m/>
    <s v="BRANDON MICHAEL J (MIKE)"/>
    <m/>
    <s v="2758 PINEROCK DR"/>
    <x v="5"/>
    <x v="0"/>
    <x v="0"/>
    <m/>
  </r>
  <r>
    <n v="6"/>
    <n v="4372"/>
    <n v="1"/>
    <d v="2006-09-29T00:00:00"/>
    <x v="0"/>
    <n v="1"/>
    <s v="Santa Clara Community Organization"/>
    <n v="4233340"/>
    <n v="898100"/>
    <m/>
    <m/>
    <s v="CARNAHAN BILL"/>
    <m/>
    <s v="2633 ROSS LN"/>
    <x v="5"/>
    <x v="0"/>
    <x v="0"/>
    <m/>
  </r>
  <r>
    <n v="6"/>
    <n v="4373"/>
    <n v="1"/>
    <d v="2006-09-29T00:00:00"/>
    <x v="0"/>
    <n v="1"/>
    <s v="Santa Clara Community Organization"/>
    <n v="4233342"/>
    <n v="897989"/>
    <m/>
    <m/>
    <s v="CARNAHAN BILL"/>
    <m/>
    <s v="2627 ROSS LN"/>
    <x v="5"/>
    <x v="0"/>
    <x v="0"/>
    <m/>
  </r>
  <r>
    <n v="6"/>
    <n v="4374"/>
    <n v="1"/>
    <d v="2006-09-29T00:00:00"/>
    <x v="0"/>
    <n v="1"/>
    <s v="Active Bethel Citizens"/>
    <n v="4220458"/>
    <n v="886978"/>
    <m/>
    <m/>
    <s v="CARNAHAN BILL"/>
    <m/>
    <s v="4130 ROYAL AVE"/>
    <x v="5"/>
    <x v="0"/>
    <x v="0"/>
    <m/>
  </r>
  <r>
    <n v="6"/>
    <n v="3991"/>
    <n v="1"/>
    <d v="2006-10-02T00:00:00"/>
    <x v="0"/>
    <n v="1"/>
    <s v="Cal Young Neighborhood Association"/>
    <n v="4242417"/>
    <n v="890265"/>
    <m/>
    <m/>
    <s v="GRAHAM DALLAS L &amp; MARCIA H"/>
    <m/>
    <s v="1615 COLBY CT"/>
    <x v="5"/>
    <x v="0"/>
    <x v="0"/>
    <m/>
  </r>
  <r>
    <n v="6"/>
    <n v="4144"/>
    <n v="1"/>
    <d v="2006-10-02T00:00:00"/>
    <x v="0"/>
    <n v="1"/>
    <s v="Southeast Neighbors"/>
    <n v="4240989"/>
    <n v="858934"/>
    <m/>
    <m/>
    <s v="MCKAY A BRUCE"/>
    <m/>
    <s v="5250 SENGER LN"/>
    <x v="5"/>
    <x v="0"/>
    <x v="0"/>
    <m/>
  </r>
  <r>
    <n v="6"/>
    <n v="4303"/>
    <n v="1"/>
    <d v="2006-10-02T00:00:00"/>
    <x v="0"/>
    <n v="1"/>
    <s v="Northeast Neighbors"/>
    <n v="4250869"/>
    <n v="894496"/>
    <m/>
    <m/>
    <s v="ANSLOW &amp; DEGENEAULT"/>
    <m/>
    <s v="2695 CHESAPEAKE DR"/>
    <x v="5"/>
    <x v="0"/>
    <x v="0"/>
    <m/>
  </r>
  <r>
    <n v="6"/>
    <n v="4332"/>
    <n v="1"/>
    <d v="2006-10-04T00:00:00"/>
    <x v="0"/>
    <n v="1"/>
    <s v="River Road Community Organization"/>
    <n v="4227860"/>
    <n v="889449"/>
    <m/>
    <m/>
    <s v="WIRFS TOM"/>
    <m/>
    <s v="1720 ELKAY DR"/>
    <x v="5"/>
    <x v="0"/>
    <x v="0"/>
    <m/>
  </r>
  <r>
    <n v="6"/>
    <n v="4335"/>
    <n v="1"/>
    <d v="2006-10-04T00:00:00"/>
    <x v="0"/>
    <n v="1"/>
    <s v="Santa Clara Community Organization"/>
    <n v="4230405"/>
    <n v="903850"/>
    <m/>
    <m/>
    <s v="WIRFS TOM"/>
    <m/>
    <s v="3690 SCENIC DR"/>
    <x v="5"/>
    <x v="0"/>
    <x v="0"/>
    <m/>
  </r>
  <r>
    <n v="6"/>
    <n v="4337"/>
    <n v="1"/>
    <d v="2006-10-04T00:00:00"/>
    <x v="0"/>
    <n v="1"/>
    <s v="Santa Clara Community Organization"/>
    <n v="4230404"/>
    <n v="903898"/>
    <m/>
    <m/>
    <s v="WIRFS TOM"/>
    <m/>
    <s v="3694 SCENIC DR"/>
    <x v="5"/>
    <x v="0"/>
    <x v="0"/>
    <m/>
  </r>
  <r>
    <n v="6"/>
    <n v="4426"/>
    <n v="1"/>
    <d v="2006-10-04T00:00:00"/>
    <x v="0"/>
    <n v="1"/>
    <s v="Active Bethel Citizens"/>
    <n v="4213055"/>
    <n v="891971"/>
    <m/>
    <s v="The Shaniko"/>
    <s v="BRUCE WIECHERT CUSTOM HOMES"/>
    <m/>
    <s v="1848 CEDAR BROOK DR"/>
    <x v="5"/>
    <x v="0"/>
    <x v="0"/>
    <m/>
  </r>
  <r>
    <n v="6"/>
    <n v="4443"/>
    <n v="1"/>
    <d v="2006-10-04T00:00:00"/>
    <x v="0"/>
    <n v="1"/>
    <s v="Northeast Neighbors"/>
    <n v="4243288"/>
    <n v="897781"/>
    <m/>
    <m/>
    <s v="MELTEBEKE DAVID"/>
    <m/>
    <s v="2073 LAKE WIND DR"/>
    <x v="5"/>
    <x v="0"/>
    <x v="0"/>
    <m/>
  </r>
  <r>
    <n v="6"/>
    <n v="4810"/>
    <n v="1"/>
    <d v="2006-10-05T00:00:00"/>
    <x v="1"/>
    <n v="1"/>
    <s v="Northeast Neighbors"/>
    <n v="4241157"/>
    <n v="895776"/>
    <m/>
    <s v="Falcon Wood Village"/>
    <s v="FALCON WOOD VILLAGE"/>
    <m/>
    <s v="1475 GREEN ACRES RD, Unit 31"/>
    <x v="5"/>
    <x v="0"/>
    <x v="0"/>
    <m/>
  </r>
  <r>
    <n v="6"/>
    <n v="650"/>
    <n v="1"/>
    <d v="2006-10-09T00:00:00"/>
    <x v="0"/>
    <n v="1"/>
    <s v="Santa Clara Community Organization"/>
    <n v="4227368"/>
    <n v="904200"/>
    <m/>
    <m/>
    <s v="B H ANDERSON CONSTRUCTION"/>
    <m/>
    <s v="3697 LODENQUAI LN"/>
    <x v="5"/>
    <x v="0"/>
    <x v="0"/>
    <m/>
  </r>
  <r>
    <n v="6"/>
    <n v="2215"/>
    <n v="1"/>
    <d v="2006-10-09T00:00:00"/>
    <x v="0"/>
    <n v="1"/>
    <s v="Santa Clara Community Organization"/>
    <n v="4228063"/>
    <n v="903804"/>
    <m/>
    <s v="Arbor So Sister View"/>
    <s v="D J S INVESTMENTS L L C"/>
    <m/>
    <s v="3639 COUNTRYSIDE LN"/>
    <x v="5"/>
    <x v="0"/>
    <x v="0"/>
    <m/>
  </r>
  <r>
    <n v="6"/>
    <n v="3293"/>
    <n v="1"/>
    <d v="2006-10-09T00:00:00"/>
    <x v="0"/>
    <n v="1"/>
    <s v="Laurel Hill Valley Citizens"/>
    <n v="4250444"/>
    <n v="872077"/>
    <m/>
    <m/>
    <s v="FERRARESE SEAN"/>
    <m/>
    <s v="2590 AUGUSTA ST"/>
    <x v="5"/>
    <x v="0"/>
    <x v="0"/>
    <m/>
  </r>
  <r>
    <n v="6"/>
    <n v="4579"/>
    <n v="1"/>
    <d v="2006-10-09T00:00:00"/>
    <x v="0"/>
    <n v="1"/>
    <s v="Active Bethel Citizens"/>
    <n v="4213067"/>
    <n v="892016"/>
    <m/>
    <s v="2164E"/>
    <s v="BRUCE WIECHERT CUSTOM HOMES"/>
    <m/>
    <s v="1860 CEDAR BROOK DR"/>
    <x v="5"/>
    <x v="0"/>
    <x v="0"/>
    <m/>
  </r>
  <r>
    <n v="6"/>
    <n v="4176"/>
    <n v="1"/>
    <d v="2006-10-10T00:00:00"/>
    <x v="0"/>
    <n v="1"/>
    <s v="Northeast Neighbors"/>
    <n v="4250831"/>
    <n v="895337"/>
    <m/>
    <m/>
    <s v="RAYL RICH &amp; SHELLEY"/>
    <m/>
    <s v="2741 BARBADOS DR"/>
    <x v="5"/>
    <x v="0"/>
    <x v="0"/>
    <m/>
  </r>
  <r>
    <n v="6"/>
    <n v="4576"/>
    <n v="1"/>
    <d v="2006-10-10T00:00:00"/>
    <x v="0"/>
    <n v="1"/>
    <s v="Active Bethel Citizens"/>
    <n v="4213044"/>
    <n v="892348"/>
    <m/>
    <s v="Waldo Lake"/>
    <s v="BRUCE WIECHERT CUSTOM HOMES"/>
    <m/>
    <s v="1934 CEDAR BROOK DR"/>
    <x v="5"/>
    <x v="0"/>
    <x v="0"/>
    <m/>
  </r>
  <r>
    <n v="6"/>
    <n v="4312"/>
    <n v="1"/>
    <d v="2006-10-12T00:00:00"/>
    <x v="0"/>
    <n v="1"/>
    <s v="Cal Young Neighborhood Association"/>
    <n v="4238819"/>
    <n v="886378"/>
    <m/>
    <m/>
    <s v="J &amp; J ADKINS DEVELOPMENT CO"/>
    <m/>
    <s v="879 MEADOW BUTTE LP"/>
    <x v="5"/>
    <x v="0"/>
    <x v="0"/>
    <m/>
  </r>
  <r>
    <n v="6"/>
    <n v="4313"/>
    <n v="1"/>
    <d v="2006-10-12T00:00:00"/>
    <x v="0"/>
    <n v="1"/>
    <s v="Cal Young Neighborhood Association"/>
    <n v="4238763"/>
    <n v="886258"/>
    <m/>
    <m/>
    <s v="J &amp; J ADKINS DEVELOPMENT CO"/>
    <m/>
    <s v="891 MEADOW BUTTE LP"/>
    <x v="5"/>
    <x v="0"/>
    <x v="0"/>
    <m/>
  </r>
  <r>
    <n v="6"/>
    <n v="4314"/>
    <n v="1"/>
    <d v="2006-10-12T00:00:00"/>
    <x v="0"/>
    <n v="1"/>
    <s v="Cal Young Neighborhood Association"/>
    <n v="4239061"/>
    <n v="886298"/>
    <m/>
    <m/>
    <s v="J &amp; J ADKINS DEVELOPMENT CO"/>
    <m/>
    <s v="821 MEADOW BUTTE LP"/>
    <x v="5"/>
    <x v="0"/>
    <x v="0"/>
    <m/>
  </r>
  <r>
    <n v="6"/>
    <n v="4315"/>
    <n v="1"/>
    <d v="2006-10-12T00:00:00"/>
    <x v="0"/>
    <n v="1"/>
    <s v="Cal Young Neighborhood Association"/>
    <n v="4238792"/>
    <n v="886319"/>
    <m/>
    <m/>
    <s v="J &amp; J ADKINS DEVELOPMENT CO"/>
    <m/>
    <s v="885 MEADOW BUTTE LP"/>
    <x v="5"/>
    <x v="0"/>
    <x v="0"/>
    <m/>
  </r>
  <r>
    <n v="6"/>
    <n v="4316"/>
    <n v="1"/>
    <d v="2006-10-12T00:00:00"/>
    <x v="0"/>
    <n v="1"/>
    <s v="Cal Young Neighborhood Association"/>
    <n v="4239008"/>
    <n v="886182"/>
    <m/>
    <m/>
    <s v="J &amp; J ADKINS DEVELOPMENT CO"/>
    <m/>
    <s v="809 MEADOW BUTTE LP"/>
    <x v="5"/>
    <x v="0"/>
    <x v="0"/>
    <m/>
  </r>
  <r>
    <n v="6"/>
    <n v="4518"/>
    <n v="1"/>
    <d v="2006-10-12T00:00:00"/>
    <x v="0"/>
    <n v="1"/>
    <s v="Active Bethel Citizens"/>
    <n v="4220382"/>
    <n v="885460"/>
    <m/>
    <m/>
    <s v="REDICK REBECCA"/>
    <m/>
    <s v="4086 MARCUM LN"/>
    <x v="5"/>
    <x v="0"/>
    <x v="0"/>
    <m/>
  </r>
  <r>
    <n v="6"/>
    <n v="3755"/>
    <n v="1"/>
    <d v="2006-10-13T00:00:00"/>
    <x v="0"/>
    <n v="1"/>
    <s v="Churchill Area Neighbors"/>
    <n v="4228073"/>
    <n v="869354"/>
    <m/>
    <m/>
    <s v="KENNEDY JOHN &amp; DARLENE"/>
    <m/>
    <s v="3122 HERALD LN"/>
    <x v="5"/>
    <x v="0"/>
    <x v="0"/>
    <m/>
  </r>
  <r>
    <n v="6"/>
    <n v="4361"/>
    <n v="1"/>
    <d v="2006-10-16T00:00:00"/>
    <x v="3"/>
    <n v="2"/>
    <s v="Santa Clara Community Organization"/>
    <n v="4225770"/>
    <n v="900875"/>
    <m/>
    <m/>
    <s v="CASCADE DOOR WINDOW &amp; CONSTRUCTION"/>
    <m/>
    <s v="865 BOBOLINK AVE"/>
    <x v="5"/>
    <x v="1"/>
    <x v="1"/>
    <m/>
  </r>
  <r>
    <n v="6"/>
    <n v="4685"/>
    <n v="1"/>
    <d v="2006-10-16T00:00:00"/>
    <x v="0"/>
    <n v="1"/>
    <s v="Harlow Neighbors"/>
    <n v="4247714"/>
    <n v="890589"/>
    <m/>
    <m/>
    <s v="JOHNSON TAMARA"/>
    <m/>
    <s v="3025 WILLAKENZIE RD"/>
    <x v="5"/>
    <x v="0"/>
    <x v="0"/>
    <m/>
  </r>
  <r>
    <n v="6"/>
    <n v="4686"/>
    <n v="1"/>
    <d v="2006-10-16T00:00:00"/>
    <x v="0"/>
    <n v="1"/>
    <s v="Harlow Neighbors"/>
    <n v="4247726"/>
    <n v="890681"/>
    <m/>
    <m/>
    <s v="JOHNSON TAMARA"/>
    <m/>
    <s v="3043 WILLAKENZIE RD"/>
    <x v="5"/>
    <x v="0"/>
    <x v="0"/>
    <m/>
  </r>
  <r>
    <n v="6"/>
    <n v="5231"/>
    <n v="1"/>
    <d v="2006-10-17T00:00:00"/>
    <x v="1"/>
    <n v="1"/>
    <s v="Santa Clara Community Organization"/>
    <n v="4233939"/>
    <n v="898599"/>
    <m/>
    <s v="Hannah Dell Estates"/>
    <s v="ROSE MARK"/>
    <m/>
    <s v="2690 ATTICUS WAY"/>
    <x v="5"/>
    <x v="0"/>
    <x v="0"/>
    <m/>
  </r>
  <r>
    <n v="6"/>
    <n v="4071"/>
    <n v="1"/>
    <d v="2006-10-20T00:00:00"/>
    <x v="0"/>
    <n v="1"/>
    <s v="Northeast Neighbors"/>
    <n v="4246282"/>
    <n v="896369"/>
    <m/>
    <s v="The Terrebonne"/>
    <s v="HAYDEN ENTERPRISES INC"/>
    <m/>
    <s v="2489 PARK VIEW DR"/>
    <x v="5"/>
    <x v="0"/>
    <x v="0"/>
    <m/>
  </r>
  <r>
    <n v="6"/>
    <n v="4130"/>
    <n v="1"/>
    <d v="2006-10-20T00:00:00"/>
    <x v="0"/>
    <n v="1"/>
    <s v="Northeast Neighbors"/>
    <n v="4246167"/>
    <n v="896371"/>
    <m/>
    <m/>
    <s v="HAYDEN ENTERPRISES INC"/>
    <m/>
    <s v="2457 PARK VIEW DR"/>
    <x v="5"/>
    <x v="0"/>
    <x v="0"/>
    <m/>
  </r>
  <r>
    <n v="6"/>
    <n v="3937"/>
    <n v="1"/>
    <d v="2006-10-23T00:00:00"/>
    <x v="0"/>
    <n v="1"/>
    <s v="Santa Clara Community Organization"/>
    <n v="4226281"/>
    <n v="908306"/>
    <m/>
    <s v="Mascord 22145"/>
    <s v="FUTURE B HOMES INC"/>
    <m/>
    <s v="4564 ALTURA ST"/>
    <x v="5"/>
    <x v="0"/>
    <x v="0"/>
    <m/>
  </r>
  <r>
    <n v="6"/>
    <n v="4683"/>
    <n v="1"/>
    <d v="2006-10-23T00:00:00"/>
    <x v="0"/>
    <n v="1"/>
    <s v="Santa Clara Community Organization"/>
    <n v="4223677"/>
    <n v="898070"/>
    <m/>
    <m/>
    <s v="GANSEN MIKE"/>
    <m/>
    <s v="2457 CROWTHER DR"/>
    <x v="5"/>
    <x v="0"/>
    <x v="0"/>
    <m/>
  </r>
  <r>
    <n v="6"/>
    <n v="4821"/>
    <n v="1"/>
    <d v="2006-10-23T00:00:00"/>
    <x v="0"/>
    <n v="1"/>
    <s v="Cal Young Neighborhood Association"/>
    <n v="4239677"/>
    <n v="890363"/>
    <m/>
    <m/>
    <s v="CASTRO GILBERT A"/>
    <m/>
    <s v="1633 CHASA ST"/>
    <x v="5"/>
    <x v="0"/>
    <x v="0"/>
    <m/>
  </r>
  <r>
    <n v="6"/>
    <n v="4595"/>
    <n v="1"/>
    <d v="2006-10-24T00:00:00"/>
    <x v="0"/>
    <n v="1"/>
    <s v="Northeast Neighbors"/>
    <n v="4242895"/>
    <n v="897583"/>
    <m/>
    <s v="Newport Model 1231"/>
    <s v="MELTEBEKE CONSTRUCTION DBA"/>
    <m/>
    <s v="2016 LAKE HARBOR DR"/>
    <x v="5"/>
    <x v="0"/>
    <x v="0"/>
    <m/>
  </r>
  <r>
    <n v="6"/>
    <n v="4375"/>
    <n v="1"/>
    <d v="2006-10-26T00:00:00"/>
    <x v="0"/>
    <n v="1"/>
    <s v="Cal Young Neighborhood Association"/>
    <n v="4239153"/>
    <n v="893155"/>
    <m/>
    <m/>
    <s v="WALTER THOMAS A"/>
    <m/>
    <s v="1187 CEDAR RIDGE DR"/>
    <x v="5"/>
    <x v="0"/>
    <x v="0"/>
    <m/>
  </r>
  <r>
    <n v="6"/>
    <n v="4813"/>
    <n v="1"/>
    <d v="2006-10-26T00:00:00"/>
    <x v="0"/>
    <n v="1"/>
    <s v="Santa Clara Community Organization"/>
    <n v="4222140"/>
    <n v="902366"/>
    <m/>
    <m/>
    <s v="IVERSON &amp; CO INC"/>
    <m/>
    <s v="3434 CABERNET LN"/>
    <x v="5"/>
    <x v="0"/>
    <x v="0"/>
    <m/>
  </r>
  <r>
    <n v="6"/>
    <n v="4687"/>
    <n v="1"/>
    <d v="2006-10-27T00:00:00"/>
    <x v="0"/>
    <n v="1"/>
    <s v="Active Bethel Citizens"/>
    <n v="4226807"/>
    <n v="885228"/>
    <m/>
    <m/>
    <s v="VANESSA THOMASTON PROPERTIES INC"/>
    <m/>
    <s v="355 MAPLE ST"/>
    <x v="5"/>
    <x v="0"/>
    <x v="0"/>
    <m/>
  </r>
  <r>
    <n v="6"/>
    <n v="4371"/>
    <n v="1"/>
    <d v="2006-10-31T00:00:00"/>
    <x v="3"/>
    <n v="2"/>
    <s v="Active Bethel Citizens"/>
    <n v="4220529"/>
    <n v="886953"/>
    <m/>
    <m/>
    <s v="CARNAHAN BILL"/>
    <m/>
    <s v="780 RUSKIN ST"/>
    <x v="5"/>
    <x v="1"/>
    <x v="1"/>
    <m/>
  </r>
  <r>
    <n v="6"/>
    <n v="4577"/>
    <n v="1"/>
    <d v="2006-10-31T00:00:00"/>
    <x v="0"/>
    <n v="1"/>
    <s v="Active Bethel Citizens"/>
    <n v="4213043"/>
    <n v="892404"/>
    <m/>
    <s v="21111 Mascord"/>
    <s v="BRUCE WIECHERT CUSTOM HOMES"/>
    <m/>
    <s v="1946 CEDAR BROOK DR"/>
    <x v="5"/>
    <x v="0"/>
    <x v="0"/>
    <m/>
  </r>
  <r>
    <n v="6"/>
    <n v="4072"/>
    <n v="1"/>
    <d v="2006-11-03T00:00:00"/>
    <x v="0"/>
    <n v="1"/>
    <s v="Northeast Neighbors"/>
    <n v="4246241"/>
    <n v="896370"/>
    <m/>
    <s v="The Jefferson"/>
    <s v="HAYDEN ENTERPRISES INC"/>
    <m/>
    <s v="2471 PARK VIEW DR"/>
    <x v="5"/>
    <x v="0"/>
    <x v="0"/>
    <m/>
  </r>
  <r>
    <n v="6"/>
    <n v="4073"/>
    <n v="1"/>
    <d v="2006-11-03T00:00:00"/>
    <x v="0"/>
    <n v="1"/>
    <s v="Northeast Neighbors"/>
    <n v="4246204"/>
    <n v="896367"/>
    <m/>
    <s v="The Rockwood &quot;I&quot;"/>
    <s v="HAYDEN ENTERPRISES INC"/>
    <m/>
    <s v="2465 PARK VIEW DR"/>
    <x v="5"/>
    <x v="0"/>
    <x v="0"/>
    <m/>
  </r>
  <r>
    <n v="6"/>
    <n v="792"/>
    <n v="1"/>
    <d v="2006-11-06T00:00:00"/>
    <x v="0"/>
    <n v="1"/>
    <s v="Santa Clara Community Organization"/>
    <n v="4229022"/>
    <n v="905613"/>
    <m/>
    <s v="The Barcelona 2 Car"/>
    <s v="S S D LLC"/>
    <m/>
    <s v="4098 SCOTTDALE ST"/>
    <x v="5"/>
    <x v="0"/>
    <x v="0"/>
    <m/>
  </r>
  <r>
    <n v="6"/>
    <n v="797"/>
    <n v="1"/>
    <d v="2006-11-06T00:00:00"/>
    <x v="0"/>
    <n v="1"/>
    <s v="Santa Clara Community Organization"/>
    <n v="4229172"/>
    <n v="905386"/>
    <m/>
    <s v="The Barcelona"/>
    <s v="S S D LLC"/>
    <m/>
    <s v="4057 SCOTTDALE ST"/>
    <x v="5"/>
    <x v="0"/>
    <x v="0"/>
    <m/>
  </r>
  <r>
    <n v="6"/>
    <n v="2398"/>
    <n v="1"/>
    <d v="2006-11-08T00:00:00"/>
    <x v="0"/>
    <n v="1"/>
    <s v="Northeast Neighbors"/>
    <n v="4249154"/>
    <n v="895513"/>
    <m/>
    <m/>
    <s v="RUHOFF HOMEBUILDERS INC"/>
    <m/>
    <s v="3027 LORD BYRON PL"/>
    <x v="5"/>
    <x v="0"/>
    <x v="0"/>
    <m/>
  </r>
  <r>
    <n v="6"/>
    <n v="4628"/>
    <n v="1"/>
    <d v="2006-11-08T00:00:00"/>
    <x v="0"/>
    <n v="1"/>
    <s v="Cal Young Neighborhood Association"/>
    <n v="4238919"/>
    <n v="892789"/>
    <m/>
    <m/>
    <s v="WALTER CUSTOM HOMES"/>
    <m/>
    <s v="2127 KINGFISHER WAY"/>
    <x v="5"/>
    <x v="0"/>
    <x v="0"/>
    <m/>
  </r>
  <r>
    <n v="6"/>
    <n v="4824"/>
    <n v="1"/>
    <d v="2006-11-08T00:00:00"/>
    <x v="0"/>
    <n v="1"/>
    <s v="Churchill Area Neighbors"/>
    <n v="4227168"/>
    <n v="869266"/>
    <m/>
    <m/>
    <s v="HOCHSTEIN KENNETH"/>
    <m/>
    <s v="3319 MURRY DR"/>
    <x v="5"/>
    <x v="0"/>
    <x v="0"/>
    <m/>
  </r>
  <r>
    <n v="6"/>
    <n v="2063"/>
    <n v="1"/>
    <d v="2006-11-09T00:00:00"/>
    <x v="0"/>
    <n v="1"/>
    <s v="Northeast Neighbors"/>
    <n v="4249154"/>
    <n v="895483"/>
    <m/>
    <s v="A3 Maybeck"/>
    <s v="RUHOFF HOMEBUILDERS INC"/>
    <m/>
    <s v="3017 LORD BYRON PL"/>
    <x v="5"/>
    <x v="0"/>
    <x v="0"/>
    <m/>
  </r>
  <r>
    <n v="6"/>
    <n v="2397"/>
    <n v="1"/>
    <d v="2006-11-09T00:00:00"/>
    <x v="0"/>
    <n v="1"/>
    <s v="Northeast Neighbors"/>
    <n v="4249152"/>
    <n v="895411"/>
    <m/>
    <m/>
    <s v="RUHOFF HOMEBUILDERS INC"/>
    <m/>
    <s v="2985 LORD BYRON PL"/>
    <x v="5"/>
    <x v="0"/>
    <x v="0"/>
    <m/>
  </r>
  <r>
    <n v="6"/>
    <n v="4037"/>
    <n v="1"/>
    <d v="2006-11-09T00:00:00"/>
    <x v="0"/>
    <n v="1"/>
    <s v="Churchill Area Neighbors"/>
    <n v="4228267"/>
    <n v="871345"/>
    <m/>
    <m/>
    <s v="HALEY CHRIS"/>
    <m/>
    <s v="2651 SUNCREST AVE"/>
    <x v="5"/>
    <x v="0"/>
    <x v="0"/>
    <m/>
  </r>
  <r>
    <n v="6"/>
    <n v="4800"/>
    <n v="1"/>
    <d v="2006-11-09T00:00:00"/>
    <x v="0"/>
    <n v="1"/>
    <s v="Santa Clara Community Organization"/>
    <n v="4224755"/>
    <n v="898632"/>
    <m/>
    <m/>
    <s v="RETZLAFF JAMES S"/>
    <m/>
    <s v="973 BELAIR DR"/>
    <x v="5"/>
    <x v="0"/>
    <x v="0"/>
    <m/>
  </r>
  <r>
    <n v="6"/>
    <n v="5218"/>
    <n v="1"/>
    <d v="2006-11-09T00:00:00"/>
    <x v="0"/>
    <n v="1"/>
    <s v="Santa Clara Community Organization"/>
    <n v="4226203"/>
    <n v="908200"/>
    <m/>
    <m/>
    <s v="FUTURE B HOMES INC"/>
    <m/>
    <s v="4552 ALTURA ST"/>
    <x v="5"/>
    <x v="0"/>
    <x v="0"/>
    <m/>
  </r>
  <r>
    <n v="6"/>
    <n v="5264"/>
    <n v="1"/>
    <d v="2006-11-09T00:00:00"/>
    <x v="2"/>
    <n v="1"/>
    <s v="River Road Community Organization"/>
    <n v="4225957"/>
    <n v="894934"/>
    <m/>
    <m/>
    <s v="FOUMAL LAURA"/>
    <m/>
    <s v="116 BUSHNELL LN"/>
    <x v="5"/>
    <x v="0"/>
    <x v="0"/>
    <m/>
  </r>
  <r>
    <n v="6"/>
    <n v="5266"/>
    <n v="1"/>
    <d v="2006-11-09T00:00:00"/>
    <x v="2"/>
    <n v="1"/>
    <s v="River Road Community Organization"/>
    <n v="4225948"/>
    <n v="894813"/>
    <m/>
    <m/>
    <s v="FOUMAL LAURA"/>
    <m/>
    <s v="112 BUSHNELL LN"/>
    <x v="5"/>
    <x v="0"/>
    <x v="0"/>
    <m/>
  </r>
  <r>
    <n v="6"/>
    <n v="4688"/>
    <n v="1"/>
    <d v="2006-11-13T00:00:00"/>
    <x v="0"/>
    <n v="1"/>
    <s v="Active Bethel Citizens"/>
    <n v="4223476"/>
    <n v="891633"/>
    <m/>
    <m/>
    <s v="NW COLLECTIONS &amp; PROPERTY MGMT INC"/>
    <m/>
    <s v="1910 TAFT ST"/>
    <x v="5"/>
    <x v="0"/>
    <x v="0"/>
    <m/>
  </r>
  <r>
    <n v="6"/>
    <n v="5476"/>
    <n v="1"/>
    <d v="2006-11-14T00:00:00"/>
    <x v="0"/>
    <n v="1"/>
    <s v="Active Bethel Citizens"/>
    <n v="4214233"/>
    <n v="885452"/>
    <m/>
    <s v="Plan 2162"/>
    <s v="J L S CUSTOM HOMES"/>
    <m/>
    <s v="5475 ANDREA AVE"/>
    <x v="5"/>
    <x v="0"/>
    <x v="0"/>
    <m/>
  </r>
  <r>
    <n v="6"/>
    <n v="5292"/>
    <n v="1"/>
    <d v="2006-11-15T00:00:00"/>
    <x v="0"/>
    <n v="1"/>
    <s v="Churchill Area Neighbors"/>
    <n v="4228845"/>
    <n v="868906"/>
    <m/>
    <m/>
    <s v="JORDAN &amp; JORDAN CONSTRUCTION"/>
    <m/>
    <s v="2922 BLACKTAIL DR"/>
    <x v="5"/>
    <x v="0"/>
    <x v="0"/>
    <m/>
  </r>
  <r>
    <n v="6"/>
    <n v="795"/>
    <n v="1"/>
    <d v="2006-11-16T00:00:00"/>
    <x v="0"/>
    <n v="1"/>
    <s v="Santa Clara Community Organization"/>
    <n v="4229172"/>
    <n v="905341"/>
    <m/>
    <s v="The Barcelona"/>
    <s v="S S D LLC"/>
    <m/>
    <s v="4051 SCOTTDALE ST"/>
    <x v="5"/>
    <x v="0"/>
    <x v="0"/>
    <m/>
  </r>
  <r>
    <n v="6"/>
    <n v="801"/>
    <n v="1"/>
    <d v="2006-11-16T00:00:00"/>
    <x v="0"/>
    <n v="1"/>
    <s v="Santa Clara Community Organization"/>
    <n v="4229164"/>
    <n v="905206"/>
    <m/>
    <s v=" Madrid Arbor South"/>
    <s v="S S D LLC"/>
    <m/>
    <s v="4015 SCOTTDALE ST"/>
    <x v="5"/>
    <x v="0"/>
    <x v="0"/>
    <m/>
  </r>
  <r>
    <n v="6"/>
    <n v="802"/>
    <n v="1"/>
    <d v="2006-11-16T00:00:00"/>
    <x v="0"/>
    <n v="1"/>
    <s v="Santa Clara Community Organization"/>
    <n v="4229169"/>
    <n v="905254"/>
    <m/>
    <s v="Arbor South Madrid"/>
    <s v="S S D LLC"/>
    <m/>
    <s v="4033 SCOTTDALE ST"/>
    <x v="5"/>
    <x v="0"/>
    <x v="0"/>
    <m/>
  </r>
  <r>
    <n v="6"/>
    <n v="4340"/>
    <n v="1"/>
    <d v="2006-11-16T00:00:00"/>
    <x v="0"/>
    <n v="1"/>
    <s v="Northeast Neighbors"/>
    <n v="4246455"/>
    <n v="896434"/>
    <m/>
    <s v="Terrebonne"/>
    <s v="HAYDEN HOMES LLC"/>
    <m/>
    <s v="2514 MOUNTAIN TER"/>
    <x v="5"/>
    <x v="0"/>
    <x v="0"/>
    <m/>
  </r>
  <r>
    <n v="6"/>
    <n v="4341"/>
    <n v="1"/>
    <d v="2006-11-16T00:00:00"/>
    <x v="0"/>
    <n v="1"/>
    <s v="Northeast Neighbors"/>
    <n v="4246490"/>
    <n v="896430"/>
    <m/>
    <s v="Jefferson"/>
    <s v="HAYDEN HOMES LLC"/>
    <m/>
    <s v="2522 MOUNTAIN TER"/>
    <x v="5"/>
    <x v="0"/>
    <x v="0"/>
    <m/>
  </r>
  <r>
    <n v="6"/>
    <n v="4614"/>
    <n v="1"/>
    <d v="2006-11-16T00:00:00"/>
    <x v="0"/>
    <n v="2"/>
    <s v="Santa Clara Community Organization"/>
    <n v="4232782"/>
    <n v="898268"/>
    <m/>
    <m/>
    <s v="RAKOCZY PAUL &amp; WELKER JACK"/>
    <m/>
    <s v="484 HELEN ST"/>
    <x v="5"/>
    <x v="0"/>
    <x v="0"/>
    <m/>
  </r>
  <r>
    <n v="6"/>
    <n v="4992"/>
    <n v="1"/>
    <d v="2006-11-16T00:00:00"/>
    <x v="0"/>
    <n v="1"/>
    <s v="Santa Clara Community Organization"/>
    <n v="4229062"/>
    <n v="905204"/>
    <m/>
    <s v="Milan"/>
    <s v="S S D LLC"/>
    <m/>
    <s v="4004 SCOTTDALE ST"/>
    <x v="5"/>
    <x v="0"/>
    <x v="0"/>
    <m/>
  </r>
  <r>
    <n v="6"/>
    <n v="5279"/>
    <n v="1"/>
    <d v="2006-11-20T00:00:00"/>
    <x v="0"/>
    <n v="1"/>
    <s v="Jefferson Westside Neighbors"/>
    <n v="4239024"/>
    <n v="876116"/>
    <m/>
    <m/>
    <s v="PATTERSON SCOT G"/>
    <m/>
    <s v="1673 OLIVE ALY"/>
    <x v="5"/>
    <x v="0"/>
    <x v="0"/>
    <m/>
  </r>
  <r>
    <n v="6"/>
    <n v="2754"/>
    <n v="1"/>
    <d v="2006-11-21T00:00:00"/>
    <x v="0"/>
    <n v="1"/>
    <s v="Active Bethel Citizens"/>
    <n v="4214293"/>
    <n v="885530"/>
    <m/>
    <s v="Plan 1910"/>
    <s v="J L S CUSTOM HOMES"/>
    <m/>
    <s v="5468 DEMARCO AVE"/>
    <x v="5"/>
    <x v="0"/>
    <x v="0"/>
    <m/>
  </r>
  <r>
    <n v="6"/>
    <n v="4647"/>
    <n v="1"/>
    <d v="2006-11-21T00:00:00"/>
    <x v="0"/>
    <n v="1"/>
    <s v="Churchill Area Neighbors"/>
    <n v="4226661"/>
    <n v="869672"/>
    <m/>
    <m/>
    <s v="HEITMAN CUSTOM HOMES"/>
    <m/>
    <s v="3391 MURRY DR"/>
    <x v="5"/>
    <x v="0"/>
    <x v="0"/>
    <m/>
  </r>
  <r>
    <n v="6"/>
    <n v="5100"/>
    <n v="1"/>
    <d v="2006-11-21T00:00:00"/>
    <x v="0"/>
    <n v="1"/>
    <s v="Active Bethel Citizens"/>
    <n v="4214230"/>
    <n v="885248"/>
    <m/>
    <s v="The 1700L"/>
    <s v="J L S CUSTOM HOMES"/>
    <m/>
    <s v="5477 PRANZ PL"/>
    <x v="5"/>
    <x v="0"/>
    <x v="0"/>
    <m/>
  </r>
  <r>
    <n v="6"/>
    <n v="5496"/>
    <n v="1"/>
    <d v="2006-11-21T00:00:00"/>
    <x v="0"/>
    <n v="1"/>
    <s v="Harlow Neighbors"/>
    <n v="4250288"/>
    <n v="889018"/>
    <m/>
    <m/>
    <s v="MELTEBEKE CONSTRUCTION DBA"/>
    <m/>
    <s v="1241 REGENCY DR"/>
    <x v="5"/>
    <x v="0"/>
    <x v="0"/>
    <m/>
  </r>
  <r>
    <n v="6"/>
    <n v="5628"/>
    <n v="1"/>
    <d v="2006-11-21T00:00:00"/>
    <x v="1"/>
    <n v="1"/>
    <s v="West Eugene Community Organization"/>
    <n v="4221599"/>
    <n v="877190"/>
    <m/>
    <m/>
    <s v="CHURCHILL MEADOWS MHC LLC"/>
    <m/>
    <s v="1415 S BERTELSEN RD, Unit 23"/>
    <x v="5"/>
    <x v="0"/>
    <x v="0"/>
    <m/>
  </r>
  <r>
    <n v="6"/>
    <n v="5897"/>
    <n v="1"/>
    <d v="2006-11-21T00:00:00"/>
    <x v="1"/>
    <n v="1"/>
    <s v="Active Bethel Citizens"/>
    <n v="4214949"/>
    <n v="888055"/>
    <m/>
    <m/>
    <s v="DANELAND MBL HOME PARK LLC"/>
    <m/>
    <s v="1199 N TERRY ST, Unit 401"/>
    <x v="5"/>
    <x v="0"/>
    <x v="0"/>
    <m/>
  </r>
  <r>
    <n v="6"/>
    <n v="5637"/>
    <n v="1"/>
    <d v="2006-11-22T00:00:00"/>
    <x v="1"/>
    <n v="1"/>
    <s v="Active Bethel Citizens"/>
    <n v="4215373"/>
    <n v="886215"/>
    <m/>
    <m/>
    <s v="KOUNS ANETHA B &amp; DWIGHT H"/>
    <m/>
    <s v="4900 ROYAL AVE, Unit 68"/>
    <x v="5"/>
    <x v="0"/>
    <x v="0"/>
    <m/>
  </r>
  <r>
    <n v="6"/>
    <n v="1343"/>
    <n v="1"/>
    <d v="2006-11-27T00:00:00"/>
    <x v="5"/>
    <n v="1"/>
    <s v="Churchill Area Neighbors"/>
    <n v="4225323"/>
    <n v="871608"/>
    <m/>
    <m/>
    <s v="KILBY &amp; SONNEN PROJECT LLC"/>
    <m/>
    <s v="3806 COLONY OAKS DR"/>
    <x v="5"/>
    <x v="3"/>
    <x v="1"/>
    <m/>
  </r>
  <r>
    <n v="6"/>
    <n v="5576"/>
    <n v="1"/>
    <d v="2006-11-27T00:00:00"/>
    <x v="0"/>
    <n v="1"/>
    <s v="Southeast Neighbors"/>
    <n v="4239210"/>
    <n v="860915"/>
    <m/>
    <m/>
    <s v="LARSON DOUGLAS &amp; RENEE"/>
    <m/>
    <s v="110 MARLBORO LN"/>
    <x v="5"/>
    <x v="0"/>
    <x v="0"/>
    <m/>
  </r>
  <r>
    <n v="6"/>
    <n v="476"/>
    <n v="1"/>
    <d v="2006-11-28T00:00:00"/>
    <x v="0"/>
    <n v="1"/>
    <s v="Cal Young Neighborhood Association"/>
    <n v="4242640"/>
    <n v="884553"/>
    <m/>
    <m/>
    <s v="DEVERS BRANDON"/>
    <m/>
    <s v="2021 EASTWOOD LN"/>
    <x v="5"/>
    <x v="0"/>
    <x v="0"/>
    <m/>
  </r>
  <r>
    <n v="6"/>
    <n v="3158"/>
    <n v="1"/>
    <d v="2006-11-29T00:00:00"/>
    <x v="0"/>
    <n v="1"/>
    <s v="South University Neighborhood Association"/>
    <n v="4245479"/>
    <n v="873278"/>
    <m/>
    <m/>
    <s v="CHAMBERLIN MICHAEL D &amp; JUNE"/>
    <m/>
    <s v="2320 AGATE ST"/>
    <x v="5"/>
    <x v="0"/>
    <x v="0"/>
    <m/>
  </r>
  <r>
    <n v="6"/>
    <n v="5686"/>
    <n v="1"/>
    <d v="2006-11-30T00:00:00"/>
    <x v="0"/>
    <n v="1"/>
    <s v="Santa Clara Community Organization"/>
    <n v="4223534"/>
    <n v="898985"/>
    <m/>
    <m/>
    <s v="HEITMAN CUSTOM HOMES"/>
    <m/>
    <s v="2632 CROWTHER DR"/>
    <x v="5"/>
    <x v="0"/>
    <x v="0"/>
    <m/>
  </r>
  <r>
    <n v="6"/>
    <n v="4991"/>
    <n v="1"/>
    <d v="2006-12-01T00:00:00"/>
    <x v="0"/>
    <n v="1"/>
    <s v="Santa Clara Community Organization"/>
    <n v="4229031"/>
    <n v="905349"/>
    <m/>
    <s v="The Sevilla"/>
    <s v="S S D LLC"/>
    <m/>
    <s v="4048 SCOTTDALE ST"/>
    <x v="5"/>
    <x v="0"/>
    <x v="0"/>
    <m/>
  </r>
  <r>
    <n v="6"/>
    <n v="5310"/>
    <n v="1"/>
    <d v="2006-12-01T00:00:00"/>
    <x v="0"/>
    <n v="1"/>
    <s v="River Road Community Organization"/>
    <n v="4224656"/>
    <n v="894599"/>
    <m/>
    <m/>
    <s v="G &amp; R BUILDING CONCEPTS--DUPLICATE"/>
    <m/>
    <s v="1788 ALLEA DR"/>
    <x v="5"/>
    <x v="0"/>
    <x v="0"/>
    <m/>
  </r>
  <r>
    <n v="6"/>
    <n v="4338"/>
    <n v="1"/>
    <d v="2006-12-04T00:00:00"/>
    <x v="0"/>
    <n v="1"/>
    <s v="Northeast Neighbors"/>
    <n v="4246531"/>
    <n v="896432"/>
    <m/>
    <s v="Rockwood"/>
    <s v="HAYDEN HOMES LLC"/>
    <m/>
    <s v="2528 MOUNTAIN TER"/>
    <x v="5"/>
    <x v="0"/>
    <x v="0"/>
    <m/>
  </r>
  <r>
    <n v="6"/>
    <n v="5117"/>
    <n v="1"/>
    <d v="2006-12-04T00:00:00"/>
    <x v="0"/>
    <n v="1"/>
    <s v="Northeast Neighbors"/>
    <n v="4246568"/>
    <n v="896434"/>
    <m/>
    <s v="The Terrebonne"/>
    <s v="HAYDEN ENTERPRISES INC"/>
    <m/>
    <s v="2540 MOUNTAIN TER"/>
    <x v="5"/>
    <x v="0"/>
    <x v="0"/>
    <m/>
  </r>
  <r>
    <n v="6"/>
    <n v="5741"/>
    <n v="1"/>
    <d v="2006-12-04T00:00:00"/>
    <x v="0"/>
    <n v="1"/>
    <s v="Northeast Neighbors"/>
    <n v="4242809"/>
    <n v="897116"/>
    <m/>
    <m/>
    <s v="MELTEBEKE BUILT"/>
    <m/>
    <s v="3128 LAKE CREST DR"/>
    <x v="5"/>
    <x v="0"/>
    <x v="0"/>
    <m/>
  </r>
  <r>
    <n v="6"/>
    <n v="4402"/>
    <n v="1"/>
    <d v="2006-12-05T00:00:00"/>
    <x v="0"/>
    <n v="1"/>
    <s v="Churchill Area Neighbors"/>
    <n v="4223721"/>
    <n v="869469"/>
    <m/>
    <m/>
    <s v="ASCEND LLC"/>
    <m/>
    <s v="3970 LOS ALTOS LN"/>
    <x v="5"/>
    <x v="0"/>
    <x v="0"/>
    <m/>
  </r>
  <r>
    <n v="6"/>
    <n v="5165"/>
    <n v="1"/>
    <d v="2006-12-06T00:00:00"/>
    <x v="0"/>
    <n v="1"/>
    <s v="Active Bethel Citizens"/>
    <n v="4220453"/>
    <n v="886869"/>
    <m/>
    <m/>
    <s v="RHOADS MICHAEL  L"/>
    <m/>
    <s v="752 RUSKIN ST"/>
    <x v="5"/>
    <x v="0"/>
    <x v="0"/>
    <m/>
  </r>
  <r>
    <n v="6"/>
    <n v="5245"/>
    <n v="1"/>
    <d v="2006-12-06T00:00:00"/>
    <x v="0"/>
    <n v="1"/>
    <s v="Amazon Neighbors Association"/>
    <n v="4244869"/>
    <n v="871491"/>
    <m/>
    <m/>
    <s v="JANIN JAY A"/>
    <m/>
    <s v="2677 ONYX ST"/>
    <x v="5"/>
    <x v="0"/>
    <x v="0"/>
    <m/>
  </r>
  <r>
    <n v="6"/>
    <n v="5380"/>
    <n v="1"/>
    <d v="2006-12-06T00:00:00"/>
    <x v="0"/>
    <n v="1"/>
    <s v="Cal Young Neighborhood Association"/>
    <n v="4239669"/>
    <n v="890184"/>
    <m/>
    <m/>
    <s v="CASTRO GILBERT A"/>
    <m/>
    <s v="1333 BOND LN"/>
    <x v="5"/>
    <x v="0"/>
    <x v="0"/>
    <m/>
  </r>
  <r>
    <n v="6"/>
    <n v="5961"/>
    <n v="1"/>
    <d v="2006-12-06T00:00:00"/>
    <x v="0"/>
    <n v="1"/>
    <s v="Active Bethel Citizens"/>
    <n v="4214347"/>
    <n v="885449"/>
    <m/>
    <s v="2162"/>
    <s v="J L S CUSTOM HOMES"/>
    <m/>
    <s v="5463 ANDREA AVE"/>
    <x v="5"/>
    <x v="0"/>
    <x v="0"/>
    <m/>
  </r>
  <r>
    <n v="6"/>
    <n v="5792"/>
    <n v="1"/>
    <d v="2006-12-07T00:00:00"/>
    <x v="0"/>
    <n v="1"/>
    <s v="Santa Clara Community Organization"/>
    <n v="4223848"/>
    <n v="898302"/>
    <m/>
    <m/>
    <s v="RUHOFF HOMEBUILDERS INC"/>
    <m/>
    <s v="2489 BORDERS DR"/>
    <x v="5"/>
    <x v="0"/>
    <x v="0"/>
    <m/>
  </r>
  <r>
    <n v="6"/>
    <n v="827"/>
    <n v="1"/>
    <d v="2006-12-08T00:00:00"/>
    <x v="0"/>
    <n v="1"/>
    <s v="Active Bethel Citizens"/>
    <n v="4212899"/>
    <n v="891830"/>
    <m/>
    <m/>
    <s v="B H ANDERSON CONSTRUCTION"/>
    <m/>
    <s v="1805 ENCHANTMENT DR"/>
    <x v="5"/>
    <x v="0"/>
    <x v="0"/>
    <m/>
  </r>
  <r>
    <n v="6"/>
    <n v="5337"/>
    <n v="1"/>
    <d v="2006-12-08T00:00:00"/>
    <x v="2"/>
    <n v="1"/>
    <s v="Santa Clara Community Organization"/>
    <n v="4233475"/>
    <n v="896919"/>
    <m/>
    <m/>
    <s v="MALIBU PROPERTIES LLC"/>
    <m/>
    <s v="497 DIVISION AVE"/>
    <x v="5"/>
    <x v="0"/>
    <x v="0"/>
    <m/>
  </r>
  <r>
    <n v="6"/>
    <n v="5717"/>
    <n v="1"/>
    <d v="2006-12-08T00:00:00"/>
    <x v="0"/>
    <n v="1"/>
    <s v="Active Bethel Citizens"/>
    <n v="4224033"/>
    <n v="884654"/>
    <m/>
    <m/>
    <s v="TOM WIRFS ENTRPRISES INC"/>
    <m/>
    <s v="216 BAXTER ST"/>
    <x v="5"/>
    <x v="0"/>
    <x v="0"/>
    <m/>
  </r>
  <r>
    <n v="6"/>
    <n v="5718"/>
    <n v="1"/>
    <d v="2006-12-08T00:00:00"/>
    <x v="0"/>
    <n v="1"/>
    <s v="Active Bethel Citizens"/>
    <n v="4224096"/>
    <n v="884645"/>
    <m/>
    <m/>
    <s v="TOM WIRFS ENTRPRISES INC"/>
    <m/>
    <s v="210 BAXTER ST"/>
    <x v="5"/>
    <x v="0"/>
    <x v="0"/>
    <m/>
  </r>
  <r>
    <n v="6"/>
    <n v="6086"/>
    <n v="1"/>
    <d v="2006-12-08T00:00:00"/>
    <x v="1"/>
    <n v="1"/>
    <s v="West Eugene Community Organization"/>
    <n v="4221599"/>
    <n v="877190"/>
    <m/>
    <m/>
    <s v="CHURCHILL MEADOWS LLC"/>
    <m/>
    <s v="1415 S BERTELSEN RD, Unit 129"/>
    <x v="5"/>
    <x v="0"/>
    <x v="0"/>
    <m/>
  </r>
  <r>
    <n v="6"/>
    <n v="828"/>
    <n v="1"/>
    <d v="2006-12-15T00:00:00"/>
    <x v="0"/>
    <n v="1"/>
    <s v="Active Bethel Citizens"/>
    <n v="4212827"/>
    <n v="891722"/>
    <m/>
    <m/>
    <s v="SEERY JESSE"/>
    <m/>
    <s v="5506 KING ARTHUR CT"/>
    <x v="5"/>
    <x v="0"/>
    <x v="0"/>
    <m/>
  </r>
  <r>
    <n v="6"/>
    <n v="5727"/>
    <n v="1"/>
    <d v="2006-12-15T00:00:00"/>
    <x v="0"/>
    <n v="1"/>
    <s v="Northeast Neighbors"/>
    <n v="4251262"/>
    <n v="894288"/>
    <m/>
    <m/>
    <s v="FUTURE B HOMES INC"/>
    <m/>
    <s v="2639 VALLEY FORGE DR"/>
    <x v="5"/>
    <x v="0"/>
    <x v="0"/>
    <m/>
  </r>
  <r>
    <n v="6"/>
    <n v="5989"/>
    <n v="1"/>
    <d v="2006-12-15T00:00:00"/>
    <x v="1"/>
    <n v="1"/>
    <s v="Northeast Neighbors"/>
    <n v="4245818"/>
    <n v="897764"/>
    <m/>
    <m/>
    <s v="CALLIES KEN"/>
    <m/>
    <s v="3191 DOWNING ST"/>
    <x v="5"/>
    <x v="0"/>
    <x v="0"/>
    <m/>
  </r>
  <r>
    <n v="6"/>
    <n v="5920"/>
    <n v="1"/>
    <d v="2006-12-18T00:00:00"/>
    <x v="0"/>
    <n v="1"/>
    <s v="Active Bethel Citizens"/>
    <n v="4223346"/>
    <n v="889809"/>
    <m/>
    <m/>
    <s v="MARGOLIS FAMILY LTD PARTNERS"/>
    <m/>
    <s v="1468 TAFT ST"/>
    <x v="5"/>
    <x v="0"/>
    <x v="0"/>
    <m/>
  </r>
  <r>
    <n v="6"/>
    <n v="5756"/>
    <n v="1"/>
    <d v="2006-12-19T00:00:00"/>
    <x v="0"/>
    <n v="1"/>
    <s v="Santa Clara Community Organization"/>
    <n v="4223705"/>
    <n v="898315"/>
    <m/>
    <s v="The Astoria 22.1"/>
    <s v="HEITMAN CUSTOM HOMES"/>
    <m/>
    <s v="2484 BORDERS DR"/>
    <x v="5"/>
    <x v="0"/>
    <x v="0"/>
    <m/>
  </r>
  <r>
    <n v="6"/>
    <n v="5879"/>
    <n v="1"/>
    <d v="2006-12-19T00:00:00"/>
    <x v="0"/>
    <n v="1"/>
    <s v="Friendly Area Neighbors"/>
    <n v="4237125"/>
    <n v="873916"/>
    <m/>
    <m/>
    <s v="ROGERS CODY D &amp; JODIE L"/>
    <m/>
    <s v="640 W 22ND AVE"/>
    <x v="5"/>
    <x v="0"/>
    <x v="0"/>
    <m/>
  </r>
  <r>
    <n v="6"/>
    <n v="4798"/>
    <n v="1"/>
    <d v="2006-12-20T00:00:00"/>
    <x v="0"/>
    <n v="1"/>
    <s v="Cal Young Neighborhood Association"/>
    <n v="4238909"/>
    <n v="892716"/>
    <m/>
    <m/>
    <s v="WALTER THOMAS A"/>
    <m/>
    <s v="2109 KINGFISHER WAY"/>
    <x v="5"/>
    <x v="0"/>
    <x v="0"/>
    <m/>
  </r>
  <r>
    <n v="6"/>
    <n v="6334"/>
    <n v="1"/>
    <d v="2006-12-21T00:00:00"/>
    <x v="1"/>
    <n v="1"/>
    <s v="West Eugene Community Organization"/>
    <n v="4221599"/>
    <n v="877190"/>
    <m/>
    <s v="Churchill Meadows"/>
    <s v="BERTAND GOSSELIN"/>
    <m/>
    <s v="1415 S BERTELSEN RD, Unit 42"/>
    <x v="5"/>
    <x v="0"/>
    <x v="0"/>
    <m/>
  </r>
  <r>
    <n v="6"/>
    <n v="5579"/>
    <n v="1"/>
    <d v="2006-12-22T00:00:00"/>
    <x v="0"/>
    <n v="1"/>
    <s v="South University Neighborhood Association"/>
    <n v="4244934"/>
    <n v="873212"/>
    <m/>
    <m/>
    <s v="HAASE LINDA REED"/>
    <m/>
    <s v="2344 EMERALD ST"/>
    <x v="5"/>
    <x v="0"/>
    <x v="0"/>
    <m/>
  </r>
  <r>
    <n v="6"/>
    <n v="6055"/>
    <n v="1"/>
    <d v="2006-12-22T00:00:00"/>
    <x v="0"/>
    <n v="1"/>
    <s v="Active Bethel Citizens"/>
    <n v="4217457"/>
    <n v="895047"/>
    <m/>
    <m/>
    <s v="ELFRING LANNY"/>
    <m/>
    <s v="4756 JESSEN DR"/>
    <x v="5"/>
    <x v="0"/>
    <x v="0"/>
    <m/>
  </r>
  <r>
    <n v="6"/>
    <n v="6387"/>
    <n v="1"/>
    <d v="2006-12-22T00:00:00"/>
    <x v="1"/>
    <n v="1"/>
    <s v="Northeast Neighbors"/>
    <n v="4241157"/>
    <n v="895776"/>
    <m/>
    <s v="FALCONWOOD"/>
    <s v="FALCONWOOD VILLAGE"/>
    <m/>
    <s v="1475 GREEN ACRES RD, Unit 103"/>
    <x v="5"/>
    <x v="0"/>
    <x v="0"/>
    <m/>
  </r>
  <r>
    <n v="6"/>
    <n v="5115"/>
    <n v="1"/>
    <d v="2006-12-26T00:00:00"/>
    <x v="0"/>
    <n v="1"/>
    <s v="Northeast Neighbors"/>
    <n v="4246610"/>
    <n v="896430"/>
    <m/>
    <m/>
    <s v="HAYDEN HOMES"/>
    <m/>
    <s v="2548 MOUNTAIN TER"/>
    <x v="5"/>
    <x v="0"/>
    <x v="0"/>
    <m/>
  </r>
  <r>
    <n v="6"/>
    <n v="5116"/>
    <n v="1"/>
    <d v="2006-12-26T00:00:00"/>
    <x v="0"/>
    <n v="1"/>
    <s v="Northeast Neighbors"/>
    <n v="4246607"/>
    <n v="896356"/>
    <m/>
    <m/>
    <s v="HAYDEN HOMES"/>
    <m/>
    <s v="2583 PARK VIEW DR"/>
    <x v="5"/>
    <x v="0"/>
    <x v="0"/>
    <m/>
  </r>
  <r>
    <n v="6"/>
    <n v="5985"/>
    <n v="1"/>
    <d v="2006-12-26T00:00:00"/>
    <x v="0"/>
    <n v="1"/>
    <s v="Churchill Area Neighbors"/>
    <n v="4223528"/>
    <n v="870126"/>
    <m/>
    <m/>
    <s v="D C DESIGN &amp; CONSULTING INC"/>
    <m/>
    <s v="3033 SUMMIT SKY BLVD"/>
    <x v="5"/>
    <x v="0"/>
    <x v="0"/>
    <m/>
  </r>
  <r>
    <n v="6"/>
    <n v="5988"/>
    <n v="1"/>
    <d v="2006-12-26T00:00:00"/>
    <x v="0"/>
    <n v="1"/>
    <s v="Northeast Neighbors"/>
    <n v="4244421"/>
    <n v="899185"/>
    <m/>
    <m/>
    <s v="CHARACTER HOMES"/>
    <m/>
    <s v="3630 MARCELLA DR"/>
    <x v="5"/>
    <x v="0"/>
    <x v="0"/>
    <m/>
  </r>
  <r>
    <n v="6"/>
    <n v="6231"/>
    <n v="1"/>
    <d v="2007-01-02T00:00:00"/>
    <x v="1"/>
    <n v="1"/>
    <s v="West Eugene Community Organization"/>
    <n v="4221599"/>
    <n v="877190"/>
    <m/>
    <s v="Churchill Meadows MHP"/>
    <s v="CHURCHILL MEADOWS MHC LLC"/>
    <m/>
    <s v="1415 S BERTELSEN RD, Unit 147"/>
    <x v="6"/>
    <x v="0"/>
    <x v="0"/>
    <m/>
  </r>
  <r>
    <n v="6"/>
    <n v="2912"/>
    <n v="1"/>
    <d v="2007-01-03T00:00:00"/>
    <x v="0"/>
    <n v="1"/>
    <s v="Active Bethel Citizens"/>
    <n v="4214290"/>
    <n v="885327"/>
    <m/>
    <s v="The Fir II B"/>
    <s v="J L S CUSTOM HOMES"/>
    <m/>
    <s v="5470 ANDREA AVE"/>
    <x v="6"/>
    <x v="0"/>
    <x v="0"/>
    <m/>
  </r>
  <r>
    <n v="6"/>
    <n v="5761"/>
    <n v="1"/>
    <d v="2007-01-03T00:00:00"/>
    <x v="0"/>
    <n v="1"/>
    <s v="Northeast Neighbors"/>
    <n v="4250857"/>
    <n v="894977"/>
    <m/>
    <m/>
    <s v="ANSLOW &amp; DEGENEAULT"/>
    <m/>
    <s v="3381 ARLINGTON AVE"/>
    <x v="6"/>
    <x v="0"/>
    <x v="0"/>
    <m/>
  </r>
  <r>
    <n v="6"/>
    <n v="2695"/>
    <n v="1"/>
    <d v="2007-01-04T00:00:00"/>
    <x v="4"/>
    <n v="111"/>
    <s v="Downtown Neighborhood Association"/>
    <n v="4238750"/>
    <n v="879640"/>
    <m/>
    <m/>
    <s v="WESTTOWN ON 8TH LLC"/>
    <m/>
    <s v="265 W 8TH AVE"/>
    <x v="6"/>
    <x v="2"/>
    <x v="1"/>
    <m/>
  </r>
  <r>
    <n v="6"/>
    <n v="2741"/>
    <n v="1"/>
    <d v="2007-01-09T00:00:00"/>
    <x v="0"/>
    <n v="1"/>
    <s v="Active Bethel Citizens"/>
    <n v="4214260"/>
    <n v="885656"/>
    <m/>
    <s v="The 2077"/>
    <s v="J L S CUSTOM HOMES"/>
    <m/>
    <s v="5475 DEMARCO AVE"/>
    <x v="6"/>
    <x v="0"/>
    <x v="0"/>
    <m/>
  </r>
  <r>
    <n v="6"/>
    <n v="5633"/>
    <n v="1"/>
    <d v="2007-01-09T00:00:00"/>
    <x v="3"/>
    <n v="2"/>
    <s v="Churchill Area Neighbors"/>
    <n v="4220738"/>
    <n v="872738"/>
    <m/>
    <m/>
    <s v="WESTCHESTER INVESTMENT GROUP"/>
    <m/>
    <s v="2552 BAILEY HILL RD"/>
    <x v="6"/>
    <x v="1"/>
    <x v="1"/>
    <m/>
  </r>
  <r>
    <n v="6"/>
    <n v="5649"/>
    <n v="1"/>
    <d v="2007-01-09T00:00:00"/>
    <x v="0"/>
    <n v="1"/>
    <s v="Cal Young Neighborhood Association"/>
    <n v="4239036"/>
    <n v="886570"/>
    <m/>
    <m/>
    <s v="J &amp; J ADKINS DEVELOPMENT CO"/>
    <m/>
    <s v="843 MEADOW BUTTE LP"/>
    <x v="6"/>
    <x v="0"/>
    <x v="0"/>
    <m/>
  </r>
  <r>
    <n v="6"/>
    <n v="6002"/>
    <n v="1"/>
    <d v="2007-01-09T00:00:00"/>
    <x v="0"/>
    <n v="1"/>
    <s v="Santa Clara Community Organization"/>
    <n v="4223745"/>
    <n v="898524"/>
    <m/>
    <m/>
    <s v="GANSEN CONSTRUCTION"/>
    <m/>
    <s v="1101 WOODEN WAY"/>
    <x v="6"/>
    <x v="0"/>
    <x v="0"/>
    <m/>
  </r>
  <r>
    <n v="6"/>
    <n v="6179"/>
    <n v="1"/>
    <d v="2007-01-10T00:00:00"/>
    <x v="0"/>
    <n v="1"/>
    <s v="Northeast Neighbors"/>
    <n v="4251095"/>
    <n v="894235"/>
    <m/>
    <m/>
    <s v="ANSLOW &amp; DEGENEAULT"/>
    <m/>
    <s v="2640 VALLEY FORGE DR"/>
    <x v="6"/>
    <x v="0"/>
    <x v="0"/>
    <m/>
  </r>
  <r>
    <n v="6"/>
    <n v="5593"/>
    <n v="1"/>
    <d v="2007-01-11T00:00:00"/>
    <x v="0"/>
    <n v="1"/>
    <s v="Friendly Area Neighbors"/>
    <n v="4234847"/>
    <n v="871275"/>
    <m/>
    <m/>
    <s v="DEVERS BRANDON"/>
    <m/>
    <s v="1115 W 28TH AVE"/>
    <x v="6"/>
    <x v="0"/>
    <x v="0"/>
    <m/>
  </r>
  <r>
    <n v="6"/>
    <n v="6112"/>
    <n v="1"/>
    <d v="2007-01-16T00:00:00"/>
    <x v="0"/>
    <n v="1"/>
    <s v="Santa Clara Community Organization"/>
    <n v="4232060"/>
    <n v="900462"/>
    <m/>
    <m/>
    <s v="HEITMAN CUSTOM HOMES"/>
    <m/>
    <s v="560 SILVER MEADOWS DR"/>
    <x v="6"/>
    <x v="0"/>
    <x v="0"/>
    <m/>
  </r>
  <r>
    <n v="6"/>
    <n v="6016"/>
    <n v="1"/>
    <d v="2007-01-17T00:00:00"/>
    <x v="0"/>
    <n v="1"/>
    <s v="Santa Clara Community Organization"/>
    <n v="4228978"/>
    <n v="905297"/>
    <m/>
    <s v="VENICE"/>
    <s v="S S D LLC"/>
    <m/>
    <s v="4028 SCOTTDALE ST"/>
    <x v="6"/>
    <x v="0"/>
    <x v="0"/>
    <m/>
  </r>
  <r>
    <n v="6"/>
    <n v="6022"/>
    <n v="1"/>
    <d v="2007-01-17T00:00:00"/>
    <x v="0"/>
    <n v="1"/>
    <s v="Santa Clara Community Organization"/>
    <n v="4228976"/>
    <n v="905225"/>
    <m/>
    <s v="VENICE"/>
    <s v="S S D LLC"/>
    <m/>
    <s v="4022 SCOTTDALE ST"/>
    <x v="6"/>
    <x v="0"/>
    <x v="0"/>
    <m/>
  </r>
  <r>
    <n v="6"/>
    <n v="6025"/>
    <n v="1"/>
    <d v="2007-01-17T00:00:00"/>
    <x v="0"/>
    <n v="1"/>
    <s v="Santa Clara Community Organization"/>
    <n v="4228990"/>
    <n v="905512"/>
    <m/>
    <s v="Venice"/>
    <s v="S S D LLC"/>
    <m/>
    <s v="4078 SCOTTDALE ST"/>
    <x v="6"/>
    <x v="0"/>
    <x v="0"/>
    <m/>
  </r>
  <r>
    <n v="6"/>
    <n v="6040"/>
    <n v="1"/>
    <d v="2007-01-17T00:00:00"/>
    <x v="0"/>
    <n v="1"/>
    <s v="Santa Clara Community Organization"/>
    <n v="4228986"/>
    <n v="905441"/>
    <m/>
    <s v="VENICE"/>
    <s v="S S D LLC"/>
    <m/>
    <s v="4074 SCOTTDALE ST"/>
    <x v="6"/>
    <x v="0"/>
    <x v="0"/>
    <m/>
  </r>
  <r>
    <n v="6"/>
    <n v="6462"/>
    <n v="1"/>
    <d v="2007-01-17T00:00:00"/>
    <x v="0"/>
    <n v="1"/>
    <s v="Friendly Area Neighbors"/>
    <n v="4236018"/>
    <n v="872458"/>
    <m/>
    <m/>
    <s v="TRAVERS RICHARD"/>
    <m/>
    <s v="860 W 25TH AVE"/>
    <x v="6"/>
    <x v="0"/>
    <x v="0"/>
    <m/>
  </r>
  <r>
    <n v="6"/>
    <n v="6500"/>
    <n v="1"/>
    <d v="2007-01-17T00:00:00"/>
    <x v="0"/>
    <n v="1"/>
    <s v="Active Bethel Citizens"/>
    <n v="4214343"/>
    <n v="885321"/>
    <m/>
    <s v="The Fir"/>
    <s v="J L S CUSTOM HOMES"/>
    <m/>
    <s v="5462 ANDREA AVE"/>
    <x v="6"/>
    <x v="0"/>
    <x v="0"/>
    <m/>
  </r>
  <r>
    <n v="6"/>
    <n v="6501"/>
    <n v="1"/>
    <d v="2007-01-17T00:00:00"/>
    <x v="0"/>
    <n v="1"/>
    <s v="Active Bethel Citizens"/>
    <n v="4214233"/>
    <n v="885326"/>
    <m/>
    <s v="The Fir"/>
    <s v="J L S CUSTOM HOMES"/>
    <m/>
    <s v="5474 ANDREA AVE"/>
    <x v="6"/>
    <x v="0"/>
    <x v="0"/>
    <m/>
  </r>
  <r>
    <n v="6"/>
    <n v="5838"/>
    <n v="1"/>
    <d v="2007-01-18T00:00:00"/>
    <x v="0"/>
    <n v="1"/>
    <s v="Southeast Neighbors"/>
    <n v="4244460"/>
    <n v="863541"/>
    <m/>
    <m/>
    <s v="KEARNEY DONALD L JR"/>
    <m/>
    <s v="4211 BENT TREE LN"/>
    <x v="6"/>
    <x v="0"/>
    <x v="0"/>
    <m/>
  </r>
  <r>
    <n v="6"/>
    <n v="6451"/>
    <n v="1"/>
    <d v="2007-01-19T00:00:00"/>
    <x v="0"/>
    <n v="1"/>
    <s v="Santa Clara Community Organization"/>
    <n v="4223543"/>
    <n v="898037"/>
    <m/>
    <s v="Mas Astoria - 22.1"/>
    <s v="HEITMAN CUSTOM HOMES"/>
    <m/>
    <s v="2454 CROWTHER DR"/>
    <x v="6"/>
    <x v="0"/>
    <x v="0"/>
    <m/>
  </r>
  <r>
    <n v="6"/>
    <n v="556"/>
    <n v="1"/>
    <d v="2007-01-22T00:00:00"/>
    <x v="0"/>
    <n v="1"/>
    <s v="Active Bethel Citizens"/>
    <n v="4216674"/>
    <n v="889411"/>
    <m/>
    <s v="Westport"/>
    <s v="D R HORTON INC"/>
    <m/>
    <s v="1167 LUDGATE DR"/>
    <x v="6"/>
    <x v="0"/>
    <x v="0"/>
    <m/>
  </r>
  <r>
    <n v="6"/>
    <n v="5594"/>
    <n v="1"/>
    <d v="2007-01-22T00:00:00"/>
    <x v="0"/>
    <n v="1"/>
    <s v="Friendly Area Neighbors"/>
    <n v="4234799"/>
    <n v="871275"/>
    <m/>
    <m/>
    <s v="DEVERS BRANDON"/>
    <m/>
    <s v="1125 W 28TH AVE"/>
    <x v="6"/>
    <x v="0"/>
    <x v="0"/>
    <m/>
  </r>
  <r>
    <n v="6"/>
    <n v="6394"/>
    <n v="1"/>
    <d v="2007-01-22T00:00:00"/>
    <x v="0"/>
    <n v="1"/>
    <s v="Santa Clara Community Organization"/>
    <n v="4223851"/>
    <n v="898369"/>
    <m/>
    <m/>
    <s v="SALINAS KEVIN S &amp; KAREN S"/>
    <m/>
    <s v="2497 BORDERS DR"/>
    <x v="6"/>
    <x v="0"/>
    <x v="0"/>
    <m/>
  </r>
  <r>
    <n v="6"/>
    <n v="6443"/>
    <n v="1"/>
    <d v="2007-01-22T00:00:00"/>
    <x v="0"/>
    <n v="1"/>
    <s v="River Road Community Organization"/>
    <n v="4230196"/>
    <n v="890822"/>
    <m/>
    <m/>
    <s v="LONGWORTH LARRY &amp; SHERRY"/>
    <m/>
    <s v="1177 MAPLE DR"/>
    <x v="6"/>
    <x v="0"/>
    <x v="0"/>
    <m/>
  </r>
  <r>
    <n v="6"/>
    <n v="6444"/>
    <n v="1"/>
    <d v="2007-01-22T00:00:00"/>
    <x v="0"/>
    <n v="1"/>
    <s v="River Road Community Organization"/>
    <n v="4230271"/>
    <n v="890817"/>
    <m/>
    <m/>
    <s v="LONGWORTH LARRY &amp; SHERRY"/>
    <m/>
    <s v="1153 MAPLE DR"/>
    <x v="6"/>
    <x v="0"/>
    <x v="0"/>
    <m/>
  </r>
  <r>
    <n v="6"/>
    <n v="6007"/>
    <n v="1"/>
    <d v="2007-01-23T00:00:00"/>
    <x v="0"/>
    <n v="1"/>
    <s v="Santa Clara Community Organization"/>
    <n v="4229032"/>
    <n v="905385"/>
    <m/>
    <s v="SEVILLA"/>
    <s v="S S D LLC"/>
    <m/>
    <s v="4054 SCOTTDALE ST"/>
    <x v="6"/>
    <x v="0"/>
    <x v="0"/>
    <m/>
  </r>
  <r>
    <n v="6"/>
    <n v="4101"/>
    <n v="1"/>
    <d v="2007-01-25T00:00:00"/>
    <x v="0"/>
    <n v="1"/>
    <s v="Active Bethel Citizens"/>
    <n v="4220898"/>
    <n v="888483"/>
    <m/>
    <m/>
    <s v="CRABTREE BUD"/>
    <m/>
    <s v="1187 JAY ST"/>
    <x v="6"/>
    <x v="0"/>
    <x v="0"/>
    <m/>
  </r>
  <r>
    <n v="6"/>
    <n v="4102"/>
    <n v="1"/>
    <d v="2007-01-25T00:00:00"/>
    <x v="0"/>
    <n v="1"/>
    <s v="Active Bethel Citizens"/>
    <n v="4220923"/>
    <n v="888561"/>
    <m/>
    <m/>
    <s v="CRABTREE BUD"/>
    <m/>
    <s v="4074 MARSHALL AVE"/>
    <x v="6"/>
    <x v="0"/>
    <x v="0"/>
    <m/>
  </r>
  <r>
    <n v="6"/>
    <n v="6513"/>
    <n v="1"/>
    <d v="2007-01-25T00:00:00"/>
    <x v="0"/>
    <n v="1"/>
    <s v="Active Bethel Citizens"/>
    <n v="4213043"/>
    <n v="892081"/>
    <m/>
    <m/>
    <s v="BRUCE WIECHERT CUSTOM HOMES"/>
    <m/>
    <s v="1872 CEDAR BROOK DR"/>
    <x v="6"/>
    <x v="0"/>
    <x v="0"/>
    <m/>
  </r>
  <r>
    <n v="6"/>
    <n v="2753"/>
    <n v="1"/>
    <d v="2007-01-26T00:00:00"/>
    <x v="0"/>
    <n v="1"/>
    <s v="Active Bethel Citizens"/>
    <n v="4214205"/>
    <n v="885659"/>
    <m/>
    <m/>
    <s v="J L S CUSTOM HOMES"/>
    <m/>
    <s v="5481 DEMARCO AVE"/>
    <x v="6"/>
    <x v="0"/>
    <x v="0"/>
    <m/>
  </r>
  <r>
    <n v="6"/>
    <n v="6430"/>
    <n v="1"/>
    <d v="2007-01-26T00:00:00"/>
    <x v="0"/>
    <n v="1"/>
    <s v="Churchill Area Neighbors"/>
    <n v="4227514"/>
    <n v="869139"/>
    <m/>
    <m/>
    <s v="CONSTRUCTION UNLIMITED INC"/>
    <m/>
    <s v="3254 BLACKTAIL DR"/>
    <x v="6"/>
    <x v="0"/>
    <x v="0"/>
    <m/>
  </r>
  <r>
    <n v="6"/>
    <n v="6502"/>
    <n v="1"/>
    <d v="2007-01-26T00:00:00"/>
    <x v="0"/>
    <n v="1"/>
    <s v="Active Bethel Citizens"/>
    <n v="4214345"/>
    <n v="885538"/>
    <m/>
    <s v="Plan 2162"/>
    <s v="J L S CUSTOM HOMES"/>
    <m/>
    <s v="5460 DEMARCO AVE"/>
    <x v="6"/>
    <x v="0"/>
    <x v="0"/>
    <m/>
  </r>
  <r>
    <n v="6"/>
    <n v="6385"/>
    <n v="1"/>
    <d v="2007-01-29T00:00:00"/>
    <x v="0"/>
    <n v="1"/>
    <s v="Laurel Hill Valley Citizens"/>
    <n v="4250422"/>
    <n v="873919"/>
    <m/>
    <m/>
    <s v="WORCESTER PAUL"/>
    <m/>
    <s v="2050 AUGUSTA ST"/>
    <x v="6"/>
    <x v="0"/>
    <x v="0"/>
    <m/>
  </r>
  <r>
    <n v="7"/>
    <n v="64"/>
    <n v="1"/>
    <d v="2007-01-29T00:00:00"/>
    <x v="0"/>
    <n v="1"/>
    <s v="Active Bethel Citizens"/>
    <n v="4220872"/>
    <n v="888560"/>
    <m/>
    <m/>
    <s v="FLYNN J KYLE"/>
    <m/>
    <s v="1193 JAY ST"/>
    <x v="6"/>
    <x v="0"/>
    <x v="0"/>
    <m/>
  </r>
  <r>
    <n v="7"/>
    <n v="65"/>
    <n v="1"/>
    <d v="2007-01-29T00:00:00"/>
    <x v="0"/>
    <n v="1"/>
    <s v="Active Bethel Citizens"/>
    <n v="4220892"/>
    <n v="888426"/>
    <m/>
    <m/>
    <s v="FLYNN J KYLE"/>
    <m/>
    <s v="1179 JAY ST"/>
    <x v="6"/>
    <x v="0"/>
    <x v="0"/>
    <m/>
  </r>
  <r>
    <n v="6"/>
    <n v="6252"/>
    <n v="1"/>
    <d v="2007-01-30T00:00:00"/>
    <x v="0"/>
    <n v="1"/>
    <s v="Cal Young Neighborhood Association"/>
    <n v="4244056"/>
    <n v="886573"/>
    <m/>
    <s v="The Hawthorne"/>
    <s v="WALTER CUSTOM HOMES"/>
    <m/>
    <s v="2270 TURNBERRY CT"/>
    <x v="6"/>
    <x v="0"/>
    <x v="0"/>
    <m/>
  </r>
  <r>
    <n v="6"/>
    <n v="6033"/>
    <n v="1"/>
    <d v="2007-01-31T00:00:00"/>
    <x v="0"/>
    <n v="1"/>
    <s v="Santa Clara Community Organization"/>
    <n v="4229020"/>
    <n v="905225"/>
    <m/>
    <s v="MILAN 2"/>
    <s v="S S D LLC"/>
    <m/>
    <s v="4016 SCOTTDALE ST"/>
    <x v="6"/>
    <x v="0"/>
    <x v="0"/>
    <m/>
  </r>
  <r>
    <n v="6"/>
    <n v="6043"/>
    <n v="1"/>
    <d v="2007-01-31T00:00:00"/>
    <x v="0"/>
    <n v="1"/>
    <s v="Santa Clara Community Organization"/>
    <n v="4229023"/>
    <n v="905296"/>
    <m/>
    <s v="Milan"/>
    <s v="S S D LLC"/>
    <m/>
    <s v="4034 SCOTTDALE ST"/>
    <x v="6"/>
    <x v="0"/>
    <x v="0"/>
    <m/>
  </r>
  <r>
    <n v="6"/>
    <n v="6223"/>
    <n v="1"/>
    <d v="2007-02-01T00:00:00"/>
    <x v="0"/>
    <n v="1"/>
    <s v="Santa Clara Community Organization"/>
    <n v="4229617"/>
    <n v="904817"/>
    <m/>
    <m/>
    <s v="DUDENHOPFER DENNIS"/>
    <m/>
    <s v="3835 SHANNON ST"/>
    <x v="6"/>
    <x v="0"/>
    <x v="0"/>
    <m/>
  </r>
  <r>
    <n v="6"/>
    <n v="6250"/>
    <n v="1"/>
    <d v="2007-02-01T00:00:00"/>
    <x v="0"/>
    <n v="1"/>
    <s v="Cal Young Neighborhood Association"/>
    <n v="4243996"/>
    <n v="886571"/>
    <m/>
    <s v="MascGladstone"/>
    <s v="WALTER CUSTOM HOMES"/>
    <m/>
    <s v="2260 TURNBERRY CT"/>
    <x v="6"/>
    <x v="0"/>
    <x v="0"/>
    <m/>
  </r>
  <r>
    <n v="6"/>
    <n v="2755"/>
    <n v="1"/>
    <d v="2007-02-02T00:00:00"/>
    <x v="0"/>
    <n v="1"/>
    <s v="Active Bethel Citizens"/>
    <n v="4214134"/>
    <n v="885954"/>
    <m/>
    <s v="Plan 1910"/>
    <s v="J L S CUSTOM HOMES"/>
    <m/>
    <s v="5487 GOULD AVE"/>
    <x v="6"/>
    <x v="0"/>
    <x v="0"/>
    <m/>
  </r>
  <r>
    <n v="6"/>
    <n v="4146"/>
    <n v="1"/>
    <d v="2007-02-05T00:00:00"/>
    <x v="0"/>
    <n v="1"/>
    <s v="Southeast Neighbors"/>
    <n v="4240940"/>
    <n v="858895"/>
    <m/>
    <m/>
    <s v="MCKAY A BRUCE"/>
    <m/>
    <s v="5260 SENGER LN"/>
    <x v="6"/>
    <x v="0"/>
    <x v="0"/>
    <m/>
  </r>
  <r>
    <n v="7"/>
    <n v="138"/>
    <n v="1"/>
    <d v="2007-02-05T00:00:00"/>
    <x v="0"/>
    <n v="1"/>
    <s v="Northeast Neighbors"/>
    <n v="4250905"/>
    <n v="894410"/>
    <m/>
    <m/>
    <s v="FUTURE B HOMES INC"/>
    <m/>
    <s v="2677 CHESAPEAKE DR"/>
    <x v="6"/>
    <x v="0"/>
    <x v="0"/>
    <m/>
  </r>
  <r>
    <n v="6"/>
    <n v="5938"/>
    <n v="1"/>
    <d v="2007-02-06T00:00:00"/>
    <x v="0"/>
    <n v="1"/>
    <s v="Churchill Area Neighbors"/>
    <n v="4221009"/>
    <n v="872770"/>
    <m/>
    <m/>
    <s v="BELL RICHARD"/>
    <m/>
    <s v="3990 LEAHY DR"/>
    <x v="6"/>
    <x v="0"/>
    <x v="0"/>
    <m/>
  </r>
  <r>
    <n v="7"/>
    <n v="340"/>
    <n v="1"/>
    <d v="2007-02-06T00:00:00"/>
    <x v="0"/>
    <n v="1"/>
    <s v="Active Bethel Citizens"/>
    <n v="4214341"/>
    <n v="885243"/>
    <m/>
    <s v="2077 Plan"/>
    <s v="J L S CUSTOM HOMES"/>
    <m/>
    <s v="5469 PRANZ PL"/>
    <x v="6"/>
    <x v="0"/>
    <x v="0"/>
    <m/>
  </r>
  <r>
    <n v="6"/>
    <n v="6189"/>
    <n v="1"/>
    <d v="2007-02-07T00:00:00"/>
    <x v="0"/>
    <n v="1"/>
    <s v="Santa Clara Community Organization"/>
    <n v="4224081"/>
    <n v="898830"/>
    <m/>
    <m/>
    <s v="RUHOFF HOMEBUILDERS INC"/>
    <m/>
    <s v="2697 CROWTHER DR"/>
    <x v="6"/>
    <x v="0"/>
    <x v="0"/>
    <m/>
  </r>
  <r>
    <n v="6"/>
    <n v="2001"/>
    <n v="1"/>
    <d v="2007-02-09T00:00:00"/>
    <x v="0"/>
    <n v="1"/>
    <s v="Active Bethel Citizens"/>
    <n v="4216453"/>
    <n v="889820"/>
    <m/>
    <s v="Stafford"/>
    <s v="D R HORTON INC"/>
    <m/>
    <s v="1255 THRONE DR"/>
    <x v="6"/>
    <x v="0"/>
    <x v="0"/>
    <m/>
  </r>
  <r>
    <n v="7"/>
    <n v="39"/>
    <n v="1"/>
    <d v="2007-02-09T00:00:00"/>
    <x v="6"/>
    <n v="1"/>
    <s v="Active Bethel Citizens"/>
    <n v="4218104"/>
    <n v="887311"/>
    <m/>
    <m/>
    <s v="GRAY LEO H"/>
    <m/>
    <s v="4631 ROYAL AVE, Unit A"/>
    <x v="6"/>
    <x v="0"/>
    <x v="0"/>
    <m/>
  </r>
  <r>
    <n v="7"/>
    <n v="333"/>
    <n v="1"/>
    <d v="2007-02-09T00:00:00"/>
    <x v="0"/>
    <n v="1"/>
    <s v="Active Bethel Citizens"/>
    <n v="4214106"/>
    <n v="885803"/>
    <m/>
    <s v="The Fir IIB"/>
    <s v="J L S CUSTOM HOMES"/>
    <m/>
    <s v="632 JACQUELYN CT"/>
    <x v="6"/>
    <x v="0"/>
    <x v="0"/>
    <m/>
  </r>
  <r>
    <n v="7"/>
    <n v="335"/>
    <n v="1"/>
    <d v="2007-02-09T00:00:00"/>
    <x v="0"/>
    <n v="1"/>
    <s v="Active Bethel Citizens"/>
    <n v="4214358"/>
    <n v="885770"/>
    <m/>
    <s v="The Fir IIB"/>
    <s v="J L S CUSTOM HOMES"/>
    <m/>
    <s v="628 ST CHARLES ST"/>
    <x v="6"/>
    <x v="0"/>
    <x v="0"/>
    <m/>
  </r>
  <r>
    <n v="7"/>
    <n v="451"/>
    <n v="1"/>
    <d v="2007-02-09T00:00:00"/>
    <x v="1"/>
    <n v="1"/>
    <s v="Active Bethel Citizens"/>
    <n v="4215055"/>
    <n v="891734"/>
    <m/>
    <m/>
    <s v="WOODLAND PARK ESTATES"/>
    <m/>
    <s v="1699 N TERRY ST, Unit 324"/>
    <x v="6"/>
    <x v="0"/>
    <x v="0"/>
    <m/>
  </r>
  <r>
    <n v="6"/>
    <n v="6113"/>
    <n v="1"/>
    <d v="2007-02-12T00:00:00"/>
    <x v="0"/>
    <n v="1"/>
    <s v="Santa Clara Community Organization"/>
    <n v="4232141"/>
    <n v="900460"/>
    <m/>
    <m/>
    <s v="HEITMAN CUSTOM HOMES"/>
    <m/>
    <s v="574 SILVER MEADOWS DR"/>
    <x v="6"/>
    <x v="0"/>
    <x v="0"/>
    <m/>
  </r>
  <r>
    <n v="7"/>
    <n v="130"/>
    <n v="1"/>
    <d v="2007-02-12T00:00:00"/>
    <x v="2"/>
    <n v="1"/>
    <s v="Active Bethel Citizens"/>
    <n v="4219525"/>
    <n v="885268"/>
    <m/>
    <m/>
    <s v="TRAVESS GEORGE T"/>
    <m/>
    <s v="4354 FERGUS AVE"/>
    <x v="6"/>
    <x v="0"/>
    <x v="0"/>
    <m/>
  </r>
  <r>
    <n v="7"/>
    <n v="189"/>
    <n v="1"/>
    <d v="2007-02-12T00:00:00"/>
    <x v="0"/>
    <n v="1"/>
    <s v="Santa Clara Community Organization"/>
    <n v="4223777"/>
    <n v="897682"/>
    <m/>
    <m/>
    <s v="HARDING JAMES"/>
    <m/>
    <s v="2386 CROWTHER DR"/>
    <x v="6"/>
    <x v="0"/>
    <x v="0"/>
    <m/>
  </r>
  <r>
    <n v="7"/>
    <n v="332"/>
    <n v="1"/>
    <d v="2007-02-12T00:00:00"/>
    <x v="0"/>
    <n v="1"/>
    <s v="Active Bethel Citizens"/>
    <n v="4214288"/>
    <n v="885950"/>
    <m/>
    <s v="The 1700"/>
    <s v="J L S CUSTOM HOMES"/>
    <m/>
    <s v="5465 GOULD AVE"/>
    <x v="6"/>
    <x v="0"/>
    <x v="0"/>
    <m/>
  </r>
  <r>
    <n v="7"/>
    <n v="453"/>
    <n v="1"/>
    <d v="2007-02-12T00:00:00"/>
    <x v="2"/>
    <n v="1"/>
    <s v="Active Bethel Citizens"/>
    <n v="4215241"/>
    <n v="884722"/>
    <m/>
    <m/>
    <s v="HALL GENE A &amp; LORA J"/>
    <m/>
    <s v="4986 MORELY LP"/>
    <x v="6"/>
    <x v="0"/>
    <x v="0"/>
    <m/>
  </r>
  <r>
    <n v="7"/>
    <n v="552"/>
    <n v="1"/>
    <d v="2007-02-12T00:00:00"/>
    <x v="0"/>
    <n v="1"/>
    <s v="West University Neighbors"/>
    <n v="4241020"/>
    <n v="876814"/>
    <m/>
    <m/>
    <s v="ANSLOW &amp; DEGENEAULT"/>
    <m/>
    <s v="1493 MILL ALY"/>
    <x v="6"/>
    <x v="0"/>
    <x v="0"/>
    <m/>
  </r>
  <r>
    <n v="6"/>
    <n v="6085"/>
    <n v="1"/>
    <d v="2007-02-14T00:00:00"/>
    <x v="0"/>
    <n v="1"/>
    <s v="Churchill Area Neighbors"/>
    <n v="4226675"/>
    <n v="869430"/>
    <m/>
    <m/>
    <s v="THAYER JUSTIN L &amp; ELIZABETH"/>
    <m/>
    <s v="3370 MURRY DR"/>
    <x v="6"/>
    <x v="0"/>
    <x v="0"/>
    <m/>
  </r>
  <r>
    <n v="7"/>
    <n v="188"/>
    <n v="1"/>
    <d v="2007-02-14T00:00:00"/>
    <x v="3"/>
    <n v="2"/>
    <s v="Northeast Neighbors"/>
    <n v="4242826"/>
    <n v="897591"/>
    <m/>
    <m/>
    <s v="MELTEBEKE CONSTRUCTION DBA"/>
    <m/>
    <s v="2006 LAKE HARBOR DR"/>
    <x v="6"/>
    <x v="1"/>
    <x v="1"/>
    <m/>
  </r>
  <r>
    <n v="6"/>
    <n v="6221"/>
    <n v="1"/>
    <d v="2007-02-15T00:00:00"/>
    <x v="0"/>
    <n v="1"/>
    <s v="River Road Community Organization"/>
    <n v="4229872"/>
    <n v="887439"/>
    <m/>
    <m/>
    <s v="DREWS LESLIE"/>
    <m/>
    <s v="638 FILBERT AVE"/>
    <x v="6"/>
    <x v="0"/>
    <x v="0"/>
    <m/>
  </r>
  <r>
    <n v="6"/>
    <n v="6415"/>
    <n v="1"/>
    <d v="2007-02-15T00:00:00"/>
    <x v="0"/>
    <n v="1"/>
    <s v="Friendly Area Neighbors"/>
    <n v="4234902"/>
    <n v="871262"/>
    <m/>
    <m/>
    <s v="DEVERS BRANDON"/>
    <m/>
    <s v="1095 W 28TH AVE"/>
    <x v="6"/>
    <x v="0"/>
    <x v="0"/>
    <m/>
  </r>
  <r>
    <n v="6"/>
    <n v="6445"/>
    <n v="1"/>
    <d v="2007-02-15T00:00:00"/>
    <x v="0"/>
    <n v="1"/>
    <s v="Northeast Neighbors"/>
    <n v="4251118"/>
    <n v="893993"/>
    <m/>
    <m/>
    <s v="ANSLOW &amp; DEGENEAULT"/>
    <m/>
    <s v="3387 STONY BROOK WAY"/>
    <x v="6"/>
    <x v="0"/>
    <x v="0"/>
    <m/>
  </r>
  <r>
    <n v="6"/>
    <n v="5508"/>
    <n v="1"/>
    <d v="2007-02-16T00:00:00"/>
    <x v="5"/>
    <n v="7"/>
    <s v="River Road Community Organization"/>
    <n v="4226161"/>
    <n v="892650"/>
    <m/>
    <m/>
    <s v="TURTLE CREEK APARTMENTS"/>
    <m/>
    <s v="978 HATTON AVE"/>
    <x v="6"/>
    <x v="3"/>
    <x v="1"/>
    <m/>
  </r>
  <r>
    <n v="6"/>
    <n v="5509"/>
    <n v="1"/>
    <d v="2007-02-16T00:00:00"/>
    <x v="3"/>
    <n v="2"/>
    <s v="River Road Community Organization"/>
    <n v="4226045"/>
    <n v="892778"/>
    <m/>
    <s v="Turtle Creek Apartments"/>
    <s v="TURTLE CREEK APARTMENTS"/>
    <m/>
    <s v="983 HATTON AVE"/>
    <x v="6"/>
    <x v="1"/>
    <x v="1"/>
    <m/>
  </r>
  <r>
    <n v="6"/>
    <n v="5510"/>
    <n v="1"/>
    <d v="2007-02-16T00:00:00"/>
    <x v="3"/>
    <n v="2"/>
    <s v="River Road Community Organization"/>
    <n v="4226045"/>
    <n v="892731"/>
    <m/>
    <s v="Turtle Creek Apartments"/>
    <s v="TURTLE CREEK APARTMENTS"/>
    <m/>
    <s v="979 HATTON AVE"/>
    <x v="6"/>
    <x v="1"/>
    <x v="1"/>
    <m/>
  </r>
  <r>
    <n v="6"/>
    <n v="5511"/>
    <n v="1"/>
    <d v="2007-02-16T00:00:00"/>
    <x v="3"/>
    <n v="2"/>
    <s v="River Road Community Organization"/>
    <n v="4225968"/>
    <n v="892798"/>
    <m/>
    <s v="Turtle Creek Apartments"/>
    <s v="TURTLE CREEK APARTMENTS"/>
    <m/>
    <s v="987 HATTON AVE"/>
    <x v="6"/>
    <x v="1"/>
    <x v="1"/>
    <m/>
  </r>
  <r>
    <n v="6"/>
    <n v="5512"/>
    <n v="1"/>
    <d v="2007-02-16T00:00:00"/>
    <x v="3"/>
    <n v="2"/>
    <s v="River Road Community Organization"/>
    <n v="4225968"/>
    <n v="892736"/>
    <m/>
    <s v="Turtle Creek Apartments"/>
    <s v="TURTLE CREEK APARTMENTS"/>
    <m/>
    <s v="991 HATTON AVE"/>
    <x v="6"/>
    <x v="1"/>
    <x v="1"/>
    <m/>
  </r>
  <r>
    <n v="6"/>
    <n v="5513"/>
    <n v="1"/>
    <d v="2007-02-16T00:00:00"/>
    <x v="3"/>
    <n v="2"/>
    <s v="River Road Community Organization"/>
    <n v="4226043"/>
    <n v="892629"/>
    <m/>
    <s v="Turtle Creek Apartments"/>
    <s v="TURTLE CREEK APARTMENTS"/>
    <m/>
    <s v="980 HATTON AVE"/>
    <x v="6"/>
    <x v="1"/>
    <x v="1"/>
    <m/>
  </r>
  <r>
    <n v="6"/>
    <n v="5514"/>
    <n v="1"/>
    <d v="2007-02-16T00:00:00"/>
    <x v="3"/>
    <n v="2"/>
    <s v="River Road Community Organization"/>
    <n v="4225991"/>
    <n v="892604"/>
    <m/>
    <s v="Turtle Creek Apartments"/>
    <s v="TURTLE CREEK APARTMENTS"/>
    <m/>
    <s v="984 HATTON AVE"/>
    <x v="6"/>
    <x v="1"/>
    <x v="1"/>
    <m/>
  </r>
  <r>
    <n v="6"/>
    <n v="5515"/>
    <n v="1"/>
    <d v="2007-02-16T00:00:00"/>
    <x v="3"/>
    <n v="2"/>
    <s v="River Road Community Organization"/>
    <n v="4226019"/>
    <n v="892513"/>
    <m/>
    <s v="Turtle Creek Apartments"/>
    <s v="TURTLE CREEK APARTMENTS"/>
    <m/>
    <s v="992 HATTON AVE"/>
    <x v="6"/>
    <x v="1"/>
    <x v="1"/>
    <m/>
  </r>
  <r>
    <n v="6"/>
    <n v="5516"/>
    <n v="1"/>
    <d v="2007-02-16T00:00:00"/>
    <x v="3"/>
    <n v="2"/>
    <s v="River Road Community Organization"/>
    <n v="4225965"/>
    <n v="892531"/>
    <m/>
    <s v="Turtle Creek Apartments"/>
    <s v="TURTLE CREEK APARTMENTS"/>
    <m/>
    <s v="988 HATTON AVE"/>
    <x v="6"/>
    <x v="1"/>
    <x v="1"/>
    <m/>
  </r>
  <r>
    <n v="6"/>
    <n v="6044"/>
    <n v="1"/>
    <d v="2007-02-16T00:00:00"/>
    <x v="0"/>
    <n v="1"/>
    <s v="Santa Clara Community Organization"/>
    <n v="4229068"/>
    <n v="905294"/>
    <m/>
    <s v="MILAN 2"/>
    <s v="S S D LLC"/>
    <m/>
    <s v="4040 SCOTTDALE ST"/>
    <x v="6"/>
    <x v="0"/>
    <x v="0"/>
    <m/>
  </r>
  <r>
    <n v="7"/>
    <n v="330"/>
    <n v="1"/>
    <d v="2007-02-16T00:00:00"/>
    <x v="0"/>
    <n v="1"/>
    <s v="Active Bethel Citizens"/>
    <n v="4214357"/>
    <n v="885826"/>
    <m/>
    <s v="The 1700"/>
    <s v="J L S CUSTOM HOMES"/>
    <m/>
    <s v="634 ST CHARLES ST"/>
    <x v="6"/>
    <x v="0"/>
    <x v="0"/>
    <m/>
  </r>
  <r>
    <n v="7"/>
    <n v="334"/>
    <n v="1"/>
    <d v="2007-02-16T00:00:00"/>
    <x v="0"/>
    <n v="1"/>
    <s v="Active Bethel Citizens"/>
    <n v="4214316"/>
    <n v="885654"/>
    <m/>
    <s v="The Fir IIB"/>
    <s v="J L S CUSTOM HOMES"/>
    <m/>
    <s v="5467 DEMARCO AVE"/>
    <x v="6"/>
    <x v="0"/>
    <x v="0"/>
    <m/>
  </r>
  <r>
    <n v="6"/>
    <n v="5341"/>
    <n v="1"/>
    <d v="2007-02-20T00:00:00"/>
    <x v="0"/>
    <n v="1"/>
    <s v="River Road Community Organization"/>
    <n v="4231232"/>
    <n v="891471"/>
    <m/>
    <m/>
    <s v="GEROT MICHAEL &amp; ELIZABETH"/>
    <m/>
    <s v="261 BENJAMIN ST"/>
    <x v="6"/>
    <x v="0"/>
    <x v="0"/>
    <m/>
  </r>
  <r>
    <n v="7"/>
    <n v="399"/>
    <n v="1"/>
    <d v="2007-02-21T00:00:00"/>
    <x v="0"/>
    <n v="1"/>
    <s v="Santa Clara Community Organization"/>
    <n v="4223218"/>
    <n v="898969"/>
    <m/>
    <m/>
    <s v="JORDAN &amp; JORDAN CONSTRUCTION"/>
    <m/>
    <s v="2602 CROWTHER DR"/>
    <x v="6"/>
    <x v="0"/>
    <x v="0"/>
    <m/>
  </r>
  <r>
    <n v="7"/>
    <n v="339"/>
    <n v="1"/>
    <d v="2007-02-23T00:00:00"/>
    <x v="0"/>
    <n v="1"/>
    <s v="Active Bethel Citizens"/>
    <n v="4214222"/>
    <n v="885781"/>
    <m/>
    <s v="Plan 2513"/>
    <s v="J L S CUSTOM HOMES"/>
    <m/>
    <s v="629 JACQUELYN CT"/>
    <x v="6"/>
    <x v="0"/>
    <x v="0"/>
    <m/>
  </r>
  <r>
    <n v="7"/>
    <n v="590"/>
    <n v="1"/>
    <d v="2007-02-23T00:00:00"/>
    <x v="0"/>
    <n v="1"/>
    <s v="Active Bethel Citizens"/>
    <n v="4214287"/>
    <n v="885815"/>
    <m/>
    <s v="Plan 2513"/>
    <s v="J L S CUSTOM HOMES"/>
    <m/>
    <s v="5464 GOULD AVE"/>
    <x v="6"/>
    <x v="0"/>
    <x v="0"/>
    <m/>
  </r>
  <r>
    <n v="6"/>
    <n v="6522"/>
    <n v="1"/>
    <d v="2007-02-27T00:00:00"/>
    <x v="0"/>
    <n v="1"/>
    <s v="Southeast Neighbors"/>
    <n v="4240697"/>
    <n v="866652"/>
    <m/>
    <m/>
    <s v="CAROUSEL HOMES INC"/>
    <m/>
    <s v="3645 DONALD ST"/>
    <x v="6"/>
    <x v="0"/>
    <x v="0"/>
    <m/>
  </r>
  <r>
    <n v="6"/>
    <n v="1150"/>
    <n v="1"/>
    <d v="2007-02-28T00:00:00"/>
    <x v="0"/>
    <n v="1"/>
    <s v="Churchill Area Neighbors"/>
    <n v="4221121"/>
    <n v="873788"/>
    <m/>
    <m/>
    <s v="PADDOCK CONSTRUCTION DBA"/>
    <m/>
    <s v="2345 ROLLIE LP"/>
    <x v="6"/>
    <x v="0"/>
    <x v="0"/>
    <m/>
  </r>
  <r>
    <n v="6"/>
    <n v="6036"/>
    <n v="1"/>
    <d v="2007-03-01T00:00:00"/>
    <x v="0"/>
    <n v="1"/>
    <s v="Santa Clara Community Organization"/>
    <n v="4229025"/>
    <n v="905440"/>
    <m/>
    <s v="MILAN 2"/>
    <s v="S S D LLC"/>
    <m/>
    <s v="4068 SCOTTDALE ST"/>
    <x v="6"/>
    <x v="0"/>
    <x v="0"/>
    <m/>
  </r>
  <r>
    <n v="7"/>
    <n v="400"/>
    <n v="1"/>
    <d v="2007-03-01T00:00:00"/>
    <x v="0"/>
    <n v="1"/>
    <s v="Laurel Hill Valley Citizens"/>
    <n v="4249634"/>
    <n v="872610"/>
    <m/>
    <m/>
    <s v="MATT HOGAN CONSTRUCTION"/>
    <m/>
    <s v="2406 SUNTREK DR"/>
    <x v="6"/>
    <x v="0"/>
    <x v="0"/>
    <m/>
  </r>
  <r>
    <n v="7"/>
    <n v="510"/>
    <n v="1"/>
    <d v="2007-03-01T00:00:00"/>
    <x v="0"/>
    <n v="1"/>
    <s v="Cal Young Neighborhood Association"/>
    <n v="4243879"/>
    <n v="886573"/>
    <m/>
    <s v="Ridgeway -McKenzie Drafting &amp;"/>
    <s v="WALTER CUSTOM HOMES"/>
    <m/>
    <s v="2240 TURNBERRY CT"/>
    <x v="6"/>
    <x v="0"/>
    <x v="0"/>
    <m/>
  </r>
  <r>
    <n v="7"/>
    <n v="329"/>
    <n v="1"/>
    <d v="2007-03-02T00:00:00"/>
    <x v="0"/>
    <n v="1"/>
    <s v="Active Bethel Citizens"/>
    <n v="4214104"/>
    <n v="885750"/>
    <m/>
    <s v="The 1700"/>
    <s v="J L S CUSTOM HOMES"/>
    <m/>
    <s v="626 JACQUELYN CT"/>
    <x v="6"/>
    <x v="0"/>
    <x v="0"/>
    <m/>
  </r>
  <r>
    <n v="7"/>
    <n v="512"/>
    <n v="1"/>
    <d v="2007-03-02T00:00:00"/>
    <x v="0"/>
    <n v="1"/>
    <s v="Cal Young Neighborhood Association"/>
    <n v="4243946"/>
    <n v="886719"/>
    <m/>
    <m/>
    <s v="WALTER CUSTOM HOMES"/>
    <m/>
    <s v="2255 TURNBERRY CT"/>
    <x v="6"/>
    <x v="0"/>
    <x v="0"/>
    <m/>
  </r>
  <r>
    <n v="7"/>
    <n v="594"/>
    <n v="1"/>
    <d v="2007-03-02T00:00:00"/>
    <x v="0"/>
    <n v="1"/>
    <s v="Active Bethel Citizens"/>
    <n v="4214342"/>
    <n v="885721"/>
    <m/>
    <s v="Plan 2513"/>
    <s v="J L S CUSTOM HOMES"/>
    <m/>
    <s v="614 ST CHARLES ST"/>
    <x v="6"/>
    <x v="0"/>
    <x v="0"/>
    <m/>
  </r>
  <r>
    <n v="6"/>
    <n v="2466"/>
    <n v="1"/>
    <d v="2007-03-05T00:00:00"/>
    <x v="0"/>
    <n v="1"/>
    <s v="Northeast Neighbors"/>
    <n v="4242604"/>
    <n v="899781"/>
    <m/>
    <m/>
    <s v="WESTER KATRINA"/>
    <m/>
    <s v="1967 CRIMSON AVE"/>
    <x v="6"/>
    <x v="0"/>
    <x v="0"/>
    <m/>
  </r>
  <r>
    <n v="6"/>
    <n v="6037"/>
    <n v="1"/>
    <d v="2007-03-05T00:00:00"/>
    <x v="0"/>
    <n v="1"/>
    <s v="Santa Clara Community Organization"/>
    <n v="4229070"/>
    <n v="905438"/>
    <m/>
    <s v="MILAN"/>
    <s v="S S D LLC"/>
    <m/>
    <s v="4062 SCOTTDALE ST"/>
    <x v="6"/>
    <x v="0"/>
    <x v="0"/>
    <m/>
  </r>
  <r>
    <n v="6"/>
    <n v="6046"/>
    <n v="1"/>
    <d v="2007-03-05T00:00:00"/>
    <x v="0"/>
    <n v="1"/>
    <s v="Santa Clara Community Organization"/>
    <n v="4229073"/>
    <n v="905508"/>
    <m/>
    <s v="MILAN 2"/>
    <s v="S S D LLC"/>
    <m/>
    <s v="4088 SCOTTDALE ST"/>
    <x v="6"/>
    <x v="0"/>
    <x v="0"/>
    <m/>
  </r>
  <r>
    <n v="6"/>
    <n v="6087"/>
    <n v="1"/>
    <d v="2007-03-05T00:00:00"/>
    <x v="0"/>
    <n v="1"/>
    <s v="Santa Clara Community Organization"/>
    <n v="4229032"/>
    <n v="905510"/>
    <m/>
    <s v="Milan"/>
    <s v="S S D LLC"/>
    <m/>
    <s v="4082 SCOTTDALE ST"/>
    <x v="6"/>
    <x v="0"/>
    <x v="0"/>
    <m/>
  </r>
  <r>
    <n v="6"/>
    <n v="6182"/>
    <n v="1"/>
    <d v="2007-03-06T00:00:00"/>
    <x v="0"/>
    <n v="1"/>
    <s v="Santa Clara Community Organization"/>
    <n v="4232441"/>
    <n v="899858"/>
    <m/>
    <m/>
    <s v="HALL DAN"/>
    <m/>
    <s v="2850 TAITO ST"/>
    <x v="6"/>
    <x v="0"/>
    <x v="0"/>
    <m/>
  </r>
  <r>
    <n v="7"/>
    <n v="563"/>
    <n v="1"/>
    <d v="2007-03-06T00:00:00"/>
    <x v="6"/>
    <n v="1"/>
    <s v="Far West Neighborhood Association"/>
    <n v="4231723"/>
    <n v="877514"/>
    <m/>
    <m/>
    <s v="HOLDER SANDY"/>
    <m/>
    <s v="1373 GARFIELD ST, Unit A"/>
    <x v="6"/>
    <x v="0"/>
    <x v="0"/>
    <m/>
  </r>
  <r>
    <n v="7"/>
    <n v="1138"/>
    <n v="1"/>
    <d v="2007-03-08T00:00:00"/>
    <x v="1"/>
    <n v="1"/>
    <s v="Active Bethel Citizens"/>
    <n v="4215055"/>
    <n v="891734"/>
    <m/>
    <s v="Woodland Park"/>
    <s v="SUN COMMUNITIES OPERATING"/>
    <m/>
    <s v="1699 N TERRY ST, Unit 378"/>
    <x v="6"/>
    <x v="0"/>
    <x v="0"/>
    <m/>
  </r>
  <r>
    <n v="7"/>
    <n v="15"/>
    <n v="1"/>
    <d v="2007-03-09T00:00:00"/>
    <x v="0"/>
    <n v="1"/>
    <s v="Active Bethel Citizens"/>
    <n v="4222213"/>
    <n v="888725"/>
    <m/>
    <m/>
    <s v="DREAMCRAFTERS LLC"/>
    <m/>
    <s v="1235 TANEY ST"/>
    <x v="6"/>
    <x v="0"/>
    <x v="0"/>
    <m/>
  </r>
  <r>
    <n v="7"/>
    <n v="336"/>
    <n v="1"/>
    <d v="2007-03-09T00:00:00"/>
    <x v="0"/>
    <n v="1"/>
    <s v="Active Bethel Citizens"/>
    <n v="4214337"/>
    <n v="885945"/>
    <m/>
    <s v="The Fir"/>
    <s v="J L S CUSTOM HOMES"/>
    <m/>
    <s v="5461 GOULD AVE"/>
    <x v="6"/>
    <x v="0"/>
    <x v="0"/>
    <m/>
  </r>
  <r>
    <n v="7"/>
    <n v="338"/>
    <n v="1"/>
    <d v="2007-03-09T00:00:00"/>
    <x v="0"/>
    <n v="1"/>
    <s v="Active Bethel Citizens"/>
    <n v="4214106"/>
    <n v="885699"/>
    <m/>
    <s v="The Fir"/>
    <s v="J L S CUSTOM HOMES"/>
    <m/>
    <s v="616 JACQUELYN CT"/>
    <x v="6"/>
    <x v="0"/>
    <x v="0"/>
    <m/>
  </r>
  <r>
    <n v="6"/>
    <n v="6484"/>
    <n v="1"/>
    <d v="2007-03-12T00:00:00"/>
    <x v="0"/>
    <n v="1"/>
    <s v="Churchill Area Neighbors"/>
    <n v="4223576"/>
    <n v="870734"/>
    <m/>
    <m/>
    <s v="SCANLON MIKE &amp; SONJA"/>
    <m/>
    <s v="2957 SUMMIT SKY BLVD"/>
    <x v="6"/>
    <x v="0"/>
    <x v="0"/>
    <m/>
  </r>
  <r>
    <n v="6"/>
    <n v="2288"/>
    <n v="1"/>
    <d v="2007-03-13T00:00:00"/>
    <x v="0"/>
    <n v="1"/>
    <s v="Northeast Neighbors"/>
    <n v="4249152"/>
    <n v="895549"/>
    <m/>
    <s v="B1 Whidbey"/>
    <s v="RUHOFF HOMEBUILDERS INC"/>
    <m/>
    <s v="3037 LORD BYRON PL"/>
    <x v="6"/>
    <x v="0"/>
    <x v="0"/>
    <m/>
  </r>
  <r>
    <n v="6"/>
    <n v="6166"/>
    <n v="1"/>
    <d v="2007-03-13T00:00:00"/>
    <x v="0"/>
    <n v="1"/>
    <s v="Active Bethel Citizens"/>
    <n v="4212791"/>
    <n v="892074"/>
    <m/>
    <m/>
    <s v="SEERY JESSE"/>
    <m/>
    <s v="5511 EXCALIBER LN"/>
    <x v="6"/>
    <x v="0"/>
    <x v="0"/>
    <m/>
  </r>
  <r>
    <n v="7"/>
    <n v="102"/>
    <n v="1"/>
    <d v="2007-03-13T00:00:00"/>
    <x v="0"/>
    <n v="1"/>
    <s v="Churchill Area Neighbors"/>
    <n v="4220963"/>
    <n v="872718"/>
    <m/>
    <m/>
    <s v="LANCASTER TROY"/>
    <m/>
    <s v="2434 ROYALANN LN"/>
    <x v="6"/>
    <x v="0"/>
    <x v="0"/>
    <m/>
  </r>
  <r>
    <n v="7"/>
    <n v="1030"/>
    <n v="1"/>
    <d v="2007-03-14T00:00:00"/>
    <x v="1"/>
    <n v="1"/>
    <s v="Active Bethel Citizens"/>
    <n v="4214949"/>
    <n v="888055"/>
    <m/>
    <m/>
    <s v="DANELAND MBL HOME PARK LLC"/>
    <m/>
    <s v="1199 N TERRY ST, Unit 278"/>
    <x v="6"/>
    <x v="0"/>
    <x v="0"/>
    <m/>
  </r>
  <r>
    <n v="7"/>
    <n v="331"/>
    <n v="1"/>
    <d v="2007-03-16T00:00:00"/>
    <x v="0"/>
    <n v="1"/>
    <s v="Active Bethel Citizens"/>
    <n v="4214099"/>
    <n v="885921"/>
    <m/>
    <s v="The 1700"/>
    <s v="J L S CUSTOM HOMES"/>
    <m/>
    <s v="644 JACQUELYN CT"/>
    <x v="6"/>
    <x v="0"/>
    <x v="0"/>
    <m/>
  </r>
  <r>
    <n v="7"/>
    <n v="592"/>
    <n v="1"/>
    <d v="2007-03-16T00:00:00"/>
    <x v="0"/>
    <n v="1"/>
    <s v="Active Bethel Citizens"/>
    <n v="4214239"/>
    <n v="885726"/>
    <m/>
    <s v="Plan 2513"/>
    <s v="J L S CUSTOM HOMES"/>
    <m/>
    <s v="619 JACQUELYN CT"/>
    <x v="6"/>
    <x v="0"/>
    <x v="0"/>
    <m/>
  </r>
  <r>
    <n v="7"/>
    <n v="674"/>
    <n v="1"/>
    <d v="2007-03-16T00:00:00"/>
    <x v="0"/>
    <n v="1"/>
    <s v="Cal Young Neighborhood Association"/>
    <n v="4243825"/>
    <n v="886577"/>
    <m/>
    <m/>
    <s v="WALTER CUSTOM HOMES"/>
    <m/>
    <s v="2230 TURNBERRY CT"/>
    <x v="6"/>
    <x v="0"/>
    <x v="0"/>
    <m/>
  </r>
  <r>
    <n v="7"/>
    <n v="1125"/>
    <n v="1"/>
    <d v="2007-03-16T00:00:00"/>
    <x v="1"/>
    <n v="1"/>
    <s v="Active Bethel Citizens"/>
    <n v="4215055"/>
    <n v="891734"/>
    <m/>
    <s v="Woodland Park"/>
    <s v="WOODLAND PARK ESTATES"/>
    <s v="KORTT ROBERT &amp; SMITH BETHANY"/>
    <s v="1699 N TERRY ST, Unit 86"/>
    <x v="6"/>
    <x v="0"/>
    <x v="0"/>
    <m/>
  </r>
  <r>
    <n v="7"/>
    <n v="384"/>
    <n v="1"/>
    <d v="2007-03-19T00:00:00"/>
    <x v="2"/>
    <n v="1"/>
    <s v="Active Bethel Citizens"/>
    <n v="4214280"/>
    <n v="890377"/>
    <m/>
    <m/>
    <s v="FUQUA HOMES DESIGN CENTER"/>
    <m/>
    <s v="5351 COBBLESTONE LN"/>
    <x v="6"/>
    <x v="0"/>
    <x v="0"/>
    <m/>
  </r>
  <r>
    <n v="7"/>
    <n v="686"/>
    <n v="1"/>
    <d v="2007-03-21T00:00:00"/>
    <x v="0"/>
    <n v="1"/>
    <s v="Active Bethel Citizens"/>
    <n v="4213043"/>
    <n v="892136"/>
    <m/>
    <m/>
    <s v="BRUCE WIECHERT CUSTOM HOMES"/>
    <m/>
    <s v="1884 CEDAR BROOK DR"/>
    <x v="6"/>
    <x v="0"/>
    <x v="0"/>
    <m/>
  </r>
  <r>
    <n v="6"/>
    <n v="6413"/>
    <n v="1"/>
    <d v="2007-03-26T00:00:00"/>
    <x v="0"/>
    <n v="1"/>
    <s v="Friendly Area Neighbors"/>
    <n v="4234902"/>
    <n v="871350"/>
    <m/>
    <m/>
    <s v="DEVERS BRANDON"/>
    <m/>
    <s v="1162 W 27TH PL"/>
    <x v="6"/>
    <x v="0"/>
    <x v="0"/>
    <m/>
  </r>
  <r>
    <n v="7"/>
    <n v="820"/>
    <n v="1"/>
    <d v="2007-03-28T00:00:00"/>
    <x v="0"/>
    <n v="1"/>
    <s v="Northeast Neighbors"/>
    <n v="4250952"/>
    <n v="895019"/>
    <m/>
    <m/>
    <s v="ANSLOW &amp; DEGENEAULT"/>
    <m/>
    <s v="3393 ARLINGTON AVE"/>
    <x v="6"/>
    <x v="0"/>
    <x v="0"/>
    <m/>
  </r>
  <r>
    <n v="6"/>
    <n v="5378"/>
    <n v="1"/>
    <d v="2007-03-30T00:00:00"/>
    <x v="0"/>
    <n v="1"/>
    <s v="Santa Clara Community Organization"/>
    <n v="4226949"/>
    <n v="899200"/>
    <m/>
    <m/>
    <s v="OLSEN ROBERT D"/>
    <m/>
    <s v="2721 LA DARRAH ST"/>
    <x v="6"/>
    <x v="0"/>
    <x v="0"/>
    <m/>
  </r>
  <r>
    <n v="7"/>
    <n v="591"/>
    <n v="1"/>
    <d v="2007-03-30T00:00:00"/>
    <x v="0"/>
    <n v="1"/>
    <s v="Active Bethel Citizens"/>
    <n v="4214386"/>
    <n v="885942"/>
    <m/>
    <s v="Plan 2513"/>
    <s v="J L S CUSTOM HOMES"/>
    <m/>
    <s v="5457 GOULD AVE"/>
    <x v="6"/>
    <x v="0"/>
    <x v="0"/>
    <m/>
  </r>
  <r>
    <n v="7"/>
    <n v="909"/>
    <n v="1"/>
    <d v="2007-03-30T00:00:00"/>
    <x v="0"/>
    <n v="1"/>
    <s v="Northeast Neighbors"/>
    <n v="4243809"/>
    <n v="897768"/>
    <m/>
    <m/>
    <s v="PRODEN HOMES"/>
    <m/>
    <s v="3349 TALON ST"/>
    <x v="6"/>
    <x v="0"/>
    <x v="0"/>
    <m/>
  </r>
  <r>
    <n v="7"/>
    <n v="911"/>
    <n v="1"/>
    <d v="2007-03-30T00:00:00"/>
    <x v="0"/>
    <n v="1"/>
    <s v="Northeast Neighbors"/>
    <n v="4243809"/>
    <n v="897711"/>
    <m/>
    <m/>
    <s v="PRODEN HOMES"/>
    <m/>
    <s v="3337 TALON ST"/>
    <x v="6"/>
    <x v="0"/>
    <x v="0"/>
    <m/>
  </r>
  <r>
    <n v="7"/>
    <n v="912"/>
    <n v="1"/>
    <d v="2007-03-30T00:00:00"/>
    <x v="0"/>
    <n v="1"/>
    <s v="Northeast Neighbors"/>
    <n v="4243898"/>
    <n v="897765"/>
    <m/>
    <m/>
    <s v="PRODEN HOMES"/>
    <m/>
    <s v="3336 WALTON LN"/>
    <x v="6"/>
    <x v="0"/>
    <x v="0"/>
    <m/>
  </r>
  <r>
    <n v="7"/>
    <n v="212"/>
    <n v="1"/>
    <d v="2007-04-02T00:00:00"/>
    <x v="0"/>
    <n v="1"/>
    <s v="Northeast Neighbors"/>
    <n v="4242701"/>
    <n v="899508"/>
    <m/>
    <m/>
    <s v="WESTER KATRINA"/>
    <m/>
    <s v="1944 CRIMSON AVE"/>
    <x v="6"/>
    <x v="0"/>
    <x v="0"/>
    <m/>
  </r>
  <r>
    <n v="7"/>
    <n v="675"/>
    <n v="1"/>
    <d v="2007-04-02T00:00:00"/>
    <x v="0"/>
    <n v="1"/>
    <s v="Cal Young Neighborhood Association"/>
    <n v="4243935"/>
    <n v="886575"/>
    <m/>
    <m/>
    <s v="WALTER CUSTOM HOMES"/>
    <m/>
    <s v="2250 TURNBERRY CT"/>
    <x v="6"/>
    <x v="0"/>
    <x v="0"/>
    <m/>
  </r>
  <r>
    <n v="7"/>
    <n v="536"/>
    <n v="1"/>
    <d v="2007-04-03T00:00:00"/>
    <x v="0"/>
    <n v="1"/>
    <s v="Santa Clara Community Organization"/>
    <n v="4229481"/>
    <n v="904822"/>
    <m/>
    <m/>
    <s v="DUDENHOEFER JUSTIN &amp; LAUREN"/>
    <m/>
    <s v="3851 SHANNON ST"/>
    <x v="6"/>
    <x v="0"/>
    <x v="0"/>
    <m/>
  </r>
  <r>
    <n v="7"/>
    <n v="537"/>
    <n v="1"/>
    <d v="2007-04-03T00:00:00"/>
    <x v="0"/>
    <n v="1"/>
    <s v="Santa Clara Community Organization"/>
    <n v="4229538"/>
    <n v="904821"/>
    <m/>
    <m/>
    <s v="HILL TIM &amp; KATHY"/>
    <m/>
    <s v="3843 SHANNON ST"/>
    <x v="6"/>
    <x v="0"/>
    <x v="0"/>
    <m/>
  </r>
  <r>
    <n v="7"/>
    <n v="538"/>
    <n v="1"/>
    <d v="2007-04-03T00:00:00"/>
    <x v="0"/>
    <n v="1"/>
    <s v="Santa Clara Community Organization"/>
    <n v="4229476"/>
    <n v="904716"/>
    <m/>
    <s v="Teton plan 1D Grassroots"/>
    <s v="LUNDERGAN TIM"/>
    <m/>
    <s v="3807 SHANNON ST"/>
    <x v="6"/>
    <x v="0"/>
    <x v="0"/>
    <m/>
  </r>
  <r>
    <n v="7"/>
    <n v="539"/>
    <n v="1"/>
    <d v="2007-04-03T00:00:00"/>
    <x v="0"/>
    <n v="1"/>
    <s v="Santa Clara Community Organization"/>
    <n v="4229531"/>
    <n v="904715"/>
    <m/>
    <m/>
    <s v="DIXON KELLY"/>
    <m/>
    <s v="3813 SHANNON ST"/>
    <x v="6"/>
    <x v="0"/>
    <x v="0"/>
    <m/>
  </r>
  <r>
    <n v="7"/>
    <n v="540"/>
    <n v="1"/>
    <d v="2007-04-03T00:00:00"/>
    <x v="0"/>
    <n v="1"/>
    <s v="Santa Clara Community Organization"/>
    <n v="4229584"/>
    <n v="904721"/>
    <m/>
    <m/>
    <s v="BURT PAUL &amp; JENNIFER"/>
    <m/>
    <s v="3821 SHANNON ST"/>
    <x v="6"/>
    <x v="0"/>
    <x v="0"/>
    <m/>
  </r>
  <r>
    <n v="7"/>
    <n v="1101"/>
    <n v="1"/>
    <d v="2007-04-03T00:00:00"/>
    <x v="0"/>
    <n v="1"/>
    <s v="Active Bethel Citizens"/>
    <n v="4213053"/>
    <n v="892293"/>
    <m/>
    <m/>
    <s v="BRUCE WIECHERT CUSTOM HOMES"/>
    <m/>
    <s v="1922 CEDAR BROOK DR"/>
    <x v="6"/>
    <x v="0"/>
    <x v="0"/>
    <m/>
  </r>
  <r>
    <n v="7"/>
    <n v="1159"/>
    <n v="1"/>
    <d v="2007-04-03T00:00:00"/>
    <x v="0"/>
    <n v="1"/>
    <s v="Santa Clara Community Organization"/>
    <n v="4223927"/>
    <n v="898645"/>
    <m/>
    <m/>
    <s v="GANSEN CONSTRUCTION"/>
    <m/>
    <s v="2553 BORDERS DR"/>
    <x v="6"/>
    <x v="0"/>
    <x v="0"/>
    <m/>
  </r>
  <r>
    <n v="7"/>
    <n v="1413"/>
    <n v="1"/>
    <d v="2007-04-03T00:00:00"/>
    <x v="0"/>
    <n v="1"/>
    <s v="Active Bethel Citizens"/>
    <n v="4214092"/>
    <n v="885856"/>
    <m/>
    <s v="The Fir"/>
    <s v="J L S CUSTOM HOMES"/>
    <m/>
    <s v="638 JACQUELYN CT"/>
    <x v="6"/>
    <x v="0"/>
    <x v="0"/>
    <m/>
  </r>
  <r>
    <n v="7"/>
    <n v="814"/>
    <n v="1"/>
    <d v="2007-04-04T00:00:00"/>
    <x v="0"/>
    <n v="1"/>
    <s v="Active Bethel Citizens"/>
    <n v="4212792"/>
    <n v="892850"/>
    <m/>
    <m/>
    <s v="MITCHELL RODNEY"/>
    <m/>
    <s v="5515 BARGER DR"/>
    <x v="6"/>
    <x v="0"/>
    <x v="0"/>
    <m/>
  </r>
  <r>
    <n v="7"/>
    <n v="364"/>
    <n v="1"/>
    <d v="2007-04-05T00:00:00"/>
    <x v="8"/>
    <n v="4"/>
    <s v="West University Neighbors"/>
    <n v="4241219"/>
    <n v="875741"/>
    <m/>
    <m/>
    <s v="SMITH DENNIS"/>
    <m/>
    <s v="1743 MILL ST"/>
    <x v="6"/>
    <x v="1"/>
    <x v="1"/>
    <m/>
  </r>
  <r>
    <n v="7"/>
    <n v="366"/>
    <n v="1"/>
    <d v="2007-04-05T00:00:00"/>
    <x v="8"/>
    <n v="4"/>
    <s v="West University Neighbors"/>
    <n v="4241228"/>
    <n v="875787"/>
    <m/>
    <m/>
    <s v="DEGENEAULT ALLEN"/>
    <m/>
    <s v="1727 MILL ST"/>
    <x v="6"/>
    <x v="1"/>
    <x v="1"/>
    <m/>
  </r>
  <r>
    <n v="7"/>
    <n v="1411"/>
    <n v="1"/>
    <d v="2007-04-05T00:00:00"/>
    <x v="0"/>
    <n v="1"/>
    <s v="Active Bethel Citizens"/>
    <n v="4214223"/>
    <n v="885839"/>
    <m/>
    <s v="The Fir"/>
    <s v="J L S CUSTOM HOMES"/>
    <m/>
    <s v="637 JACQUELYN CT"/>
    <x v="6"/>
    <x v="0"/>
    <x v="0"/>
    <m/>
  </r>
  <r>
    <n v="7"/>
    <n v="1412"/>
    <n v="1"/>
    <d v="2007-04-05T00:00:00"/>
    <x v="0"/>
    <n v="1"/>
    <s v="Active Bethel Citizens"/>
    <n v="4214368"/>
    <n v="885653"/>
    <m/>
    <s v="The Fir"/>
    <s v="J L S CUSTOM HOMES"/>
    <m/>
    <s v="5461 DEMARCO AVE"/>
    <x v="6"/>
    <x v="0"/>
    <x v="0"/>
    <m/>
  </r>
  <r>
    <n v="7"/>
    <n v="541"/>
    <n v="1"/>
    <d v="2007-04-06T00:00:00"/>
    <x v="0"/>
    <n v="1"/>
    <s v="Santa Clara Community Organization"/>
    <n v="4229632"/>
    <n v="904719"/>
    <m/>
    <m/>
    <s v="CARNAHAN BILL"/>
    <m/>
    <s v="3829 SHANNON ST"/>
    <x v="6"/>
    <x v="0"/>
    <x v="0"/>
    <m/>
  </r>
  <r>
    <n v="7"/>
    <n v="593"/>
    <n v="1"/>
    <d v="2007-04-06T00:00:00"/>
    <x v="0"/>
    <n v="1"/>
    <s v="Active Bethel Citizens"/>
    <n v="4214098"/>
    <n v="885645"/>
    <m/>
    <s v="Plan 2513"/>
    <s v="J L S CUSTOM HOMES"/>
    <m/>
    <s v="602 JACQUELYN CT"/>
    <x v="6"/>
    <x v="0"/>
    <x v="0"/>
    <m/>
  </r>
  <r>
    <n v="7"/>
    <n v="1217"/>
    <n v="1"/>
    <d v="2007-04-06T00:00:00"/>
    <x v="0"/>
    <n v="1"/>
    <s v="Northeast Neighbors"/>
    <n v="4241993"/>
    <n v="897820"/>
    <m/>
    <m/>
    <s v="MELTEBEKE CONSTRUCTION DBA"/>
    <m/>
    <s v="1736 LAKE SHORE DR"/>
    <x v="6"/>
    <x v="0"/>
    <x v="0"/>
    <m/>
  </r>
  <r>
    <n v="7"/>
    <n v="1233"/>
    <n v="1"/>
    <d v="2007-04-06T00:00:00"/>
    <x v="0"/>
    <n v="1"/>
    <s v="Active Bethel Citizens"/>
    <n v="4217397"/>
    <n v="895041"/>
    <m/>
    <m/>
    <s v="LESLIE SHELTON"/>
    <m/>
    <s v="4764 JESSEN DR"/>
    <x v="6"/>
    <x v="0"/>
    <x v="0"/>
    <m/>
  </r>
  <r>
    <n v="6"/>
    <n v="6452"/>
    <n v="1"/>
    <d v="2007-04-09T00:00:00"/>
    <x v="0"/>
    <n v="1"/>
    <s v="Santa Clara Community Organization"/>
    <n v="4224006"/>
    <n v="898988"/>
    <m/>
    <s v="The Madison"/>
    <s v="HEITMAN CUSTOM HOMES"/>
    <m/>
    <s v="2694 CROWTHER DR"/>
    <x v="6"/>
    <x v="0"/>
    <x v="0"/>
    <m/>
  </r>
  <r>
    <n v="7"/>
    <n v="95"/>
    <n v="1"/>
    <d v="2007-04-09T00:00:00"/>
    <x v="0"/>
    <n v="1"/>
    <s v="Cal Young Neighborhood Association"/>
    <n v="4243447"/>
    <n v="884681"/>
    <m/>
    <m/>
    <s v="SIUSLAW VALLEY BANK"/>
    <m/>
    <s v="2166 WESTWOOD LN"/>
    <x v="6"/>
    <x v="0"/>
    <x v="0"/>
    <m/>
  </r>
  <r>
    <n v="7"/>
    <n v="635"/>
    <n v="1"/>
    <d v="2007-04-09T00:00:00"/>
    <x v="0"/>
    <n v="1"/>
    <s v="Churchill Area Neighbors"/>
    <n v="4228193"/>
    <n v="874730"/>
    <m/>
    <m/>
    <s v="MARGOLIS FAMILY LTD PARTNERSHIP"/>
    <m/>
    <s v="2080 HAWKINS LN"/>
    <x v="6"/>
    <x v="0"/>
    <x v="0"/>
    <m/>
  </r>
  <r>
    <n v="7"/>
    <n v="921"/>
    <n v="1"/>
    <d v="2007-04-10T00:00:00"/>
    <x v="0"/>
    <n v="1"/>
    <s v="Laurel Hill Valley Citizens"/>
    <n v="4251472"/>
    <n v="871000"/>
    <m/>
    <m/>
    <s v="FORSYTH CONSTRUCTION"/>
    <m/>
    <s v="2744 PINEROCK DR"/>
    <x v="6"/>
    <x v="0"/>
    <x v="0"/>
    <m/>
  </r>
  <r>
    <n v="7"/>
    <n v="992"/>
    <n v="1"/>
    <d v="2007-04-10T00:00:00"/>
    <x v="0"/>
    <n v="1"/>
    <s v="Northeast Neighbors"/>
    <n v="4242735"/>
    <n v="897301"/>
    <m/>
    <m/>
    <s v="MELTEBEKE BUILT"/>
    <m/>
    <s v="3261 LAKE WOOD DR"/>
    <x v="6"/>
    <x v="0"/>
    <x v="0"/>
    <m/>
  </r>
  <r>
    <n v="7"/>
    <n v="1054"/>
    <n v="1"/>
    <d v="2007-04-10T00:00:00"/>
    <x v="0"/>
    <n v="1"/>
    <s v="Churchill Area Neighbors"/>
    <n v="4226528"/>
    <n v="871240"/>
    <m/>
    <m/>
    <s v="GEERTSEN ANNE"/>
    <m/>
    <s v="3419 VIDERA DR"/>
    <x v="6"/>
    <x v="0"/>
    <x v="0"/>
    <m/>
  </r>
  <r>
    <n v="7"/>
    <n v="1274"/>
    <n v="1"/>
    <d v="2007-04-10T00:00:00"/>
    <x v="0"/>
    <n v="1"/>
    <s v="Santa Clara Community Organization"/>
    <n v="4226458"/>
    <n v="908195"/>
    <m/>
    <m/>
    <s v="BUTLER MICHAEL A &amp; LORI J"/>
    <m/>
    <s v="156 STONEHAVEN ST"/>
    <x v="6"/>
    <x v="0"/>
    <x v="0"/>
    <m/>
  </r>
  <r>
    <n v="7"/>
    <n v="1241"/>
    <n v="1"/>
    <d v="2007-04-11T00:00:00"/>
    <x v="0"/>
    <n v="1"/>
    <s v="Churchill Area Neighbors"/>
    <n v="4221105"/>
    <n v="872659"/>
    <m/>
    <m/>
    <s v="COLE STEPHEN V"/>
    <m/>
    <s v="2423 ROYALANN LN"/>
    <x v="6"/>
    <x v="0"/>
    <x v="0"/>
    <m/>
  </r>
  <r>
    <n v="7"/>
    <n v="968"/>
    <n v="1"/>
    <d v="2007-04-16T00:00:00"/>
    <x v="6"/>
    <n v="1"/>
    <s v="Harlow Neighbors"/>
    <n v="4249909"/>
    <n v="886864"/>
    <m/>
    <m/>
    <s v="CERVANTES BRENDA K"/>
    <m/>
    <s v="3588 WESTERN DR, Unit A"/>
    <x v="6"/>
    <x v="0"/>
    <x v="0"/>
    <m/>
  </r>
  <r>
    <n v="7"/>
    <n v="757"/>
    <n v="1"/>
    <d v="2007-04-17T00:00:00"/>
    <x v="0"/>
    <n v="1"/>
    <s v="Churchill Area Neighbors"/>
    <n v="4229912"/>
    <n v="869393"/>
    <m/>
    <m/>
    <s v="DAYTON DENNIS RAY &amp; DORIS JE"/>
    <m/>
    <s v="2446 BLACKTAIL DR"/>
    <x v="6"/>
    <x v="0"/>
    <x v="0"/>
    <m/>
  </r>
  <r>
    <n v="7"/>
    <n v="1425"/>
    <n v="1"/>
    <d v="2007-04-19T00:00:00"/>
    <x v="0"/>
    <n v="1"/>
    <s v="Cal Young Neighborhood Association"/>
    <n v="4239576"/>
    <n v="890364"/>
    <m/>
    <m/>
    <s v="CASTRO CUSTOM HOMES"/>
    <m/>
    <s v="1625 CHASA ST"/>
    <x v="6"/>
    <x v="0"/>
    <x v="0"/>
    <m/>
  </r>
  <r>
    <n v="7"/>
    <n v="1652"/>
    <n v="1"/>
    <d v="2007-04-19T00:00:00"/>
    <x v="0"/>
    <n v="1"/>
    <s v="Northeast Neighbors"/>
    <n v="4250947"/>
    <n v="893712"/>
    <m/>
    <m/>
    <s v="FUTURE B HOMES INC"/>
    <m/>
    <s v="3358 CAPE HATTERAS DR"/>
    <x v="6"/>
    <x v="0"/>
    <x v="0"/>
    <m/>
  </r>
  <r>
    <n v="7"/>
    <n v="936"/>
    <n v="1"/>
    <d v="2007-04-20T00:00:00"/>
    <x v="2"/>
    <n v="1"/>
    <s v="Active Bethel Citizens"/>
    <n v="4213974"/>
    <n v="890707"/>
    <m/>
    <m/>
    <s v="FUQUA HOMES DESIGN CENTER"/>
    <m/>
    <s v="5327 OLYMPIC CIR"/>
    <x v="6"/>
    <x v="0"/>
    <x v="0"/>
    <m/>
  </r>
  <r>
    <n v="7"/>
    <n v="1173"/>
    <n v="1"/>
    <d v="2007-04-23T00:00:00"/>
    <x v="0"/>
    <n v="1"/>
    <s v="Cal Young Neighborhood Association"/>
    <n v="4244125"/>
    <n v="886575"/>
    <m/>
    <m/>
    <s v="WALTER CUSTOM HOMES"/>
    <m/>
    <s v="2280 TURNBERRY CT"/>
    <x v="6"/>
    <x v="0"/>
    <x v="0"/>
    <m/>
  </r>
  <r>
    <n v="7"/>
    <n v="176"/>
    <n v="1"/>
    <d v="2007-04-24T00:00:00"/>
    <x v="0"/>
    <n v="1"/>
    <s v="River Road Community Organization"/>
    <n v="4225849"/>
    <n v="895929"/>
    <m/>
    <m/>
    <s v="BYRD MICHAEL RICHARD"/>
    <m/>
    <s v="404 BUSHNELL LN"/>
    <x v="6"/>
    <x v="0"/>
    <x v="0"/>
    <m/>
  </r>
  <r>
    <n v="7"/>
    <n v="1486"/>
    <n v="1"/>
    <d v="2007-04-24T00:00:00"/>
    <x v="0"/>
    <n v="1"/>
    <s v="Active Bethel Citizens"/>
    <n v="4213045"/>
    <n v="892190"/>
    <m/>
    <m/>
    <s v="BRUCE WIECHERT CUSTOM HOMES"/>
    <m/>
    <s v="1896 CEDAR BROOK DR"/>
    <x v="6"/>
    <x v="0"/>
    <x v="0"/>
    <m/>
  </r>
  <r>
    <n v="7"/>
    <n v="1248"/>
    <n v="1"/>
    <d v="2007-04-25T00:00:00"/>
    <x v="0"/>
    <n v="1"/>
    <s v="Crest Drive Citizens Association"/>
    <n v="4237615"/>
    <n v="867073"/>
    <m/>
    <m/>
    <s v="SWEENEY ROBERT"/>
    <m/>
    <s v="351 W 37TH AVE"/>
    <x v="6"/>
    <x v="0"/>
    <x v="0"/>
    <m/>
  </r>
  <r>
    <n v="7"/>
    <n v="1517"/>
    <n v="1"/>
    <d v="2007-04-25T00:00:00"/>
    <x v="0"/>
    <n v="1"/>
    <s v="Cal Young Neighborhood Association"/>
    <n v="4243767"/>
    <n v="886581"/>
    <m/>
    <m/>
    <s v="WALTER CUSTOM HOMES"/>
    <m/>
    <s v="2220 TURNBERRY CT"/>
    <x v="6"/>
    <x v="0"/>
    <x v="0"/>
    <m/>
  </r>
  <r>
    <n v="7"/>
    <n v="1584"/>
    <n v="1"/>
    <d v="2007-04-26T00:00:00"/>
    <x v="0"/>
    <n v="1"/>
    <s v="Northeast Neighbors"/>
    <n v="4242535"/>
    <n v="897106"/>
    <m/>
    <m/>
    <s v="MELTEBEKE CONSTRUCTION DBA"/>
    <m/>
    <s v="3238 LAKEMONT DR"/>
    <x v="6"/>
    <x v="0"/>
    <x v="0"/>
    <m/>
  </r>
  <r>
    <n v="7"/>
    <n v="715"/>
    <n v="1"/>
    <d v="2007-04-27T00:00:00"/>
    <x v="0"/>
    <n v="1"/>
    <s v="Northeast Neighbors"/>
    <n v="4246414"/>
    <n v="896438"/>
    <m/>
    <m/>
    <s v="HAYDEN HOMES"/>
    <m/>
    <s v="2506 MOUNTAIN TER"/>
    <x v="6"/>
    <x v="0"/>
    <x v="0"/>
    <m/>
  </r>
  <r>
    <n v="7"/>
    <n v="1562"/>
    <n v="1"/>
    <d v="2007-04-27T00:00:00"/>
    <x v="0"/>
    <n v="1"/>
    <s v="Northeast Neighbors"/>
    <n v="4251126"/>
    <n v="894596"/>
    <m/>
    <m/>
    <s v="FUTURE B HOMES INC"/>
    <m/>
    <s v="2667 VALLEY FORGE DR"/>
    <x v="6"/>
    <x v="0"/>
    <x v="0"/>
    <m/>
  </r>
  <r>
    <n v="7"/>
    <n v="1066"/>
    <n v="1"/>
    <d v="2007-05-01T00:00:00"/>
    <x v="0"/>
    <n v="1"/>
    <s v="Cal Young Neighborhood Association"/>
    <n v="4238971"/>
    <n v="886138"/>
    <m/>
    <m/>
    <s v="ADKINS JACK L"/>
    <m/>
    <s v="803 MEADOW BUTTE LP"/>
    <x v="6"/>
    <x v="0"/>
    <x v="0"/>
    <m/>
  </r>
  <r>
    <n v="7"/>
    <n v="1121"/>
    <n v="1"/>
    <d v="2007-05-01T00:00:00"/>
    <x v="0"/>
    <n v="1"/>
    <s v="Santa Clara Community Organization"/>
    <n v="4223773"/>
    <n v="898610"/>
    <m/>
    <m/>
    <s v="JORDAN &amp; JORDAN CONSTRUCTION"/>
    <m/>
    <s v="1106 SERENA WAY"/>
    <x v="6"/>
    <x v="0"/>
    <x v="0"/>
    <m/>
  </r>
  <r>
    <n v="7"/>
    <n v="2017"/>
    <n v="1"/>
    <d v="2007-05-01T00:00:00"/>
    <x v="1"/>
    <n v="1"/>
    <s v="Active Bethel Citizens"/>
    <n v="4216916"/>
    <n v="892244"/>
    <m/>
    <s v="Briarwood"/>
    <s v="BRIARWOOD ESTATES MOBILE HOME PARK"/>
    <s v="SPENCER DONNA"/>
    <s v="4800 BARGER DR, Unit 197"/>
    <x v="6"/>
    <x v="0"/>
    <x v="0"/>
    <m/>
  </r>
  <r>
    <n v="7"/>
    <n v="62"/>
    <n v="1"/>
    <d v="2007-05-02T00:00:00"/>
    <x v="0"/>
    <n v="1"/>
    <s v="Active Bethel Citizens"/>
    <n v="4222488"/>
    <n v="888784"/>
    <m/>
    <m/>
    <s v="LACOST WAYLON"/>
    <m/>
    <s v="1210 CHASE ST"/>
    <x v="6"/>
    <x v="0"/>
    <x v="0"/>
    <m/>
  </r>
  <r>
    <n v="7"/>
    <n v="920"/>
    <n v="1"/>
    <d v="2007-05-02T00:00:00"/>
    <x v="0"/>
    <n v="1"/>
    <s v="Northeast Neighbors"/>
    <n v="4244155"/>
    <n v="899455"/>
    <m/>
    <m/>
    <s v="CHARACTER HOMES"/>
    <m/>
    <s v="3778 MARCELLA DR"/>
    <x v="6"/>
    <x v="0"/>
    <x v="0"/>
    <m/>
  </r>
  <r>
    <n v="7"/>
    <n v="1344"/>
    <n v="1"/>
    <d v="2007-05-02T00:00:00"/>
    <x v="2"/>
    <n v="1"/>
    <s v="Active Bethel Citizens"/>
    <n v="4214659"/>
    <n v="890903"/>
    <m/>
    <m/>
    <s v="FUQUA HOMES DESIGN CENTER"/>
    <m/>
    <s v="5227 GOLDEN EAGLE DR"/>
    <x v="6"/>
    <x v="0"/>
    <x v="0"/>
    <m/>
  </r>
  <r>
    <n v="7"/>
    <n v="1346"/>
    <n v="1"/>
    <d v="2007-05-02T00:00:00"/>
    <x v="2"/>
    <n v="1"/>
    <s v="Active Bethel Citizens"/>
    <n v="4214264"/>
    <n v="890987"/>
    <m/>
    <m/>
    <s v="FUQUA HOMES DESIGN CENTER"/>
    <m/>
    <s v="5337 GOLDEN EAGLE DR"/>
    <x v="6"/>
    <x v="0"/>
    <x v="0"/>
    <m/>
  </r>
  <r>
    <n v="7"/>
    <n v="1350"/>
    <n v="1"/>
    <d v="2007-05-02T00:00:00"/>
    <x v="2"/>
    <n v="1"/>
    <s v="Active Bethel Citizens"/>
    <n v="4214365"/>
    <n v="890965"/>
    <m/>
    <m/>
    <s v="FUQUA HOMES DESIGN CENTER"/>
    <m/>
    <s v="5305 GOLDEN EAGLE DR"/>
    <x v="6"/>
    <x v="0"/>
    <x v="0"/>
    <m/>
  </r>
  <r>
    <n v="7"/>
    <n v="1540"/>
    <n v="1"/>
    <d v="2007-05-02T00:00:00"/>
    <x v="6"/>
    <n v="1"/>
    <s v="Southeast Neighbors"/>
    <n v="4239750"/>
    <n v="867180"/>
    <m/>
    <m/>
    <s v="HERBISON TOM"/>
    <m/>
    <s v="3555 KNOB HILL LN, Unit A"/>
    <x v="6"/>
    <x v="0"/>
    <x v="0"/>
    <m/>
  </r>
  <r>
    <n v="7"/>
    <n v="1581"/>
    <n v="1"/>
    <d v="2007-05-02T00:00:00"/>
    <x v="0"/>
    <n v="1"/>
    <s v="Churchill Area Neighbors"/>
    <n v="4227864"/>
    <n v="868316"/>
    <m/>
    <m/>
    <s v="GANSEN CONSTRUCTION"/>
    <m/>
    <s v="3145 MCNAULL DR"/>
    <x v="6"/>
    <x v="0"/>
    <x v="0"/>
    <m/>
  </r>
  <r>
    <n v="7"/>
    <n v="791"/>
    <n v="1"/>
    <d v="2007-05-03T00:00:00"/>
    <x v="1"/>
    <n v="1"/>
    <s v="Active Bethel Citizens"/>
    <n v="4215055"/>
    <n v="891734"/>
    <m/>
    <s v="Woodland Park"/>
    <s v="WOODLAND PARK ESTATES"/>
    <s v="CLARK MIKE"/>
    <s v="1699 N TERRY ST, Unit 29"/>
    <x v="6"/>
    <x v="0"/>
    <x v="0"/>
    <m/>
  </r>
  <r>
    <n v="7"/>
    <n v="1092"/>
    <n v="1"/>
    <d v="2007-05-03T00:00:00"/>
    <x v="0"/>
    <n v="1"/>
    <s v="Friendly Area Neighbors"/>
    <n v="4239649"/>
    <n v="871443"/>
    <s v="Secondary Dwelling Unit"/>
    <m/>
    <s v="MADSEN EGGERT"/>
    <m/>
    <s v="40 W 27TH AVE"/>
    <x v="6"/>
    <x v="0"/>
    <x v="0"/>
    <s v="Need to count two here, a SFD and a SDU, so tallying in excel changed proposed du from 2 to 1 and added duplicate record. However, proposed du remains 2 in aptwin."/>
  </r>
  <r>
    <n v="7"/>
    <n v="1610"/>
    <n v="1"/>
    <d v="2007-05-03T00:00:00"/>
    <x v="6"/>
    <n v="1"/>
    <s v="Churchill Area Neighbors"/>
    <n v="4226936"/>
    <n v="869976"/>
    <m/>
    <m/>
    <s v="HARRIS ROBERT D &amp; JENNIFER L"/>
    <m/>
    <s v="3363 WINTERCREEK CT, Unit A"/>
    <x v="6"/>
    <x v="0"/>
    <x v="0"/>
    <m/>
  </r>
  <r>
    <n v="6"/>
    <n v="2388"/>
    <n v="1"/>
    <d v="2007-05-04T00:00:00"/>
    <x v="0"/>
    <n v="1"/>
    <s v="Crest Drive Citizens Association"/>
    <n v="4236667"/>
    <n v="869691"/>
    <m/>
    <m/>
    <s v="CAROUSEL HOMES INC"/>
    <m/>
    <s v="774 LORANE HWY"/>
    <x v="6"/>
    <x v="0"/>
    <x v="0"/>
    <m/>
  </r>
  <r>
    <n v="7"/>
    <n v="890"/>
    <n v="1"/>
    <d v="2007-05-04T00:00:00"/>
    <x v="0"/>
    <n v="1"/>
    <s v="South University Neighborhood Association"/>
    <n v="4245443"/>
    <n v="874639"/>
    <m/>
    <m/>
    <s v="HAWES GEORGE"/>
    <m/>
    <s v="1473 E 20TH AVE"/>
    <x v="6"/>
    <x v="0"/>
    <x v="0"/>
    <m/>
  </r>
  <r>
    <n v="7"/>
    <n v="1200"/>
    <n v="1"/>
    <d v="2007-05-04T00:00:00"/>
    <x v="0"/>
    <n v="1"/>
    <s v="Churchill Area Neighbors"/>
    <n v="4226946"/>
    <n v="869545"/>
    <m/>
    <m/>
    <s v="HEITMAN CUSTOM HOMES"/>
    <m/>
    <s v="3355 MURRY DR"/>
    <x v="6"/>
    <x v="0"/>
    <x v="0"/>
    <m/>
  </r>
  <r>
    <m/>
    <n v="1092"/>
    <n v="1"/>
    <d v="2007-05-04T00:00:00"/>
    <x v="6"/>
    <n v="1"/>
    <s v="Friendly Area Neighbors"/>
    <n v="4239649"/>
    <n v="871443"/>
    <s v="Secondary Dwelling Unit"/>
    <m/>
    <s v="MADSEN EGGERT"/>
    <m/>
    <s v="41 W 27TH AVE"/>
    <x v="6"/>
    <x v="0"/>
    <x v="0"/>
    <s v="Need to count two here, a SFD and a SDU SO THIS IS A DUPLICATE RECORD THAT I ADDED TO EXCEL ONLY AND MADE THE PROPOSED USE A SDU.."/>
  </r>
  <r>
    <n v="7"/>
    <n v="862"/>
    <n v="1"/>
    <d v="2007-05-07T00:00:00"/>
    <x v="0"/>
    <n v="1"/>
    <s v="Active Bethel Citizens"/>
    <n v="4214239"/>
    <n v="885950"/>
    <m/>
    <s v="The 1800"/>
    <s v="J L S CUSTOM HOMES"/>
    <m/>
    <s v="5471 GOULD AVE"/>
    <x v="6"/>
    <x v="0"/>
    <x v="0"/>
    <m/>
  </r>
  <r>
    <n v="7"/>
    <n v="863"/>
    <n v="1"/>
    <d v="2007-05-07T00:00:00"/>
    <x v="0"/>
    <n v="1"/>
    <s v="Active Bethel Citizens"/>
    <n v="4214187"/>
    <n v="885958"/>
    <m/>
    <s v="The 1800"/>
    <s v="J L S CUSTOM HOMES"/>
    <m/>
    <s v="5483 GOULD AVE"/>
    <x v="6"/>
    <x v="0"/>
    <x v="0"/>
    <m/>
  </r>
  <r>
    <n v="7"/>
    <n v="320"/>
    <n v="1"/>
    <d v="2007-05-09T00:00:00"/>
    <x v="0"/>
    <n v="1"/>
    <s v="Churchill Area Neighbors"/>
    <n v="4221127"/>
    <n v="873894"/>
    <m/>
    <m/>
    <s v="PADDOCK CONSTRUCTION DBA"/>
    <m/>
    <s v="2329 ROLLIE LP"/>
    <x v="6"/>
    <x v="0"/>
    <x v="0"/>
    <m/>
  </r>
  <r>
    <n v="7"/>
    <n v="1766"/>
    <n v="1"/>
    <d v="2007-05-09T00:00:00"/>
    <x v="0"/>
    <n v="1"/>
    <s v="Cal Young Neighborhood Association"/>
    <n v="4243891"/>
    <n v="886720"/>
    <m/>
    <s v="The Concordia"/>
    <s v="WALTER CUSTOM HOMES"/>
    <m/>
    <s v="2245 TURNBERRY CT"/>
    <x v="6"/>
    <x v="0"/>
    <x v="0"/>
    <m/>
  </r>
  <r>
    <n v="7"/>
    <n v="1577"/>
    <n v="1"/>
    <d v="2007-05-10T00:00:00"/>
    <x v="0"/>
    <n v="1"/>
    <s v="Northeast Neighbors"/>
    <n v="4251287"/>
    <n v="894031"/>
    <m/>
    <m/>
    <s v="ANSLOW &amp; DEGENEAULT"/>
    <m/>
    <s v="2617 VALLEY FORGE DR"/>
    <x v="6"/>
    <x v="0"/>
    <x v="0"/>
    <m/>
  </r>
  <r>
    <n v="7"/>
    <n v="1024"/>
    <n v="1"/>
    <d v="2007-05-11T00:00:00"/>
    <x v="0"/>
    <n v="1"/>
    <s v="Cal Young Neighborhood Association"/>
    <n v="4240180"/>
    <n v="891757"/>
    <m/>
    <m/>
    <s v="DEVERS BRANDON"/>
    <m/>
    <s v="1379 GOODPASTURE ISLAND RD"/>
    <x v="6"/>
    <x v="0"/>
    <x v="0"/>
    <m/>
  </r>
  <r>
    <n v="7"/>
    <n v="1569"/>
    <n v="1"/>
    <d v="2007-05-11T00:00:00"/>
    <x v="0"/>
    <n v="1"/>
    <s v="Cal Young Neighborhood Association"/>
    <n v="4241415"/>
    <n v="890185"/>
    <m/>
    <m/>
    <s v="MASSIMI TERRA"/>
    <m/>
    <s v="1624 LARKSPUR LP"/>
    <x v="6"/>
    <x v="0"/>
    <x v="0"/>
    <m/>
  </r>
  <r>
    <n v="7"/>
    <n v="1801"/>
    <n v="1"/>
    <d v="2007-05-14T00:00:00"/>
    <x v="0"/>
    <n v="1"/>
    <s v="Northeast Neighbors"/>
    <n v="4246527"/>
    <n v="896360"/>
    <m/>
    <m/>
    <s v="HAYDEN HOMES LLC"/>
    <m/>
    <s v="2559 PARK VIEW DR"/>
    <x v="6"/>
    <x v="0"/>
    <x v="0"/>
    <m/>
  </r>
  <r>
    <n v="7"/>
    <n v="1802"/>
    <n v="1"/>
    <d v="2007-05-14T00:00:00"/>
    <x v="0"/>
    <n v="1"/>
    <s v="Northeast Neighbors"/>
    <n v="4246566"/>
    <n v="896357"/>
    <m/>
    <m/>
    <s v="HAYDEN HOMES"/>
    <m/>
    <s v="2567 PARK VIEW DR"/>
    <x v="6"/>
    <x v="0"/>
    <x v="0"/>
    <m/>
  </r>
  <r>
    <n v="7"/>
    <n v="1635"/>
    <n v="1"/>
    <d v="2007-05-17T00:00:00"/>
    <x v="0"/>
    <n v="1"/>
    <s v="Harlow Neighbors"/>
    <n v="4248477"/>
    <n v="890702"/>
    <m/>
    <m/>
    <s v="PREMIER HOMES"/>
    <m/>
    <s v="1639 PROVINCIAL WAY"/>
    <x v="6"/>
    <x v="0"/>
    <x v="0"/>
    <m/>
  </r>
  <r>
    <n v="7"/>
    <n v="1065"/>
    <n v="1"/>
    <d v="2007-05-21T00:00:00"/>
    <x v="0"/>
    <n v="1"/>
    <s v="Cal Young Neighborhood Association"/>
    <n v="4238718"/>
    <n v="886194"/>
    <m/>
    <m/>
    <s v="ADKINS JACK L"/>
    <m/>
    <s v="897 MEADOW BUTTE LP"/>
    <x v="6"/>
    <x v="0"/>
    <x v="0"/>
    <m/>
  </r>
  <r>
    <n v="7"/>
    <n v="1067"/>
    <n v="1"/>
    <d v="2007-05-21T00:00:00"/>
    <x v="0"/>
    <n v="1"/>
    <s v="Cal Young Neighborhood Association"/>
    <n v="4239116"/>
    <n v="886460"/>
    <m/>
    <m/>
    <s v="ADKINS JACK L"/>
    <m/>
    <s v="833 MEADOW BUTTE LP"/>
    <x v="6"/>
    <x v="0"/>
    <x v="0"/>
    <m/>
  </r>
  <r>
    <n v="7"/>
    <n v="1117"/>
    <n v="1"/>
    <d v="2007-05-21T00:00:00"/>
    <x v="0"/>
    <n v="1"/>
    <s v="Cal Young Neighborhood Association"/>
    <n v="4240114"/>
    <n v="891735"/>
    <m/>
    <m/>
    <s v="DEVERS BRANDON"/>
    <m/>
    <s v="1373 GOODPASTURE ISLAND RD"/>
    <x v="6"/>
    <x v="0"/>
    <x v="0"/>
    <m/>
  </r>
  <r>
    <n v="7"/>
    <n v="1542"/>
    <n v="1"/>
    <d v="2007-05-21T00:00:00"/>
    <x v="0"/>
    <n v="1"/>
    <s v="Cal Young Neighborhood Association"/>
    <n v="4238913"/>
    <n v="886025"/>
    <m/>
    <m/>
    <s v="ADKINS JACK L"/>
    <m/>
    <s v="1054 ABBIE LN"/>
    <x v="6"/>
    <x v="0"/>
    <x v="0"/>
    <m/>
  </r>
  <r>
    <n v="7"/>
    <n v="1730"/>
    <n v="1"/>
    <d v="2007-05-21T00:00:00"/>
    <x v="0"/>
    <n v="1"/>
    <s v="Active Bethel Citizens"/>
    <n v="4223081"/>
    <n v="892226"/>
    <m/>
    <m/>
    <s v="BRAUN CHRIS &amp; JENNIFER"/>
    <m/>
    <s v="3768 BARGER DR"/>
    <x v="6"/>
    <x v="0"/>
    <x v="0"/>
    <m/>
  </r>
  <r>
    <n v="7"/>
    <n v="2038"/>
    <n v="1"/>
    <d v="2007-05-22T00:00:00"/>
    <x v="0"/>
    <n v="1"/>
    <s v="Northeast Neighbors"/>
    <n v="4243264"/>
    <n v="897210"/>
    <m/>
    <m/>
    <s v="MELTEBEKE MATT"/>
    <m/>
    <s v="3247 LAKE CREST DR"/>
    <x v="6"/>
    <x v="0"/>
    <x v="0"/>
    <m/>
  </r>
  <r>
    <n v="7"/>
    <n v="2568"/>
    <n v="1"/>
    <d v="2007-05-25T00:00:00"/>
    <x v="1"/>
    <n v="1"/>
    <s v="Active Bethel Citizens"/>
    <n v="4214949"/>
    <n v="888055"/>
    <m/>
    <s v="Daneland"/>
    <s v="DANELAND MBL HOME PARK LLC"/>
    <m/>
    <s v="1199 N TERRY ST, Unit 252"/>
    <x v="6"/>
    <x v="0"/>
    <x v="0"/>
    <m/>
  </r>
  <r>
    <n v="7"/>
    <n v="521"/>
    <n v="1"/>
    <d v="2007-05-29T00:00:00"/>
    <x v="6"/>
    <n v="1"/>
    <s v="Churchill Area Neighbors"/>
    <n v="4221112"/>
    <n v="872508"/>
    <m/>
    <m/>
    <s v="RENKEN GLEN P &amp; CHERIL"/>
    <m/>
    <s v="2565 ROYALANN LN, Unit A"/>
    <x v="6"/>
    <x v="0"/>
    <x v="0"/>
    <m/>
  </r>
  <r>
    <n v="7"/>
    <n v="1864"/>
    <n v="1"/>
    <d v="2007-05-29T00:00:00"/>
    <x v="0"/>
    <n v="1"/>
    <s v="Amazon Neighbors Association"/>
    <n v="4243619"/>
    <n v="871425"/>
    <m/>
    <m/>
    <s v="WILLIAMS JAY G"/>
    <m/>
    <s v="2682 POTTER ST"/>
    <x v="6"/>
    <x v="0"/>
    <x v="0"/>
    <s v="Need to count two here, a SFD and a SDU, so tallying in excel changed proposed du from 2 to 1 and added duplicate record. However, proposed du remains 2 in aptwin."/>
  </r>
  <r>
    <n v="7"/>
    <n v="2073"/>
    <n v="1"/>
    <d v="2007-05-29T00:00:00"/>
    <x v="0"/>
    <n v="1"/>
    <s v="Santa Clara Community Organization"/>
    <n v="4226526"/>
    <n v="908193"/>
    <m/>
    <m/>
    <s v="FUTURE B HOMES INC"/>
    <m/>
    <s v="138 STONEHAVEN ST"/>
    <x v="6"/>
    <x v="0"/>
    <x v="0"/>
    <m/>
  </r>
  <r>
    <n v="7"/>
    <n v="1715"/>
    <n v="1"/>
    <d v="2007-05-30T00:00:00"/>
    <x v="0"/>
    <n v="1"/>
    <s v="Santa Clara Community Organization"/>
    <n v="4232091"/>
    <n v="900178"/>
    <m/>
    <m/>
    <s v="CRESCENT HOMES INC"/>
    <m/>
    <s v="358 LAZY AVE"/>
    <x v="6"/>
    <x v="0"/>
    <x v="0"/>
    <m/>
  </r>
  <r>
    <m/>
    <n v="1864"/>
    <n v="1"/>
    <d v="2007-05-30T00:00:00"/>
    <x v="6"/>
    <n v="1"/>
    <s v="Amazon Neighbors Association"/>
    <n v="4243619"/>
    <n v="871425"/>
    <m/>
    <m/>
    <s v="WILLIAMS JAY G"/>
    <m/>
    <s v="2683 POTTER ST"/>
    <x v="6"/>
    <x v="0"/>
    <x v="0"/>
    <s v="Need to count two here, a SFD and a SDU SO THIS IS A DUPLICATE RECORD THAT I ADDED TO EXCEL ONLY AND MADE THE PROPOSED USE A SDU.."/>
  </r>
  <r>
    <n v="6"/>
    <n v="6092"/>
    <n v="1"/>
    <d v="2007-05-31T00:00:00"/>
    <x v="0"/>
    <n v="1"/>
    <s v="Far West Neighborhood Association"/>
    <n v="4231128"/>
    <n v="878055"/>
    <m/>
    <m/>
    <s v="MAREAN JOSH"/>
    <m/>
    <s v="1228 ARTHUR ST"/>
    <x v="6"/>
    <x v="0"/>
    <x v="0"/>
    <m/>
  </r>
  <r>
    <n v="7"/>
    <n v="1918"/>
    <n v="1"/>
    <d v="2007-05-31T00:00:00"/>
    <x v="0"/>
    <n v="1"/>
    <s v="Active Bethel Citizens"/>
    <n v="4223752"/>
    <n v="889447"/>
    <m/>
    <m/>
    <s v="QUALITY HOMES"/>
    <m/>
    <s v="1356 HUGHES ST"/>
    <x v="6"/>
    <x v="0"/>
    <x v="0"/>
    <m/>
  </r>
  <r>
    <n v="7"/>
    <n v="490"/>
    <n v="1"/>
    <d v="2007-06-01T00:00:00"/>
    <x v="0"/>
    <n v="1"/>
    <s v="Active Bethel Citizens"/>
    <n v="4216601"/>
    <n v="892999"/>
    <m/>
    <m/>
    <s v="JONES MICHAEL R &amp; CYNTHIA M"/>
    <m/>
    <s v="2085 E IRWIN WAY"/>
    <x v="6"/>
    <x v="0"/>
    <x v="0"/>
    <m/>
  </r>
  <r>
    <n v="7"/>
    <n v="491"/>
    <n v="1"/>
    <d v="2007-06-01T00:00:00"/>
    <x v="0"/>
    <n v="1"/>
    <s v="Active Bethel Citizens"/>
    <n v="4216601"/>
    <n v="892917"/>
    <m/>
    <m/>
    <s v="JONES MICHAEL R &amp; CYNTHIA M"/>
    <m/>
    <s v="2081 E IRWIN WAY"/>
    <x v="6"/>
    <x v="0"/>
    <x v="0"/>
    <m/>
  </r>
  <r>
    <n v="7"/>
    <n v="1624"/>
    <n v="1"/>
    <d v="2007-06-01T00:00:00"/>
    <x v="0"/>
    <n v="1"/>
    <s v="Active Bethel Citizens"/>
    <n v="4213059"/>
    <n v="892446"/>
    <m/>
    <m/>
    <s v="BRUCE WIECHERT CUSTOM HOMES"/>
    <m/>
    <s v="1958 CEDAR BROOK DR"/>
    <x v="6"/>
    <x v="0"/>
    <x v="0"/>
    <m/>
  </r>
  <r>
    <n v="7"/>
    <n v="2259"/>
    <n v="1"/>
    <d v="2007-06-01T00:00:00"/>
    <x v="0"/>
    <n v="1"/>
    <s v="Santa Clara Community Organization"/>
    <n v="4223803"/>
    <n v="898992"/>
    <m/>
    <m/>
    <s v="PAPAZIAN MICHAEL"/>
    <m/>
    <s v="2668 CROWTHER DR"/>
    <x v="6"/>
    <x v="0"/>
    <x v="0"/>
    <m/>
  </r>
  <r>
    <n v="6"/>
    <n v="6333"/>
    <n v="1"/>
    <d v="2007-06-04T00:00:00"/>
    <x v="0"/>
    <n v="1"/>
    <s v="Unknown"/>
    <n v="4245986"/>
    <n v="857676"/>
    <m/>
    <m/>
    <s v="WILLIS BRYAN D &amp; KELLI J"/>
    <m/>
    <s v="32514 DILLARD RD"/>
    <x v="6"/>
    <x v="0"/>
    <x v="0"/>
    <m/>
  </r>
  <r>
    <n v="7"/>
    <n v="1824"/>
    <n v="1"/>
    <d v="2007-06-04T00:00:00"/>
    <x v="0"/>
    <n v="1"/>
    <s v="Northeast Neighbors"/>
    <n v="4242488"/>
    <n v="897016"/>
    <m/>
    <m/>
    <s v="KNUTSON &amp; SONS"/>
    <m/>
    <s v="1939 LAKEVIEW DR"/>
    <x v="6"/>
    <x v="0"/>
    <x v="0"/>
    <m/>
  </r>
  <r>
    <n v="7"/>
    <n v="2133"/>
    <n v="1"/>
    <d v="2007-06-04T00:00:00"/>
    <x v="0"/>
    <n v="1"/>
    <s v="Northeast Neighbors"/>
    <n v="4246451"/>
    <n v="896361"/>
    <m/>
    <m/>
    <s v="HAYDEN ENTERPRISES INC"/>
    <m/>
    <s v="2527 PARK VIEW DR"/>
    <x v="6"/>
    <x v="0"/>
    <x v="0"/>
    <m/>
  </r>
  <r>
    <n v="7"/>
    <n v="2134"/>
    <n v="1"/>
    <d v="2007-06-04T00:00:00"/>
    <x v="0"/>
    <n v="1"/>
    <s v="Northeast Neighbors"/>
    <n v="4246489"/>
    <n v="896362"/>
    <m/>
    <m/>
    <s v="HAYDEN ENTERPRISES INC"/>
    <m/>
    <s v="2541 PARK VIEW DR"/>
    <x v="6"/>
    <x v="0"/>
    <x v="0"/>
    <m/>
  </r>
  <r>
    <n v="7"/>
    <n v="2141"/>
    <n v="1"/>
    <d v="2007-06-04T00:00:00"/>
    <x v="2"/>
    <n v="1"/>
    <s v="Active Bethel Citizens"/>
    <n v="4213960"/>
    <n v="890268"/>
    <m/>
    <m/>
    <s v="FUQUA HOMES DESIGN CENTER"/>
    <m/>
    <s v="5361 OLYMPIC CIR"/>
    <x v="6"/>
    <x v="0"/>
    <x v="0"/>
    <m/>
  </r>
  <r>
    <n v="7"/>
    <n v="2141"/>
    <n v="1"/>
    <d v="2007-06-04T00:00:00"/>
    <x v="2"/>
    <n v="1"/>
    <s v="Active Bethel Citizens"/>
    <n v="4213960"/>
    <n v="890268"/>
    <m/>
    <m/>
    <s v="FUQUA HOMES DESIGN CENTER"/>
    <m/>
    <s v="5361 OLYMPIC CIR"/>
    <x v="6"/>
    <x v="0"/>
    <x v="0"/>
    <m/>
  </r>
  <r>
    <n v="7"/>
    <n v="1406"/>
    <n v="1"/>
    <d v="2007-06-08T00:00:00"/>
    <x v="0"/>
    <n v="1"/>
    <s v="Santa Clara Community Organization"/>
    <n v="4231978"/>
    <n v="900462"/>
    <m/>
    <m/>
    <s v="HEITMAN CUSTOM HOMES"/>
    <m/>
    <s v="552 SILVER MEADOWS DR"/>
    <x v="6"/>
    <x v="0"/>
    <x v="0"/>
    <m/>
  </r>
  <r>
    <n v="7"/>
    <n v="1305"/>
    <n v="1"/>
    <d v="2007-06-13T00:00:00"/>
    <x v="0"/>
    <n v="1"/>
    <s v="Harlow Neighbors"/>
    <n v="4247664"/>
    <n v="890815"/>
    <m/>
    <m/>
    <s v="MARK ADKINS LEGACY HOMES INC"/>
    <m/>
    <s v="1685 BEST LN"/>
    <x v="6"/>
    <x v="0"/>
    <x v="0"/>
    <m/>
  </r>
  <r>
    <n v="7"/>
    <n v="1679"/>
    <n v="1"/>
    <d v="2007-06-13T00:00:00"/>
    <x v="0"/>
    <n v="1"/>
    <s v="Santa Clara Community Organization"/>
    <n v="4228457"/>
    <n v="897645"/>
    <m/>
    <m/>
    <s v="LIEBREICH MAX"/>
    <m/>
    <s v="333 LENORE LP"/>
    <x v="6"/>
    <x v="0"/>
    <x v="0"/>
    <m/>
  </r>
  <r>
    <n v="7"/>
    <n v="1681"/>
    <n v="1"/>
    <d v="2007-06-13T00:00:00"/>
    <x v="0"/>
    <n v="1"/>
    <s v="Santa Clara Community Organization"/>
    <n v="4228735"/>
    <n v="897437"/>
    <m/>
    <m/>
    <s v="R P D LLC"/>
    <m/>
    <s v="2425 LENORE DR"/>
    <x v="6"/>
    <x v="0"/>
    <x v="0"/>
    <m/>
  </r>
  <r>
    <n v="7"/>
    <n v="533"/>
    <n v="1"/>
    <d v="2007-06-18T00:00:00"/>
    <x v="5"/>
    <n v="5"/>
    <s v="West University Neighbors"/>
    <n v="4242136"/>
    <n v="877153"/>
    <m/>
    <m/>
    <s v="NEAL DAN E"/>
    <m/>
    <s v="633 E 14TH AVE"/>
    <x v="6"/>
    <x v="3"/>
    <x v="1"/>
    <m/>
  </r>
  <r>
    <n v="7"/>
    <n v="2092"/>
    <n v="1"/>
    <d v="2007-06-18T00:00:00"/>
    <x v="0"/>
    <n v="1"/>
    <s v="Churchill Area Neighbors"/>
    <n v="4221318"/>
    <n v="873550"/>
    <m/>
    <m/>
    <s v="GOSKIE CHRIS"/>
    <m/>
    <s v="2350 FOUR OAKS GRANGE RD"/>
    <x v="6"/>
    <x v="0"/>
    <x v="0"/>
    <m/>
  </r>
  <r>
    <n v="7"/>
    <n v="535"/>
    <n v="1"/>
    <d v="2007-06-21T00:00:00"/>
    <x v="5"/>
    <n v="4"/>
    <s v="West University Neighbors"/>
    <n v="4242134"/>
    <n v="877213"/>
    <m/>
    <m/>
    <s v="NEAL DAN E"/>
    <m/>
    <s v="622 E 13TH ALY"/>
    <x v="6"/>
    <x v="3"/>
    <x v="1"/>
    <m/>
  </r>
  <r>
    <n v="7"/>
    <n v="2598"/>
    <n v="1"/>
    <d v="2007-06-21T00:00:00"/>
    <x v="0"/>
    <n v="1"/>
    <s v="Northeast Neighbors"/>
    <n v="4251029"/>
    <n v="894845"/>
    <m/>
    <m/>
    <s v="FUTURE B HOMES INC"/>
    <m/>
    <s v="2691 VALLEY FORGE DR"/>
    <x v="6"/>
    <x v="0"/>
    <x v="0"/>
    <m/>
  </r>
  <r>
    <n v="7"/>
    <n v="2996"/>
    <n v="1"/>
    <d v="2007-06-21T00:00:00"/>
    <x v="1"/>
    <n v="1"/>
    <s v="Active Bethel Citizens"/>
    <n v="4214949"/>
    <n v="888055"/>
    <m/>
    <s v="Daneland MHP"/>
    <s v="DANELAND MBL HOME PARK LLC"/>
    <m/>
    <s v="1199 N TERRY ST, Unit 347"/>
    <x v="6"/>
    <x v="0"/>
    <x v="0"/>
    <m/>
  </r>
  <r>
    <n v="7"/>
    <n v="1304"/>
    <n v="1"/>
    <d v="2007-06-22T00:00:00"/>
    <x v="0"/>
    <n v="1"/>
    <s v="Harlow Neighbors"/>
    <n v="4247661"/>
    <n v="890750"/>
    <m/>
    <m/>
    <s v="MARK ADKINS LEGACY HOMES INC"/>
    <m/>
    <s v="1661 BEST LN"/>
    <x v="6"/>
    <x v="0"/>
    <x v="0"/>
    <m/>
  </r>
  <r>
    <n v="7"/>
    <n v="3006"/>
    <n v="1"/>
    <d v="2007-06-25T00:00:00"/>
    <x v="0"/>
    <n v="1"/>
    <s v="Active Bethel Citizens"/>
    <n v="4214611"/>
    <n v="885910"/>
    <m/>
    <s v="The Fir II B"/>
    <s v="J L S CUSTOM HOMES"/>
    <m/>
    <s v="5437 GOULD AVE"/>
    <x v="6"/>
    <x v="0"/>
    <x v="0"/>
    <m/>
  </r>
  <r>
    <n v="7"/>
    <n v="1426"/>
    <n v="1"/>
    <d v="2007-06-26T00:00:00"/>
    <x v="0"/>
    <n v="1"/>
    <s v="Friendly Area Neighbors"/>
    <n v="4239535"/>
    <n v="872487"/>
    <m/>
    <m/>
    <s v="HAGEN MIKE"/>
    <m/>
    <s v="2487 PORTLAND ALY"/>
    <x v="6"/>
    <x v="0"/>
    <x v="0"/>
    <m/>
  </r>
  <r>
    <n v="7"/>
    <n v="2438"/>
    <n v="1"/>
    <d v="2007-06-26T00:00:00"/>
    <x v="0"/>
    <n v="1"/>
    <s v="Laurel Hill Valley Citizens"/>
    <n v="4249881"/>
    <n v="876045"/>
    <m/>
    <m/>
    <s v="WORCESTER WHITNEY"/>
    <m/>
    <s v="1550 SYLVAN ST"/>
    <x v="6"/>
    <x v="0"/>
    <x v="0"/>
    <m/>
  </r>
  <r>
    <n v="7"/>
    <n v="2753"/>
    <n v="1"/>
    <d v="2007-06-26T00:00:00"/>
    <x v="0"/>
    <n v="1"/>
    <s v="Northeast Neighbors"/>
    <n v="4244878"/>
    <n v="895858"/>
    <m/>
    <m/>
    <s v="MELTEBEKE CONSTRUCTION DBA"/>
    <m/>
    <s v="2381 BONNIE VIEW DR"/>
    <x v="6"/>
    <x v="0"/>
    <x v="0"/>
    <m/>
  </r>
  <r>
    <n v="6"/>
    <n v="5014"/>
    <n v="1"/>
    <d v="2007-06-28T00:00:00"/>
    <x v="0"/>
    <n v="1"/>
    <s v="Cal Young Neighborhood Association"/>
    <n v="4238855"/>
    <n v="886238"/>
    <m/>
    <m/>
    <s v="J &amp; J ADKINS DEVELOPMENT CO"/>
    <m/>
    <s v="888 MEADOW BUTTE LP"/>
    <x v="6"/>
    <x v="0"/>
    <x v="0"/>
    <m/>
  </r>
  <r>
    <n v="7"/>
    <n v="1501"/>
    <n v="1"/>
    <d v="2007-06-28T00:00:00"/>
    <x v="0"/>
    <n v="1"/>
    <s v="Whiteaker Community Council"/>
    <n v="4238478"/>
    <n v="882961"/>
    <m/>
    <m/>
    <s v="VOGLER MATTHEW"/>
    <m/>
    <s v="328 CHESHIRE AVE"/>
    <x v="6"/>
    <x v="0"/>
    <x v="0"/>
    <m/>
  </r>
  <r>
    <n v="7"/>
    <n v="2161"/>
    <n v="1"/>
    <d v="2007-06-28T00:00:00"/>
    <x v="0"/>
    <n v="1"/>
    <s v="Southeast Neighbors"/>
    <n v="4239986"/>
    <n v="857433"/>
    <m/>
    <m/>
    <s v="STRAUB JIM"/>
    <m/>
    <s v="31930 OWL RD"/>
    <x v="6"/>
    <x v="0"/>
    <x v="0"/>
    <m/>
  </r>
  <r>
    <n v="7"/>
    <n v="1405"/>
    <n v="1"/>
    <d v="2007-06-29T00:00:00"/>
    <x v="0"/>
    <n v="1"/>
    <s v="Santa Clara Community Organization"/>
    <n v="4231904"/>
    <n v="900489"/>
    <m/>
    <m/>
    <s v="HEITMAN CUSTOM HOMES"/>
    <m/>
    <s v="548 SILVER MEADOWS DR"/>
    <x v="6"/>
    <x v="0"/>
    <x v="0"/>
    <m/>
  </r>
  <r>
    <n v="7"/>
    <n v="3199"/>
    <n v="1"/>
    <d v="2007-06-29T00:00:00"/>
    <x v="1"/>
    <n v="1"/>
    <s v="Active Bethel Citizens"/>
    <n v="4214949"/>
    <n v="888055"/>
    <m/>
    <m/>
    <s v="RASHER RANDALL"/>
    <m/>
    <s v="1199 N TERRY ST, Unit 261"/>
    <x v="6"/>
    <x v="0"/>
    <x v="0"/>
    <m/>
  </r>
  <r>
    <n v="7"/>
    <n v="2354"/>
    <n v="1"/>
    <d v="2007-07-02T00:00:00"/>
    <x v="0"/>
    <n v="1"/>
    <s v="Harlow Neighbors"/>
    <n v="4250131"/>
    <n v="884892"/>
    <m/>
    <m/>
    <s v="BANKS DARREN"/>
    <m/>
    <s v="3584 HICKORY AVE"/>
    <x v="6"/>
    <x v="0"/>
    <x v="0"/>
    <m/>
  </r>
  <r>
    <n v="7"/>
    <n v="3180"/>
    <n v="1"/>
    <d v="2007-07-02T00:00:00"/>
    <x v="1"/>
    <n v="1"/>
    <s v="Active Bethel Citizens"/>
    <n v="4215055"/>
    <n v="891734"/>
    <m/>
    <m/>
    <s v="HARWELL WILLIAM"/>
    <m/>
    <s v="1699 N TERRY ST, Unit 400"/>
    <x v="6"/>
    <x v="0"/>
    <x v="0"/>
    <m/>
  </r>
  <r>
    <n v="7"/>
    <n v="3212"/>
    <n v="1"/>
    <d v="2007-07-02T00:00:00"/>
    <x v="1"/>
    <n v="1"/>
    <s v="Trainsong Neighbors"/>
    <n v="4231618"/>
    <n v="883993"/>
    <m/>
    <s v="Garfield Park"/>
    <s v="ST VINCENT DE PAUL SOCIETY"/>
    <m/>
    <s v="120 N GARFIELD ST, Unit 5"/>
    <x v="6"/>
    <x v="0"/>
    <x v="0"/>
    <m/>
  </r>
  <r>
    <n v="7"/>
    <n v="2396"/>
    <n v="1"/>
    <d v="2007-07-03T00:00:00"/>
    <x v="0"/>
    <n v="1"/>
    <s v="Harlow Neighbors"/>
    <n v="4250335"/>
    <n v="880330"/>
    <m/>
    <m/>
    <s v="SEBRING MARK"/>
    <m/>
    <s v="461 LINDLEY LN"/>
    <x v="6"/>
    <x v="0"/>
    <x v="0"/>
    <m/>
  </r>
  <r>
    <n v="7"/>
    <n v="2383"/>
    <n v="1"/>
    <d v="2007-07-05T00:00:00"/>
    <x v="0"/>
    <n v="1"/>
    <s v="Active Bethel Citizens"/>
    <n v="4216133"/>
    <n v="889828"/>
    <m/>
    <m/>
    <s v="D R HORTON INC"/>
    <m/>
    <s v="4953 HYDE LN"/>
    <x v="6"/>
    <x v="0"/>
    <x v="0"/>
    <m/>
  </r>
  <r>
    <n v="7"/>
    <n v="3329"/>
    <n v="1"/>
    <d v="2007-07-06T00:00:00"/>
    <x v="1"/>
    <n v="1"/>
    <s v="Northeast Neighbors"/>
    <n v="4241157"/>
    <n v="895776"/>
    <m/>
    <s v="Falconwood Village"/>
    <s v="FALCONWOOD VILLAGE"/>
    <m/>
    <s v="1475 GREEN ACRES RD, Unit 127"/>
    <x v="6"/>
    <x v="0"/>
    <x v="0"/>
    <m/>
  </r>
  <r>
    <n v="7"/>
    <n v="3331"/>
    <n v="1"/>
    <d v="2007-07-06T00:00:00"/>
    <x v="1"/>
    <n v="1"/>
    <s v="Northeast Neighbors"/>
    <n v="4241157"/>
    <n v="895776"/>
    <m/>
    <s v="Falconwood Village"/>
    <s v="FALCONWOOD VILLAGE"/>
    <m/>
    <s v="1475 GREEN ACRES RD, Unit 128"/>
    <x v="6"/>
    <x v="0"/>
    <x v="0"/>
    <m/>
  </r>
  <r>
    <n v="6"/>
    <n v="5011"/>
    <n v="1"/>
    <d v="2007-07-09T00:00:00"/>
    <x v="0"/>
    <n v="1"/>
    <s v="Cal Young Neighborhood Association"/>
    <n v="4238862"/>
    <n v="886160"/>
    <m/>
    <m/>
    <s v="J &amp; J ADKINS DEVELOPMENT CO"/>
    <m/>
    <s v="802 MEADOW BUTTE LP"/>
    <x v="6"/>
    <x v="0"/>
    <x v="0"/>
    <m/>
  </r>
  <r>
    <n v="7"/>
    <n v="2128"/>
    <n v="1"/>
    <d v="2007-07-09T00:00:00"/>
    <x v="3"/>
    <n v="2"/>
    <s v="Cal Young Neighborhood Association"/>
    <n v="4238890"/>
    <n v="886570"/>
    <m/>
    <m/>
    <s v="BEST ROBERT K &amp; CINDY L"/>
    <m/>
    <s v="861 MEADOW BUTTE LP"/>
    <x v="6"/>
    <x v="1"/>
    <x v="1"/>
    <s v="not SDU. Is either a duplex or 2-family."/>
  </r>
  <r>
    <n v="7"/>
    <n v="2574"/>
    <n v="1"/>
    <d v="2007-07-09T00:00:00"/>
    <x v="0"/>
    <n v="1"/>
    <s v="Cal Young Neighborhood Association"/>
    <n v="4243706"/>
    <n v="886586"/>
    <m/>
    <m/>
    <s v="WALTER CUSTOM HOMES"/>
    <m/>
    <s v="2210 TURNBERRY CT"/>
    <x v="6"/>
    <x v="0"/>
    <x v="0"/>
    <m/>
  </r>
  <r>
    <n v="7"/>
    <n v="2983"/>
    <n v="1"/>
    <d v="2007-07-11T00:00:00"/>
    <x v="0"/>
    <n v="1"/>
    <s v="Santa Clara Community Organization"/>
    <n v="4226725"/>
    <n v="908185"/>
    <m/>
    <m/>
    <s v="FUTURE B HOMES INC"/>
    <m/>
    <s v="110 STONEHAVEN ST"/>
    <x v="6"/>
    <x v="0"/>
    <x v="0"/>
    <m/>
  </r>
  <r>
    <n v="7"/>
    <n v="3209"/>
    <n v="1"/>
    <d v="2007-07-11T00:00:00"/>
    <x v="2"/>
    <n v="1"/>
    <s v="Northeast Neighbors"/>
    <n v="4248474"/>
    <n v="897260"/>
    <m/>
    <m/>
    <s v="VANMETER JAMIN P &amp; ANDREA L"/>
    <m/>
    <s v="109 HILL VIEW LANE 1"/>
    <x v="6"/>
    <x v="0"/>
    <x v="0"/>
    <m/>
  </r>
  <r>
    <n v="7"/>
    <n v="2887"/>
    <n v="1"/>
    <d v="2007-07-13T00:00:00"/>
    <x v="0"/>
    <n v="1"/>
    <s v="Santa Clara Community Organization"/>
    <n v="4232082"/>
    <n v="900629"/>
    <m/>
    <m/>
    <s v="HEITMAN CUSTOM HOMES"/>
    <m/>
    <s v="565 SILVER MEADOWS DR"/>
    <x v="6"/>
    <x v="0"/>
    <x v="0"/>
    <m/>
  </r>
  <r>
    <n v="7"/>
    <n v="2176"/>
    <n v="1"/>
    <d v="2007-07-18T00:00:00"/>
    <x v="0"/>
    <n v="1"/>
    <s v="Southeast Neighbors"/>
    <n v="4240743"/>
    <n v="858318"/>
    <m/>
    <m/>
    <s v="ALLEN PAUL"/>
    <m/>
    <s v="866 FOXBORO LN"/>
    <x v="6"/>
    <x v="0"/>
    <x v="0"/>
    <m/>
  </r>
  <r>
    <n v="7"/>
    <n v="2688"/>
    <n v="1"/>
    <d v="2007-07-18T00:00:00"/>
    <x v="0"/>
    <n v="1"/>
    <s v="Harlow Neighbors"/>
    <n v="4250138"/>
    <n v="884961"/>
    <m/>
    <m/>
    <s v="GILBERT ROBERT &amp; JANE"/>
    <m/>
    <s v="3586 HICKORY AVE"/>
    <x v="6"/>
    <x v="0"/>
    <x v="0"/>
    <m/>
  </r>
  <r>
    <n v="7"/>
    <n v="2999"/>
    <n v="1"/>
    <d v="2007-07-19T00:00:00"/>
    <x v="0"/>
    <n v="1"/>
    <s v="Northeast Neighbors"/>
    <n v="4245958"/>
    <n v="896549"/>
    <m/>
    <m/>
    <s v="HAYDEN ENTERPRISES INC"/>
    <m/>
    <s v="2433 MOUNTAIN TER"/>
    <x v="6"/>
    <x v="0"/>
    <x v="0"/>
    <m/>
  </r>
  <r>
    <n v="6"/>
    <n v="5691"/>
    <n v="1"/>
    <d v="2007-07-20T00:00:00"/>
    <x v="5"/>
    <n v="10"/>
    <s v="Cal Young Neighborhood Association"/>
    <n v="4240709"/>
    <n v="889549"/>
    <m/>
    <s v="The Farm at Cal Young"/>
    <s v="JENNINGS DEVELOPMENT LLC"/>
    <m/>
    <s v="1505 FARM HOUSE DR"/>
    <x v="6"/>
    <x v="3"/>
    <x v="1"/>
    <m/>
  </r>
  <r>
    <n v="6"/>
    <n v="5692"/>
    <n v="1"/>
    <d v="2007-07-20T00:00:00"/>
    <x v="5"/>
    <n v="5"/>
    <s v="Cal Young Neighborhood Association"/>
    <n v="4240934"/>
    <n v="889316"/>
    <m/>
    <s v="The Farm at Cal Young"/>
    <s v="JENNINGS DEVELOPMENT LLC"/>
    <m/>
    <s v="1445 PERDUE LP"/>
    <x v="6"/>
    <x v="3"/>
    <x v="1"/>
    <m/>
  </r>
  <r>
    <n v="6"/>
    <n v="5693"/>
    <n v="1"/>
    <d v="2007-07-20T00:00:00"/>
    <x v="5"/>
    <n v="3"/>
    <s v="Cal Young Neighborhood Association"/>
    <n v="4240804"/>
    <n v="889286"/>
    <m/>
    <s v="The Farm at Cal Young"/>
    <s v="JENNINGS DEVELOPMENT LLC"/>
    <m/>
    <s v="1415 PERDUE LP"/>
    <x v="6"/>
    <x v="3"/>
    <x v="1"/>
    <m/>
  </r>
  <r>
    <n v="6"/>
    <n v="5694"/>
    <n v="1"/>
    <d v="2007-07-20T00:00:00"/>
    <x v="5"/>
    <n v="4"/>
    <s v="Cal Young Neighborhood Association"/>
    <n v="4240773"/>
    <n v="889316"/>
    <m/>
    <s v="The Farm at Cal Young"/>
    <s v="JENNINGS DEVELOPMENT LLC"/>
    <m/>
    <s v="1410 PERDUE LP"/>
    <x v="6"/>
    <x v="3"/>
    <x v="1"/>
    <m/>
  </r>
  <r>
    <n v="6"/>
    <n v="5695"/>
    <n v="1"/>
    <d v="2007-07-20T00:00:00"/>
    <x v="5"/>
    <n v="4"/>
    <s v="Cal Young Neighborhood Association"/>
    <n v="4240703"/>
    <n v="889436"/>
    <m/>
    <s v="The Farm at Cal Young"/>
    <s v="JENNINGS DEVELOPMENT LLC"/>
    <m/>
    <s v="1510 FARM HOUSE DR"/>
    <x v="6"/>
    <x v="3"/>
    <x v="1"/>
    <m/>
  </r>
  <r>
    <n v="6"/>
    <n v="5696"/>
    <n v="1"/>
    <d v="2007-07-20T00:00:00"/>
    <x v="5"/>
    <n v="4"/>
    <s v="Cal Young Neighborhood Association"/>
    <n v="4240847"/>
    <n v="889400"/>
    <m/>
    <s v="The Farm at Cal Young"/>
    <s v="JENNINGS DEVELOPMENT LLC"/>
    <m/>
    <s v="1450 PERDUE LP"/>
    <x v="6"/>
    <x v="3"/>
    <x v="1"/>
    <m/>
  </r>
  <r>
    <n v="7"/>
    <n v="3151"/>
    <n v="1"/>
    <d v="2007-07-20T00:00:00"/>
    <x v="2"/>
    <n v="1"/>
    <s v="Active Bethel Citizens"/>
    <n v="4214346"/>
    <n v="890766"/>
    <m/>
    <m/>
    <s v="FUQUA HOMES DESIGN CENTER"/>
    <m/>
    <s v="5301 ELK RIDGE DR"/>
    <x v="6"/>
    <x v="0"/>
    <x v="0"/>
    <m/>
  </r>
  <r>
    <n v="7"/>
    <n v="1198"/>
    <n v="1"/>
    <d v="2007-07-23T00:00:00"/>
    <x v="0"/>
    <n v="1"/>
    <s v="River Road Community Organization"/>
    <n v="4227917"/>
    <n v="889400"/>
    <m/>
    <m/>
    <s v="STICH DAVID"/>
    <m/>
    <s v="1716 ELKAY DR"/>
    <x v="6"/>
    <x v="0"/>
    <x v="0"/>
    <m/>
  </r>
  <r>
    <n v="7"/>
    <n v="1866"/>
    <n v="1"/>
    <d v="2007-07-24T00:00:00"/>
    <x v="0"/>
    <n v="1"/>
    <s v="Santa Clara Community Organization"/>
    <n v="4228739"/>
    <n v="897555"/>
    <m/>
    <m/>
    <s v="PHILLIPS INNOVATIONS LLC"/>
    <m/>
    <s v="2457 LENORE DR"/>
    <x v="6"/>
    <x v="0"/>
    <x v="0"/>
    <m/>
  </r>
  <r>
    <n v="6"/>
    <n v="6045"/>
    <n v="1"/>
    <d v="2007-07-25T00:00:00"/>
    <x v="3"/>
    <n v="2"/>
    <s v="Whiteaker Community Council"/>
    <n v="4237320"/>
    <n v="882976"/>
    <m/>
    <m/>
    <s v="HOUSER INVESTMENTS LLC"/>
    <m/>
    <s v="22 N JEFFERSON ST"/>
    <x v="6"/>
    <x v="1"/>
    <x v="1"/>
    <m/>
  </r>
  <r>
    <n v="6"/>
    <n v="6049"/>
    <n v="1"/>
    <d v="2007-07-25T00:00:00"/>
    <x v="8"/>
    <n v="4"/>
    <s v="Whiteaker Community Council"/>
    <n v="4237245"/>
    <n v="882992"/>
    <m/>
    <m/>
    <s v="HOUSER INVESTMENTS LLC"/>
    <m/>
    <s v="25 N JEFFERSON ALY"/>
    <x v="6"/>
    <x v="1"/>
    <x v="1"/>
    <m/>
  </r>
  <r>
    <n v="7"/>
    <n v="2478"/>
    <n v="1"/>
    <d v="2007-07-26T00:00:00"/>
    <x v="0"/>
    <n v="1"/>
    <s v="Santa Clara Community Organization"/>
    <n v="4223882"/>
    <n v="898844"/>
    <m/>
    <m/>
    <s v="CRESCENT HOMES INC"/>
    <m/>
    <s v="2671 CROWTHER DR"/>
    <x v="6"/>
    <x v="0"/>
    <x v="0"/>
    <m/>
  </r>
  <r>
    <n v="6"/>
    <n v="5013"/>
    <n v="1"/>
    <d v="2007-07-27T00:00:00"/>
    <x v="0"/>
    <n v="1"/>
    <s v="Cal Young Neighborhood Association"/>
    <n v="4238918"/>
    <n v="886281"/>
    <m/>
    <m/>
    <s v="J &amp; J ADKINS DEVELOPMENT CO"/>
    <m/>
    <s v="814 MEADOW BUTTE LP"/>
    <x v="6"/>
    <x v="0"/>
    <x v="0"/>
    <m/>
  </r>
  <r>
    <n v="7"/>
    <n v="2558"/>
    <n v="1"/>
    <d v="2007-07-27T00:00:00"/>
    <x v="0"/>
    <n v="1"/>
    <s v="Santa Clara Community Organization"/>
    <n v="4233397"/>
    <n v="898434"/>
    <m/>
    <m/>
    <s v="BAUGNON J BRYAN"/>
    <m/>
    <s v="2622 KLAMATH ST"/>
    <x v="6"/>
    <x v="0"/>
    <x v="0"/>
    <m/>
  </r>
  <r>
    <n v="7"/>
    <n v="2951"/>
    <n v="1"/>
    <d v="2007-07-30T00:00:00"/>
    <x v="0"/>
    <n v="1"/>
    <s v="Northeast Neighbors"/>
    <n v="4251289"/>
    <n v="894114"/>
    <m/>
    <m/>
    <s v="ANSLOW &amp; DEGENEAULT"/>
    <m/>
    <s v="2625 VALLEY FORGE DR"/>
    <x v="6"/>
    <x v="0"/>
    <x v="0"/>
    <m/>
  </r>
  <r>
    <n v="7"/>
    <n v="2658"/>
    <n v="1"/>
    <d v="2007-07-31T00:00:00"/>
    <x v="0"/>
    <n v="1"/>
    <s v="Northeast Neighbors"/>
    <n v="4248474"/>
    <n v="897260"/>
    <m/>
    <m/>
    <s v="VANMETER JAMIN P &amp; ANDREA L"/>
    <m/>
    <s v="109 HILL VIEW LANE 1"/>
    <x v="6"/>
    <x v="0"/>
    <x v="0"/>
    <m/>
  </r>
  <r>
    <n v="7"/>
    <n v="3524"/>
    <n v="1"/>
    <d v="2007-07-31T00:00:00"/>
    <x v="2"/>
    <n v="1"/>
    <s v="Active Bethel Citizens"/>
    <n v="4214465"/>
    <n v="890721"/>
    <m/>
    <m/>
    <s v="FUQUA HOMES DESIGN CENTER"/>
    <m/>
    <s v="5267 ELK RIDGE DR"/>
    <x v="6"/>
    <x v="0"/>
    <x v="0"/>
    <m/>
  </r>
  <r>
    <n v="7"/>
    <n v="3532"/>
    <n v="1"/>
    <d v="2007-07-31T00:00:00"/>
    <x v="2"/>
    <n v="1"/>
    <s v="Active Bethel Citizens"/>
    <n v="4214415"/>
    <n v="890820"/>
    <m/>
    <m/>
    <s v="FUQUA HOMES DESIGN CENTER"/>
    <m/>
    <s v="5296 GOLDEN EAGLE DR"/>
    <x v="6"/>
    <x v="0"/>
    <x v="0"/>
    <m/>
  </r>
  <r>
    <n v="7"/>
    <n v="1959"/>
    <n v="1"/>
    <d v="2007-08-01T00:00:00"/>
    <x v="0"/>
    <n v="1"/>
    <s v="Santa Clara Community Organization"/>
    <n v="4229009"/>
    <n v="897762"/>
    <m/>
    <m/>
    <s v="CHALUS CONSTRUCTION"/>
    <m/>
    <s v="2489 DALTON DR"/>
    <x v="6"/>
    <x v="0"/>
    <x v="0"/>
    <m/>
  </r>
  <r>
    <n v="7"/>
    <n v="3155"/>
    <n v="1"/>
    <d v="2007-08-01T00:00:00"/>
    <x v="6"/>
    <n v="1"/>
    <s v="Fairmount Neighbors"/>
    <n v="4248135"/>
    <n v="870936"/>
    <m/>
    <m/>
    <s v="HERTZ MICHAEL RANDALL"/>
    <m/>
    <s v="2804 CAPITAL DR, Unit A"/>
    <x v="6"/>
    <x v="0"/>
    <x v="0"/>
    <m/>
  </r>
  <r>
    <n v="7"/>
    <n v="3100"/>
    <n v="1"/>
    <d v="2007-08-06T00:00:00"/>
    <x v="0"/>
    <n v="1"/>
    <s v="Churchill Area Neighbors"/>
    <n v="4226668"/>
    <n v="871651"/>
    <m/>
    <m/>
    <s v="GERMANN GUY"/>
    <m/>
    <s v="3489 MOUNTAIN ASH BLVD"/>
    <x v="6"/>
    <x v="0"/>
    <x v="0"/>
    <m/>
  </r>
  <r>
    <n v="7"/>
    <n v="3333"/>
    <n v="1"/>
    <d v="2007-08-06T00:00:00"/>
    <x v="0"/>
    <n v="1"/>
    <s v="Santa Clara Community Organization"/>
    <n v="4225832"/>
    <n v="900709"/>
    <m/>
    <m/>
    <s v="DREAMWORKS FINE HOMES"/>
    <m/>
    <s v="870 BOBOLINK AVE"/>
    <x v="6"/>
    <x v="0"/>
    <x v="0"/>
    <m/>
  </r>
  <r>
    <n v="7"/>
    <n v="3444"/>
    <n v="1"/>
    <d v="2007-08-07T00:00:00"/>
    <x v="0"/>
    <n v="1"/>
    <s v="Northeast Neighbors"/>
    <n v="4251282"/>
    <n v="893865"/>
    <m/>
    <m/>
    <s v="FUTURE B HOMES INC"/>
    <m/>
    <s v="2603 VALLEY FORGE DR"/>
    <x v="6"/>
    <x v="0"/>
    <x v="0"/>
    <m/>
  </r>
  <r>
    <n v="7"/>
    <n v="2227"/>
    <n v="1"/>
    <d v="2007-08-10T00:00:00"/>
    <x v="0"/>
    <n v="1"/>
    <s v="Unknown"/>
    <m/>
    <m/>
    <m/>
    <m/>
    <s v="KOALA CONSTRUCTION INC"/>
    <m/>
    <s v="645 LORANE HWY"/>
    <x v="6"/>
    <x v="0"/>
    <x v="0"/>
    <m/>
  </r>
  <r>
    <n v="7"/>
    <n v="2985"/>
    <n v="1"/>
    <d v="2007-08-10T00:00:00"/>
    <x v="0"/>
    <n v="1"/>
    <s v="Cal Young Neighborhood Association"/>
    <n v="4243834"/>
    <n v="886724"/>
    <m/>
    <m/>
    <s v="WALTER CUSTOM HOMES"/>
    <m/>
    <s v="2235 TURNBERRY CT"/>
    <x v="6"/>
    <x v="0"/>
    <x v="0"/>
    <m/>
  </r>
  <r>
    <n v="7"/>
    <n v="3080"/>
    <n v="1"/>
    <d v="2007-08-10T00:00:00"/>
    <x v="0"/>
    <n v="1"/>
    <s v="Active Bethel Citizens"/>
    <n v="4216136"/>
    <n v="893501"/>
    <m/>
    <m/>
    <s v="WISSIG MICHAEL &amp; ERIN"/>
    <m/>
    <s v="2182 E IRWIN WAY"/>
    <x v="6"/>
    <x v="0"/>
    <x v="0"/>
    <m/>
  </r>
  <r>
    <n v="7"/>
    <n v="3334"/>
    <n v="1"/>
    <d v="2007-08-13T00:00:00"/>
    <x v="0"/>
    <n v="1"/>
    <s v="Santa Clara Community Organization"/>
    <n v="4225885"/>
    <n v="900707"/>
    <m/>
    <m/>
    <s v="DREAMWORKS FINE HOMES"/>
    <m/>
    <s v="850 BOBOLINK AVE"/>
    <x v="6"/>
    <x v="0"/>
    <x v="0"/>
    <m/>
  </r>
  <r>
    <n v="7"/>
    <n v="3363"/>
    <n v="1"/>
    <d v="2007-08-13T00:00:00"/>
    <x v="0"/>
    <n v="1"/>
    <s v="Active Bethel Citizens"/>
    <n v="4222208"/>
    <n v="888676"/>
    <m/>
    <m/>
    <s v="DREAMCRAFTERS LLC"/>
    <m/>
    <s v="1219 TANEY ST"/>
    <x v="6"/>
    <x v="0"/>
    <x v="0"/>
    <m/>
  </r>
  <r>
    <n v="7"/>
    <n v="3590"/>
    <n v="1"/>
    <d v="2007-08-14T00:00:00"/>
    <x v="0"/>
    <n v="1"/>
    <s v="Northeast Neighbors"/>
    <n v="4250714"/>
    <n v="894434"/>
    <m/>
    <m/>
    <s v="ANSLOW &amp; DEGENEAULT"/>
    <m/>
    <s v="2692 CHESAPEAKE DR"/>
    <x v="6"/>
    <x v="0"/>
    <x v="0"/>
    <m/>
  </r>
  <r>
    <n v="7"/>
    <n v="2682"/>
    <n v="1"/>
    <d v="2007-08-15T00:00:00"/>
    <x v="0"/>
    <n v="1"/>
    <s v="West University Neighbors"/>
    <n v="4241118"/>
    <n v="876814"/>
    <m/>
    <m/>
    <s v="HANSEN DEAN"/>
    <m/>
    <s v="1480 MILL ST"/>
    <x v="6"/>
    <x v="0"/>
    <x v="0"/>
    <m/>
  </r>
  <r>
    <n v="7"/>
    <n v="3020"/>
    <n v="1"/>
    <d v="2007-08-15T00:00:00"/>
    <x v="0"/>
    <n v="1"/>
    <s v="Southeast Neighbors"/>
    <n v="4247419"/>
    <n v="862436"/>
    <m/>
    <m/>
    <s v="ROE CINDY &amp; KAMPEN TONY"/>
    <m/>
    <s v="4515 S SHASTA LP"/>
    <x v="6"/>
    <x v="0"/>
    <x v="0"/>
    <m/>
  </r>
  <r>
    <n v="7"/>
    <n v="2258"/>
    <n v="1"/>
    <d v="2007-08-16T00:00:00"/>
    <x v="0"/>
    <n v="1"/>
    <s v="Santa Clara Community Organization"/>
    <n v="4232157"/>
    <n v="900628"/>
    <m/>
    <m/>
    <s v="HEITMAN CUSTOM HOMES"/>
    <m/>
    <s v="579 SILVER MEADOWS DR"/>
    <x v="6"/>
    <x v="0"/>
    <x v="0"/>
    <m/>
  </r>
  <r>
    <n v="7"/>
    <n v="3575"/>
    <n v="1"/>
    <d v="2007-08-21T00:00:00"/>
    <x v="0"/>
    <n v="1"/>
    <s v="Santa Clara Community Organization"/>
    <n v="4228495"/>
    <n v="908908"/>
    <m/>
    <m/>
    <s v="CERKONEY RANDY &amp; STEPHANIE"/>
    <m/>
    <s v="328 BEACON DR"/>
    <x v="6"/>
    <x v="0"/>
    <x v="0"/>
    <m/>
  </r>
  <r>
    <n v="7"/>
    <n v="3812"/>
    <n v="1"/>
    <d v="2007-08-22T00:00:00"/>
    <x v="0"/>
    <n v="1"/>
    <s v="Harlow Neighbors"/>
    <n v="4250728"/>
    <n v="888999"/>
    <m/>
    <m/>
    <s v="MELTEBEKE DAVID"/>
    <m/>
    <s v="1169 REGENCY DR"/>
    <x v="6"/>
    <x v="0"/>
    <x v="0"/>
    <m/>
  </r>
  <r>
    <n v="6"/>
    <n v="4532"/>
    <n v="1"/>
    <d v="2007-08-23T00:00:00"/>
    <x v="5"/>
    <n v="1"/>
    <s v="Northeast Neighbors"/>
    <n v="4249014"/>
    <n v="894861"/>
    <m/>
    <s v="C1"/>
    <s v="PACIFIC CREST HOME LOANS"/>
    <m/>
    <s v="2824 LORD BYRON PL"/>
    <x v="6"/>
    <x v="3"/>
    <x v="1"/>
    <m/>
  </r>
  <r>
    <n v="6"/>
    <n v="6457"/>
    <n v="1"/>
    <d v="2007-08-23T00:00:00"/>
    <x v="5"/>
    <n v="1"/>
    <s v="Northeast Neighbors"/>
    <n v="4249013"/>
    <n v="894890"/>
    <m/>
    <s v="C2"/>
    <s v="PACIFIC CREST HOME LOANS"/>
    <m/>
    <s v="2834 LORD BYRON PL"/>
    <x v="6"/>
    <x v="3"/>
    <x v="1"/>
    <m/>
  </r>
  <r>
    <n v="7"/>
    <n v="2789"/>
    <n v="1"/>
    <d v="2007-08-23T00:00:00"/>
    <x v="0"/>
    <n v="1"/>
    <s v="Northeast Neighbors"/>
    <n v="4244085"/>
    <n v="898841"/>
    <m/>
    <m/>
    <s v="REYNOLDS NATHAN"/>
    <m/>
    <s v="3561 WALTON LN"/>
    <x v="6"/>
    <x v="0"/>
    <x v="0"/>
    <m/>
  </r>
  <r>
    <n v="7"/>
    <n v="2799"/>
    <n v="1"/>
    <d v="2007-08-23T00:00:00"/>
    <x v="12"/>
    <n v="1"/>
    <s v="Downtown Neighborhood Association"/>
    <n v="4238590"/>
    <n v="877923"/>
    <s v="Apartment 1-4 Units"/>
    <m/>
    <s v="DMB GREEN LTD"/>
    <m/>
    <s v="260 W 12TH AVE"/>
    <x v="6"/>
    <x v="1"/>
    <x v="1"/>
    <s v="Duncan &amp; Brown offices on 12th, 1 apartment added. Changed multiple use from SFD to Apartment 1-4._x000a_Need to count apartment."/>
  </r>
  <r>
    <n v="7"/>
    <n v="3341"/>
    <n v="1"/>
    <d v="2007-08-23T00:00:00"/>
    <x v="0"/>
    <n v="1"/>
    <s v="Fairmount Neighbors"/>
    <n v="4246525"/>
    <n v="872769"/>
    <m/>
    <m/>
    <s v="GRAY JOAN &amp; HOFFMAN HARRIS"/>
    <m/>
    <s v="2475 VAN NESS ST"/>
    <x v="6"/>
    <x v="0"/>
    <x v="0"/>
    <m/>
  </r>
  <r>
    <n v="7"/>
    <n v="1684"/>
    <n v="1"/>
    <d v="2007-08-24T00:00:00"/>
    <x v="0"/>
    <n v="1"/>
    <s v="Santa Clara Community Organization"/>
    <n v="4228734"/>
    <n v="897316"/>
    <m/>
    <m/>
    <s v="D &amp; B QUALITY CONSTRUCTION"/>
    <m/>
    <s v="2403 LENORE DR"/>
    <x v="6"/>
    <x v="0"/>
    <x v="0"/>
    <m/>
  </r>
  <r>
    <n v="7"/>
    <n v="3526"/>
    <n v="1"/>
    <d v="2007-08-30T00:00:00"/>
    <x v="2"/>
    <n v="1"/>
    <s v="Active Bethel Citizens"/>
    <n v="4214471"/>
    <n v="890802"/>
    <m/>
    <m/>
    <s v="FUQUA HOMES DESIGN CENTER"/>
    <m/>
    <s v="5280 GOLDEN EAGLE DR"/>
    <x v="6"/>
    <x v="0"/>
    <x v="0"/>
    <m/>
  </r>
  <r>
    <n v="7"/>
    <n v="3528"/>
    <n v="1"/>
    <d v="2007-08-30T00:00:00"/>
    <x v="2"/>
    <n v="1"/>
    <s v="Active Bethel Citizens"/>
    <n v="4214414"/>
    <n v="890742"/>
    <m/>
    <m/>
    <s v="FUQUA HOMES DESIGN CENTER"/>
    <m/>
    <s v="5283 ELK RIDGE DR"/>
    <x v="6"/>
    <x v="0"/>
    <x v="0"/>
    <m/>
  </r>
  <r>
    <n v="7"/>
    <n v="3161"/>
    <n v="1"/>
    <d v="2007-08-31T00:00:00"/>
    <x v="0"/>
    <n v="1"/>
    <s v="Cal Young Neighborhood Association"/>
    <n v="4242437"/>
    <n v="892159"/>
    <m/>
    <m/>
    <s v="DAHL RICH"/>
    <m/>
    <s v="2084 SHILOH ST"/>
    <x v="6"/>
    <x v="0"/>
    <x v="0"/>
    <m/>
  </r>
  <r>
    <n v="7"/>
    <n v="4303"/>
    <n v="1"/>
    <d v="2007-08-31T00:00:00"/>
    <x v="1"/>
    <n v="1"/>
    <s v="Active Bethel Citizens"/>
    <n v="4215055"/>
    <n v="891734"/>
    <m/>
    <m/>
    <s v="SUN HOMES"/>
    <m/>
    <s v="1699 N TERRY ST, Unit 368"/>
    <x v="6"/>
    <x v="0"/>
    <x v="0"/>
    <m/>
  </r>
  <r>
    <n v="7"/>
    <n v="1784"/>
    <n v="1"/>
    <d v="2007-09-04T00:00:00"/>
    <x v="6"/>
    <n v="1"/>
    <s v="Whiteaker Community Council"/>
    <n v="4236012"/>
    <n v="882668"/>
    <m/>
    <m/>
    <s v="WARTLUFT ELIZABETH"/>
    <m/>
    <s v="940 CLARK ST"/>
    <x v="6"/>
    <x v="0"/>
    <x v="0"/>
    <m/>
  </r>
  <r>
    <n v="7"/>
    <n v="3669"/>
    <n v="1"/>
    <d v="2007-09-04T00:00:00"/>
    <x v="0"/>
    <n v="1"/>
    <s v="Northeast Neighbors"/>
    <n v="4246323"/>
    <n v="896439"/>
    <m/>
    <m/>
    <s v="HAYDEN HOMES"/>
    <m/>
    <s v="2498 MOUNTAIN TER"/>
    <x v="6"/>
    <x v="0"/>
    <x v="0"/>
    <m/>
  </r>
  <r>
    <n v="6"/>
    <n v="4317"/>
    <n v="1"/>
    <d v="2007-09-05T00:00:00"/>
    <x v="0"/>
    <n v="1"/>
    <s v="Cal Young Neighborhood Association"/>
    <n v="4239086"/>
    <n v="886392"/>
    <m/>
    <m/>
    <s v="J &amp; J ADKINS DEVELOPMENT CO"/>
    <m/>
    <s v="827 MEADOW BUTTE LP"/>
    <x v="6"/>
    <x v="0"/>
    <x v="0"/>
    <m/>
  </r>
  <r>
    <n v="7"/>
    <n v="3748"/>
    <n v="1"/>
    <d v="2007-09-05T00:00:00"/>
    <x v="0"/>
    <n v="1"/>
    <s v="Churchill Area Neighbors"/>
    <n v="4226738"/>
    <n v="871605"/>
    <m/>
    <m/>
    <s v="BURNETT STEVE"/>
    <m/>
    <s v="3475 MOUNTAIN ASH BLVD"/>
    <x v="6"/>
    <x v="0"/>
    <x v="0"/>
    <m/>
  </r>
  <r>
    <n v="7"/>
    <n v="3238"/>
    <n v="1"/>
    <d v="2007-09-06T00:00:00"/>
    <x v="0"/>
    <n v="1"/>
    <s v="River Road Community Organization"/>
    <n v="4232292"/>
    <n v="886524"/>
    <m/>
    <m/>
    <s v="WEST LESLIE L &amp; DAWN A K"/>
    <m/>
    <s v="95 ALBERTA LN"/>
    <x v="6"/>
    <x v="0"/>
    <x v="0"/>
    <m/>
  </r>
  <r>
    <n v="7"/>
    <n v="3530"/>
    <n v="1"/>
    <d v="2007-09-06T00:00:00"/>
    <x v="2"/>
    <n v="1"/>
    <s v="Active Bethel Citizens"/>
    <n v="4214405"/>
    <n v="890620"/>
    <m/>
    <m/>
    <s v="FUQUA HOMES DESIGN CENTER"/>
    <m/>
    <s v="5288 ELK RIDGE DR"/>
    <x v="6"/>
    <x v="0"/>
    <x v="0"/>
    <m/>
  </r>
  <r>
    <n v="7"/>
    <n v="4110"/>
    <n v="1"/>
    <d v="2007-09-10T00:00:00"/>
    <x v="0"/>
    <n v="1"/>
    <s v="Santa Clara Community Organization"/>
    <n v="4229840"/>
    <n v="897165"/>
    <m/>
    <m/>
    <s v="MASSIMI TERRA NOVA"/>
    <m/>
    <s v="136 RUBY AVE"/>
    <x v="6"/>
    <x v="0"/>
    <x v="0"/>
    <m/>
  </r>
  <r>
    <n v="7"/>
    <n v="3160"/>
    <n v="1"/>
    <d v="2007-09-11T00:00:00"/>
    <x v="0"/>
    <n v="1"/>
    <s v="Cal Young Neighborhood Association"/>
    <n v="4242302"/>
    <n v="892169"/>
    <m/>
    <m/>
    <s v="DAHL RICH"/>
    <m/>
    <s v="2080 SHILOH ST"/>
    <x v="6"/>
    <x v="0"/>
    <x v="0"/>
    <m/>
  </r>
  <r>
    <n v="7"/>
    <n v="3842"/>
    <n v="1"/>
    <d v="2007-09-11T00:00:00"/>
    <x v="0"/>
    <n v="1"/>
    <s v="Northeast Neighbors"/>
    <n v="4245971"/>
    <n v="896363"/>
    <m/>
    <m/>
    <s v="HAYDEN HOMES"/>
    <m/>
    <s v="2405 MOUNTAIN TER"/>
    <x v="6"/>
    <x v="0"/>
    <x v="0"/>
    <m/>
  </r>
  <r>
    <n v="7"/>
    <n v="4069"/>
    <n v="1"/>
    <d v="2007-09-11T00:00:00"/>
    <x v="0"/>
    <n v="1"/>
    <s v="Northeast Neighbors"/>
    <n v="4245972"/>
    <n v="896481"/>
    <m/>
    <m/>
    <s v="HAYDEN HOMES LLC"/>
    <m/>
    <s v="2427 MOUNTAIN TER"/>
    <x v="6"/>
    <x v="0"/>
    <x v="0"/>
    <m/>
  </r>
  <r>
    <n v="7"/>
    <n v="3828"/>
    <n v="1"/>
    <d v="2007-09-12T00:00:00"/>
    <x v="0"/>
    <n v="1"/>
    <s v="Cal Young Neighborhood Association"/>
    <n v="4238984"/>
    <n v="886599"/>
    <m/>
    <m/>
    <s v="J &amp; J ADKINS DEVELOPMENT CO"/>
    <m/>
    <s v="849 MEADOW BUTTE LP"/>
    <x v="6"/>
    <x v="0"/>
    <x v="0"/>
    <m/>
  </r>
  <r>
    <n v="7"/>
    <n v="3976"/>
    <n v="1"/>
    <d v="2007-09-12T00:00:00"/>
    <x v="0"/>
    <n v="1"/>
    <s v="Northeast Neighbors"/>
    <n v="4251116"/>
    <n v="893705"/>
    <m/>
    <m/>
    <s v="FUTURE B HOMES INC"/>
    <m/>
    <s v="3370 CAPE HATTERAS DR"/>
    <x v="6"/>
    <x v="0"/>
    <x v="0"/>
    <m/>
  </r>
  <r>
    <n v="7"/>
    <n v="3851"/>
    <n v="1"/>
    <d v="2007-09-13T00:00:00"/>
    <x v="0"/>
    <n v="1"/>
    <s v="Northeast Neighbors"/>
    <n v="4243013"/>
    <n v="897532"/>
    <m/>
    <m/>
    <s v="MELTEBEKE CONSTRUCTION DBA"/>
    <m/>
    <s v="3354 LAKE GROVE DR"/>
    <x v="6"/>
    <x v="0"/>
    <x v="0"/>
    <m/>
  </r>
  <r>
    <n v="7"/>
    <n v="3675"/>
    <n v="1"/>
    <d v="2007-09-14T00:00:00"/>
    <x v="0"/>
    <n v="1"/>
    <s v="South University Neighborhood Association"/>
    <n v="4243428"/>
    <n v="874966"/>
    <m/>
    <m/>
    <s v="HAWES GEORGE J"/>
    <m/>
    <s v="1930 HARRIS ST"/>
    <x v="6"/>
    <x v="0"/>
    <x v="0"/>
    <m/>
  </r>
  <r>
    <n v="7"/>
    <n v="3870"/>
    <n v="1"/>
    <d v="2007-09-19T00:00:00"/>
    <x v="0"/>
    <n v="1"/>
    <s v="Santa Clara Community Organization"/>
    <n v="4226239"/>
    <n v="908260"/>
    <m/>
    <m/>
    <s v="BUTLER DANE"/>
    <m/>
    <s v="4558 ALTURA ST"/>
    <x v="6"/>
    <x v="0"/>
    <x v="0"/>
    <m/>
  </r>
  <r>
    <n v="7"/>
    <n v="4299"/>
    <n v="1"/>
    <d v="2007-09-19T00:00:00"/>
    <x v="2"/>
    <n v="1"/>
    <s v="Active Bethel Citizens"/>
    <n v="4213959"/>
    <n v="890330"/>
    <m/>
    <m/>
    <s v="FUQUA HOMES DESIGN CENTER"/>
    <m/>
    <s v="5359 OLYMPIC CIR"/>
    <x v="6"/>
    <x v="0"/>
    <x v="0"/>
    <m/>
  </r>
  <r>
    <n v="7"/>
    <n v="4098"/>
    <n v="1"/>
    <d v="2007-09-20T00:00:00"/>
    <x v="0"/>
    <n v="1"/>
    <s v="Churchill Area Neighbors"/>
    <n v="4223690"/>
    <n v="868702"/>
    <m/>
    <m/>
    <s v="HEITMAN CUSTOM HOMES"/>
    <m/>
    <s v="3195 SUMMIT SKY BLVD"/>
    <x v="6"/>
    <x v="0"/>
    <x v="0"/>
    <m/>
  </r>
  <r>
    <n v="7"/>
    <n v="3084"/>
    <n v="1"/>
    <d v="2007-09-24T00:00:00"/>
    <x v="7"/>
    <n v="6"/>
    <s v="West University Neighbors"/>
    <n v="4241883"/>
    <n v="875660"/>
    <m/>
    <m/>
    <s v="DEGENEAULT &amp; ANSLOW INC"/>
    <m/>
    <s v="1754 PATTERSON ST"/>
    <x v="6"/>
    <x v="2"/>
    <x v="1"/>
    <m/>
  </r>
  <r>
    <n v="7"/>
    <n v="4084"/>
    <n v="1"/>
    <d v="2007-09-25T00:00:00"/>
    <x v="0"/>
    <n v="1"/>
    <s v="Harlow Neighbors"/>
    <n v="4249374"/>
    <n v="884523"/>
    <m/>
    <m/>
    <s v="RUDDICK JOSHUA"/>
    <m/>
    <s v="3431 MAHLON AVE"/>
    <x v="6"/>
    <x v="0"/>
    <x v="0"/>
    <m/>
  </r>
  <r>
    <n v="7"/>
    <n v="4373"/>
    <n v="1"/>
    <d v="2007-09-25T00:00:00"/>
    <x v="0"/>
    <n v="1"/>
    <s v="Northeast Neighbors"/>
    <n v="4242857"/>
    <n v="897200"/>
    <m/>
    <m/>
    <s v="MELTEBEKE CONSTRUCTION DBA"/>
    <m/>
    <s v="2030 LAKELAND WAY"/>
    <x v="6"/>
    <x v="0"/>
    <x v="0"/>
    <m/>
  </r>
  <r>
    <n v="7"/>
    <n v="4480"/>
    <n v="1"/>
    <d v="2007-09-25T00:00:00"/>
    <x v="0"/>
    <n v="1"/>
    <s v="Northeast Neighbors"/>
    <n v="4243566"/>
    <n v="897810"/>
    <m/>
    <m/>
    <s v="SCHAR CONSTRUCTION"/>
    <m/>
    <s v="3360 TALON ST"/>
    <x v="6"/>
    <x v="0"/>
    <x v="0"/>
    <m/>
  </r>
  <r>
    <n v="7"/>
    <n v="4556"/>
    <n v="1"/>
    <d v="2007-09-25T00:00:00"/>
    <x v="1"/>
    <n v="1"/>
    <s v="Active Bethel Citizens"/>
    <n v="4215055"/>
    <n v="891734"/>
    <m/>
    <m/>
    <s v="WOODLAND PARK ESTATES"/>
    <m/>
    <s v="1699 N TERRY ST, Unit 328"/>
    <x v="6"/>
    <x v="0"/>
    <x v="0"/>
    <m/>
  </r>
  <r>
    <n v="7"/>
    <n v="4557"/>
    <n v="1"/>
    <d v="2007-09-25T00:00:00"/>
    <x v="1"/>
    <n v="1"/>
    <s v="Active Bethel Citizens"/>
    <n v="4215055"/>
    <n v="891734"/>
    <m/>
    <m/>
    <s v="WOODLAND PARK ESTATES"/>
    <m/>
    <s v="1699 N TERRY ST, Unit 239"/>
    <x v="6"/>
    <x v="0"/>
    <x v="0"/>
    <m/>
  </r>
  <r>
    <n v="7"/>
    <n v="4558"/>
    <n v="1"/>
    <d v="2007-09-25T00:00:00"/>
    <x v="1"/>
    <n v="1"/>
    <s v="Active Bethel Citizens"/>
    <n v="4215055"/>
    <n v="891734"/>
    <m/>
    <m/>
    <s v="WOODLAND PARK ESTATES"/>
    <m/>
    <s v="1699 N TERRY ST, Unit 234"/>
    <x v="6"/>
    <x v="0"/>
    <x v="0"/>
    <m/>
  </r>
  <r>
    <n v="7"/>
    <n v="4559"/>
    <n v="1"/>
    <d v="2007-09-25T00:00:00"/>
    <x v="1"/>
    <n v="1"/>
    <s v="Active Bethel Citizens"/>
    <n v="4215055"/>
    <n v="891734"/>
    <m/>
    <m/>
    <s v="WOODLAND PARK ESTATES"/>
    <m/>
    <s v="1699 N TERRY ST, Unit 399"/>
    <x v="6"/>
    <x v="0"/>
    <x v="0"/>
    <m/>
  </r>
  <r>
    <n v="7"/>
    <n v="4080"/>
    <n v="1"/>
    <d v="2007-09-27T00:00:00"/>
    <x v="0"/>
    <n v="1"/>
    <s v="Cal Young Neighborhood Association"/>
    <n v="4238929"/>
    <n v="886641"/>
    <m/>
    <m/>
    <s v="J &amp; J ADKINS DEVELOPMENT CO"/>
    <m/>
    <s v="855 MEADOW BUTTE LP"/>
    <x v="6"/>
    <x v="0"/>
    <x v="0"/>
    <m/>
  </r>
  <r>
    <n v="7"/>
    <n v="467"/>
    <n v="1"/>
    <d v="2007-09-28T00:00:00"/>
    <x v="0"/>
    <n v="1"/>
    <s v="River Road Community Organization"/>
    <n v="4224269"/>
    <n v="896311"/>
    <m/>
    <m/>
    <s v="B G M LAND DEVELOPMENT"/>
    <m/>
    <s v="2111 SMITHOAK ST"/>
    <x v="6"/>
    <x v="0"/>
    <x v="0"/>
    <m/>
  </r>
  <r>
    <n v="7"/>
    <n v="4227"/>
    <n v="1"/>
    <d v="2007-09-28T00:00:00"/>
    <x v="0"/>
    <n v="1"/>
    <s v="Santa Clara Community Organization"/>
    <n v="4222201"/>
    <n v="902584"/>
    <m/>
    <m/>
    <s v="IVERSON &amp; CO INC"/>
    <m/>
    <s v="3465 CABERNET LN"/>
    <x v="6"/>
    <x v="0"/>
    <x v="0"/>
    <m/>
  </r>
  <r>
    <n v="6"/>
    <n v="6453"/>
    <n v="1"/>
    <d v="2007-10-04T00:00:00"/>
    <x v="5"/>
    <n v="1"/>
    <s v="Northeast Neighbors"/>
    <n v="4249016"/>
    <n v="894917"/>
    <m/>
    <s v="C3"/>
    <s v="PACIFIC CREST HOME LOANS"/>
    <m/>
    <s v="2844 LORD BYRON PL"/>
    <x v="6"/>
    <x v="3"/>
    <x v="1"/>
    <m/>
  </r>
  <r>
    <n v="6"/>
    <n v="6458"/>
    <n v="1"/>
    <d v="2007-10-04T00:00:00"/>
    <x v="5"/>
    <n v="1"/>
    <s v="Northeast Neighbors"/>
    <n v="4249015"/>
    <n v="894945"/>
    <m/>
    <s v="C2"/>
    <s v="PACIFIC CREST HOME LOANS"/>
    <m/>
    <s v="2854 LORD BYRON PL"/>
    <x v="6"/>
    <x v="3"/>
    <x v="1"/>
    <m/>
  </r>
  <r>
    <n v="7"/>
    <n v="2671"/>
    <n v="1"/>
    <d v="2007-10-08T00:00:00"/>
    <x v="6"/>
    <n v="1"/>
    <s v="Laurel Hill Valley Citizens"/>
    <n v="4250049"/>
    <n v="872967"/>
    <m/>
    <m/>
    <s v="WHYTE RICHARD D"/>
    <m/>
    <s v="2328 RIVERVIEW ST"/>
    <x v="6"/>
    <x v="0"/>
    <x v="0"/>
    <s v="Need to change proposed use to SFD…"/>
  </r>
  <r>
    <n v="7"/>
    <n v="5066"/>
    <n v="1"/>
    <d v="2007-10-08T00:00:00"/>
    <x v="1"/>
    <n v="1"/>
    <s v="Northeast Neighbors"/>
    <n v="4241157"/>
    <n v="895776"/>
    <m/>
    <s v="Falcon Wood Village"/>
    <s v="FALCONWOOD VILLAGE"/>
    <m/>
    <s v="1475 GREEN ACRES RD, Unit 32"/>
    <x v="6"/>
    <x v="0"/>
    <x v="0"/>
    <m/>
  </r>
  <r>
    <n v="7"/>
    <n v="4422"/>
    <n v="1"/>
    <d v="2007-10-09T00:00:00"/>
    <x v="0"/>
    <n v="1"/>
    <s v="Northeast Neighbors"/>
    <n v="4245972"/>
    <n v="896440"/>
    <m/>
    <s v="The Ashwood"/>
    <s v="HAYDEN HOMES"/>
    <m/>
    <s v="2419 MOUNTAIN TER"/>
    <x v="6"/>
    <x v="0"/>
    <x v="0"/>
    <m/>
  </r>
  <r>
    <n v="7"/>
    <n v="4423"/>
    <n v="1"/>
    <d v="2007-10-09T00:00:00"/>
    <x v="0"/>
    <n v="1"/>
    <s v="Northeast Neighbors"/>
    <n v="4245970"/>
    <n v="896404"/>
    <m/>
    <s v="The Ashwood"/>
    <s v="HAYDEN HOMES"/>
    <m/>
    <s v="2413 MOUNTAIN TER"/>
    <x v="6"/>
    <x v="0"/>
    <x v="0"/>
    <m/>
  </r>
  <r>
    <n v="7"/>
    <n v="4221"/>
    <n v="1"/>
    <d v="2007-10-11T00:00:00"/>
    <x v="0"/>
    <n v="1"/>
    <s v="Churchill Area Neighbors"/>
    <n v="4220997"/>
    <n v="872374"/>
    <m/>
    <m/>
    <s v="ROSE STEVE &amp; KARA"/>
    <m/>
    <s v="2556 ROYALANN LN"/>
    <x v="6"/>
    <x v="0"/>
    <x v="0"/>
    <m/>
  </r>
  <r>
    <n v="7"/>
    <n v="4652"/>
    <n v="1"/>
    <d v="2007-10-17T00:00:00"/>
    <x v="0"/>
    <n v="1"/>
    <s v="Active Bethel Citizens"/>
    <n v="4220075"/>
    <n v="895218"/>
    <m/>
    <m/>
    <s v="PERCELL RAYMOND &amp; REBECCA"/>
    <m/>
    <s v="4244 HEINS CT"/>
    <x v="6"/>
    <x v="0"/>
    <x v="0"/>
    <m/>
  </r>
  <r>
    <n v="7"/>
    <n v="4390"/>
    <n v="1"/>
    <d v="2007-10-18T00:00:00"/>
    <x v="0"/>
    <n v="1"/>
    <s v="Santa Clara Community Organization"/>
    <n v="4228527"/>
    <n v="897671"/>
    <m/>
    <m/>
    <s v="PAZ SAMUEL"/>
    <m/>
    <s v="319 LENORE LP"/>
    <x v="6"/>
    <x v="0"/>
    <x v="0"/>
    <m/>
  </r>
  <r>
    <n v="7"/>
    <n v="4702"/>
    <n v="1"/>
    <d v="2007-10-18T00:00:00"/>
    <x v="0"/>
    <n v="1"/>
    <s v="River Road Community Organization"/>
    <n v="4224269"/>
    <n v="896358"/>
    <m/>
    <m/>
    <s v="BANA DEVELOPMENT"/>
    <m/>
    <s v="2121 SMITHOAK ST"/>
    <x v="6"/>
    <x v="0"/>
    <x v="0"/>
    <m/>
  </r>
  <r>
    <n v="7"/>
    <n v="5281"/>
    <n v="1"/>
    <d v="2007-10-23T00:00:00"/>
    <x v="1"/>
    <n v="1"/>
    <s v="Active Bethel Citizens"/>
    <n v="4215055"/>
    <n v="891734"/>
    <m/>
    <m/>
    <s v="WOODLAND PARK ESTATES"/>
    <m/>
    <s v="1699 N TERRY ST, Unit 191"/>
    <x v="6"/>
    <x v="0"/>
    <x v="0"/>
    <m/>
  </r>
  <r>
    <n v="7"/>
    <n v="5283"/>
    <n v="1"/>
    <d v="2007-10-23T00:00:00"/>
    <x v="1"/>
    <n v="1"/>
    <s v="Active Bethel Citizens"/>
    <n v="4215055"/>
    <n v="891734"/>
    <m/>
    <m/>
    <s v="WOODLAND PARK ESTATES"/>
    <m/>
    <s v="1699 N TERRY ST, Unit 350"/>
    <x v="6"/>
    <x v="0"/>
    <x v="0"/>
    <m/>
  </r>
  <r>
    <n v="7"/>
    <n v="5285"/>
    <n v="1"/>
    <d v="2007-10-23T00:00:00"/>
    <x v="1"/>
    <n v="1"/>
    <s v="Active Bethel Citizens"/>
    <n v="4215055"/>
    <n v="891734"/>
    <m/>
    <m/>
    <s v="WOODLAND PARK ESTATES"/>
    <m/>
    <s v="1699 N TERRY ST, Unit 305"/>
    <x v="6"/>
    <x v="0"/>
    <x v="0"/>
    <m/>
  </r>
  <r>
    <n v="7"/>
    <n v="3739"/>
    <n v="1"/>
    <d v="2007-10-29T00:00:00"/>
    <x v="0"/>
    <n v="1"/>
    <s v="Friendly Area Neighbors"/>
    <n v="4237885"/>
    <n v="872997"/>
    <s v="Secondary Dwelling Unit"/>
    <m/>
    <s v="MEWS ADRIENNE C T &amp; LORNE J"/>
    <m/>
    <s v="2420 LAWRENCE ST"/>
    <x v="6"/>
    <x v="0"/>
    <x v="0"/>
    <s v="Need to count two here, a SFD and a SDU, so tallying in excel changed proposed du from 2 to 1 and added duplicate record. However, proposed du remains 2 in aptwin."/>
  </r>
  <r>
    <n v="7"/>
    <n v="3739"/>
    <n v="1"/>
    <d v="2007-10-30T00:00:00"/>
    <x v="6"/>
    <n v="1"/>
    <s v="Friendly Area Neighbors"/>
    <n v="4237885"/>
    <n v="872997"/>
    <s v="Secondary Dwelling Unit"/>
    <m/>
    <s v="MEWS ADRIENNE C T &amp; LORNE J"/>
    <m/>
    <s v="2421 LAWRENCE ST"/>
    <x v="6"/>
    <x v="0"/>
    <x v="0"/>
    <s v="Need to count two here, a SFD and a SDU SO THIS IS A DUPLICATE RECORD THAT I ADDED TO EXCEL ONLY AND MADE THE PROPOSED USE A SDU.."/>
  </r>
  <r>
    <n v="7"/>
    <n v="4625"/>
    <n v="1"/>
    <d v="2007-10-30T00:00:00"/>
    <x v="0"/>
    <n v="1"/>
    <s v="Cal Young Neighborhood Association"/>
    <n v="4239479"/>
    <n v="888145"/>
    <m/>
    <m/>
    <s v="SMITH DAVID E"/>
    <m/>
    <s v="1267 CRENSHAW RD"/>
    <x v="6"/>
    <x v="0"/>
    <x v="0"/>
    <m/>
  </r>
  <r>
    <n v="7"/>
    <n v="4663"/>
    <n v="1"/>
    <d v="2007-10-30T00:00:00"/>
    <x v="6"/>
    <n v="1"/>
    <s v="Friendly Area Neighbors"/>
    <n v="4237693"/>
    <n v="872330"/>
    <m/>
    <m/>
    <s v="LEVICK MICHAEL &amp; GUYN JAMIE"/>
    <m/>
    <s v="2535 WASHINGTON ST, Unit A"/>
    <x v="6"/>
    <x v="0"/>
    <x v="0"/>
    <m/>
  </r>
  <r>
    <n v="7"/>
    <n v="4699"/>
    <n v="1"/>
    <d v="2007-10-30T00:00:00"/>
    <x v="6"/>
    <n v="1"/>
    <s v="Churchill Area Neighbors"/>
    <n v="4225801"/>
    <n v="876996"/>
    <m/>
    <m/>
    <s v="FOWLER-LANGSTON JUDITH A"/>
    <m/>
    <s v="1545 MISTLETOE ST, Unit A"/>
    <x v="6"/>
    <x v="0"/>
    <x v="0"/>
    <m/>
  </r>
  <r>
    <n v="7"/>
    <n v="4382"/>
    <n v="1"/>
    <d v="2007-11-01T00:00:00"/>
    <x v="0"/>
    <n v="1"/>
    <s v="Southeast Neighbors"/>
    <n v="4241647"/>
    <n v="861844"/>
    <m/>
    <m/>
    <s v="NEAL GLEN V &amp; MONYA M"/>
    <m/>
    <s v="4725 FOX HOLLOW RD"/>
    <x v="6"/>
    <x v="0"/>
    <x v="0"/>
    <m/>
  </r>
  <r>
    <n v="6"/>
    <n v="5370"/>
    <n v="1"/>
    <d v="2007-11-02T00:00:00"/>
    <x v="0"/>
    <n v="1"/>
    <s v="Unknown"/>
    <n v="4240410"/>
    <n v="856356"/>
    <m/>
    <m/>
    <s v="MADRONE ZAK &amp; SHARAH"/>
    <m/>
    <s v="32395 CLINE RD"/>
    <x v="6"/>
    <x v="0"/>
    <x v="0"/>
    <m/>
  </r>
  <r>
    <n v="7"/>
    <n v="4622"/>
    <n v="1"/>
    <d v="2007-11-08T00:00:00"/>
    <x v="0"/>
    <n v="1"/>
    <s v="Cal Young Neighborhood Association"/>
    <n v="4241247"/>
    <n v="889398"/>
    <m/>
    <m/>
    <s v="STEVEN W JOHNSON CONSTRUCTION INC"/>
    <m/>
    <s v="1447 NORKENZIE RD"/>
    <x v="6"/>
    <x v="0"/>
    <x v="0"/>
    <m/>
  </r>
  <r>
    <n v="7"/>
    <n v="5031"/>
    <n v="1"/>
    <d v="2007-11-13T00:00:00"/>
    <x v="0"/>
    <n v="1"/>
    <s v="River Road Community Organization"/>
    <n v="4224273"/>
    <n v="896411"/>
    <m/>
    <m/>
    <s v="BILL MOODY CONSTRUCTION CO LLC"/>
    <m/>
    <s v="2131 SMITHOAK ST"/>
    <x v="6"/>
    <x v="0"/>
    <x v="0"/>
    <m/>
  </r>
  <r>
    <n v="7"/>
    <n v="5077"/>
    <n v="1"/>
    <d v="2007-11-13T00:00:00"/>
    <x v="0"/>
    <n v="1"/>
    <s v="Santa Clara Community Organization"/>
    <n v="4223712"/>
    <n v="898242"/>
    <m/>
    <m/>
    <s v="PACIFIC CREST BUILDERS LLC"/>
    <m/>
    <s v="2476 BORDERS DR"/>
    <x v="6"/>
    <x v="0"/>
    <x v="0"/>
    <m/>
  </r>
  <r>
    <n v="7"/>
    <n v="3586"/>
    <n v="1"/>
    <d v="2007-11-14T00:00:00"/>
    <x v="3"/>
    <n v="2"/>
    <s v="Santa Clara Community Organization"/>
    <n v="4231485"/>
    <n v="898566"/>
    <m/>
    <m/>
    <s v="3 S ENTERPRISE INC"/>
    <m/>
    <s v="2640 GREEN VILLA LN"/>
    <x v="6"/>
    <x v="1"/>
    <x v="1"/>
    <m/>
  </r>
  <r>
    <n v="7"/>
    <n v="3588"/>
    <n v="1"/>
    <d v="2007-11-14T00:00:00"/>
    <x v="3"/>
    <n v="2"/>
    <s v="Santa Clara Community Organization"/>
    <n v="4231485"/>
    <n v="898508"/>
    <m/>
    <m/>
    <s v="3 S ENTERPRISE INC"/>
    <m/>
    <s v="2630 GREEN VILLA LN"/>
    <x v="6"/>
    <x v="1"/>
    <x v="1"/>
    <m/>
  </r>
  <r>
    <n v="7"/>
    <n v="5122"/>
    <n v="1"/>
    <d v="2007-11-19T00:00:00"/>
    <x v="0"/>
    <n v="1"/>
    <s v="Northeast Neighbors"/>
    <n v="4250781"/>
    <n v="894276"/>
    <m/>
    <m/>
    <s v="FUTURE B HOMES INC"/>
    <m/>
    <s v="2658 CHESAPEAKE DR"/>
    <x v="6"/>
    <x v="0"/>
    <x v="0"/>
    <m/>
  </r>
  <r>
    <n v="7"/>
    <n v="2940"/>
    <n v="1"/>
    <d v="2007-11-20T00:00:00"/>
    <x v="8"/>
    <n v="4"/>
    <s v="Jefferson Westside Neighbors"/>
    <n v="4235373"/>
    <n v="878410"/>
    <m/>
    <m/>
    <s v="TRUE NORTH INVESTMENT LLC"/>
    <m/>
    <s v="1070 W 11TH AVE"/>
    <x v="6"/>
    <x v="1"/>
    <x v="1"/>
    <m/>
  </r>
  <r>
    <n v="7"/>
    <n v="2941"/>
    <n v="1"/>
    <d v="2007-11-20T00:00:00"/>
    <x v="8"/>
    <n v="4"/>
    <s v="Jefferson Westside Neighbors"/>
    <n v="4235442"/>
    <n v="878404"/>
    <m/>
    <m/>
    <s v="TRUE NORTH INVESTMENT LLC"/>
    <m/>
    <s v="1030 W 11TH AVE"/>
    <x v="6"/>
    <x v="1"/>
    <x v="1"/>
    <m/>
  </r>
  <r>
    <n v="7"/>
    <n v="2942"/>
    <n v="1"/>
    <d v="2007-11-20T00:00:00"/>
    <x v="8"/>
    <n v="4"/>
    <s v="Jefferson Westside Neighbors"/>
    <n v="4235371"/>
    <n v="878330"/>
    <m/>
    <m/>
    <s v="TRUE NORTH INVESTMENT LLC"/>
    <m/>
    <s v="1060 W 11TH AVE"/>
    <x v="6"/>
    <x v="1"/>
    <x v="1"/>
    <m/>
  </r>
  <r>
    <n v="7"/>
    <n v="2943"/>
    <n v="1"/>
    <d v="2007-11-20T00:00:00"/>
    <x v="8"/>
    <n v="4"/>
    <s v="Jefferson Westside Neighbors"/>
    <n v="4235438"/>
    <n v="878328"/>
    <m/>
    <m/>
    <s v="TRUE NORTH INVESTMENT LLC"/>
    <m/>
    <s v="1040 W 11TH AVE"/>
    <x v="6"/>
    <x v="1"/>
    <x v="1"/>
    <m/>
  </r>
  <r>
    <n v="7"/>
    <n v="5351"/>
    <n v="1"/>
    <d v="2007-11-20T00:00:00"/>
    <x v="0"/>
    <n v="1"/>
    <s v="Active Bethel Citizens"/>
    <n v="4222023"/>
    <n v="889114"/>
    <m/>
    <m/>
    <s v="BREY DAVID &amp; SHANNA"/>
    <m/>
    <s v="1270 TANEY ST"/>
    <x v="6"/>
    <x v="0"/>
    <x v="0"/>
    <m/>
  </r>
  <r>
    <n v="7"/>
    <n v="5448"/>
    <n v="1"/>
    <d v="2007-11-21T00:00:00"/>
    <x v="2"/>
    <n v="1"/>
    <s v="Active Bethel Citizens"/>
    <n v="4214457"/>
    <n v="890602"/>
    <m/>
    <m/>
    <s v="FUQUA HOMES DESIGN CENTER"/>
    <m/>
    <s v="5270 ELK RIDGE DR"/>
    <x v="6"/>
    <x v="0"/>
    <x v="0"/>
    <m/>
  </r>
  <r>
    <n v="7"/>
    <n v="4543"/>
    <n v="1"/>
    <d v="2007-11-26T00:00:00"/>
    <x v="0"/>
    <n v="1"/>
    <s v="Laurel Hill Valley Citizens"/>
    <n v="4251889"/>
    <n v="872490"/>
    <m/>
    <m/>
    <s v="PATEL ALPESH &amp; KOMAL"/>
    <m/>
    <s v="2515 LAUREL HILL DR"/>
    <x v="6"/>
    <x v="0"/>
    <x v="0"/>
    <m/>
  </r>
  <r>
    <n v="7"/>
    <n v="4807"/>
    <n v="1"/>
    <d v="2007-11-26T00:00:00"/>
    <x v="0"/>
    <n v="1"/>
    <s v="River Road Community Organization"/>
    <n v="4232369"/>
    <n v="894917"/>
    <m/>
    <m/>
    <s v="PLANK MIKE &amp; TRACY"/>
    <m/>
    <s v="205 OWOSSO DR"/>
    <x v="6"/>
    <x v="0"/>
    <x v="0"/>
    <m/>
  </r>
  <r>
    <n v="7"/>
    <n v="5113"/>
    <n v="1"/>
    <d v="2007-11-26T00:00:00"/>
    <x v="0"/>
    <n v="1"/>
    <s v="Northeast Neighbors"/>
    <n v="4246410"/>
    <n v="896364"/>
    <m/>
    <m/>
    <s v="HAYDEN HOMES LLC"/>
    <m/>
    <s v="3127 MATT DR"/>
    <x v="6"/>
    <x v="0"/>
    <x v="0"/>
    <m/>
  </r>
  <r>
    <n v="7"/>
    <n v="303"/>
    <n v="1"/>
    <d v="2007-11-29T00:00:00"/>
    <x v="0"/>
    <n v="1"/>
    <s v="Cal Young Neighborhood Association"/>
    <n v="4240010"/>
    <n v="890015"/>
    <m/>
    <m/>
    <s v="WIRFS TOM"/>
    <m/>
    <s v="1382 BOND LN"/>
    <x v="6"/>
    <x v="0"/>
    <x v="0"/>
    <m/>
  </r>
  <r>
    <n v="7"/>
    <n v="2797"/>
    <n v="1"/>
    <d v="2007-11-29T00:00:00"/>
    <x v="3"/>
    <n v="2"/>
    <s v="Friendly Area Neighbors"/>
    <n v="4239769"/>
    <n v="872604"/>
    <s v="Duplex or 2-Family Hs"/>
    <m/>
    <s v="PORTLAND STREET LLC"/>
    <m/>
    <s v="2462 WILLAMETTE ALY"/>
    <x v="6"/>
    <x v="1"/>
    <x v="1"/>
    <m/>
  </r>
  <r>
    <n v="7"/>
    <n v="5203"/>
    <n v="1"/>
    <d v="2007-12-03T00:00:00"/>
    <x v="0"/>
    <n v="1"/>
    <s v="Santa Clara Community Organization"/>
    <n v="4229172"/>
    <n v="900112"/>
    <m/>
    <m/>
    <s v="LEVIN PATRICIA A"/>
    <m/>
    <s v="137 W MYOAK DR"/>
    <x v="6"/>
    <x v="0"/>
    <x v="0"/>
    <m/>
  </r>
  <r>
    <n v="7"/>
    <n v="5543"/>
    <n v="1"/>
    <d v="2007-12-03T00:00:00"/>
    <x v="0"/>
    <n v="1"/>
    <s v="Northeast Neighbors"/>
    <n v="4250665"/>
    <n v="894584"/>
    <m/>
    <m/>
    <s v="CRANER BRIAN &amp; MANDI"/>
    <m/>
    <s v="3333 COOPERSTOWN AVE"/>
    <x v="6"/>
    <x v="0"/>
    <x v="0"/>
    <m/>
  </r>
  <r>
    <n v="7"/>
    <n v="2806"/>
    <n v="1"/>
    <d v="2007-12-04T00:00:00"/>
    <x v="0"/>
    <n v="1"/>
    <s v="Amazon Neighbors Association"/>
    <n v="4243624"/>
    <n v="870759"/>
    <m/>
    <m/>
    <s v="HAWES GEORGE"/>
    <m/>
    <s v="2790 POTTER ST"/>
    <x v="6"/>
    <x v="0"/>
    <x v="0"/>
    <m/>
  </r>
  <r>
    <n v="7"/>
    <n v="5021"/>
    <n v="1"/>
    <d v="2007-12-04T00:00:00"/>
    <x v="0"/>
    <n v="1"/>
    <s v="Northeast Neighbors"/>
    <n v="4250864"/>
    <n v="893714"/>
    <m/>
    <m/>
    <s v="ANSLOW &amp; DEGENEAULT"/>
    <m/>
    <s v="3352 CAPE HATTERAS DR"/>
    <x v="6"/>
    <x v="0"/>
    <x v="0"/>
    <m/>
  </r>
  <r>
    <n v="7"/>
    <n v="5259"/>
    <n v="1"/>
    <d v="2007-12-04T00:00:00"/>
    <x v="0"/>
    <n v="1"/>
    <s v="Active Bethel Citizens"/>
    <n v="4215422"/>
    <n v="892507"/>
    <m/>
    <m/>
    <s v="G &amp; R BUILDING CONCEPTS"/>
    <m/>
    <s v="5110 BARGER DR"/>
    <x v="6"/>
    <x v="0"/>
    <x v="0"/>
    <m/>
  </r>
  <r>
    <n v="7"/>
    <n v="6233"/>
    <n v="1"/>
    <d v="2007-12-12T00:00:00"/>
    <x v="3"/>
    <n v="2"/>
    <s v="Whiteaker Community Council"/>
    <n v="4236839"/>
    <n v="882794"/>
    <m/>
    <m/>
    <s v="BERG DON ANSON"/>
    <m/>
    <s v="752 CLARK ST"/>
    <x v="6"/>
    <x v="1"/>
    <x v="1"/>
    <m/>
  </r>
  <r>
    <n v="7"/>
    <n v="304"/>
    <n v="1"/>
    <d v="2007-12-13T00:00:00"/>
    <x v="0"/>
    <n v="1"/>
    <s v="Cal Young Neighborhood Association"/>
    <n v="4240014"/>
    <n v="889934"/>
    <m/>
    <m/>
    <s v="WIRFS TOM"/>
    <m/>
    <s v="1386 BOND LN"/>
    <x v="6"/>
    <x v="0"/>
    <x v="0"/>
    <m/>
  </r>
  <r>
    <n v="6"/>
    <n v="5563"/>
    <n v="1"/>
    <d v="2007-12-14T00:00:00"/>
    <x v="7"/>
    <n v="18"/>
    <s v="Harlow Neighbors"/>
    <n v="4250641"/>
    <n v="882555"/>
    <m/>
    <s v="Peace Health"/>
    <s v="KERSEY DAVID"/>
    <m/>
    <s v="109 S GARDEN WAY"/>
    <x v="6"/>
    <x v="2"/>
    <x v="1"/>
    <m/>
  </r>
  <r>
    <n v="6"/>
    <n v="5564"/>
    <n v="1"/>
    <d v="2007-12-14T00:00:00"/>
    <x v="7"/>
    <n v="18"/>
    <s v="Harlow Neighbors"/>
    <n v="4250590"/>
    <n v="882699"/>
    <m/>
    <m/>
    <s v="KERSEY DAVID"/>
    <m/>
    <s v="103 S GARDEN WAY"/>
    <x v="6"/>
    <x v="2"/>
    <x v="1"/>
    <m/>
  </r>
  <r>
    <n v="6"/>
    <n v="5565"/>
    <n v="1"/>
    <d v="2007-12-14T00:00:00"/>
    <x v="7"/>
    <n v="12"/>
    <s v="Harlow Neighbors"/>
    <n v="4250612"/>
    <n v="882591"/>
    <m/>
    <m/>
    <s v="KERSEY DAVID"/>
    <m/>
    <s v="107 S GARDEN WAY"/>
    <x v="6"/>
    <x v="2"/>
    <x v="1"/>
    <m/>
  </r>
  <r>
    <n v="6"/>
    <n v="5566"/>
    <n v="1"/>
    <d v="2007-12-14T00:00:00"/>
    <x v="7"/>
    <n v="12"/>
    <s v="Harlow Neighbors"/>
    <n v="4250580"/>
    <n v="882759"/>
    <m/>
    <m/>
    <s v="KERSEY DAVID"/>
    <m/>
    <s v="101 S GARDEN WAY"/>
    <x v="6"/>
    <x v="2"/>
    <x v="1"/>
    <m/>
  </r>
  <r>
    <n v="7"/>
    <n v="5365"/>
    <n v="1"/>
    <d v="2007-12-14T00:00:00"/>
    <x v="0"/>
    <n v="1"/>
    <s v="Cal Young Neighborhood Association"/>
    <n v="4243776"/>
    <n v="886729"/>
    <m/>
    <s v="The Hawthorne"/>
    <s v="WALTER CUSTOM HOMES"/>
    <m/>
    <s v="2225 TURNBERRY CT"/>
    <x v="6"/>
    <x v="0"/>
    <x v="0"/>
    <m/>
  </r>
  <r>
    <n v="7"/>
    <n v="5112"/>
    <n v="1"/>
    <d v="2007-12-17T00:00:00"/>
    <x v="0"/>
    <n v="1"/>
    <s v="Northeast Neighbors"/>
    <n v="4246321"/>
    <n v="896369"/>
    <m/>
    <m/>
    <s v="HAYDEN HOMES LLC"/>
    <m/>
    <s v="3126 MATT DR"/>
    <x v="6"/>
    <x v="0"/>
    <x v="0"/>
    <m/>
  </r>
  <r>
    <n v="7"/>
    <n v="5886"/>
    <n v="1"/>
    <d v="2007-12-17T00:00:00"/>
    <x v="0"/>
    <n v="1"/>
    <s v="Fairmount Neighbors"/>
    <n v="4247888"/>
    <n v="875111"/>
    <m/>
    <m/>
    <s v="SCHAEFER CLARK A"/>
    <m/>
    <s v="1825 FAIRMOUNT BLVD"/>
    <x v="6"/>
    <x v="0"/>
    <x v="0"/>
    <m/>
  </r>
  <r>
    <n v="7"/>
    <n v="649"/>
    <n v="1"/>
    <d v="2007-12-18T00:00:00"/>
    <x v="0"/>
    <n v="1"/>
    <s v="Northeast Neighbors"/>
    <n v="4246711"/>
    <n v="896527"/>
    <m/>
    <m/>
    <s v="HAYDEN HOMES"/>
    <m/>
    <s v="2563 MOUNTAIN TER"/>
    <x v="6"/>
    <x v="0"/>
    <x v="0"/>
    <m/>
  </r>
  <r>
    <n v="7"/>
    <n v="6016"/>
    <n v="1"/>
    <d v="2007-12-21T00:00:00"/>
    <x v="2"/>
    <n v="1"/>
    <s v="Active Bethel Citizens"/>
    <n v="4214315"/>
    <n v="890983"/>
    <m/>
    <m/>
    <s v="FUQUA HOMES DESIGN CENTER"/>
    <m/>
    <s v="5321 GOLDEN EAGLE DR"/>
    <x v="6"/>
    <x v="0"/>
    <x v="0"/>
    <m/>
  </r>
  <r>
    <n v="7"/>
    <n v="6018"/>
    <n v="1"/>
    <d v="2007-12-21T00:00:00"/>
    <x v="2"/>
    <n v="1"/>
    <s v="Active Bethel Citizens"/>
    <n v="4214349"/>
    <n v="890848"/>
    <m/>
    <m/>
    <s v="FUQUA HOMES DESIGN CENTER"/>
    <m/>
    <s v="5318 GOLDEN EAGLE DR"/>
    <x v="6"/>
    <x v="0"/>
    <x v="0"/>
    <m/>
  </r>
  <r>
    <n v="7"/>
    <n v="6102"/>
    <n v="1"/>
    <d v="2007-12-21T00:00:00"/>
    <x v="2"/>
    <n v="1"/>
    <s v="Unknown"/>
    <n v="4246166"/>
    <n v="858383"/>
    <m/>
    <m/>
    <s v="CARTER MICHAEL B"/>
    <m/>
    <s v="32492 DILLARD RD"/>
    <x v="6"/>
    <x v="0"/>
    <x v="0"/>
    <m/>
  </r>
  <r>
    <n v="7"/>
    <n v="6020"/>
    <n v="1"/>
    <d v="2007-12-24T00:00:00"/>
    <x v="2"/>
    <n v="1"/>
    <s v="Active Bethel Citizens"/>
    <n v="4214342"/>
    <n v="890643"/>
    <m/>
    <m/>
    <s v="FUQUA HOMES DESIGN CENTER"/>
    <m/>
    <s v="5306 ELK RIDGE DR"/>
    <x v="6"/>
    <x v="0"/>
    <x v="0"/>
    <m/>
  </r>
  <r>
    <n v="7"/>
    <n v="6022"/>
    <n v="1"/>
    <d v="2007-12-24T00:00:00"/>
    <x v="2"/>
    <n v="1"/>
    <s v="Active Bethel Citizens"/>
    <n v="4214425"/>
    <n v="890942"/>
    <m/>
    <m/>
    <s v="FUQUA HOMES DESIGN CENTER"/>
    <m/>
    <s v="5291 GOLDEN EAGLE DR"/>
    <x v="6"/>
    <x v="0"/>
    <x v="0"/>
    <m/>
  </r>
  <r>
    <n v="7"/>
    <n v="6008"/>
    <n v="1"/>
    <d v="2007-12-26T00:00:00"/>
    <x v="0"/>
    <n v="1"/>
    <s v="Santa Clara Community Organization"/>
    <n v="4226792"/>
    <n v="908181"/>
    <m/>
    <m/>
    <s v="FUTURE B HOMES INC"/>
    <m/>
    <s v="102 STONEHAVEN ST"/>
    <x v="6"/>
    <x v="0"/>
    <x v="0"/>
    <m/>
  </r>
  <r>
    <n v="7"/>
    <n v="2705"/>
    <n v="1"/>
    <d v="2007-12-28T00:00:00"/>
    <x v="0"/>
    <n v="1"/>
    <s v="Active Bethel Citizens"/>
    <n v="4214550"/>
    <n v="885912"/>
    <m/>
    <s v="Plan 2077"/>
    <s v="J L S CUSTOM HOMES"/>
    <m/>
    <s v="5441 GOULD AVE"/>
    <x v="6"/>
    <x v="0"/>
    <x v="0"/>
    <m/>
  </r>
  <r>
    <n v="7"/>
    <n v="6375"/>
    <n v="1"/>
    <d v="2007-12-28T00:00:00"/>
    <x v="0"/>
    <n v="1"/>
    <s v="Active Bethel Citizens"/>
    <n v="4214474"/>
    <n v="885693"/>
    <m/>
    <s v="Plan 2162"/>
    <s v="J L S CUSTOM HOMES"/>
    <m/>
    <s v="617 ST CHARLES ST"/>
    <x v="6"/>
    <x v="0"/>
    <x v="0"/>
    <m/>
  </r>
  <r>
    <n v="7"/>
    <n v="5914"/>
    <n v="1"/>
    <d v="2008-01-03T00:00:00"/>
    <x v="0"/>
    <n v="1"/>
    <s v="Santa Clara Community Organization"/>
    <n v="4222253"/>
    <n v="902518"/>
    <m/>
    <m/>
    <s v="IVERSON &amp; CO INC"/>
    <m/>
    <s v="3443 CABERNET LN"/>
    <x v="7"/>
    <x v="0"/>
    <x v="0"/>
    <m/>
  </r>
  <r>
    <n v="7"/>
    <n v="5915"/>
    <n v="1"/>
    <d v="2008-01-03T00:00:00"/>
    <x v="0"/>
    <n v="1"/>
    <s v="Santa Clara Community Organization"/>
    <n v="4222273"/>
    <n v="902467"/>
    <m/>
    <m/>
    <s v="IVERSON &amp; CO INC"/>
    <m/>
    <s v="3429 CABERNET LN"/>
    <x v="7"/>
    <x v="0"/>
    <x v="0"/>
    <m/>
  </r>
  <r>
    <n v="7"/>
    <n v="5686"/>
    <n v="1"/>
    <d v="2008-01-04T00:00:00"/>
    <x v="0"/>
    <n v="1"/>
    <s v="Northeast Neighbors"/>
    <n v="4244568"/>
    <n v="899184"/>
    <m/>
    <m/>
    <s v="CHARACTER HOMES"/>
    <m/>
    <s v="2261 AVENGALE DR"/>
    <x v="7"/>
    <x v="0"/>
    <x v="0"/>
    <m/>
  </r>
  <r>
    <n v="7"/>
    <n v="5265"/>
    <n v="1"/>
    <d v="2008-01-09T00:00:00"/>
    <x v="0"/>
    <n v="1"/>
    <s v="Santa Clara Community Organization"/>
    <n v="4229501"/>
    <n v="900272"/>
    <m/>
    <m/>
    <s v="CHALUS VIOLET"/>
    <m/>
    <s v="2957 AVA ST"/>
    <x v="7"/>
    <x v="0"/>
    <x v="0"/>
    <m/>
  </r>
  <r>
    <n v="7"/>
    <n v="6074"/>
    <n v="1"/>
    <d v="2008-01-09T00:00:00"/>
    <x v="0"/>
    <n v="1"/>
    <s v="Northeast Neighbors"/>
    <n v="4246695"/>
    <n v="896418"/>
    <m/>
    <s v="Jefferson model"/>
    <s v="HAYDEN HOMES LLC"/>
    <m/>
    <s v="2575 MOUNTAIN TER"/>
    <x v="7"/>
    <x v="0"/>
    <x v="0"/>
    <m/>
  </r>
  <r>
    <n v="7"/>
    <n v="6075"/>
    <n v="1"/>
    <d v="2008-01-09T00:00:00"/>
    <x v="0"/>
    <n v="1"/>
    <s v="Northeast Neighbors"/>
    <n v="4246694"/>
    <n v="896378"/>
    <m/>
    <s v="Jefferson model"/>
    <s v="HAYDEN ENTERPRISES INC"/>
    <m/>
    <s v="2581 MOUNTAIN TER"/>
    <x v="7"/>
    <x v="0"/>
    <x v="0"/>
    <m/>
  </r>
  <r>
    <n v="7"/>
    <n v="6076"/>
    <n v="1"/>
    <d v="2008-01-09T00:00:00"/>
    <x v="0"/>
    <n v="1"/>
    <s v="Northeast Neighbors"/>
    <n v="4246691"/>
    <n v="896338"/>
    <m/>
    <s v="Honeycut model"/>
    <s v="HAYDEN HOMES LLC"/>
    <m/>
    <s v="2593 MOUNTAIN TER"/>
    <x v="7"/>
    <x v="0"/>
    <x v="0"/>
    <m/>
  </r>
  <r>
    <n v="7"/>
    <n v="6180"/>
    <n v="1"/>
    <d v="2008-01-09T00:00:00"/>
    <x v="0"/>
    <n v="1"/>
    <s v="Cal Young Neighborhood Association"/>
    <n v="4239659"/>
    <n v="890264"/>
    <m/>
    <m/>
    <s v="CASTRO GILBERT A"/>
    <m/>
    <s v="1621 CHASA ST"/>
    <x v="7"/>
    <x v="0"/>
    <x v="0"/>
    <m/>
  </r>
  <r>
    <n v="7"/>
    <n v="6263"/>
    <n v="1"/>
    <d v="2008-01-10T00:00:00"/>
    <x v="0"/>
    <n v="1"/>
    <s v="Northeast Neighbors"/>
    <n v="4243029"/>
    <n v="900641"/>
    <m/>
    <m/>
    <s v="WALTER CUSTOM HOMES"/>
    <m/>
    <s v="3940 STERLING WOODS DR"/>
    <x v="7"/>
    <x v="0"/>
    <x v="0"/>
    <m/>
  </r>
  <r>
    <n v="7"/>
    <n v="4217"/>
    <n v="1"/>
    <d v="2008-01-11T00:00:00"/>
    <x v="0"/>
    <n v="1"/>
    <s v="Santa Clara Community Organization"/>
    <n v="4233682"/>
    <n v="902726"/>
    <m/>
    <m/>
    <s v="CORNELIUS KEN"/>
    <m/>
    <s v="1085 RIVER LOOP 1"/>
    <x v="7"/>
    <x v="0"/>
    <x v="0"/>
    <m/>
  </r>
  <r>
    <n v="7"/>
    <n v="6092"/>
    <n v="1"/>
    <d v="2008-01-18T00:00:00"/>
    <x v="0"/>
    <n v="1"/>
    <s v="Santa Clara Community Organization"/>
    <n v="4226659"/>
    <n v="908186"/>
    <m/>
    <m/>
    <s v="FUTURE B HOMES INC"/>
    <m/>
    <s v="118 STONEHAVEN ST"/>
    <x v="7"/>
    <x v="0"/>
    <x v="0"/>
    <m/>
  </r>
  <r>
    <n v="7"/>
    <n v="6558"/>
    <n v="1"/>
    <d v="2008-01-22T00:00:00"/>
    <x v="0"/>
    <n v="1"/>
    <s v="Active Bethel Citizens"/>
    <n v="4214495"/>
    <n v="885912"/>
    <m/>
    <s v="The Fir II B"/>
    <s v="J L S CUSTOM HOMES"/>
    <m/>
    <s v="5449 GOULD AVE"/>
    <x v="7"/>
    <x v="0"/>
    <x v="0"/>
    <m/>
  </r>
  <r>
    <n v="7"/>
    <n v="6093"/>
    <n v="1"/>
    <d v="2008-01-23T00:00:00"/>
    <x v="0"/>
    <n v="1"/>
    <s v="Santa Clara Community Organization"/>
    <n v="4226591"/>
    <n v="908190"/>
    <m/>
    <m/>
    <s v="FUTURE B HOMES INC"/>
    <m/>
    <s v="126 STONEHAVEN ST"/>
    <x v="7"/>
    <x v="0"/>
    <x v="0"/>
    <m/>
  </r>
  <r>
    <n v="7"/>
    <n v="6476"/>
    <n v="1"/>
    <d v="2008-01-23T00:00:00"/>
    <x v="0"/>
    <n v="1"/>
    <s v="Santa Clara Community Organization"/>
    <n v="4231614"/>
    <n v="904824"/>
    <m/>
    <m/>
    <s v="DENN TONY &amp; ELIZABETH"/>
    <m/>
    <s v="664 RIVER LOOP 2"/>
    <x v="7"/>
    <x v="0"/>
    <x v="0"/>
    <m/>
  </r>
  <r>
    <n v="7"/>
    <n v="6557"/>
    <n v="1"/>
    <d v="2008-01-23T00:00:00"/>
    <x v="0"/>
    <n v="1"/>
    <s v="Active Bethel Citizens"/>
    <n v="4214477"/>
    <n v="885747"/>
    <m/>
    <s v="Plan 2513"/>
    <s v="J L S CUSTOM HOMES"/>
    <m/>
    <s v="625 ST CHARLES ST"/>
    <x v="7"/>
    <x v="0"/>
    <x v="0"/>
    <m/>
  </r>
  <r>
    <n v="7"/>
    <n v="4136"/>
    <n v="1"/>
    <d v="2008-01-24T00:00:00"/>
    <x v="6"/>
    <n v="1"/>
    <s v="South University Neighborhood Association"/>
    <n v="4242213"/>
    <n v="874839"/>
    <m/>
    <m/>
    <s v="M ENGLAND LLC"/>
    <m/>
    <s v="1956 HILYARD ST, Unit A"/>
    <x v="7"/>
    <x v="0"/>
    <x v="0"/>
    <m/>
  </r>
  <r>
    <n v="7"/>
    <n v="6494"/>
    <n v="1"/>
    <d v="2008-01-24T00:00:00"/>
    <x v="0"/>
    <n v="1"/>
    <s v="Cal Young Neighborhood Association"/>
    <n v="4239886"/>
    <n v="888207"/>
    <m/>
    <m/>
    <s v="MOORE SUSY"/>
    <m/>
    <s v="1358 BRICKLEY RD"/>
    <x v="7"/>
    <x v="0"/>
    <x v="0"/>
    <m/>
  </r>
  <r>
    <n v="7"/>
    <n v="6500"/>
    <n v="1"/>
    <d v="2008-01-28T00:00:00"/>
    <x v="0"/>
    <n v="1"/>
    <s v="Churchill Area Neighbors"/>
    <n v="4228625"/>
    <n v="868632"/>
    <m/>
    <m/>
    <s v="FORSYTH SARAH &amp; WILL"/>
    <m/>
    <s v="3008 BLACKTAIL DR"/>
    <x v="7"/>
    <x v="0"/>
    <x v="0"/>
    <m/>
  </r>
  <r>
    <n v="8"/>
    <n v="99"/>
    <n v="1"/>
    <d v="2008-01-28T00:00:00"/>
    <x v="0"/>
    <n v="1"/>
    <s v="Santa Clara Community Organization"/>
    <n v="4225806"/>
    <n v="903507"/>
    <m/>
    <s v="The Brickley"/>
    <s v="BRIAN MURRY HOMES"/>
    <m/>
    <s v="3570 STARK ST"/>
    <x v="7"/>
    <x v="0"/>
    <x v="0"/>
    <m/>
  </r>
  <r>
    <n v="7"/>
    <n v="6073"/>
    <n v="1"/>
    <d v="2008-01-29T00:00:00"/>
    <x v="0"/>
    <n v="1"/>
    <s v="Northeast Neighbors"/>
    <n v="4246699"/>
    <n v="896457"/>
    <m/>
    <s v="Jefferson model"/>
    <s v="HAYDEN HOMES LLC"/>
    <m/>
    <s v="2569 MOUNTAIN TER"/>
    <x v="7"/>
    <x v="0"/>
    <x v="0"/>
    <m/>
  </r>
  <r>
    <n v="7"/>
    <n v="1415"/>
    <n v="1"/>
    <d v="2008-01-30T00:00:00"/>
    <x v="0"/>
    <n v="1"/>
    <s v="Active Bethel Citizens"/>
    <n v="4214438"/>
    <n v="885929"/>
    <m/>
    <s v="Plan 2694"/>
    <s v="J L S CUSTOM HOMES"/>
    <m/>
    <s v="5453 GOULD AVE"/>
    <x v="7"/>
    <x v="0"/>
    <x v="0"/>
    <m/>
  </r>
  <r>
    <n v="7"/>
    <n v="2706"/>
    <n v="1"/>
    <d v="2008-01-30T00:00:00"/>
    <x v="0"/>
    <n v="1"/>
    <s v="Active Bethel Citizens"/>
    <n v="4214678"/>
    <n v="885790"/>
    <m/>
    <s v="Plan 2077"/>
    <s v="J L S CUSTOM HOMES"/>
    <m/>
    <s v="657 RABER RD"/>
    <x v="7"/>
    <x v="0"/>
    <x v="0"/>
    <m/>
  </r>
  <r>
    <n v="7"/>
    <n v="3437"/>
    <n v="1"/>
    <d v="2008-01-31T00:00:00"/>
    <x v="3"/>
    <n v="2"/>
    <s v="Santa Clara Community Organization"/>
    <n v="4233656"/>
    <n v="902648"/>
    <m/>
    <m/>
    <s v="CORNELIUS KEN"/>
    <m/>
    <s v="1045 RIVER LOOP 1"/>
    <x v="7"/>
    <x v="1"/>
    <x v="1"/>
    <m/>
  </r>
  <r>
    <n v="7"/>
    <n v="6007"/>
    <n v="1"/>
    <d v="2008-01-31T00:00:00"/>
    <x v="0"/>
    <n v="1"/>
    <s v="Northeast Neighbors"/>
    <n v="4242839"/>
    <n v="900639"/>
    <m/>
    <m/>
    <s v="WALTER CUSTOM HOMES"/>
    <m/>
    <s v="3960 STERLING WOODS DR"/>
    <x v="7"/>
    <x v="0"/>
    <x v="0"/>
    <m/>
  </r>
  <r>
    <n v="7"/>
    <n v="1692"/>
    <n v="1"/>
    <d v="2008-02-01T00:00:00"/>
    <x v="7"/>
    <n v="5"/>
    <s v="South University Neighborhood Association"/>
    <n v="4242548"/>
    <n v="874897"/>
    <m/>
    <m/>
    <s v="GANSEN MIKE"/>
    <m/>
    <s v="735 E 19TH ALY"/>
    <x v="7"/>
    <x v="2"/>
    <x v="1"/>
    <s v="changed proposed units to 5"/>
  </r>
  <r>
    <n v="8"/>
    <n v="109"/>
    <n v="1"/>
    <d v="2008-02-01T00:00:00"/>
    <x v="0"/>
    <n v="1"/>
    <s v="Active Bethel Citizens"/>
    <n v="4217752"/>
    <n v="888161"/>
    <m/>
    <m/>
    <s v="GRASSAUER MARC"/>
    <m/>
    <s v="1010 WILLIAMS ST"/>
    <x v="7"/>
    <x v="0"/>
    <x v="0"/>
    <m/>
  </r>
  <r>
    <n v="8"/>
    <n v="110"/>
    <n v="1"/>
    <d v="2008-02-01T00:00:00"/>
    <x v="0"/>
    <n v="1"/>
    <s v="Active Bethel Citizens"/>
    <n v="4217756"/>
    <n v="888216"/>
    <m/>
    <m/>
    <s v="GRASSAUER MARC"/>
    <m/>
    <s v="1030 WILLIAMS ST"/>
    <x v="7"/>
    <x v="0"/>
    <x v="0"/>
    <m/>
  </r>
  <r>
    <n v="7"/>
    <n v="2693"/>
    <n v="1"/>
    <d v="2008-02-05T00:00:00"/>
    <x v="0"/>
    <n v="1"/>
    <s v="Cal Young Neighborhood Association"/>
    <n v="4243878"/>
    <n v="891066"/>
    <m/>
    <m/>
    <s v="HAMMER JOHN - OBSOLETE 9"/>
    <m/>
    <s v="2176 JEPPESEN ACRES RD"/>
    <x v="7"/>
    <x v="0"/>
    <x v="0"/>
    <m/>
  </r>
  <r>
    <n v="7"/>
    <n v="3923"/>
    <n v="1"/>
    <d v="2008-02-06T00:00:00"/>
    <x v="0"/>
    <n v="1"/>
    <s v="Churchill Area Neighbors"/>
    <n v="4221057"/>
    <n v="872322"/>
    <m/>
    <m/>
    <s v="CASCADE CONTRACTING"/>
    <m/>
    <s v="2576 ROYALANN LN"/>
    <x v="7"/>
    <x v="0"/>
    <x v="0"/>
    <m/>
  </r>
  <r>
    <n v="7"/>
    <n v="6554"/>
    <n v="1"/>
    <d v="2008-02-07T00:00:00"/>
    <x v="0"/>
    <n v="1"/>
    <s v="Santa Clara Community Organization"/>
    <n v="4223874"/>
    <n v="901549"/>
    <m/>
    <m/>
    <s v="HOOVER MICK"/>
    <m/>
    <s v="3241 ARROWHEAD ST"/>
    <x v="7"/>
    <x v="0"/>
    <x v="0"/>
    <m/>
  </r>
  <r>
    <n v="8"/>
    <n v="229"/>
    <n v="1"/>
    <d v="2008-02-08T00:00:00"/>
    <x v="2"/>
    <n v="1"/>
    <s v="Trainsong Neighbors"/>
    <n v="4228422"/>
    <n v="885449"/>
    <m/>
    <m/>
    <s v="GIOVANNI IACHELLO"/>
    <m/>
    <s v="390 WILKIE ST"/>
    <x v="7"/>
    <x v="0"/>
    <x v="0"/>
    <m/>
  </r>
  <r>
    <n v="7"/>
    <n v="3962"/>
    <n v="1"/>
    <d v="2008-02-12T00:00:00"/>
    <x v="0"/>
    <n v="1"/>
    <s v="Active Bethel Citizens"/>
    <n v="4214558"/>
    <n v="885802"/>
    <m/>
    <s v="The Fir II B"/>
    <s v="J L S CUSTOM HOMES"/>
    <m/>
    <s v="646 RABER RD"/>
    <x v="7"/>
    <x v="0"/>
    <x v="0"/>
    <m/>
  </r>
  <r>
    <n v="8"/>
    <n v="333"/>
    <n v="1"/>
    <d v="2008-02-12T00:00:00"/>
    <x v="1"/>
    <n v="1"/>
    <s v="Active Bethel Citizens"/>
    <n v="4214602"/>
    <n v="890907"/>
    <m/>
    <m/>
    <s v="FUQUA HOMES DESIGN CENTER"/>
    <m/>
    <s v="5239 GOLDEN EAGLE DR"/>
    <x v="7"/>
    <x v="0"/>
    <x v="0"/>
    <m/>
  </r>
  <r>
    <n v="8"/>
    <n v="335"/>
    <n v="1"/>
    <d v="2008-02-12T00:00:00"/>
    <x v="1"/>
    <n v="1"/>
    <s v="Active Bethel Citizens"/>
    <n v="4214105"/>
    <n v="890781"/>
    <m/>
    <m/>
    <s v="FUQUA HOMES DESIGN CENTER"/>
    <m/>
    <s v="5320 OLYMPIC CIR"/>
    <x v="7"/>
    <x v="0"/>
    <x v="0"/>
    <m/>
  </r>
  <r>
    <n v="7"/>
    <n v="5898"/>
    <n v="1"/>
    <d v="2008-02-13T00:00:00"/>
    <x v="5"/>
    <n v="9"/>
    <s v="West University Neighbors"/>
    <n v="4241734"/>
    <n v="876974"/>
    <m/>
    <m/>
    <s v="NEAL DAN E"/>
    <s v="STEELHEAD TOWNHOUSE APARTMENTS"/>
    <s v="540 E 14TH AVE"/>
    <x v="7"/>
    <x v="3"/>
    <x v="1"/>
    <m/>
  </r>
  <r>
    <n v="7"/>
    <n v="6553"/>
    <n v="1"/>
    <d v="2008-02-13T00:00:00"/>
    <x v="0"/>
    <n v="1"/>
    <s v="Santa Clara Community Organization"/>
    <n v="4228552"/>
    <n v="900300"/>
    <m/>
    <m/>
    <s v="HOSKINSON JEFFREY JOHN &amp; FLO"/>
    <m/>
    <s v="3000 MEMORY LN"/>
    <x v="7"/>
    <x v="0"/>
    <x v="0"/>
    <m/>
  </r>
  <r>
    <n v="8"/>
    <n v="126"/>
    <n v="1"/>
    <d v="2008-02-14T00:00:00"/>
    <x v="0"/>
    <n v="1"/>
    <s v="Active Bethel Citizens"/>
    <n v="4223072"/>
    <n v="892082"/>
    <m/>
    <m/>
    <s v="BRAUN CHRIS &amp; JENNIFER"/>
    <m/>
    <s v="3762 BARGER DR"/>
    <x v="7"/>
    <x v="0"/>
    <x v="0"/>
    <m/>
  </r>
  <r>
    <n v="8"/>
    <n v="164"/>
    <n v="1"/>
    <d v="2008-02-14T00:00:00"/>
    <x v="0"/>
    <n v="1"/>
    <s v="Northeast Neighbors"/>
    <n v="4244082"/>
    <n v="898779"/>
    <m/>
    <m/>
    <s v="CASTRO CUSTOM HOMES"/>
    <m/>
    <s v="3515 WALTON LN"/>
    <x v="7"/>
    <x v="0"/>
    <x v="0"/>
    <m/>
  </r>
  <r>
    <n v="8"/>
    <n v="628"/>
    <n v="1"/>
    <d v="2008-02-14T00:00:00"/>
    <x v="1"/>
    <n v="1"/>
    <s v="Active Bethel Citizens"/>
    <n v="4222359"/>
    <n v="885125"/>
    <m/>
    <m/>
    <s v="BROOKDALE LLC"/>
    <s v="MORRISON GLEN / SORENSON LOUISE"/>
    <s v="3868 ALBAN ST, Unit 26"/>
    <x v="7"/>
    <x v="0"/>
    <x v="0"/>
    <m/>
  </r>
  <r>
    <n v="7"/>
    <n v="5343"/>
    <n v="1"/>
    <d v="2008-02-15T00:00:00"/>
    <x v="0"/>
    <n v="1"/>
    <s v="Harlow Neighbors"/>
    <n v="4250313"/>
    <n v="887183"/>
    <m/>
    <m/>
    <s v="MCBETH BUILDERS INC"/>
    <m/>
    <s v="920 ARCADIA DR"/>
    <x v="7"/>
    <x v="0"/>
    <x v="0"/>
    <m/>
  </r>
  <r>
    <n v="7"/>
    <n v="5344"/>
    <n v="1"/>
    <d v="2008-02-15T00:00:00"/>
    <x v="0"/>
    <n v="1"/>
    <s v="Harlow Neighbors"/>
    <n v="4250236"/>
    <n v="887224"/>
    <m/>
    <m/>
    <s v="MCBETH BUILDERS INC"/>
    <m/>
    <s v="990 ARCADIA DR"/>
    <x v="7"/>
    <x v="0"/>
    <x v="0"/>
    <m/>
  </r>
  <r>
    <n v="8"/>
    <n v="127"/>
    <n v="1"/>
    <d v="2008-02-15T00:00:00"/>
    <x v="0"/>
    <n v="1"/>
    <s v="Active Bethel Citizens"/>
    <n v="4223078"/>
    <n v="892147"/>
    <m/>
    <m/>
    <s v="BRAUN CHRIS &amp; JENNIFER"/>
    <m/>
    <s v="3764 BARGER DR"/>
    <x v="7"/>
    <x v="0"/>
    <x v="0"/>
    <m/>
  </r>
  <r>
    <n v="8"/>
    <n v="275"/>
    <n v="1"/>
    <d v="2008-02-15T00:00:00"/>
    <x v="2"/>
    <n v="1"/>
    <s v="Active Bethel Citizens"/>
    <n v="4214293"/>
    <n v="890866"/>
    <m/>
    <s v="West Eugene Village"/>
    <s v="FUQUA HOMES DESIGN CENTER"/>
    <m/>
    <s v="5326 GOLDEN EAGLE DR"/>
    <x v="7"/>
    <x v="0"/>
    <x v="0"/>
    <m/>
  </r>
  <r>
    <n v="8"/>
    <n v="277"/>
    <n v="1"/>
    <d v="2008-02-15T00:00:00"/>
    <x v="2"/>
    <n v="1"/>
    <s v="Active Bethel Citizens"/>
    <n v="4214154"/>
    <n v="890999"/>
    <m/>
    <s v="West Eugene Village"/>
    <s v="FUQUA HOMES DESIGN CENTER"/>
    <m/>
    <s v="5369 GOLDEN EAGLE DR"/>
    <x v="7"/>
    <x v="0"/>
    <x v="0"/>
    <m/>
  </r>
  <r>
    <n v="8"/>
    <n v="279"/>
    <n v="1"/>
    <d v="2008-02-15T00:00:00"/>
    <x v="2"/>
    <n v="1"/>
    <s v="Active Bethel Citizens"/>
    <n v="4214288"/>
    <n v="890780"/>
    <m/>
    <s v="West Eugene Village"/>
    <s v="FUQUA HOMES DESIGN CENTER"/>
    <m/>
    <s v="5327 ELK RIDGE DR"/>
    <x v="7"/>
    <x v="0"/>
    <x v="0"/>
    <m/>
  </r>
  <r>
    <n v="7"/>
    <n v="6050"/>
    <n v="1"/>
    <d v="2008-02-20T00:00:00"/>
    <x v="0"/>
    <n v="1"/>
    <s v="Santa Clara Community Organization"/>
    <n v="4228242"/>
    <n v="906710"/>
    <m/>
    <m/>
    <s v="WELLS RICK"/>
    <m/>
    <s v="83 SPRING CREEK DR"/>
    <x v="7"/>
    <x v="0"/>
    <x v="0"/>
    <m/>
  </r>
  <r>
    <n v="8"/>
    <n v="97"/>
    <n v="1"/>
    <d v="2008-02-21T00:00:00"/>
    <x v="0"/>
    <n v="1"/>
    <s v="Santa Clara Community Organization"/>
    <n v="4225800"/>
    <n v="903441"/>
    <m/>
    <m/>
    <s v="BRIAN MURRY CONSTRUCTION LLC"/>
    <m/>
    <s v="3560 STARK ST"/>
    <x v="7"/>
    <x v="0"/>
    <x v="0"/>
    <m/>
  </r>
  <r>
    <n v="7"/>
    <n v="5330"/>
    <n v="1"/>
    <d v="2008-02-22T00:00:00"/>
    <x v="0"/>
    <n v="1"/>
    <s v="Southeast Neighbors"/>
    <n v="4243992"/>
    <n v="866468"/>
    <m/>
    <m/>
    <s v="EPPLE JUAN ARMONDO &amp; ALICIA"/>
    <m/>
    <s v="3734 POTTER ST"/>
    <x v="7"/>
    <x v="0"/>
    <x v="0"/>
    <m/>
  </r>
  <r>
    <n v="8"/>
    <n v="363"/>
    <n v="1"/>
    <d v="2008-02-22T00:00:00"/>
    <x v="0"/>
    <n v="1"/>
    <s v="Northeast Neighbors"/>
    <n v="4251092"/>
    <n v="894688"/>
    <m/>
    <m/>
    <s v="ANSLOW &amp; DEGENEAULT--DUPLICATE"/>
    <m/>
    <s v="2677 VALLEY FORGE DR"/>
    <x v="7"/>
    <x v="0"/>
    <x v="0"/>
    <m/>
  </r>
  <r>
    <n v="7"/>
    <n v="5726"/>
    <n v="1"/>
    <d v="2008-02-26T00:00:00"/>
    <x v="0"/>
    <n v="1"/>
    <s v="Cal Young Neighborhood Association"/>
    <n v="4243888"/>
    <n v="891144"/>
    <m/>
    <m/>
    <s v="QUALITY HOMES"/>
    <m/>
    <s v="2178 JEPPESEN ACRES RD"/>
    <x v="7"/>
    <x v="0"/>
    <x v="0"/>
    <m/>
  </r>
  <r>
    <n v="7"/>
    <n v="5903"/>
    <n v="1"/>
    <d v="2008-02-26T00:00:00"/>
    <x v="5"/>
    <n v="1"/>
    <s v="Harlow Neighbors"/>
    <n v="4250733"/>
    <n v="881316"/>
    <m/>
    <s v="Scheme E - Plymouth Rock Maste"/>
    <s v="RUHOFF HOMEBUILDERS INC"/>
    <m/>
    <s v="370 ELLIE LN"/>
    <x v="7"/>
    <x v="3"/>
    <x v="1"/>
    <m/>
  </r>
  <r>
    <n v="7"/>
    <n v="5622"/>
    <n v="1"/>
    <d v="2008-02-27T00:00:00"/>
    <x v="5"/>
    <n v="1"/>
    <s v="Harlow Neighbors"/>
    <n v="4250826"/>
    <n v="881167"/>
    <m/>
    <s v="Scheme A - Dominique"/>
    <s v="WASHINGTON FEDERAL SAVINGS"/>
    <m/>
    <s v="395 ELLIE LN"/>
    <x v="7"/>
    <x v="3"/>
    <x v="1"/>
    <s v="Attached on own lot. Changed proposed BPR code from SFD to condo, row or townhouse."/>
  </r>
  <r>
    <n v="7"/>
    <n v="5901"/>
    <n v="1"/>
    <d v="2008-02-28T00:00:00"/>
    <x v="5"/>
    <n v="1"/>
    <s v="Harlow Neighbors"/>
    <n v="4250735"/>
    <n v="881380"/>
    <m/>
    <s v="Scheme D - Camona Master Plan"/>
    <s v="RUHOFF HOMEBUILDERS INC"/>
    <m/>
    <s v="350 ELLIE LN"/>
    <x v="7"/>
    <x v="3"/>
    <x v="1"/>
    <m/>
  </r>
  <r>
    <n v="7"/>
    <n v="5626"/>
    <n v="1"/>
    <d v="2008-02-29T00:00:00"/>
    <x v="5"/>
    <n v="1"/>
    <s v="Harlow Neighbors"/>
    <n v="4250834"/>
    <n v="881256"/>
    <m/>
    <s v="Scheme B - New Hampshire"/>
    <s v="WASHINGTON FEDERAL SAVINGS"/>
    <m/>
    <s v="375 ELLIE LN"/>
    <x v="7"/>
    <x v="3"/>
    <x v="1"/>
    <m/>
  </r>
  <r>
    <n v="7"/>
    <n v="5631"/>
    <n v="1"/>
    <d v="2008-02-29T00:00:00"/>
    <x v="5"/>
    <n v="1"/>
    <s v="Harlow Neighbors"/>
    <n v="4250824"/>
    <n v="881320"/>
    <m/>
    <s v="Wyandotte Scheme C"/>
    <s v="WASHINGTON FEDERAL SAVINGS"/>
    <m/>
    <s v="365 ELLIE LN"/>
    <x v="7"/>
    <x v="3"/>
    <x v="1"/>
    <m/>
  </r>
  <r>
    <n v="8"/>
    <n v="136"/>
    <n v="1"/>
    <d v="2008-02-29T00:00:00"/>
    <x v="0"/>
    <n v="1"/>
    <s v="Active Bethel Citizens"/>
    <n v="4215335"/>
    <n v="892505"/>
    <m/>
    <m/>
    <s v="G &amp; R BUILDING CONCEPTS"/>
    <m/>
    <s v="5160 BARGER DR"/>
    <x v="7"/>
    <x v="0"/>
    <x v="0"/>
    <m/>
  </r>
  <r>
    <n v="8"/>
    <n v="540"/>
    <n v="1"/>
    <d v="2008-03-05T00:00:00"/>
    <x v="0"/>
    <n v="1"/>
    <s v="Cal Young Neighborhood Association"/>
    <n v="4239585"/>
    <n v="890259"/>
    <m/>
    <m/>
    <s v="CASTRO GILBERT A"/>
    <m/>
    <s v="1617 CHASA ST"/>
    <x v="7"/>
    <x v="0"/>
    <x v="0"/>
    <m/>
  </r>
  <r>
    <n v="7"/>
    <n v="6580"/>
    <n v="1"/>
    <d v="2008-03-07T00:00:00"/>
    <x v="0"/>
    <n v="1"/>
    <s v="Jefferson Westside Neighbors"/>
    <n v="4236241"/>
    <n v="878306"/>
    <m/>
    <m/>
    <s v="PANKALLA MARK"/>
    <m/>
    <s v="853 W 11TH ALY"/>
    <x v="7"/>
    <x v="0"/>
    <x v="0"/>
    <m/>
  </r>
  <r>
    <n v="8"/>
    <n v="689"/>
    <n v="1"/>
    <d v="2008-03-10T00:00:00"/>
    <x v="6"/>
    <n v="1"/>
    <s v="Friendly Area Neighbors"/>
    <n v="4238927"/>
    <n v="871615"/>
    <m/>
    <m/>
    <s v="HEINICKE-MOTSCH KAREN"/>
    <m/>
    <s v="95 W 27TH AVE, Unit A"/>
    <x v="7"/>
    <x v="0"/>
    <x v="0"/>
    <m/>
  </r>
  <r>
    <n v="8"/>
    <n v="798"/>
    <n v="1"/>
    <d v="2008-03-10T00:00:00"/>
    <x v="2"/>
    <n v="1"/>
    <s v="Active Bethel Citizens"/>
    <n v="4218392"/>
    <n v="895014"/>
    <m/>
    <m/>
    <s v="GARCIA MARIA"/>
    <m/>
    <s v="4474 JESSEN DR"/>
    <x v="7"/>
    <x v="0"/>
    <x v="0"/>
    <m/>
  </r>
  <r>
    <n v="7"/>
    <n v="3840"/>
    <n v="1"/>
    <d v="2008-03-11T00:00:00"/>
    <x v="0"/>
    <n v="1"/>
    <s v="Harlow Neighbors"/>
    <n v="4249364"/>
    <n v="885072"/>
    <m/>
    <m/>
    <s v="ADKINS MARK L"/>
    <m/>
    <s v="510 HONEYSUCKLE LN"/>
    <x v="7"/>
    <x v="0"/>
    <x v="0"/>
    <m/>
  </r>
  <r>
    <n v="8"/>
    <n v="330"/>
    <n v="1"/>
    <d v="2008-03-11T00:00:00"/>
    <x v="0"/>
    <n v="1"/>
    <s v="Churchill Area Neighbors"/>
    <n v="4224130"/>
    <n v="868804"/>
    <m/>
    <m/>
    <s v="JENNINGS BRYCE &amp; SHERYL"/>
    <m/>
    <s v="3454 TIMBERBROOK WAY"/>
    <x v="7"/>
    <x v="0"/>
    <x v="0"/>
    <m/>
  </r>
  <r>
    <n v="7"/>
    <n v="1414"/>
    <n v="1"/>
    <d v="2008-03-14T00:00:00"/>
    <x v="0"/>
    <n v="1"/>
    <s v="Active Bethel Citizens"/>
    <n v="4214680"/>
    <n v="885685"/>
    <m/>
    <s v="Plan 2694"/>
    <s v="J L S CUSTOM HOMES"/>
    <m/>
    <s v="623 RABER RD"/>
    <x v="7"/>
    <x v="0"/>
    <x v="0"/>
    <m/>
  </r>
  <r>
    <n v="7"/>
    <n v="3839"/>
    <n v="1"/>
    <d v="2008-03-18T00:00:00"/>
    <x v="0"/>
    <n v="1"/>
    <s v="Harlow Neighbors"/>
    <n v="4249426"/>
    <n v="885063"/>
    <m/>
    <m/>
    <s v="ADKINS MARK L"/>
    <m/>
    <s v="508 HONEYSUCKLE LN"/>
    <x v="7"/>
    <x v="0"/>
    <x v="0"/>
    <m/>
  </r>
  <r>
    <n v="8"/>
    <n v="759"/>
    <n v="1"/>
    <d v="2008-03-18T00:00:00"/>
    <x v="0"/>
    <n v="1"/>
    <s v="Southeast Neighbors"/>
    <n v="4246680"/>
    <n v="863984"/>
    <m/>
    <m/>
    <s v="CODDING CASEY"/>
    <m/>
    <s v="4219 WENDELL LN"/>
    <x v="7"/>
    <x v="0"/>
    <x v="0"/>
    <m/>
  </r>
  <r>
    <n v="8"/>
    <n v="701"/>
    <n v="1"/>
    <d v="2008-03-19T00:00:00"/>
    <x v="0"/>
    <n v="1"/>
    <s v="Southeast Neighbors"/>
    <n v="4246028"/>
    <n v="866258"/>
    <m/>
    <m/>
    <s v="BAR LEV PELED Y &amp; CHELLAE B"/>
    <m/>
    <s v="3727 VINE MAPLE ST"/>
    <x v="7"/>
    <x v="0"/>
    <x v="0"/>
    <m/>
  </r>
  <r>
    <n v="8"/>
    <n v="115"/>
    <n v="1"/>
    <d v="2008-03-20T00:00:00"/>
    <x v="0"/>
    <n v="1"/>
    <s v="Cal Young Neighborhood Association"/>
    <n v="4241108"/>
    <n v="889406"/>
    <m/>
    <m/>
    <s v="STEVEN W JOHNSON CONSTRUCTION INC"/>
    <m/>
    <s v="1435 NORKENZIE RD"/>
    <x v="7"/>
    <x v="0"/>
    <x v="0"/>
    <m/>
  </r>
  <r>
    <n v="8"/>
    <n v="116"/>
    <n v="1"/>
    <d v="2008-03-20T00:00:00"/>
    <x v="0"/>
    <n v="1"/>
    <s v="Cal Young Neighborhood Association"/>
    <n v="4241184"/>
    <n v="889401"/>
    <m/>
    <m/>
    <s v="STEVEN W JOHNSON CONSTRUCTION INC"/>
    <m/>
    <s v="1441 NORKENZIE RD"/>
    <x v="7"/>
    <x v="0"/>
    <x v="0"/>
    <m/>
  </r>
  <r>
    <n v="8"/>
    <n v="770"/>
    <n v="1"/>
    <d v="2008-03-21T00:00:00"/>
    <x v="0"/>
    <n v="1"/>
    <s v="Harlow Neighbors"/>
    <n v="4250278"/>
    <n v="888865"/>
    <m/>
    <m/>
    <s v="MELTEBEKE CONSTRUCTION DBA"/>
    <m/>
    <s v="1240 REGENCY DR"/>
    <x v="7"/>
    <x v="0"/>
    <x v="0"/>
    <m/>
  </r>
  <r>
    <n v="7"/>
    <n v="6502"/>
    <n v="1"/>
    <d v="2008-03-25T00:00:00"/>
    <x v="0"/>
    <n v="1"/>
    <s v="Crest Drive Citizens Association"/>
    <n v="4236171"/>
    <n v="865896"/>
    <m/>
    <m/>
    <s v="KNUDTSON DEAN &amp; JOY"/>
    <m/>
    <s v="3882 MONROE ST"/>
    <x v="7"/>
    <x v="0"/>
    <x v="0"/>
    <m/>
  </r>
  <r>
    <n v="8"/>
    <n v="564"/>
    <n v="1"/>
    <d v="2008-03-25T00:00:00"/>
    <x v="0"/>
    <n v="1"/>
    <s v="Northeast Neighbors"/>
    <n v="4251199"/>
    <n v="893703"/>
    <m/>
    <m/>
    <s v="FUTURE B HOMES INC"/>
    <m/>
    <s v="3382 CAPE HATTERAS DR"/>
    <x v="7"/>
    <x v="0"/>
    <x v="0"/>
    <m/>
  </r>
  <r>
    <n v="8"/>
    <n v="775"/>
    <n v="1"/>
    <d v="2008-03-25T00:00:00"/>
    <x v="2"/>
    <n v="1"/>
    <s v="Active Bethel Citizens"/>
    <n v="4214233"/>
    <n v="890871"/>
    <m/>
    <m/>
    <s v="FUQUA HOMES DESIGN CENTER"/>
    <m/>
    <s v="5340 GOLDEN EAGLE DR"/>
    <x v="7"/>
    <x v="0"/>
    <x v="0"/>
    <m/>
  </r>
  <r>
    <n v="8"/>
    <n v="777"/>
    <n v="1"/>
    <d v="2008-03-25T00:00:00"/>
    <x v="2"/>
    <n v="1"/>
    <s v="Active Bethel Citizens"/>
    <n v="4214486"/>
    <n v="890923"/>
    <m/>
    <m/>
    <s v="FUQUA HOMES DESIGN CENTER"/>
    <m/>
    <s v="5277 GOLDEN EAGLE DR"/>
    <x v="7"/>
    <x v="0"/>
    <x v="0"/>
    <m/>
  </r>
  <r>
    <n v="7"/>
    <n v="3841"/>
    <n v="1"/>
    <d v="2008-03-27T00:00:00"/>
    <x v="0"/>
    <n v="1"/>
    <s v="Harlow Neighbors"/>
    <n v="4249300"/>
    <n v="885076"/>
    <m/>
    <m/>
    <s v="ADKINS MARK L"/>
    <m/>
    <s v="514 HONEYSUCKLE LN"/>
    <x v="7"/>
    <x v="0"/>
    <x v="0"/>
    <m/>
  </r>
  <r>
    <n v="8"/>
    <n v="419"/>
    <n v="1"/>
    <d v="2008-03-28T00:00:00"/>
    <x v="0"/>
    <n v="1"/>
    <s v="Crest Drive Citizens Association"/>
    <n v="4236146"/>
    <n v="867735"/>
    <m/>
    <m/>
    <s v="KNODE KIPP"/>
    <m/>
    <s v="887 W 35TH PL"/>
    <x v="7"/>
    <x v="0"/>
    <x v="0"/>
    <m/>
  </r>
  <r>
    <n v="8"/>
    <n v="1022"/>
    <n v="1"/>
    <d v="2008-03-31T00:00:00"/>
    <x v="0"/>
    <n v="1"/>
    <s v="Whiteaker Community Council"/>
    <n v="4235347"/>
    <n v="883797"/>
    <m/>
    <m/>
    <s v="MCK TRUST"/>
    <m/>
    <s v="229 N GRAND ST"/>
    <x v="7"/>
    <x v="0"/>
    <x v="0"/>
    <s v="New SFD, just second unit on lot (not a duplex)"/>
  </r>
  <r>
    <n v="8"/>
    <n v="899"/>
    <n v="1"/>
    <d v="2008-04-01T00:00:00"/>
    <x v="0"/>
    <n v="1"/>
    <s v="Active Bethel Citizens"/>
    <n v="4212359"/>
    <n v="892097"/>
    <m/>
    <s v="Ozzie-2"/>
    <s v="SEERY JESSE"/>
    <m/>
    <s v="1864 HEATH DR"/>
    <x v="7"/>
    <x v="0"/>
    <x v="0"/>
    <m/>
  </r>
  <r>
    <n v="8"/>
    <n v="900"/>
    <n v="1"/>
    <d v="2008-04-01T00:00:00"/>
    <x v="0"/>
    <n v="1"/>
    <s v="Active Bethel Citizens"/>
    <n v="4212359"/>
    <n v="892179"/>
    <m/>
    <s v="Ozzie 2"/>
    <s v="SEERY JESSE"/>
    <m/>
    <s v="1888 HEATH DR"/>
    <x v="7"/>
    <x v="0"/>
    <x v="0"/>
    <m/>
  </r>
  <r>
    <n v="8"/>
    <n v="901"/>
    <n v="1"/>
    <d v="2008-04-01T00:00:00"/>
    <x v="0"/>
    <n v="1"/>
    <s v="Active Bethel Citizens"/>
    <n v="4212710"/>
    <n v="892182"/>
    <m/>
    <s v="Harriet-2"/>
    <s v="SEERY JESSE"/>
    <m/>
    <s v="5534 EDNA WAY"/>
    <x v="7"/>
    <x v="0"/>
    <x v="0"/>
    <m/>
  </r>
  <r>
    <n v="8"/>
    <n v="902"/>
    <n v="1"/>
    <d v="2008-04-01T00:00:00"/>
    <x v="0"/>
    <n v="1"/>
    <s v="Active Bethel Citizens"/>
    <n v="4212586"/>
    <n v="892085"/>
    <m/>
    <s v="Harriet-2"/>
    <s v="SEERY JESSE"/>
    <m/>
    <s v="5561 EXCALIBER LN"/>
    <x v="7"/>
    <x v="0"/>
    <x v="0"/>
    <m/>
  </r>
  <r>
    <n v="8"/>
    <n v="903"/>
    <n v="1"/>
    <d v="2008-04-01T00:00:00"/>
    <x v="0"/>
    <n v="1"/>
    <s v="Active Bethel Citizens"/>
    <n v="4212592"/>
    <n v="892181"/>
    <m/>
    <s v="Alec-2"/>
    <s v="SEERY JESSE"/>
    <m/>
    <s v="5562 EDNA WAY"/>
    <x v="7"/>
    <x v="0"/>
    <x v="0"/>
    <m/>
  </r>
  <r>
    <n v="8"/>
    <n v="904"/>
    <n v="1"/>
    <d v="2008-04-01T00:00:00"/>
    <x v="0"/>
    <n v="1"/>
    <s v="Active Bethel Citizens"/>
    <n v="4212795"/>
    <n v="892179"/>
    <m/>
    <s v="Alec-2"/>
    <s v="SEERY JESSE"/>
    <m/>
    <s v="5508 EDNA WAY"/>
    <x v="7"/>
    <x v="0"/>
    <x v="0"/>
    <m/>
  </r>
  <r>
    <n v="8"/>
    <n v="905"/>
    <n v="1"/>
    <d v="2008-04-01T00:00:00"/>
    <x v="0"/>
    <n v="1"/>
    <s v="Active Bethel Citizens"/>
    <n v="4212681"/>
    <n v="892397"/>
    <m/>
    <s v="Kayla-2"/>
    <s v="SEERY JESSE"/>
    <m/>
    <s v="5526 TRIBUTE WAY"/>
    <x v="7"/>
    <x v="0"/>
    <x v="0"/>
    <m/>
  </r>
  <r>
    <n v="8"/>
    <n v="912"/>
    <n v="1"/>
    <d v="2008-04-01T00:00:00"/>
    <x v="0"/>
    <n v="1"/>
    <s v="Santa Clara Community Organization"/>
    <n v="4229549"/>
    <n v="905109"/>
    <m/>
    <m/>
    <s v="HAMPTON CRAIG J &amp; SHERYL A"/>
    <m/>
    <s v="288 LIMERICK AVE"/>
    <x v="7"/>
    <x v="0"/>
    <x v="0"/>
    <m/>
  </r>
  <r>
    <n v="8"/>
    <n v="934"/>
    <n v="1"/>
    <d v="2008-04-02T00:00:00"/>
    <x v="3"/>
    <n v="2"/>
    <s v="West University Neighbors"/>
    <n v="4241825"/>
    <n v="877143"/>
    <m/>
    <m/>
    <s v="ANSLOW &amp; DEGENEAULT"/>
    <m/>
    <s v="561 E 14TH AVE"/>
    <x v="7"/>
    <x v="1"/>
    <x v="1"/>
    <m/>
  </r>
  <r>
    <n v="7"/>
    <n v="2742"/>
    <n v="1"/>
    <d v="2008-04-04T00:00:00"/>
    <x v="0"/>
    <n v="1"/>
    <s v="River Road Community Organization"/>
    <n v="4230467"/>
    <n v="895215"/>
    <m/>
    <m/>
    <s v="WIRFS TOM"/>
    <m/>
    <s v="141 KOURT DR"/>
    <x v="7"/>
    <x v="0"/>
    <x v="0"/>
    <m/>
  </r>
  <r>
    <n v="7"/>
    <n v="2743"/>
    <n v="1"/>
    <d v="2008-04-04T00:00:00"/>
    <x v="0"/>
    <n v="1"/>
    <s v="River Road Community Organization"/>
    <n v="4230399"/>
    <n v="895214"/>
    <m/>
    <m/>
    <s v="WIRFS TOM"/>
    <m/>
    <s v="145 KOURT DR"/>
    <x v="7"/>
    <x v="0"/>
    <x v="0"/>
    <m/>
  </r>
  <r>
    <n v="7"/>
    <n v="2744"/>
    <n v="1"/>
    <d v="2008-04-04T00:00:00"/>
    <x v="0"/>
    <n v="1"/>
    <s v="River Road Community Organization"/>
    <n v="4230433"/>
    <n v="895118"/>
    <m/>
    <m/>
    <s v="WIRFS TOM"/>
    <m/>
    <s v="149 KOURT DR"/>
    <x v="7"/>
    <x v="0"/>
    <x v="0"/>
    <m/>
  </r>
  <r>
    <n v="7"/>
    <n v="6526"/>
    <n v="1"/>
    <d v="2008-04-08T00:00:00"/>
    <x v="0"/>
    <n v="1"/>
    <s v="Active Bethel Citizens"/>
    <n v="4216166"/>
    <n v="895011"/>
    <m/>
    <m/>
    <s v="RAMOS JOSE"/>
    <m/>
    <s v="4953 NORTH WAY"/>
    <x v="7"/>
    <x v="0"/>
    <x v="0"/>
    <m/>
  </r>
  <r>
    <n v="8"/>
    <n v="845"/>
    <n v="1"/>
    <d v="2008-04-09T00:00:00"/>
    <x v="0"/>
    <n v="1"/>
    <s v="Harlow Neighbors"/>
    <n v="4249440"/>
    <n v="886720"/>
    <m/>
    <m/>
    <s v="BOYD BRUCE W &amp; MIKA A"/>
    <m/>
    <s v="825 WAVERLY ST"/>
    <x v="7"/>
    <x v="0"/>
    <x v="0"/>
    <m/>
  </r>
  <r>
    <n v="8"/>
    <n v="919"/>
    <n v="1"/>
    <d v="2008-04-10T00:00:00"/>
    <x v="0"/>
    <n v="1"/>
    <s v="Cal Young Neighborhood Association"/>
    <n v="4239031"/>
    <n v="886270"/>
    <m/>
    <m/>
    <s v="ADKINS JACK L"/>
    <m/>
    <s v="817 MEADOW BUTTE LP"/>
    <x v="7"/>
    <x v="0"/>
    <x v="0"/>
    <m/>
  </r>
  <r>
    <n v="8"/>
    <n v="994"/>
    <n v="1"/>
    <d v="2008-04-11T00:00:00"/>
    <x v="0"/>
    <n v="1"/>
    <s v="Northeast Neighbors"/>
    <n v="4250268"/>
    <n v="893587"/>
    <m/>
    <m/>
    <s v="FUTURE B HOMES INC"/>
    <m/>
    <s v="2550 CUMBERLAND DR"/>
    <x v="7"/>
    <x v="0"/>
    <x v="0"/>
    <m/>
  </r>
  <r>
    <n v="8"/>
    <n v="807"/>
    <n v="1"/>
    <d v="2008-04-15T00:00:00"/>
    <x v="0"/>
    <n v="1"/>
    <s v="Southeast Neighbors"/>
    <n v="4241536"/>
    <n v="868690"/>
    <m/>
    <m/>
    <s v="PHILIP THOMAS (TOM)"/>
    <m/>
    <s v="3270 FERRY ST"/>
    <x v="7"/>
    <x v="0"/>
    <x v="0"/>
    <m/>
  </r>
  <r>
    <n v="8"/>
    <n v="1179"/>
    <n v="1"/>
    <d v="2008-04-15T00:00:00"/>
    <x v="0"/>
    <n v="1"/>
    <s v="Harlow Neighbors"/>
    <n v="4250693"/>
    <n v="888859"/>
    <m/>
    <m/>
    <s v="MELTEBEKE CONSTRUCTION DBA"/>
    <m/>
    <s v="1170 REGENCY DR"/>
    <x v="7"/>
    <x v="0"/>
    <x v="0"/>
    <m/>
  </r>
  <r>
    <n v="8"/>
    <n v="1305"/>
    <n v="1"/>
    <d v="2008-04-15T00:00:00"/>
    <x v="0"/>
    <n v="1"/>
    <s v="Active Bethel Citizens"/>
    <n v="4215275"/>
    <n v="892509"/>
    <m/>
    <m/>
    <s v="RB-N-ME CONTRACTORS"/>
    <m/>
    <s v="5170 BARGER DR"/>
    <x v="7"/>
    <x v="0"/>
    <x v="0"/>
    <m/>
  </r>
  <r>
    <n v="8"/>
    <n v="1245"/>
    <n v="1"/>
    <d v="2008-04-16T00:00:00"/>
    <x v="0"/>
    <n v="1"/>
    <s v="Santa Clara Community Organization"/>
    <n v="4225885"/>
    <n v="901355"/>
    <m/>
    <m/>
    <s v="COLE DONALD D"/>
    <m/>
    <s v="857 TRAVIS AVE"/>
    <x v="7"/>
    <x v="0"/>
    <x v="0"/>
    <m/>
  </r>
  <r>
    <n v="8"/>
    <n v="1176"/>
    <n v="1"/>
    <d v="2008-04-17T00:00:00"/>
    <x v="0"/>
    <n v="1"/>
    <s v="Cal Young Neighborhood Association"/>
    <n v="4238813"/>
    <n v="886193"/>
    <m/>
    <m/>
    <s v="ADKINS JACK L"/>
    <m/>
    <s v="894 MEADOW BUTTE LP"/>
    <x v="7"/>
    <x v="0"/>
    <x v="0"/>
    <m/>
  </r>
  <r>
    <n v="8"/>
    <n v="266"/>
    <n v="1"/>
    <d v="2008-04-21T00:00:00"/>
    <x v="0"/>
    <n v="1"/>
    <s v="Cal Young Neighborhood Association"/>
    <n v="4239655"/>
    <n v="888357"/>
    <m/>
    <m/>
    <s v="SMITH RICHARD C JR &amp; WANDA J"/>
    <m/>
    <s v="1322 BRICKLEY RD"/>
    <x v="7"/>
    <x v="0"/>
    <x v="0"/>
    <m/>
  </r>
  <r>
    <n v="8"/>
    <n v="921"/>
    <n v="1"/>
    <d v="2008-04-21T00:00:00"/>
    <x v="6"/>
    <n v="1"/>
    <s v="Southeast Neighbors"/>
    <n v="4243523"/>
    <n v="860611"/>
    <m/>
    <m/>
    <s v="EINHORN CRAIG"/>
    <m/>
    <s v="4994 CENTER WAY, Unit A"/>
    <x v="7"/>
    <x v="0"/>
    <x v="0"/>
    <m/>
  </r>
  <r>
    <n v="8"/>
    <n v="196"/>
    <n v="1"/>
    <d v="2008-04-23T00:00:00"/>
    <x v="0"/>
    <n v="1"/>
    <s v="Churchill Area Neighbors"/>
    <n v="4221212"/>
    <n v="873571"/>
    <m/>
    <m/>
    <s v="TARDIE LARRY M &amp; KIMBERLY C"/>
    <m/>
    <s v="2340 FOUR OAKS GRANGE RD"/>
    <x v="7"/>
    <x v="0"/>
    <x v="0"/>
    <m/>
  </r>
  <r>
    <n v="8"/>
    <n v="659"/>
    <n v="1"/>
    <d v="2008-04-23T00:00:00"/>
    <x v="0"/>
    <n v="1"/>
    <s v="Harlow Neighbors"/>
    <n v="4247733"/>
    <n v="891002"/>
    <m/>
    <m/>
    <s v="ADKINS MARK L"/>
    <m/>
    <s v="1709 BEST LN"/>
    <x v="7"/>
    <x v="0"/>
    <x v="0"/>
    <m/>
  </r>
  <r>
    <n v="8"/>
    <n v="779"/>
    <n v="1"/>
    <d v="2008-04-23T00:00:00"/>
    <x v="0"/>
    <n v="1"/>
    <s v="Santa Clara Community Organization"/>
    <n v="4232001"/>
    <n v="900637"/>
    <m/>
    <m/>
    <s v="HEITMAN CUSTOM HOMES"/>
    <m/>
    <s v="553 SILVER MEADOWS DR"/>
    <x v="7"/>
    <x v="0"/>
    <x v="0"/>
    <m/>
  </r>
  <r>
    <n v="8"/>
    <n v="1285"/>
    <n v="1"/>
    <d v="2008-04-28T00:00:00"/>
    <x v="0"/>
    <n v="1"/>
    <s v="Northeast Neighbors"/>
    <n v="4245110"/>
    <n v="896299"/>
    <m/>
    <m/>
    <s v="MELTEBEKE CONSTRUCTION DBA"/>
    <m/>
    <s v="2325 PARK GROVE DR"/>
    <x v="7"/>
    <x v="0"/>
    <x v="0"/>
    <m/>
  </r>
  <r>
    <n v="8"/>
    <n v="1393"/>
    <n v="1"/>
    <d v="2008-04-28T00:00:00"/>
    <x v="0"/>
    <n v="1"/>
    <s v="Cal Young Neighborhood Association"/>
    <n v="4240013"/>
    <n v="889854"/>
    <m/>
    <m/>
    <s v="WIRFS TOM"/>
    <m/>
    <s v="1388 BOND LN"/>
    <x v="7"/>
    <x v="0"/>
    <x v="0"/>
    <m/>
  </r>
  <r>
    <n v="7"/>
    <n v="6161"/>
    <n v="1"/>
    <d v="2008-04-30T00:00:00"/>
    <x v="3"/>
    <n v="2"/>
    <s v="Friendly Area Neighbors"/>
    <n v="4239576"/>
    <n v="872851"/>
    <m/>
    <m/>
    <s v="LULL NOAH"/>
    <m/>
    <s v="2444 PORTLAND ST"/>
    <x v="7"/>
    <x v="1"/>
    <x v="1"/>
    <m/>
  </r>
  <r>
    <n v="8"/>
    <n v="1538"/>
    <n v="1"/>
    <d v="2008-05-01T00:00:00"/>
    <x v="2"/>
    <n v="1"/>
    <s v="Active Bethel Citizens"/>
    <n v="4214276"/>
    <n v="890663"/>
    <m/>
    <m/>
    <s v="FUQUA HOMES DESIGN CENTER"/>
    <m/>
    <s v="5330 ELK RIDGE DR"/>
    <x v="7"/>
    <x v="0"/>
    <x v="0"/>
    <m/>
  </r>
  <r>
    <n v="8"/>
    <n v="1536"/>
    <n v="1"/>
    <d v="2008-05-07T00:00:00"/>
    <x v="2"/>
    <n v="1"/>
    <s v="Active Bethel Citizens"/>
    <n v="4214518"/>
    <n v="890709"/>
    <m/>
    <m/>
    <s v="FUQUA HOMES DESIGN CENTER"/>
    <m/>
    <s v="5261 ELK RIDGE DR"/>
    <x v="7"/>
    <x v="0"/>
    <x v="0"/>
    <m/>
  </r>
  <r>
    <n v="8"/>
    <n v="1540"/>
    <n v="1"/>
    <d v="2008-05-07T00:00:00"/>
    <x v="2"/>
    <n v="1"/>
    <s v="Active Bethel Citizens"/>
    <n v="4214525"/>
    <n v="890793"/>
    <m/>
    <m/>
    <s v="FUQUA HOMES DESIGN CENTER"/>
    <m/>
    <s v="5264 GOLDEN EAGLE DR"/>
    <x v="7"/>
    <x v="0"/>
    <x v="0"/>
    <m/>
  </r>
  <r>
    <n v="7"/>
    <n v="5190"/>
    <n v="1"/>
    <d v="2008-05-09T00:00:00"/>
    <x v="6"/>
    <n v="1"/>
    <s v="Friendly Area Neighbors"/>
    <n v="4238946"/>
    <n v="872753"/>
    <m/>
    <m/>
    <s v="NEWMAN JOSHUA A &amp; MENINA"/>
    <m/>
    <s v="150 W 24TH PL, Unit A"/>
    <x v="7"/>
    <x v="0"/>
    <x v="0"/>
    <m/>
  </r>
  <r>
    <n v="8"/>
    <n v="1598"/>
    <n v="1"/>
    <d v="2008-05-09T00:00:00"/>
    <x v="0"/>
    <n v="1"/>
    <s v="Santa Clara Community Organization"/>
    <n v="4229008"/>
    <n v="898832"/>
    <m/>
    <m/>
    <s v="BESAW DONALD R"/>
    <m/>
    <s v="224 IRVING RD"/>
    <x v="7"/>
    <x v="0"/>
    <x v="0"/>
    <m/>
  </r>
  <r>
    <n v="8"/>
    <n v="1172"/>
    <n v="1"/>
    <d v="2008-05-12T00:00:00"/>
    <x v="0"/>
    <n v="1"/>
    <s v="Crest Drive Citizens Association"/>
    <n v="4230245"/>
    <n v="871165"/>
    <m/>
    <m/>
    <s v="FODOR ALEX"/>
    <m/>
    <s v="2285 SHIELDS AVE"/>
    <x v="7"/>
    <x v="0"/>
    <x v="0"/>
    <m/>
  </r>
  <r>
    <n v="8"/>
    <n v="1301"/>
    <n v="1"/>
    <d v="2008-05-13T00:00:00"/>
    <x v="0"/>
    <n v="1"/>
    <s v="Northeast Neighbors"/>
    <n v="4250940"/>
    <n v="893474"/>
    <m/>
    <m/>
    <s v="ANSLOW &amp; DEGENEAULT"/>
    <m/>
    <s v="3375 AMHERST WAY"/>
    <x v="7"/>
    <x v="0"/>
    <x v="0"/>
    <m/>
  </r>
  <r>
    <n v="8"/>
    <n v="1338"/>
    <n v="1"/>
    <d v="2008-05-13T00:00:00"/>
    <x v="0"/>
    <n v="1"/>
    <s v="Laurel Hill Valley Citizens"/>
    <n v="4250410"/>
    <n v="875958"/>
    <m/>
    <m/>
    <s v="HARRIS BLAKE"/>
    <m/>
    <s v="1515 RIVERVIEW ST"/>
    <x v="7"/>
    <x v="0"/>
    <x v="0"/>
    <m/>
  </r>
  <r>
    <n v="8"/>
    <n v="1531"/>
    <n v="1"/>
    <d v="2008-05-13T00:00:00"/>
    <x v="0"/>
    <n v="1"/>
    <s v="Harlow Neighbors"/>
    <n v="4248369"/>
    <n v="891119"/>
    <m/>
    <m/>
    <s v="PREMIER HOMES"/>
    <m/>
    <s v="1712 PROVINCIAL WAY"/>
    <x v="7"/>
    <x v="0"/>
    <x v="0"/>
    <m/>
  </r>
  <r>
    <n v="8"/>
    <n v="1906"/>
    <n v="1"/>
    <d v="2008-05-14T00:00:00"/>
    <x v="2"/>
    <n v="1"/>
    <s v="River Road Community Organization"/>
    <n v="4233331"/>
    <n v="894885"/>
    <m/>
    <m/>
    <s v="DAWSON BONNIE M"/>
    <m/>
    <s v="387 CAROLYN DR"/>
    <x v="7"/>
    <x v="0"/>
    <x v="0"/>
    <m/>
  </r>
  <r>
    <n v="8"/>
    <n v="1765"/>
    <n v="1"/>
    <d v="2008-05-19T00:00:00"/>
    <x v="0"/>
    <n v="1"/>
    <s v="Northeast Neighbors"/>
    <n v="4250283"/>
    <n v="893681"/>
    <m/>
    <m/>
    <s v="FUTURE B HOMES INC"/>
    <m/>
    <s v="2566 CUMBERLAND DR"/>
    <x v="7"/>
    <x v="0"/>
    <x v="0"/>
    <m/>
  </r>
  <r>
    <n v="8"/>
    <n v="2062"/>
    <n v="1"/>
    <d v="2008-05-19T00:00:00"/>
    <x v="2"/>
    <n v="1"/>
    <s v="Southeast Neighbors"/>
    <n v="4240163"/>
    <n v="869535"/>
    <m/>
    <m/>
    <s v="KOLEGO JAMES M"/>
    <m/>
    <s v="50 E 30TH AVE"/>
    <x v="7"/>
    <x v="0"/>
    <x v="0"/>
    <m/>
  </r>
  <r>
    <n v="8"/>
    <n v="1892"/>
    <n v="1"/>
    <d v="2008-05-21T00:00:00"/>
    <x v="0"/>
    <n v="1"/>
    <s v="Churchill Area Neighbors"/>
    <n v="4228128"/>
    <n v="869135"/>
    <m/>
    <m/>
    <s v="BARAB DOUG &amp; CARYN"/>
    <m/>
    <s v="3240 MICHAEL LN"/>
    <x v="7"/>
    <x v="0"/>
    <x v="0"/>
    <m/>
  </r>
  <r>
    <n v="8"/>
    <n v="733"/>
    <n v="1"/>
    <d v="2008-05-23T00:00:00"/>
    <x v="0"/>
    <n v="1"/>
    <s v="Northeast Neighbors"/>
    <n v="4243686"/>
    <n v="900213"/>
    <m/>
    <m/>
    <s v="DOUGHER JAMES B &amp; DOROTHY L"/>
    <m/>
    <s v="35 NELSON LN"/>
    <x v="7"/>
    <x v="0"/>
    <x v="0"/>
    <m/>
  </r>
  <r>
    <n v="8"/>
    <n v="1850"/>
    <n v="1"/>
    <d v="2008-05-27T00:00:00"/>
    <x v="0"/>
    <n v="1"/>
    <s v="River Road Community Organization"/>
    <n v="4229786"/>
    <n v="887513"/>
    <m/>
    <m/>
    <s v="RB-N-ME CONTRACTORS"/>
    <m/>
    <s v="644 FILBERT AVE"/>
    <x v="7"/>
    <x v="0"/>
    <x v="0"/>
    <m/>
  </r>
  <r>
    <n v="8"/>
    <n v="1967"/>
    <n v="1"/>
    <d v="2008-05-27T00:00:00"/>
    <x v="0"/>
    <n v="1"/>
    <s v="Active Bethel Citizens"/>
    <n v="4212703"/>
    <n v="892857"/>
    <m/>
    <m/>
    <s v="MITCHELL RODNEY"/>
    <m/>
    <s v="2025 WISCONSIN ST"/>
    <x v="7"/>
    <x v="0"/>
    <x v="0"/>
    <m/>
  </r>
  <r>
    <n v="8"/>
    <n v="2102"/>
    <n v="1"/>
    <d v="2008-05-27T00:00:00"/>
    <x v="0"/>
    <n v="1"/>
    <s v="Santa Clara Community Organization"/>
    <n v="4231839"/>
    <n v="900514"/>
    <m/>
    <m/>
    <s v="HEITMAN CUSTOM HOMES"/>
    <m/>
    <s v="534 SILVER MEADOWS DR"/>
    <x v="7"/>
    <x v="0"/>
    <x v="0"/>
    <m/>
  </r>
  <r>
    <n v="8"/>
    <n v="1174"/>
    <n v="1"/>
    <d v="2008-05-28T00:00:00"/>
    <x v="0"/>
    <n v="1"/>
    <s v="Active Bethel Citizens"/>
    <n v="4221864"/>
    <n v="891519"/>
    <m/>
    <m/>
    <s v="GRANTOM THOMAS J &amp; VICKIE L"/>
    <m/>
    <s v="3960 DOVE LN"/>
    <x v="7"/>
    <x v="0"/>
    <x v="0"/>
    <m/>
  </r>
  <r>
    <n v="8"/>
    <n v="1485"/>
    <n v="1"/>
    <d v="2008-05-28T00:00:00"/>
    <x v="6"/>
    <n v="1"/>
    <s v="Trainsong Neighbors"/>
    <n v="4228571"/>
    <n v="885975"/>
    <m/>
    <m/>
    <s v="DANIELS BRANDON"/>
    <m/>
    <s v="2660 EDISON ST, Unit A"/>
    <x v="7"/>
    <x v="0"/>
    <x v="0"/>
    <m/>
  </r>
  <r>
    <n v="8"/>
    <n v="1925"/>
    <n v="1"/>
    <d v="2008-06-02T00:00:00"/>
    <x v="0"/>
    <n v="1"/>
    <s v="Active Bethel Citizens"/>
    <n v="4212464"/>
    <n v="892092"/>
    <m/>
    <s v="Allec"/>
    <s v="SEERY JESSE"/>
    <m/>
    <s v="5597 EXCALIBER LN"/>
    <x v="7"/>
    <x v="0"/>
    <x v="0"/>
    <m/>
  </r>
  <r>
    <n v="8"/>
    <n v="1939"/>
    <n v="1"/>
    <d v="2008-06-04T00:00:00"/>
    <x v="0"/>
    <n v="1"/>
    <s v="Northeast Neighbors"/>
    <n v="4244533"/>
    <n v="899324"/>
    <m/>
    <m/>
    <s v="CHARACTER HOMES"/>
    <m/>
    <s v="3689 MARCELLA DR"/>
    <x v="7"/>
    <x v="0"/>
    <x v="0"/>
    <m/>
  </r>
  <r>
    <n v="8"/>
    <n v="1923"/>
    <n v="1"/>
    <d v="2008-06-06T00:00:00"/>
    <x v="0"/>
    <n v="1"/>
    <s v="Cal Young Neighborhood Association"/>
    <n v="4244002"/>
    <n v="886711"/>
    <m/>
    <m/>
    <s v="WALTER CUSTOM HOMES"/>
    <m/>
    <s v="2265 TURNBERRY CT"/>
    <x v="7"/>
    <x v="0"/>
    <x v="0"/>
    <m/>
  </r>
  <r>
    <n v="8"/>
    <n v="2094"/>
    <n v="1"/>
    <d v="2008-06-09T00:00:00"/>
    <x v="6"/>
    <n v="1"/>
    <s v="Fairmount Neighbors"/>
    <n v="4247157"/>
    <n v="875457"/>
    <s v="Secondary Dwelling Unit"/>
    <m/>
    <s v="KUNERT JAMES, MARY &amp; JAMES JR"/>
    <m/>
    <s v="1747 ORCHARD ALY"/>
    <x v="7"/>
    <x v="0"/>
    <x v="0"/>
    <m/>
  </r>
  <r>
    <n v="8"/>
    <n v="2453"/>
    <n v="1"/>
    <d v="2008-06-10T00:00:00"/>
    <x v="0"/>
    <n v="1"/>
    <s v="Active Bethel Citizens"/>
    <n v="4214561"/>
    <n v="885691"/>
    <m/>
    <s v="The Fir II B"/>
    <s v="J L S CUSTOM HOMES"/>
    <m/>
    <s v="618 RABER RD"/>
    <x v="7"/>
    <x v="0"/>
    <x v="0"/>
    <m/>
  </r>
  <r>
    <n v="8"/>
    <n v="2248"/>
    <n v="1"/>
    <d v="2008-06-11T00:00:00"/>
    <x v="1"/>
    <n v="1"/>
    <s v="West Eugene Community Organization"/>
    <n v="4221599"/>
    <n v="877190"/>
    <m/>
    <m/>
    <s v="CHURCHILL MEADOWS - EUGENE OFFICE"/>
    <m/>
    <s v="1415 S BERTELSEN RD, Unit 157"/>
    <x v="7"/>
    <x v="0"/>
    <x v="0"/>
    <m/>
  </r>
  <r>
    <n v="8"/>
    <n v="2210"/>
    <n v="1"/>
    <d v="2008-06-13T00:00:00"/>
    <x v="0"/>
    <n v="1"/>
    <s v="Churchill Area Neighbors"/>
    <n v="4221098"/>
    <n v="873611"/>
    <m/>
    <m/>
    <s v="BERTELSEN ESTATES LLC"/>
    <m/>
    <s v="2367 ROLLIE LP"/>
    <x v="7"/>
    <x v="0"/>
    <x v="0"/>
    <m/>
  </r>
  <r>
    <n v="8"/>
    <n v="1949"/>
    <n v="1"/>
    <d v="2008-06-18T00:00:00"/>
    <x v="0"/>
    <n v="1"/>
    <s v="Cal Young Neighborhood Association"/>
    <n v="4238911"/>
    <n v="886219"/>
    <m/>
    <m/>
    <s v="J &amp; J ADKINS DEVELOPMENT CO"/>
    <m/>
    <s v="808 MEADOW BUTTE LP"/>
    <x v="7"/>
    <x v="0"/>
    <x v="0"/>
    <m/>
  </r>
  <r>
    <n v="8"/>
    <n v="2073"/>
    <n v="1"/>
    <d v="2008-06-19T00:00:00"/>
    <x v="1"/>
    <n v="1"/>
    <s v="Active Bethel Citizens"/>
    <n v="4214520"/>
    <n v="890588"/>
    <m/>
    <m/>
    <s v="FUQUA HOMES DESIGN CENTER"/>
    <m/>
    <s v="5258 ELK RIDGE DR"/>
    <x v="7"/>
    <x v="0"/>
    <x v="0"/>
    <m/>
  </r>
  <r>
    <n v="8"/>
    <n v="1968"/>
    <n v="1"/>
    <d v="2008-06-23T00:00:00"/>
    <x v="8"/>
    <n v="4"/>
    <s v="Active Bethel Citizens"/>
    <n v="4217316"/>
    <n v="886354"/>
    <s v="Common Area-Multi Fam."/>
    <s v="Prairie View"/>
    <s v="PRAIRIE VIEW LLC"/>
    <m/>
    <s v="584 N DANEBO AVE"/>
    <x v="7"/>
    <x v="1"/>
    <x v="1"/>
    <s v="64  units total as shown on 08-01158-02, and the units on each individual BP add up to 64 so include all BPs in tally. "/>
  </r>
  <r>
    <n v="8"/>
    <n v="1969"/>
    <n v="1"/>
    <d v="2008-06-23T00:00:00"/>
    <x v="4"/>
    <n v="12"/>
    <s v="Active Bethel Citizens"/>
    <n v="4217258"/>
    <n v="886412"/>
    <m/>
    <s v="Prairie View"/>
    <s v="PRAIRIE VIEW LLC"/>
    <m/>
    <s v="588 N DANEBO AVE"/>
    <x v="7"/>
    <x v="2"/>
    <x v="1"/>
    <s v="64  units total as shown on 08-01158-02, and the units on each individual BP add up to 64 so include all BPs in tally. _x000a_change proposed use???"/>
  </r>
  <r>
    <n v="8"/>
    <n v="1970"/>
    <n v="1"/>
    <d v="2008-06-23T00:00:00"/>
    <x v="4"/>
    <n v="8"/>
    <s v="Active Bethel Citizens"/>
    <n v="4217049"/>
    <n v="886327"/>
    <m/>
    <s v="Prairie View"/>
    <s v="PRAIRIE VIEW LLC"/>
    <m/>
    <s v="572 N DANEBO AVE"/>
    <x v="7"/>
    <x v="2"/>
    <x v="1"/>
    <s v="65  units total as shown on 08-01158-02, and the units on each individual BP add up to 64 so include all BPs in tally. _x000a_change proposed use???"/>
  </r>
  <r>
    <n v="8"/>
    <n v="1971"/>
    <n v="1"/>
    <d v="2008-06-23T00:00:00"/>
    <x v="4"/>
    <n v="8"/>
    <s v="Active Bethel Citizens"/>
    <n v="4217215"/>
    <n v="886244"/>
    <m/>
    <s v="Prairie View"/>
    <s v="PRAIRIE VIEW LLC"/>
    <m/>
    <s v="564 N DANEBO AVE"/>
    <x v="7"/>
    <x v="2"/>
    <x v="1"/>
    <s v="66  units total as shown on 08-01158-02, and the units on each individual BP add up to 64 so include all BPs in tally. _x000a_change proposed use???"/>
  </r>
  <r>
    <n v="8"/>
    <n v="1972"/>
    <n v="1"/>
    <d v="2008-06-23T00:00:00"/>
    <x v="4"/>
    <n v="8"/>
    <s v="Active Bethel Citizens"/>
    <n v="4217318"/>
    <n v="886254"/>
    <m/>
    <s v="Prairie View"/>
    <s v="PRAIRIE VIEW LLC"/>
    <m/>
    <s v="560 N DANEBO AVE"/>
    <x v="7"/>
    <x v="2"/>
    <x v="1"/>
    <s v="67  units total as shown on 08-01158-02, and the units on each individual BP add up to 64 so include all BPs in tally. _x000a_change proposed use???"/>
  </r>
  <r>
    <n v="8"/>
    <n v="1973"/>
    <n v="1"/>
    <d v="2008-06-23T00:00:00"/>
    <x v="4"/>
    <n v="4"/>
    <s v="Active Bethel Citizens"/>
    <n v="4217213"/>
    <n v="886337"/>
    <m/>
    <s v="Prairie View"/>
    <s v="PRAIRIE VIEW LLC"/>
    <m/>
    <s v="580 N DANEBO AVE"/>
    <x v="7"/>
    <x v="2"/>
    <x v="1"/>
    <s v="68  units total as shown on 08-01158-02, and the units on each individual BP add up to 64 so include all BPs in tally. _x000a_change proposed use???"/>
  </r>
  <r>
    <n v="8"/>
    <n v="1974"/>
    <n v="1"/>
    <d v="2008-06-23T00:00:00"/>
    <x v="4"/>
    <n v="8"/>
    <s v="Active Bethel Citizens"/>
    <n v="4217120"/>
    <n v="886357"/>
    <m/>
    <s v="Prairie View"/>
    <s v="PRAIRIE VIEW LLC"/>
    <m/>
    <s v="576 N DANEBO AVE"/>
    <x v="7"/>
    <x v="2"/>
    <x v="1"/>
    <s v="69  units total as shown on 08-01158-02, and the units on each individual BP add up to 64 so include all BPs in tally. _x000a_change proposed use???"/>
  </r>
  <r>
    <n v="8"/>
    <n v="1869"/>
    <n v="1"/>
    <d v="2008-06-24T00:00:00"/>
    <x v="0"/>
    <n v="1"/>
    <s v="Southeast Neighbors"/>
    <n v="4245541"/>
    <n v="863489"/>
    <m/>
    <m/>
    <s v="WILLOR JESSE &amp; ERIKA"/>
    <m/>
    <s v="1671 E 43RD AVE"/>
    <x v="7"/>
    <x v="0"/>
    <x v="0"/>
    <m/>
  </r>
  <r>
    <n v="8"/>
    <n v="2069"/>
    <n v="1"/>
    <d v="2008-06-30T00:00:00"/>
    <x v="0"/>
    <n v="1"/>
    <s v="Santa Clara Community Organization"/>
    <n v="4231001"/>
    <n v="903460"/>
    <m/>
    <m/>
    <s v="COOPER BARBARA"/>
    <m/>
    <s v="3616 YOGI WAY"/>
    <x v="7"/>
    <x v="0"/>
    <x v="0"/>
    <m/>
  </r>
  <r>
    <n v="8"/>
    <n v="2637"/>
    <n v="1"/>
    <d v="2008-06-30T00:00:00"/>
    <x v="0"/>
    <n v="1"/>
    <s v="Santa Clara Community Organization"/>
    <n v="4232231"/>
    <n v="900626"/>
    <m/>
    <m/>
    <s v="HEITMAN CUSTOM HOMES"/>
    <m/>
    <s v="599 SILVER MEADOWS DR"/>
    <x v="7"/>
    <x v="0"/>
    <x v="0"/>
    <m/>
  </r>
  <r>
    <n v="8"/>
    <n v="1146"/>
    <n v="1"/>
    <d v="2008-07-01T00:00:00"/>
    <x v="0"/>
    <n v="1"/>
    <s v="Harlow Neighbors"/>
    <n v="4249134"/>
    <n v="886635"/>
    <m/>
    <m/>
    <s v="BOYD BRUCE"/>
    <m/>
    <s v="808 WAVERLY ST"/>
    <x v="7"/>
    <x v="0"/>
    <x v="0"/>
    <m/>
  </r>
  <r>
    <n v="8"/>
    <n v="2067"/>
    <n v="1"/>
    <d v="2008-07-01T00:00:00"/>
    <x v="0"/>
    <n v="1"/>
    <s v="Santa Clara Community Organization"/>
    <n v="4230988"/>
    <n v="903567"/>
    <m/>
    <m/>
    <s v="COOPER BARBARA"/>
    <m/>
    <s v="3632 YOGI WAY"/>
    <x v="7"/>
    <x v="0"/>
    <x v="0"/>
    <m/>
  </r>
  <r>
    <n v="8"/>
    <n v="2071"/>
    <n v="1"/>
    <d v="2008-07-02T00:00:00"/>
    <x v="0"/>
    <n v="1"/>
    <s v="Northeast Neighbors"/>
    <n v="4250570"/>
    <n v="893685"/>
    <m/>
    <m/>
    <s v="ANSLOW &amp; DEGENEAULT"/>
    <m/>
    <s v="3327 WYNDHAM CT"/>
    <x v="7"/>
    <x v="0"/>
    <x v="0"/>
    <m/>
  </r>
  <r>
    <n v="8"/>
    <n v="2233"/>
    <n v="1"/>
    <d v="2008-07-03T00:00:00"/>
    <x v="0"/>
    <n v="1"/>
    <s v="Unknown"/>
    <n v="4211762"/>
    <n v="878997"/>
    <m/>
    <m/>
    <s v="RHEA MILLARD A &amp; LAURINE B"/>
    <m/>
    <s v="87919 LA PORTE DR"/>
    <x v="7"/>
    <x v="0"/>
    <x v="0"/>
    <m/>
  </r>
  <r>
    <n v="8"/>
    <n v="1014"/>
    <n v="1"/>
    <d v="2008-07-08T00:00:00"/>
    <x v="0"/>
    <n v="1"/>
    <s v="Industrial Corridor Community Organization"/>
    <n v="4219341"/>
    <n v="902445"/>
    <m/>
    <m/>
    <s v="ALBERT PAUL L JR &amp; DEBORAH K"/>
    <m/>
    <s v="29829 CLEO AVE"/>
    <x v="7"/>
    <x v="0"/>
    <x v="0"/>
    <m/>
  </r>
  <r>
    <n v="8"/>
    <n v="2158"/>
    <n v="1"/>
    <d v="2008-07-10T00:00:00"/>
    <x v="0"/>
    <n v="1"/>
    <s v="Active Bethel Citizens"/>
    <n v="4223554"/>
    <n v="891767"/>
    <m/>
    <m/>
    <s v="VANESSA THOMASTON PROPERTIES INC"/>
    <m/>
    <s v="1941 TAFT ST"/>
    <x v="7"/>
    <x v="0"/>
    <x v="0"/>
    <m/>
  </r>
  <r>
    <n v="8"/>
    <n v="2846"/>
    <n v="1"/>
    <d v="2008-07-10T00:00:00"/>
    <x v="2"/>
    <n v="1"/>
    <s v="Unknown"/>
    <n v="4214466"/>
    <n v="872768"/>
    <m/>
    <m/>
    <s v="LYNCH JOHN"/>
    <m/>
    <s v="87275 MT VALVUE LN"/>
    <x v="7"/>
    <x v="0"/>
    <x v="0"/>
    <m/>
  </r>
  <r>
    <n v="8"/>
    <n v="992"/>
    <n v="1"/>
    <d v="2008-07-14T00:00:00"/>
    <x v="0"/>
    <n v="1"/>
    <s v="Active Bethel Citizens"/>
    <n v="4217673"/>
    <n v="888176"/>
    <m/>
    <m/>
    <s v="GRASSAUER MARC"/>
    <m/>
    <s v="1019 GAS LAMP ST"/>
    <x v="7"/>
    <x v="0"/>
    <x v="0"/>
    <m/>
  </r>
  <r>
    <n v="8"/>
    <n v="993"/>
    <n v="1"/>
    <d v="2008-07-14T00:00:00"/>
    <x v="0"/>
    <n v="1"/>
    <s v="Active Bethel Citizens"/>
    <n v="4217675"/>
    <n v="888230"/>
    <m/>
    <m/>
    <s v="GRASSAUER MARC"/>
    <m/>
    <s v="1027 GAS LAMP ST"/>
    <x v="7"/>
    <x v="0"/>
    <x v="0"/>
    <m/>
  </r>
  <r>
    <n v="8"/>
    <n v="2652"/>
    <n v="1"/>
    <d v="2008-07-14T00:00:00"/>
    <x v="0"/>
    <n v="1"/>
    <s v="Northeast Neighbors"/>
    <n v="4243165"/>
    <n v="897193"/>
    <m/>
    <m/>
    <s v="MELTEBEKE CONSTRUCTION DBA"/>
    <m/>
    <s v="2096 LAKELAND WAY"/>
    <x v="7"/>
    <x v="0"/>
    <x v="0"/>
    <m/>
  </r>
  <r>
    <n v="7"/>
    <n v="6492"/>
    <n v="1"/>
    <d v="2008-07-15T00:00:00"/>
    <x v="7"/>
    <n v="7"/>
    <s v="West University Neighbors"/>
    <n v="4241780"/>
    <n v="875391"/>
    <m/>
    <m/>
    <s v="PLENTYWOOD APARTMENTS, LLC"/>
    <m/>
    <s v="560 E 18TH AVE"/>
    <x v="7"/>
    <x v="2"/>
    <x v="1"/>
    <m/>
  </r>
  <r>
    <n v="8"/>
    <n v="381"/>
    <n v="1"/>
    <d v="2008-07-15T00:00:00"/>
    <x v="0"/>
    <n v="1"/>
    <s v="Northeast Neighbors"/>
    <n v="4250896"/>
    <n v="893307"/>
    <m/>
    <m/>
    <s v="ANSLOW &amp; DEGENEAULT"/>
    <m/>
    <s v="3370 AMHERST WAY"/>
    <x v="7"/>
    <x v="0"/>
    <x v="0"/>
    <m/>
  </r>
  <r>
    <n v="8"/>
    <n v="2499"/>
    <n v="1"/>
    <d v="2008-07-15T00:00:00"/>
    <x v="0"/>
    <n v="1"/>
    <s v="River Road Community Organization"/>
    <n v="4233293"/>
    <n v="891044"/>
    <m/>
    <m/>
    <s v="BAUDICHON PHILIP &amp; DEBRA"/>
    <m/>
    <s v="135 ARBOR DR"/>
    <x v="7"/>
    <x v="0"/>
    <x v="0"/>
    <m/>
  </r>
  <r>
    <n v="8"/>
    <n v="2546"/>
    <n v="1"/>
    <d v="2008-07-22T00:00:00"/>
    <x v="0"/>
    <n v="1"/>
    <s v="Crest Drive Citizens Association"/>
    <n v="4238775"/>
    <n v="865979"/>
    <m/>
    <m/>
    <s v="ADKINS MARK L"/>
    <m/>
    <s v="93 W 39TH AVE"/>
    <x v="7"/>
    <x v="0"/>
    <x v="0"/>
    <m/>
  </r>
  <r>
    <n v="8"/>
    <n v="2724"/>
    <n v="1"/>
    <d v="2008-07-23T00:00:00"/>
    <x v="0"/>
    <n v="1"/>
    <s v="Active Bethel Citizens"/>
    <n v="4215371"/>
    <n v="892357"/>
    <m/>
    <m/>
    <s v="G &amp; R BUILDING CONCEPTS"/>
    <m/>
    <s v="5140 BARGER DR"/>
    <x v="7"/>
    <x v="0"/>
    <x v="0"/>
    <m/>
  </r>
  <r>
    <n v="8"/>
    <n v="2962"/>
    <n v="1"/>
    <d v="2008-07-23T00:00:00"/>
    <x v="0"/>
    <n v="1"/>
    <s v="Active Bethel Citizens"/>
    <n v="4212548"/>
    <n v="892084"/>
    <m/>
    <s v="Kayla-2"/>
    <s v="SEERY JESSE"/>
    <m/>
    <s v="5573 EXCALIBER LN"/>
    <x v="7"/>
    <x v="0"/>
    <x v="0"/>
    <m/>
  </r>
  <r>
    <n v="8"/>
    <n v="1961"/>
    <n v="1"/>
    <d v="2008-07-28T00:00:00"/>
    <x v="6"/>
    <n v="1"/>
    <s v="Fairmount Neighbors"/>
    <n v="4248754"/>
    <n v="876524"/>
    <m/>
    <m/>
    <s v="FIGUEIREDO JOHN"/>
    <m/>
    <s v="2380 E 15TH AVE, Unit A"/>
    <x v="7"/>
    <x v="0"/>
    <x v="0"/>
    <m/>
  </r>
  <r>
    <n v="8"/>
    <n v="2913"/>
    <n v="1"/>
    <d v="2008-07-28T00:00:00"/>
    <x v="0"/>
    <n v="1"/>
    <s v="Amazon Neighbors Association"/>
    <n v="4243199"/>
    <n v="872375"/>
    <m/>
    <m/>
    <s v="STCLAIR EDWIN JR &amp; KATHRYN"/>
    <m/>
    <s v="2543 KINCAID ST"/>
    <x v="7"/>
    <x v="0"/>
    <x v="0"/>
    <m/>
  </r>
  <r>
    <n v="8"/>
    <n v="3362"/>
    <n v="1"/>
    <d v="2008-07-28T00:00:00"/>
    <x v="2"/>
    <n v="1"/>
    <s v="Northeast Neighbors"/>
    <n v="4246633"/>
    <n v="897628"/>
    <m/>
    <m/>
    <s v="FARLOW PARTRICIA L"/>
    <m/>
    <s v="2562 DALE AVE"/>
    <x v="7"/>
    <x v="0"/>
    <x v="0"/>
    <m/>
  </r>
  <r>
    <n v="8"/>
    <n v="2716"/>
    <n v="1"/>
    <d v="2008-08-01T00:00:00"/>
    <x v="0"/>
    <n v="1"/>
    <s v="Friendly Area Neighbors"/>
    <n v="4238570"/>
    <n v="871366"/>
    <m/>
    <m/>
    <s v="BLODGETT THOMAS L"/>
    <m/>
    <s v="2750 CHARNELTON ST"/>
    <x v="7"/>
    <x v="0"/>
    <x v="0"/>
    <m/>
  </r>
  <r>
    <n v="8"/>
    <n v="3556"/>
    <n v="1"/>
    <d v="2008-08-05T00:00:00"/>
    <x v="1"/>
    <n v="1"/>
    <s v="Active Bethel Citizens"/>
    <n v="4217939"/>
    <n v="886467"/>
    <m/>
    <m/>
    <s v="MOBILE TOWNE WEST"/>
    <s v="JONES RODNEY/CHRISTINE"/>
    <s v="555 N DANEBO AVE, Unit 156"/>
    <x v="7"/>
    <x v="0"/>
    <x v="0"/>
    <m/>
  </r>
  <r>
    <n v="8"/>
    <n v="2663"/>
    <n v="1"/>
    <d v="2008-08-06T00:00:00"/>
    <x v="0"/>
    <n v="1"/>
    <s v="Active Bethel Citizens"/>
    <n v="4215424"/>
    <n v="892413"/>
    <m/>
    <m/>
    <s v="G &amp; R BUILDING CONCEPTS"/>
    <m/>
    <s v="5120 BARGER DR"/>
    <x v="7"/>
    <x v="0"/>
    <x v="0"/>
    <m/>
  </r>
  <r>
    <n v="8"/>
    <n v="2836"/>
    <n v="1"/>
    <d v="2008-08-06T00:00:00"/>
    <x v="0"/>
    <n v="1"/>
    <s v="Southeast Neighbors"/>
    <n v="4239549"/>
    <n v="867539"/>
    <m/>
    <m/>
    <s v="URRUTIA DIEGO"/>
    <m/>
    <s v="22 E 35TH AVE"/>
    <x v="7"/>
    <x v="0"/>
    <x v="0"/>
    <m/>
  </r>
  <r>
    <n v="8"/>
    <n v="3046"/>
    <n v="1"/>
    <d v="2008-08-06T00:00:00"/>
    <x v="3"/>
    <n v="2"/>
    <s v="Trainsong Neighbors"/>
    <n v="4229413"/>
    <n v="885172"/>
    <m/>
    <m/>
    <s v="NIEMEYER FRED"/>
    <m/>
    <s v="383 FOCH ST"/>
    <x v="7"/>
    <x v="1"/>
    <x v="1"/>
    <m/>
  </r>
  <r>
    <n v="8"/>
    <n v="3267"/>
    <n v="1"/>
    <d v="2008-08-06T00:00:00"/>
    <x v="2"/>
    <n v="1"/>
    <s v="Active Bethel Citizens"/>
    <n v="4221562"/>
    <n v="886530"/>
    <m/>
    <m/>
    <s v="DIECKHOFF DONALD O &amp; MYRNA"/>
    <m/>
    <s v="3961 BELL AVE"/>
    <x v="7"/>
    <x v="0"/>
    <x v="0"/>
    <m/>
  </r>
  <r>
    <n v="8"/>
    <n v="2294"/>
    <n v="1"/>
    <d v="2008-08-07T00:00:00"/>
    <x v="0"/>
    <n v="1"/>
    <s v="Southeast Neighbors"/>
    <n v="4240901"/>
    <n v="858850"/>
    <m/>
    <m/>
    <s v="MCKAY A BRUCE"/>
    <m/>
    <s v="5270 SENGER LN"/>
    <x v="7"/>
    <x v="0"/>
    <x v="0"/>
    <m/>
  </r>
  <r>
    <n v="8"/>
    <n v="2768"/>
    <n v="1"/>
    <d v="2008-08-08T00:00:00"/>
    <x v="0"/>
    <n v="1"/>
    <s v="Jefferson Westside Neighbors"/>
    <n v="4238537"/>
    <n v="876666"/>
    <m/>
    <m/>
    <s v="IVERSON JORDAN"/>
    <m/>
    <s v="1531 LINCOLN ST"/>
    <x v="7"/>
    <x v="0"/>
    <x v="0"/>
    <m/>
  </r>
  <r>
    <n v="8"/>
    <n v="2769"/>
    <n v="1"/>
    <d v="2008-08-08T00:00:00"/>
    <x v="0"/>
    <n v="1"/>
    <s v="Jefferson Westside Neighbors"/>
    <n v="4238535"/>
    <n v="876637"/>
    <m/>
    <m/>
    <s v="IVERSON JORDAN"/>
    <m/>
    <s v="1533 LINCOLN ST"/>
    <x v="7"/>
    <x v="0"/>
    <x v="0"/>
    <m/>
  </r>
  <r>
    <n v="7"/>
    <n v="4270"/>
    <n v="1"/>
    <d v="2008-08-11T00:00:00"/>
    <x v="8"/>
    <n v="4"/>
    <s v="Friendly Area Neighbors"/>
    <n v="4240432"/>
    <n v="875302"/>
    <m/>
    <m/>
    <s v="DEVEREAUX BRIAN"/>
    <m/>
    <s v="1857 PEARL ST"/>
    <x v="7"/>
    <x v="1"/>
    <x v="1"/>
    <m/>
  </r>
  <r>
    <n v="8"/>
    <n v="3100"/>
    <n v="1"/>
    <d v="2008-08-11T00:00:00"/>
    <x v="13"/>
    <n v="1"/>
    <s v="West Eugene Community Organization"/>
    <n v="4229448"/>
    <n v="881717"/>
    <s v="Single Family Dwelling"/>
    <m/>
    <s v="BIG Y STORAGE LLC"/>
    <m/>
    <s v="90 HWY 99N"/>
    <x v="7"/>
    <x v="1"/>
    <x v="1"/>
    <m/>
  </r>
  <r>
    <n v="8"/>
    <n v="2596"/>
    <n v="1"/>
    <d v="2008-08-12T00:00:00"/>
    <x v="0"/>
    <n v="1"/>
    <s v="Harlow Neighbors"/>
    <n v="4249458"/>
    <n v="887048"/>
    <m/>
    <m/>
    <s v="SEARS TERRY"/>
    <m/>
    <s v="927 WAVERLY ST"/>
    <x v="7"/>
    <x v="0"/>
    <x v="0"/>
    <m/>
  </r>
  <r>
    <n v="8"/>
    <n v="3709"/>
    <n v="1"/>
    <d v="2008-08-13T00:00:00"/>
    <x v="1"/>
    <n v="1"/>
    <s v="Active Bethel Citizens"/>
    <n v="4217939"/>
    <n v="886467"/>
    <m/>
    <m/>
    <s v="JEFFREY L MILLER REV LVG TRUST"/>
    <s v="TAORAS MONIQUE"/>
    <s v="555 N DANEBO AVE, Unit 157"/>
    <x v="7"/>
    <x v="0"/>
    <x v="0"/>
    <m/>
  </r>
  <r>
    <n v="8"/>
    <n v="1886"/>
    <n v="1"/>
    <d v="2008-08-14T00:00:00"/>
    <x v="0"/>
    <n v="1"/>
    <s v="River Road Community Organization"/>
    <n v="4230560"/>
    <n v="889294"/>
    <m/>
    <m/>
    <s v="KITTLESON CHARLES &amp; HILLARY"/>
    <m/>
    <s v="995 ELKAY DR"/>
    <x v="7"/>
    <x v="0"/>
    <x v="0"/>
    <m/>
  </r>
  <r>
    <n v="8"/>
    <n v="3428"/>
    <n v="1"/>
    <d v="2008-08-15T00:00:00"/>
    <x v="0"/>
    <n v="1"/>
    <s v="Amazon Neighbors Association"/>
    <n v="4243471"/>
    <n v="872472"/>
    <m/>
    <m/>
    <s v="BEAIRSTO ELIZABETH F"/>
    <m/>
    <s v="2515 HARRIS ST"/>
    <x v="7"/>
    <x v="0"/>
    <x v="0"/>
    <m/>
  </r>
  <r>
    <n v="8"/>
    <n v="3560"/>
    <n v="1"/>
    <d v="2008-08-18T00:00:00"/>
    <x v="2"/>
    <n v="1"/>
    <s v="Northeast Neighbors"/>
    <n v="4246356"/>
    <n v="897896"/>
    <m/>
    <m/>
    <s v="NOHRENBERG MICHAEL &amp; LAVENA"/>
    <m/>
    <s v="2490 MARJORIE AVE"/>
    <x v="7"/>
    <x v="0"/>
    <x v="0"/>
    <m/>
  </r>
  <r>
    <n v="8"/>
    <n v="3072"/>
    <n v="1"/>
    <d v="2008-08-19T00:00:00"/>
    <x v="0"/>
    <n v="1"/>
    <s v="Active Bethel Citizens"/>
    <n v="4215333"/>
    <n v="892427"/>
    <m/>
    <m/>
    <s v="G &amp; R BUILDING CONCEPTS INC"/>
    <m/>
    <s v="5150 BARGER DR"/>
    <x v="7"/>
    <x v="0"/>
    <x v="0"/>
    <m/>
  </r>
  <r>
    <n v="8"/>
    <n v="3045"/>
    <n v="1"/>
    <d v="2008-08-21T00:00:00"/>
    <x v="0"/>
    <n v="1"/>
    <s v="River Road Community Organization"/>
    <n v="4229746"/>
    <n v="887554"/>
    <m/>
    <m/>
    <s v="G &amp; R BUILDING CONCEPTS"/>
    <m/>
    <s v="668 FILBERT AVE"/>
    <x v="7"/>
    <x v="0"/>
    <x v="0"/>
    <m/>
  </r>
  <r>
    <n v="8"/>
    <n v="3531"/>
    <n v="1"/>
    <d v="2008-08-26T00:00:00"/>
    <x v="0"/>
    <n v="1"/>
    <s v="Crest Drive Citizens Association"/>
    <n v="4238913"/>
    <n v="869609"/>
    <m/>
    <m/>
    <s v="DECKER SARAH R"/>
    <m/>
    <s v="3045 OLIVE ST"/>
    <x v="7"/>
    <x v="0"/>
    <x v="0"/>
    <m/>
  </r>
  <r>
    <n v="8"/>
    <n v="3086"/>
    <n v="1"/>
    <d v="2008-08-29T00:00:00"/>
    <x v="0"/>
    <n v="1"/>
    <s v="Harlow Neighbors"/>
    <n v="4248679"/>
    <n v="890781"/>
    <m/>
    <m/>
    <s v="REICH NICK"/>
    <m/>
    <s v="1675 DUKE CT"/>
    <x v="7"/>
    <x v="0"/>
    <x v="0"/>
    <m/>
  </r>
  <r>
    <n v="8"/>
    <n v="228"/>
    <n v="1"/>
    <d v="2008-09-03T00:00:00"/>
    <x v="0"/>
    <n v="1"/>
    <s v="Southeast Neighbors"/>
    <n v="4241593"/>
    <n v="859901"/>
    <m/>
    <m/>
    <s v="CHILTON ANTHONY"/>
    <m/>
    <s v="5119 FOX HOLLOW RD"/>
    <x v="7"/>
    <x v="0"/>
    <x v="0"/>
    <m/>
  </r>
  <r>
    <n v="8"/>
    <n v="3460"/>
    <n v="1"/>
    <d v="2008-09-05T00:00:00"/>
    <x v="0"/>
    <n v="1"/>
    <s v="Churchill Area Neighbors"/>
    <n v="4223727"/>
    <n v="869093"/>
    <m/>
    <m/>
    <s v="MCCARTHY PAT &amp; HEATHER"/>
    <m/>
    <s v="3171 SUMMIT SKY BLVD"/>
    <x v="7"/>
    <x v="0"/>
    <x v="0"/>
    <m/>
  </r>
  <r>
    <n v="8"/>
    <n v="3738"/>
    <n v="1"/>
    <d v="2008-09-05T00:00:00"/>
    <x v="0"/>
    <n v="1"/>
    <s v="Active Bethel Citizens"/>
    <n v="4214659"/>
    <n v="885111"/>
    <m/>
    <s v="Plan 2513"/>
    <s v="J L S CUSTOM HOMES"/>
    <m/>
    <s v="5438 PRANZ PL"/>
    <x v="7"/>
    <x v="0"/>
    <x v="0"/>
    <m/>
  </r>
  <r>
    <n v="8"/>
    <n v="3442"/>
    <n v="1"/>
    <d v="2008-09-10T00:00:00"/>
    <x v="0"/>
    <n v="1"/>
    <s v="River Road Community Organization"/>
    <n v="4230283"/>
    <n v="889135"/>
    <m/>
    <m/>
    <s v="SAMPLE STEVE &amp; KELLY"/>
    <m/>
    <s v="1032 ELKAY DR"/>
    <x v="7"/>
    <x v="0"/>
    <x v="0"/>
    <m/>
  </r>
  <r>
    <n v="8"/>
    <n v="2641"/>
    <n v="1"/>
    <d v="2008-09-11T00:00:00"/>
    <x v="7"/>
    <n v="19"/>
    <s v="South University Neighborhood Association"/>
    <n v="4243422"/>
    <n v="875148"/>
    <m/>
    <m/>
    <s v="HUTTON GENA"/>
    <m/>
    <s v="1888 HARRIS ST"/>
    <x v="7"/>
    <x v="2"/>
    <x v="1"/>
    <m/>
  </r>
  <r>
    <n v="8"/>
    <n v="3004"/>
    <n v="1"/>
    <d v="2008-09-11T00:00:00"/>
    <x v="2"/>
    <n v="1"/>
    <s v="Active Bethel Citizens"/>
    <n v="4213969"/>
    <n v="890536"/>
    <m/>
    <m/>
    <s v="FUQUA HOMES DESIGN CENTER"/>
    <m/>
    <s v="5341 OLYMPIC CIR"/>
    <x v="7"/>
    <x v="0"/>
    <x v="0"/>
    <m/>
  </r>
  <r>
    <n v="8"/>
    <n v="3006"/>
    <n v="1"/>
    <d v="2008-09-11T00:00:00"/>
    <x v="2"/>
    <n v="1"/>
    <s v="Active Bethel Citizens"/>
    <n v="4214547"/>
    <n v="890911"/>
    <m/>
    <m/>
    <s v="FUQUA HOMES DESIGN CENTER"/>
    <m/>
    <s v="5253 GOLDEN EAGLE DR"/>
    <x v="7"/>
    <x v="0"/>
    <x v="0"/>
    <m/>
  </r>
  <r>
    <n v="8"/>
    <n v="2649"/>
    <n v="1"/>
    <d v="2008-09-24T00:00:00"/>
    <x v="4"/>
    <n v="20"/>
    <s v="South University Neighborhood Association"/>
    <n v="4242944"/>
    <n v="875196"/>
    <m/>
    <m/>
    <s v="COMMONS ON ALDER THE"/>
    <m/>
    <s v="1875 ALDER ST"/>
    <x v="7"/>
    <x v="2"/>
    <x v="1"/>
    <m/>
  </r>
  <r>
    <n v="8"/>
    <n v="3058"/>
    <n v="1"/>
    <d v="2008-09-24T00:00:00"/>
    <x v="0"/>
    <n v="1"/>
    <s v="Santa Clara Community Organization"/>
    <n v="4232168"/>
    <n v="900174"/>
    <m/>
    <m/>
    <s v="HEITMAN CUSTOM HOMES"/>
    <m/>
    <s v="2918 MILES WAY"/>
    <x v="7"/>
    <x v="0"/>
    <x v="0"/>
    <m/>
  </r>
  <r>
    <n v="8"/>
    <n v="3696"/>
    <n v="1"/>
    <d v="2008-09-29T00:00:00"/>
    <x v="0"/>
    <n v="1"/>
    <s v="Friendly Area Neighbors"/>
    <n v="4236972"/>
    <n v="874331"/>
    <m/>
    <m/>
    <s v="PASSEROTTI CAROLINE M"/>
    <m/>
    <s v="2117 MADISON ST"/>
    <x v="7"/>
    <x v="0"/>
    <x v="0"/>
    <m/>
  </r>
  <r>
    <n v="8"/>
    <n v="3746"/>
    <n v="1"/>
    <d v="2008-09-30T00:00:00"/>
    <x v="6"/>
    <n v="1"/>
    <s v="Cal Young Neighborhood Association"/>
    <n v="4245667"/>
    <n v="887907"/>
    <s v="Secondary Dwelling Unit"/>
    <m/>
    <s v="BARNHART MARJORIE A"/>
    <m/>
    <s v="2630 FORRESTER WAY, Unit A"/>
    <x v="7"/>
    <x v="0"/>
    <x v="0"/>
    <m/>
  </r>
  <r>
    <n v="8"/>
    <n v="2865"/>
    <n v="1"/>
    <d v="2008-10-01T00:00:00"/>
    <x v="0"/>
    <n v="7"/>
    <s v="West University Neighbors"/>
    <n v="4241389"/>
    <n v="876936"/>
    <s v="Apartment  5-19 Units"/>
    <m/>
    <s v="TWENTY LLC"/>
    <m/>
    <s v="455 E 14TH ALY"/>
    <x v="7"/>
    <x v="0"/>
    <x v="0"/>
    <m/>
  </r>
  <r>
    <n v="8"/>
    <n v="3440"/>
    <n v="1"/>
    <d v="2008-10-02T00:00:00"/>
    <x v="0"/>
    <n v="1"/>
    <s v="Fairmount Neighbors"/>
    <n v="4247184"/>
    <n v="870870"/>
    <m/>
    <m/>
    <s v="LIBESKIND SHLOMO &amp; DEBBIE"/>
    <m/>
    <s v="2827 CENTRAL BLVD"/>
    <x v="7"/>
    <x v="0"/>
    <x v="0"/>
    <m/>
  </r>
  <r>
    <n v="8"/>
    <n v="3836"/>
    <n v="1"/>
    <d v="2008-10-09T00:00:00"/>
    <x v="0"/>
    <n v="1"/>
    <s v="Santa Clara Community Organization"/>
    <n v="4231003"/>
    <n v="903765"/>
    <m/>
    <m/>
    <s v="HART SUSAN"/>
    <m/>
    <s v="3680 YOGI WAY"/>
    <x v="7"/>
    <x v="0"/>
    <x v="0"/>
    <m/>
  </r>
  <r>
    <n v="8"/>
    <n v="4118"/>
    <n v="1"/>
    <d v="2008-10-10T00:00:00"/>
    <x v="0"/>
    <n v="1"/>
    <s v="Churchill Area Neighbors"/>
    <n v="4224067"/>
    <n v="868749"/>
    <m/>
    <m/>
    <s v="ELLIOTT DONALD D"/>
    <m/>
    <s v="3476 TIMBERBROOK WAY"/>
    <x v="7"/>
    <x v="0"/>
    <x v="0"/>
    <m/>
  </r>
  <r>
    <n v="8"/>
    <n v="3227"/>
    <n v="1"/>
    <d v="2008-10-20T00:00:00"/>
    <x v="0"/>
    <n v="1"/>
    <s v="Santa Clara Community Organization"/>
    <n v="4230127"/>
    <n v="907237"/>
    <m/>
    <m/>
    <s v="RB-N-ME CONTRACTORS"/>
    <m/>
    <s v="4424 HERMAN ST"/>
    <x v="7"/>
    <x v="0"/>
    <x v="0"/>
    <m/>
  </r>
  <r>
    <n v="8"/>
    <n v="3823"/>
    <n v="1"/>
    <d v="2008-10-20T00:00:00"/>
    <x v="0"/>
    <n v="1"/>
    <s v="Crest Drive Citizens Association"/>
    <n v="4235559"/>
    <n v="866679"/>
    <m/>
    <m/>
    <s v="GANSEN CONSTRUCTION"/>
    <m/>
    <s v="883 W 38TH AVE"/>
    <x v="7"/>
    <x v="0"/>
    <x v="0"/>
    <m/>
  </r>
  <r>
    <n v="8"/>
    <n v="4154"/>
    <n v="1"/>
    <d v="2008-10-20T00:00:00"/>
    <x v="0"/>
    <n v="1"/>
    <s v="River Road Community Organization"/>
    <n v="4224596"/>
    <n v="896260"/>
    <m/>
    <m/>
    <s v="G &amp; R BUILDING CONCEPTS"/>
    <m/>
    <s v="1691 SKIPPER AVE"/>
    <x v="7"/>
    <x v="0"/>
    <x v="0"/>
    <m/>
  </r>
  <r>
    <n v="8"/>
    <n v="4155"/>
    <n v="1"/>
    <d v="2008-10-20T00:00:00"/>
    <x v="0"/>
    <n v="1"/>
    <s v="River Road Community Organization"/>
    <n v="4224596"/>
    <n v="896216"/>
    <m/>
    <m/>
    <s v="G &amp; R BUILDING CONCEPTS"/>
    <m/>
    <s v="1697 SKIPPER AVE"/>
    <x v="7"/>
    <x v="0"/>
    <x v="0"/>
    <m/>
  </r>
  <r>
    <n v="8"/>
    <n v="4873"/>
    <n v="1"/>
    <d v="2008-10-23T00:00:00"/>
    <x v="0"/>
    <n v="1"/>
    <s v="Southeast Neighbors"/>
    <n v="4241113"/>
    <n v="859017"/>
    <m/>
    <m/>
    <s v="WILSON TODD A"/>
    <m/>
    <s v="5220 SENGER LN"/>
    <x v="7"/>
    <x v="0"/>
    <x v="0"/>
    <m/>
  </r>
  <r>
    <n v="8"/>
    <n v="4343"/>
    <n v="1"/>
    <d v="2008-10-24T00:00:00"/>
    <x v="2"/>
    <n v="1"/>
    <s v="Santa Clara Community Organization"/>
    <n v="4229349"/>
    <n v="904721"/>
    <m/>
    <m/>
    <s v="BROWN RAY S &amp; RHONDA"/>
    <m/>
    <s v="165 RIVER LOOP 2"/>
    <x v="7"/>
    <x v="0"/>
    <x v="0"/>
    <m/>
  </r>
  <r>
    <n v="8"/>
    <n v="55"/>
    <n v="1"/>
    <d v="2008-10-28T00:00:00"/>
    <x v="0"/>
    <n v="1"/>
    <s v="Fairmount Neighbors"/>
    <n v="4248004"/>
    <n v="872065"/>
    <m/>
    <m/>
    <s v="THOREN ROXI &amp; HARPER JAMES"/>
    <m/>
    <s v="2984 CAPITAL DR"/>
    <x v="7"/>
    <x v="0"/>
    <x v="0"/>
    <m/>
  </r>
  <r>
    <n v="8"/>
    <n v="4368"/>
    <n v="1"/>
    <d v="2008-10-30T00:00:00"/>
    <x v="2"/>
    <n v="1"/>
    <s v="Active Bethel Citizens"/>
    <n v="4214641"/>
    <n v="890783"/>
    <m/>
    <m/>
    <s v="WEST EUGENE VILLAGE LLC-EUG"/>
    <m/>
    <s v="5230 GOLDEN EAGLE DR"/>
    <x v="7"/>
    <x v="0"/>
    <x v="0"/>
    <m/>
  </r>
  <r>
    <n v="8"/>
    <n v="4453"/>
    <n v="1"/>
    <d v="2008-10-30T00:00:00"/>
    <x v="2"/>
    <n v="1"/>
    <s v="Active Bethel Citizens"/>
    <n v="4213972"/>
    <n v="890651"/>
    <m/>
    <m/>
    <s v="FUQUA HOMES DESIGN CENTER"/>
    <m/>
    <s v="5331 OLYMPIC CIR"/>
    <x v="7"/>
    <x v="0"/>
    <x v="0"/>
    <m/>
  </r>
  <r>
    <n v="8"/>
    <n v="4063"/>
    <n v="1"/>
    <d v="2008-11-03T00:00:00"/>
    <x v="0"/>
    <n v="1"/>
    <s v="Northeast Neighbors"/>
    <n v="4250811"/>
    <n v="893310"/>
    <m/>
    <m/>
    <s v="FUTURE B HOMES INC"/>
    <m/>
    <s v="3364 AMHERST WAY"/>
    <x v="7"/>
    <x v="0"/>
    <x v="0"/>
    <m/>
  </r>
  <r>
    <n v="8"/>
    <n v="4811"/>
    <n v="1"/>
    <d v="2008-11-14T00:00:00"/>
    <x v="0"/>
    <n v="1"/>
    <s v="Santa Clara Community Organization"/>
    <n v="4228741"/>
    <n v="897675"/>
    <m/>
    <m/>
    <s v="MAJOR MARK"/>
    <m/>
    <s v="2479 LENORE DR"/>
    <x v="7"/>
    <x v="0"/>
    <x v="0"/>
    <m/>
  </r>
  <r>
    <n v="8"/>
    <n v="4946"/>
    <n v="1"/>
    <d v="2008-11-17T00:00:00"/>
    <x v="0"/>
    <n v="1"/>
    <s v="Santa Clara Community Organization"/>
    <n v="4228476"/>
    <n v="897165"/>
    <m/>
    <m/>
    <s v="NELSON BILL"/>
    <m/>
    <s v="342 RUBY AVE"/>
    <x v="7"/>
    <x v="0"/>
    <x v="0"/>
    <m/>
  </r>
  <r>
    <n v="8"/>
    <n v="4206"/>
    <n v="1"/>
    <d v="2008-11-18T00:00:00"/>
    <x v="0"/>
    <n v="3"/>
    <s v="South University Neighborhood Association"/>
    <n v="4242418"/>
    <n v="874891"/>
    <s v="Apartment  1-4 Units"/>
    <m/>
    <s v="WEST 12TH LLC"/>
    <m/>
    <s v="717 E 19TH ALY"/>
    <x v="7"/>
    <x v="0"/>
    <x v="0"/>
    <m/>
  </r>
  <r>
    <n v="8"/>
    <n v="4789"/>
    <n v="1"/>
    <d v="2008-11-18T00:00:00"/>
    <x v="0"/>
    <n v="1"/>
    <s v="Santa Clara Community Organization"/>
    <n v="4228447"/>
    <n v="897562"/>
    <m/>
    <m/>
    <s v="DREWS WALTER III"/>
    <m/>
    <s v="347 LENORE LP"/>
    <x v="7"/>
    <x v="0"/>
    <x v="0"/>
    <m/>
  </r>
  <r>
    <n v="8"/>
    <n v="4883"/>
    <n v="1"/>
    <d v="2008-11-26T00:00:00"/>
    <x v="0"/>
    <n v="1"/>
    <s v="Friendly Area Neighbors"/>
    <n v="4234702"/>
    <n v="871359"/>
    <m/>
    <m/>
    <s v="ROCK BUILDERS INC"/>
    <m/>
    <s v="1188 W 27TH PL"/>
    <x v="7"/>
    <x v="0"/>
    <x v="0"/>
    <m/>
  </r>
  <r>
    <n v="8"/>
    <n v="3885"/>
    <n v="1"/>
    <d v="2008-12-01T00:00:00"/>
    <x v="7"/>
    <n v="6"/>
    <s v="South University Neighborhood Association"/>
    <n v="4243025"/>
    <n v="875121"/>
    <m/>
    <m/>
    <s v="NEAL DAN E"/>
    <s v="INDIGO PLACE APARTMENTS"/>
    <s v="889 E 19TH AVE"/>
    <x v="7"/>
    <x v="2"/>
    <x v="1"/>
    <m/>
  </r>
  <r>
    <n v="8"/>
    <n v="4882"/>
    <n v="1"/>
    <d v="2008-12-02T00:00:00"/>
    <x v="0"/>
    <n v="1"/>
    <s v="Friendly Area Neighbors"/>
    <n v="4234697"/>
    <n v="871271"/>
    <m/>
    <m/>
    <s v="ROCK BUILDERS INC"/>
    <m/>
    <s v="1145 W 28TH AVE"/>
    <x v="7"/>
    <x v="0"/>
    <x v="0"/>
    <m/>
  </r>
  <r>
    <n v="8"/>
    <n v="5298"/>
    <n v="1"/>
    <d v="2008-12-02T00:00:00"/>
    <x v="2"/>
    <n v="1"/>
    <s v="River Road Community Organization"/>
    <n v="4233309"/>
    <n v="894967"/>
    <m/>
    <m/>
    <s v="RICHARD C LEONARD TRUST"/>
    <m/>
    <s v="375 CAROLYN DR"/>
    <x v="7"/>
    <x v="0"/>
    <x v="0"/>
    <m/>
  </r>
  <r>
    <n v="8"/>
    <n v="5299"/>
    <n v="1"/>
    <d v="2008-12-02T00:00:00"/>
    <x v="0"/>
    <n v="1"/>
    <s v="Friendly Area Neighbors"/>
    <n v="4234648"/>
    <n v="871376"/>
    <m/>
    <m/>
    <s v="ROCK BUILDERS INC"/>
    <m/>
    <s v="1198 W 27TH PL"/>
    <x v="7"/>
    <x v="0"/>
    <x v="0"/>
    <m/>
  </r>
  <r>
    <n v="8"/>
    <n v="4658"/>
    <n v="1"/>
    <d v="2008-12-03T00:00:00"/>
    <x v="2"/>
    <n v="1"/>
    <s v="Active Bethel Citizens"/>
    <n v="4213968"/>
    <n v="890465"/>
    <m/>
    <m/>
    <s v="FUQUA HOMES DESIGN CENTER"/>
    <m/>
    <s v="5345 OLYMPIC CIR"/>
    <x v="7"/>
    <x v="0"/>
    <x v="0"/>
    <m/>
  </r>
  <r>
    <n v="8"/>
    <n v="5258"/>
    <n v="1"/>
    <d v="2008-12-12T00:00:00"/>
    <x v="0"/>
    <n v="1"/>
    <s v="Active Bethel Citizens"/>
    <n v="4212748"/>
    <n v="892078"/>
    <m/>
    <m/>
    <s v="SEERY JESSE"/>
    <m/>
    <s v="5523 EXCALIBER LN"/>
    <x v="7"/>
    <x v="0"/>
    <x v="0"/>
    <m/>
  </r>
  <r>
    <n v="8"/>
    <n v="5547"/>
    <n v="1"/>
    <d v="2008-12-12T00:00:00"/>
    <x v="0"/>
    <n v="1"/>
    <s v="Active Bethel Citizens"/>
    <n v="4212803"/>
    <n v="892312"/>
    <m/>
    <s v="Ozzie 2"/>
    <s v="SEERY JESSE"/>
    <m/>
    <s v="5509 EDNA WAY"/>
    <x v="7"/>
    <x v="0"/>
    <x v="0"/>
    <m/>
  </r>
  <r>
    <n v="8"/>
    <n v="5548"/>
    <n v="1"/>
    <d v="2008-12-12T00:00:00"/>
    <x v="0"/>
    <n v="1"/>
    <s v="Active Bethel Citizens"/>
    <n v="4212760"/>
    <n v="892311"/>
    <m/>
    <s v="Kayla-1"/>
    <s v="SEERY JESSE"/>
    <m/>
    <s v="5521 EDNA WAY"/>
    <x v="7"/>
    <x v="0"/>
    <x v="0"/>
    <m/>
  </r>
  <r>
    <n v="8"/>
    <n v="5676"/>
    <n v="1"/>
    <d v="2008-12-18T00:00:00"/>
    <x v="1"/>
    <n v="1"/>
    <s v="Active Bethel Citizens"/>
    <n v="4215055"/>
    <n v="891734"/>
    <m/>
    <m/>
    <s v="CLARKS WHOLESALE HOMES"/>
    <m/>
    <s v="1699 N TERRY ST, Unit 396"/>
    <x v="7"/>
    <x v="0"/>
    <x v="0"/>
    <m/>
  </r>
  <r>
    <n v="8"/>
    <n v="5392"/>
    <n v="1"/>
    <d v="2008-12-22T00:00:00"/>
    <x v="0"/>
    <n v="1"/>
    <s v="Santa Clara Community Organization"/>
    <n v="4228540"/>
    <n v="897159"/>
    <m/>
    <m/>
    <s v="MACCABEE AARON &amp; AMBER"/>
    <m/>
    <s v="336 RUBY AVE"/>
    <x v="7"/>
    <x v="0"/>
    <x v="0"/>
    <m/>
  </r>
  <r>
    <n v="8"/>
    <n v="5590"/>
    <n v="1"/>
    <d v="2008-12-23T00:00:00"/>
    <x v="0"/>
    <n v="1"/>
    <s v="Active Bethel Citizens"/>
    <n v="4214535"/>
    <n v="885112"/>
    <m/>
    <s v="JLS 2513"/>
    <s v="J L S CUSTOM HOMES"/>
    <m/>
    <s v="5446 PRANZ PL"/>
    <x v="7"/>
    <x v="0"/>
    <x v="0"/>
    <m/>
  </r>
  <r>
    <n v="8"/>
    <n v="4930"/>
    <n v="1"/>
    <d v="2008-12-29T00:00:00"/>
    <x v="0"/>
    <n v="1"/>
    <s v="River Road Community Organization"/>
    <n v="4227996"/>
    <n v="891115"/>
    <m/>
    <m/>
    <s v="KNAPP ELEANOR &amp; MAEDERER BRUCE"/>
    <m/>
    <s v="1647 ROSY TURN"/>
    <x v="7"/>
    <x v="0"/>
    <x v="0"/>
    <m/>
  </r>
  <r>
    <n v="8"/>
    <n v="5432"/>
    <n v="1"/>
    <d v="2009-01-05T00:00:00"/>
    <x v="0"/>
    <n v="1"/>
    <s v="Santa Clara Community Organization"/>
    <n v="4230998"/>
    <n v="903514"/>
    <m/>
    <m/>
    <s v="COOPER LARRY"/>
    <m/>
    <s v="3620 YOGI WAY"/>
    <x v="8"/>
    <x v="0"/>
    <x v="0"/>
    <m/>
  </r>
  <r>
    <n v="8"/>
    <n v="5665"/>
    <n v="1"/>
    <d v="2009-01-05T00:00:00"/>
    <x v="0"/>
    <n v="1"/>
    <s v="Active Bethel Citizens"/>
    <n v="4212603"/>
    <n v="892397"/>
    <m/>
    <s v="Ozzie 1"/>
    <s v="SEERY JESSE"/>
    <m/>
    <s v="5542 TRIBUTE WAY"/>
    <x v="8"/>
    <x v="0"/>
    <x v="0"/>
    <m/>
  </r>
  <r>
    <n v="8"/>
    <n v="5742"/>
    <n v="1"/>
    <d v="2009-01-12T00:00:00"/>
    <x v="0"/>
    <n v="1"/>
    <s v="Laurel Hill Valley Citizens"/>
    <n v="4250580"/>
    <n v="874507"/>
    <m/>
    <s v="2080G"/>
    <s v="WORCESTER DOUG"/>
    <m/>
    <s v="1920 AUGUSTA ST"/>
    <x v="8"/>
    <x v="0"/>
    <x v="0"/>
    <m/>
  </r>
  <r>
    <n v="8"/>
    <n v="5743"/>
    <n v="1"/>
    <d v="2009-01-12T00:00:00"/>
    <x v="0"/>
    <n v="1"/>
    <s v="Laurel Hill Valley Citizens"/>
    <n v="4250579"/>
    <n v="874428"/>
    <m/>
    <m/>
    <s v="WORCESTER DOUG"/>
    <m/>
    <s v="1930 AUGUSTA ST"/>
    <x v="8"/>
    <x v="0"/>
    <x v="0"/>
    <m/>
  </r>
  <r>
    <n v="8"/>
    <n v="5831"/>
    <n v="1"/>
    <d v="2009-01-12T00:00:00"/>
    <x v="0"/>
    <n v="1"/>
    <s v="Santa Clara Community Organization"/>
    <n v="4226383"/>
    <n v="905170"/>
    <m/>
    <m/>
    <s v="KEETON ROBERT &amp; GIBSON LISA"/>
    <m/>
    <s v="478 NAISMITH BLVD"/>
    <x v="8"/>
    <x v="0"/>
    <x v="0"/>
    <m/>
  </r>
  <r>
    <n v="8"/>
    <n v="5410"/>
    <n v="1"/>
    <d v="2009-01-13T00:00:00"/>
    <x v="8"/>
    <n v="4"/>
    <s v="West University Neighbors"/>
    <n v="4242059"/>
    <n v="876912"/>
    <m/>
    <m/>
    <s v="SCHUR ANDERSON"/>
    <s v="CAPRICE APARTMENTS"/>
    <s v="1435 PATTERSON ST"/>
    <x v="8"/>
    <x v="1"/>
    <x v="1"/>
    <m/>
  </r>
  <r>
    <n v="9"/>
    <n v="112"/>
    <n v="1"/>
    <d v="2009-01-16T00:00:00"/>
    <x v="1"/>
    <n v="1"/>
    <s v="Active Bethel Citizens"/>
    <n v="4217939"/>
    <n v="886467"/>
    <m/>
    <s v="Mobil Town West MHP"/>
    <s v="MOBILE TOWNE WEST INC"/>
    <s v="LEGENDARY LAURA"/>
    <s v="555 N DANEBO AVE, Unit 21"/>
    <x v="8"/>
    <x v="0"/>
    <x v="0"/>
    <m/>
  </r>
  <r>
    <n v="9"/>
    <n v="195"/>
    <n v="1"/>
    <d v="2009-01-16T00:00:00"/>
    <x v="0"/>
    <n v="1"/>
    <s v="Cal Young Neighborhood Association"/>
    <n v="4239521"/>
    <n v="888069"/>
    <m/>
    <m/>
    <s v="ARBOR SOUTH ARCHITECTURE"/>
    <m/>
    <s v="1261 CRENSHAW RD"/>
    <x v="8"/>
    <x v="0"/>
    <x v="0"/>
    <m/>
  </r>
  <r>
    <n v="8"/>
    <n v="4174"/>
    <n v="1"/>
    <d v="2009-01-26T00:00:00"/>
    <x v="0"/>
    <n v="1"/>
    <s v="Crest Drive Citizens Association"/>
    <n v="4235437"/>
    <n v="869515"/>
    <m/>
    <m/>
    <s v="WILD BRUCE &amp; VERRIJT FRANCINA"/>
    <m/>
    <s v="933 LORANE HWY"/>
    <x v="8"/>
    <x v="0"/>
    <x v="0"/>
    <m/>
  </r>
  <r>
    <n v="9"/>
    <n v="77"/>
    <n v="1"/>
    <d v="2009-01-26T00:00:00"/>
    <x v="0"/>
    <n v="1"/>
    <s v="Cal Young Neighborhood Association"/>
    <n v="4243713"/>
    <n v="886727"/>
    <m/>
    <m/>
    <s v="THOMAS WALTER CUSTOM HOMES L"/>
    <m/>
    <s v="2215 TURNBERRY CT"/>
    <x v="8"/>
    <x v="0"/>
    <x v="0"/>
    <m/>
  </r>
  <r>
    <n v="8"/>
    <n v="5530"/>
    <n v="1"/>
    <d v="2009-01-28T00:00:00"/>
    <x v="8"/>
    <n v="4"/>
    <s v="West University Neighbors"/>
    <n v="4240738"/>
    <n v="876456"/>
    <m/>
    <m/>
    <s v="NEAL DAN E"/>
    <s v="HIGH STREET LOFTS"/>
    <s v="1570 HIGH ST"/>
    <x v="8"/>
    <x v="1"/>
    <x v="1"/>
    <m/>
  </r>
  <r>
    <n v="8"/>
    <n v="5884"/>
    <n v="1"/>
    <d v="2009-01-30T00:00:00"/>
    <x v="0"/>
    <n v="1"/>
    <s v="Jefferson Westside Neighbors"/>
    <n v="4234142"/>
    <n v="877833"/>
    <m/>
    <m/>
    <s v="BARLOW M B"/>
    <m/>
    <s v="1373 W 13TH AVE"/>
    <x v="8"/>
    <x v="0"/>
    <x v="0"/>
    <m/>
  </r>
  <r>
    <n v="9"/>
    <n v="262"/>
    <n v="1"/>
    <d v="2009-01-30T00:00:00"/>
    <x v="0"/>
    <n v="1"/>
    <s v="River Road Community Organization"/>
    <n v="4224602"/>
    <n v="896402"/>
    <m/>
    <m/>
    <s v="G &amp; R BUILDING CONCEPTS"/>
    <m/>
    <s v="1681 SKIPPER AVE"/>
    <x v="8"/>
    <x v="0"/>
    <x v="0"/>
    <m/>
  </r>
  <r>
    <n v="8"/>
    <n v="5858"/>
    <n v="1"/>
    <d v="2009-02-09T00:00:00"/>
    <x v="7"/>
    <n v="8"/>
    <s v="West University Neighbors"/>
    <n v="4242307"/>
    <n v="876355"/>
    <m/>
    <m/>
    <s v="HANSEN DEAN"/>
    <m/>
    <s v="683 E 16TH AVE"/>
    <x v="8"/>
    <x v="2"/>
    <x v="1"/>
    <m/>
  </r>
  <r>
    <n v="8"/>
    <n v="5724"/>
    <n v="1"/>
    <d v="2009-02-11T00:00:00"/>
    <x v="0"/>
    <n v="1"/>
    <s v="Active Bethel Citizens"/>
    <n v="4210820"/>
    <n v="890048"/>
    <m/>
    <s v="Edenvale"/>
    <s v="HAYDEN HOMES LLC"/>
    <m/>
    <s v="5908 AVALON ST"/>
    <x v="8"/>
    <x v="0"/>
    <x v="0"/>
    <m/>
  </r>
  <r>
    <n v="9"/>
    <n v="367"/>
    <n v="1"/>
    <d v="2009-02-11T00:00:00"/>
    <x v="0"/>
    <n v="1"/>
    <s v="Santa Clara Community Organization"/>
    <n v="4223704"/>
    <n v="897684"/>
    <m/>
    <m/>
    <s v="LANDMARK BUILDERS INC"/>
    <m/>
    <s v="2392 CROWTHER DR"/>
    <x v="8"/>
    <x v="0"/>
    <x v="0"/>
    <m/>
  </r>
  <r>
    <n v="8"/>
    <n v="4003"/>
    <n v="1"/>
    <d v="2009-02-17T00:00:00"/>
    <x v="0"/>
    <n v="1"/>
    <s v="Active Bethel Citizens"/>
    <n v="4216216"/>
    <n v="895005"/>
    <m/>
    <m/>
    <s v="CHICO INC"/>
    <m/>
    <s v="4943 NORTH WAY"/>
    <x v="8"/>
    <x v="0"/>
    <x v="0"/>
    <m/>
  </r>
  <r>
    <n v="9"/>
    <n v="307"/>
    <n v="1"/>
    <d v="2009-02-23T00:00:00"/>
    <x v="6"/>
    <n v="1"/>
    <s v="Cal Young Neighborhood Association"/>
    <n v="4240238"/>
    <n v="889582"/>
    <s v="Secondary Dwelling Unit"/>
    <m/>
    <s v="MATTHEWS BRYAN K"/>
    <m/>
    <s v="1421 PIPER LN, Unit A"/>
    <x v="8"/>
    <x v="0"/>
    <x v="0"/>
    <m/>
  </r>
  <r>
    <n v="9"/>
    <n v="276"/>
    <n v="1"/>
    <d v="2009-02-26T00:00:00"/>
    <x v="0"/>
    <n v="1"/>
    <s v="Active Bethel Citizens"/>
    <n v="4223560"/>
    <n v="891847"/>
    <m/>
    <m/>
    <s v="PETERSEN CARL  A"/>
    <m/>
    <s v="1951 TAFT ST"/>
    <x v="8"/>
    <x v="0"/>
    <x v="0"/>
    <m/>
  </r>
  <r>
    <n v="9"/>
    <n v="412"/>
    <n v="1"/>
    <d v="2009-03-02T00:00:00"/>
    <x v="3"/>
    <n v="2"/>
    <s v="West University Neighbors"/>
    <n v="4241340"/>
    <n v="877815"/>
    <m/>
    <m/>
    <s v="ANSLOW &amp; DEGENEAULT"/>
    <m/>
    <s v="432 E 12TH AVE"/>
    <x v="8"/>
    <x v="1"/>
    <x v="1"/>
    <m/>
  </r>
  <r>
    <n v="9"/>
    <n v="478"/>
    <n v="1"/>
    <d v="2009-03-04T00:00:00"/>
    <x v="2"/>
    <n v="1"/>
    <s v="Active Bethel Citizens"/>
    <n v="4218005"/>
    <n v="894823"/>
    <m/>
    <m/>
    <s v="KREINDEL JOEL (RICO)"/>
    <m/>
    <s v="2287 GOLDEN GARDENS ST"/>
    <x v="8"/>
    <x v="0"/>
    <x v="0"/>
    <m/>
  </r>
  <r>
    <n v="9"/>
    <n v="387"/>
    <n v="1"/>
    <d v="2009-03-11T00:00:00"/>
    <x v="0"/>
    <n v="1"/>
    <s v="Southeast Neighbors"/>
    <n v="4242107"/>
    <n v="861472"/>
    <m/>
    <m/>
    <s v="POETZL DANIEL &amp; RACHEL"/>
    <m/>
    <s v="716 FOOTHILL DR"/>
    <x v="8"/>
    <x v="0"/>
    <x v="0"/>
    <m/>
  </r>
  <r>
    <n v="8"/>
    <n v="4671"/>
    <n v="1"/>
    <d v="2009-03-12T00:00:00"/>
    <x v="0"/>
    <n v="1"/>
    <s v="Santa Clara Community Organization"/>
    <n v="4226343"/>
    <n v="902276"/>
    <m/>
    <m/>
    <s v="DENN TONY"/>
    <m/>
    <s v="3279 STARK ST"/>
    <x v="8"/>
    <x v="0"/>
    <x v="0"/>
    <m/>
  </r>
  <r>
    <n v="9"/>
    <n v="608"/>
    <n v="1"/>
    <d v="2009-03-18T00:00:00"/>
    <x v="3"/>
    <n v="2"/>
    <s v="West University Neighbors"/>
    <n v="4242684"/>
    <n v="875521"/>
    <m/>
    <m/>
    <s v="QUINNEY BOB &amp; LESLIE"/>
    <m/>
    <s v="773 E 18TH AVE"/>
    <x v="8"/>
    <x v="1"/>
    <x v="1"/>
    <m/>
  </r>
  <r>
    <n v="9"/>
    <n v="700"/>
    <n v="1"/>
    <d v="2009-03-25T00:00:00"/>
    <x v="0"/>
    <n v="1"/>
    <s v="Santa Clara Community Organization"/>
    <n v="4222097"/>
    <n v="902484"/>
    <m/>
    <m/>
    <s v="IVERSON BOYD A &amp; JUDY M"/>
    <m/>
    <s v="3458 CABERNET LN"/>
    <x v="8"/>
    <x v="0"/>
    <x v="0"/>
    <m/>
  </r>
  <r>
    <n v="9"/>
    <n v="717"/>
    <n v="1"/>
    <d v="2009-03-27T00:00:00"/>
    <x v="6"/>
    <n v="1"/>
    <s v="Southeast Neighbors"/>
    <n v="4245508"/>
    <n v="861635"/>
    <m/>
    <m/>
    <s v="LANIER JAMES S &amp; ROBIN A"/>
    <m/>
    <s v="1203 BARBER DR, Unit A"/>
    <x v="8"/>
    <x v="0"/>
    <x v="0"/>
    <m/>
  </r>
  <r>
    <n v="8"/>
    <n v="5009"/>
    <n v="1"/>
    <d v="2009-03-30T00:00:00"/>
    <x v="8"/>
    <n v="4"/>
    <s v="West University Neighbors"/>
    <n v="4240665"/>
    <n v="875356"/>
    <m/>
    <m/>
    <s v="DEVEREAUX BRIAN C"/>
    <m/>
    <s v="1838 HIGH ST"/>
    <x v="8"/>
    <x v="1"/>
    <x v="1"/>
    <m/>
  </r>
  <r>
    <n v="9"/>
    <n v="825"/>
    <n v="1"/>
    <d v="2009-04-01T00:00:00"/>
    <x v="0"/>
    <n v="1"/>
    <s v="West University Neighbors"/>
    <n v="4241240"/>
    <n v="876366"/>
    <m/>
    <m/>
    <s v="HAWES GEORGE"/>
    <m/>
    <s v="411 E 16TH AVE"/>
    <x v="8"/>
    <x v="0"/>
    <x v="0"/>
    <m/>
  </r>
  <r>
    <n v="9"/>
    <n v="826"/>
    <n v="1"/>
    <d v="2009-04-07T00:00:00"/>
    <x v="0"/>
    <n v="1"/>
    <s v="West University Neighbors"/>
    <n v="4241222"/>
    <n v="876366"/>
    <m/>
    <m/>
    <s v="HAWES GEORGE"/>
    <m/>
    <s v="1593 MILL ST"/>
    <x v="8"/>
    <x v="0"/>
    <x v="0"/>
    <m/>
  </r>
  <r>
    <n v="8"/>
    <n v="5757"/>
    <n v="1"/>
    <d v="2009-04-08T00:00:00"/>
    <x v="2"/>
    <n v="1"/>
    <s v="Active Bethel Citizens"/>
    <n v="4226382"/>
    <n v="885771"/>
    <m/>
    <m/>
    <s v="TACKETT TRACY LEE"/>
    <m/>
    <s v="3157 WOOD AVE"/>
    <x v="8"/>
    <x v="0"/>
    <x v="0"/>
    <m/>
  </r>
  <r>
    <n v="9"/>
    <n v="735"/>
    <n v="1"/>
    <d v="2009-04-14T00:00:00"/>
    <x v="3"/>
    <n v="2"/>
    <s v="West University Neighbors"/>
    <n v="4242042"/>
    <n v="876816"/>
    <m/>
    <m/>
    <s v="ANSLOW &amp; DEGENEAULT"/>
    <m/>
    <s v="1475 PATTERSON ST"/>
    <x v="8"/>
    <x v="1"/>
    <x v="1"/>
    <m/>
  </r>
  <r>
    <n v="9"/>
    <n v="1171"/>
    <n v="1"/>
    <d v="2009-04-14T00:00:00"/>
    <x v="1"/>
    <n v="1"/>
    <s v="Santa Clara Community Organization"/>
    <n v="4233525"/>
    <n v="898233"/>
    <m/>
    <s v="Hannah Del Estates"/>
    <s v="ROSE MARK"/>
    <m/>
    <s v="2566 JANELLE WAY"/>
    <x v="8"/>
    <x v="0"/>
    <x v="0"/>
    <m/>
  </r>
  <r>
    <n v="9"/>
    <n v="1172"/>
    <n v="1"/>
    <d v="2009-04-14T00:00:00"/>
    <x v="1"/>
    <n v="1"/>
    <s v="Santa Clara Community Organization"/>
    <n v="4233881"/>
    <n v="898212"/>
    <m/>
    <s v="Hannah Del Estates"/>
    <s v="HANNAH DEL ESTATES LLC"/>
    <m/>
    <s v="2633 ATTICUS WAY"/>
    <x v="8"/>
    <x v="0"/>
    <x v="0"/>
    <m/>
  </r>
  <r>
    <n v="9"/>
    <n v="509"/>
    <n v="1"/>
    <d v="2009-04-16T00:00:00"/>
    <x v="7"/>
    <n v="5"/>
    <s v="Friendly Area Neighbors"/>
    <n v="4239898"/>
    <n v="875232"/>
    <m/>
    <m/>
    <s v="CLARKE FAMILY LLC"/>
    <m/>
    <s v="1890 OAK ST"/>
    <x v="8"/>
    <x v="2"/>
    <x v="1"/>
    <m/>
  </r>
  <r>
    <n v="9"/>
    <n v="1091"/>
    <n v="1"/>
    <d v="2009-04-16T00:00:00"/>
    <x v="0"/>
    <n v="1"/>
    <s v="Santa Clara Community Organization"/>
    <n v="4222078"/>
    <n v="902538"/>
    <m/>
    <m/>
    <s v="IVERSON &amp; CO INC"/>
    <m/>
    <s v="3462 CABERNET LN"/>
    <x v="8"/>
    <x v="0"/>
    <x v="0"/>
    <m/>
  </r>
  <r>
    <n v="9"/>
    <n v="274"/>
    <n v="1"/>
    <d v="2009-04-17T00:00:00"/>
    <x v="3"/>
    <n v="2"/>
    <s v="Far West Neighborhood Association"/>
    <n v="4232453"/>
    <n v="876098"/>
    <m/>
    <m/>
    <s v="WRIGHT STEPHEN (STEVE)"/>
    <m/>
    <s v="1731 GRANT ST"/>
    <x v="8"/>
    <x v="1"/>
    <x v="1"/>
    <m/>
  </r>
  <r>
    <n v="9"/>
    <n v="1538"/>
    <n v="1"/>
    <d v="2009-04-24T00:00:00"/>
    <x v="2"/>
    <n v="1"/>
    <s v="Santa Clara Community Organization"/>
    <n v="4229391"/>
    <n v="899178"/>
    <m/>
    <m/>
    <s v="NUGENT SHERRY"/>
    <m/>
    <s v="2720 MILTON LN"/>
    <x v="8"/>
    <x v="0"/>
    <x v="0"/>
    <m/>
  </r>
  <r>
    <n v="9"/>
    <n v="1047"/>
    <n v="1"/>
    <d v="2009-04-27T00:00:00"/>
    <x v="3"/>
    <n v="2"/>
    <s v="Friendly Area Neighbors"/>
    <n v="4236513"/>
    <n v="872011"/>
    <m/>
    <m/>
    <s v="BARTA-RAHILL DUPLEX TRU"/>
    <m/>
    <s v="791 W 26TH AVE"/>
    <x v="8"/>
    <x v="1"/>
    <x v="1"/>
    <m/>
  </r>
  <r>
    <n v="9"/>
    <n v="1046"/>
    <n v="1"/>
    <d v="2009-05-04T00:00:00"/>
    <x v="0"/>
    <n v="1"/>
    <s v="Fairmount Neighbors"/>
    <n v="4247199"/>
    <n v="876114"/>
    <m/>
    <m/>
    <s v="WORCESTER DOUG"/>
    <m/>
    <s v="1597 ORCHARD ALY"/>
    <x v="8"/>
    <x v="0"/>
    <x v="0"/>
    <m/>
  </r>
  <r>
    <n v="9"/>
    <n v="1443"/>
    <n v="1"/>
    <d v="2009-05-04T00:00:00"/>
    <x v="0"/>
    <n v="1"/>
    <s v="Active Bethel Citizens"/>
    <n v="4217528"/>
    <n v="888085"/>
    <m/>
    <m/>
    <s v="CRESCENT HOMES INC"/>
    <m/>
    <s v="1008 GAS LAMP ST"/>
    <x v="8"/>
    <x v="0"/>
    <x v="0"/>
    <m/>
  </r>
  <r>
    <n v="9"/>
    <n v="1045"/>
    <n v="1"/>
    <d v="2009-05-06T00:00:00"/>
    <x v="6"/>
    <n v="1"/>
    <s v="Amazon Neighbors Association"/>
    <n v="4243154"/>
    <n v="871716"/>
    <m/>
    <m/>
    <s v="MONSON WILLIAM"/>
    <m/>
    <s v="2636 HARRIS ALY, Unit A"/>
    <x v="8"/>
    <x v="0"/>
    <x v="0"/>
    <m/>
  </r>
  <r>
    <n v="9"/>
    <n v="1496"/>
    <n v="1"/>
    <d v="2009-05-14T00:00:00"/>
    <x v="1"/>
    <n v="1"/>
    <s v="Active Bethel Citizens"/>
    <n v="4217107"/>
    <n v="890608"/>
    <m/>
    <s v="Briarwood"/>
    <s v="BRIARWOOD ESTATES MOBILE HOME PARK"/>
    <s v="JENSEN JOANN"/>
    <s v="1400 CANDLELIGHT DR, Unit 234"/>
    <x v="8"/>
    <x v="0"/>
    <x v="0"/>
    <m/>
  </r>
  <r>
    <n v="9"/>
    <n v="416"/>
    <n v="1"/>
    <d v="2009-05-15T00:00:00"/>
    <x v="7"/>
    <n v="10"/>
    <s v="Friendly Area Neighbors"/>
    <n v="4239785"/>
    <n v="875274"/>
    <m/>
    <m/>
    <s v="CLARKE FAMILY LLC"/>
    <m/>
    <s v="73 E 19TH AVE"/>
    <x v="8"/>
    <x v="2"/>
    <x v="1"/>
    <m/>
  </r>
  <r>
    <n v="9"/>
    <n v="1118"/>
    <n v="1"/>
    <d v="2009-05-15T00:00:00"/>
    <x v="0"/>
    <n v="1"/>
    <s v="Southeast Neighbors"/>
    <n v="4240062"/>
    <n v="865159"/>
    <m/>
    <m/>
    <s v="GRAEF ROBERT"/>
    <m/>
    <s v="3998 HIGH ST"/>
    <x v="8"/>
    <x v="0"/>
    <x v="0"/>
    <m/>
  </r>
  <r>
    <n v="9"/>
    <n v="1572"/>
    <n v="1"/>
    <d v="2009-05-15T00:00:00"/>
    <x v="0"/>
    <n v="1"/>
    <s v="Whiteaker Community Council"/>
    <n v="4236485"/>
    <n v="882018"/>
    <s v="Single Family Dwelling"/>
    <m/>
    <s v="FERRELL WAYLON W"/>
    <m/>
    <s v="208 MONROE ST"/>
    <x v="8"/>
    <x v="0"/>
    <x v="0"/>
    <m/>
  </r>
  <r>
    <n v="8"/>
    <n v="5754"/>
    <n v="1"/>
    <d v="2009-05-21T00:00:00"/>
    <x v="0"/>
    <n v="1"/>
    <s v="Active Bethel Citizens"/>
    <n v="4212469"/>
    <n v="892184"/>
    <m/>
    <m/>
    <s v="SEERY JESSE"/>
    <m/>
    <s v="5594 EDNA WAY"/>
    <x v="8"/>
    <x v="0"/>
    <x v="0"/>
    <m/>
  </r>
  <r>
    <n v="9"/>
    <n v="1268"/>
    <n v="1"/>
    <d v="2009-05-21T00:00:00"/>
    <x v="3"/>
    <n v="2"/>
    <s v="Santa Clara Community Organization"/>
    <n v="4232852"/>
    <n v="897868"/>
    <m/>
    <m/>
    <s v="SCHMIDT DEAN L"/>
    <m/>
    <s v="397 JUSTINE CT"/>
    <x v="8"/>
    <x v="1"/>
    <x v="1"/>
    <m/>
  </r>
  <r>
    <n v="9"/>
    <n v="1269"/>
    <n v="1"/>
    <d v="2009-05-21T00:00:00"/>
    <x v="3"/>
    <n v="2"/>
    <s v="Santa Clara Community Organization"/>
    <n v="4232853"/>
    <n v="897780"/>
    <m/>
    <m/>
    <s v="K C BROTHERS LLC"/>
    <m/>
    <s v="394 JUSTINE CT"/>
    <x v="8"/>
    <x v="1"/>
    <x v="1"/>
    <m/>
  </r>
  <r>
    <n v="9"/>
    <n v="1690"/>
    <n v="1"/>
    <d v="2009-05-21T00:00:00"/>
    <x v="0"/>
    <n v="1"/>
    <s v="Northeast Neighbors"/>
    <n v="4242931"/>
    <n v="900642"/>
    <m/>
    <m/>
    <s v="THORNTON BRAD &amp; TIFFANY"/>
    <m/>
    <s v="3950 STERLING WOODS DR"/>
    <x v="8"/>
    <x v="0"/>
    <x v="0"/>
    <m/>
  </r>
  <r>
    <n v="9"/>
    <n v="1712"/>
    <n v="1"/>
    <d v="2009-05-21T00:00:00"/>
    <x v="6"/>
    <n v="1"/>
    <s v="Southeast Neighbors"/>
    <n v="4241065"/>
    <n v="869653"/>
    <s v="Secondary Dwelling Unit"/>
    <m/>
    <s v="MEININGER BARBARA A"/>
    <m/>
    <s v="420 E 30TH AVE, Unit A"/>
    <x v="8"/>
    <x v="0"/>
    <x v="0"/>
    <m/>
  </r>
  <r>
    <n v="9"/>
    <n v="1727"/>
    <n v="1"/>
    <d v="2009-05-21T00:00:00"/>
    <x v="3"/>
    <n v="2"/>
    <s v="West University Neighbors"/>
    <n v="4241278"/>
    <n v="876351"/>
    <m/>
    <m/>
    <s v="HAWES GEORGE"/>
    <m/>
    <s v="421 E 16TH AVE"/>
    <x v="8"/>
    <x v="1"/>
    <x v="1"/>
    <m/>
  </r>
  <r>
    <n v="9"/>
    <n v="1588"/>
    <n v="1"/>
    <d v="2009-05-22T00:00:00"/>
    <x v="0"/>
    <n v="1"/>
    <s v="Active Bethel Citizens"/>
    <n v="4210775"/>
    <n v="890048"/>
    <m/>
    <s v="The Cambridge"/>
    <s v="HAYDEN HOMES"/>
    <m/>
    <s v="5914 AVALON ST"/>
    <x v="8"/>
    <x v="0"/>
    <x v="0"/>
    <m/>
  </r>
  <r>
    <n v="9"/>
    <n v="1589"/>
    <n v="1"/>
    <d v="2009-05-22T00:00:00"/>
    <x v="0"/>
    <n v="1"/>
    <s v="Active Bethel Citizens"/>
    <n v="4210735"/>
    <n v="890051"/>
    <m/>
    <s v="The Aspen"/>
    <s v="HAYDEN HOMES"/>
    <m/>
    <s v="5920 AVALON ST"/>
    <x v="8"/>
    <x v="0"/>
    <x v="0"/>
    <m/>
  </r>
  <r>
    <n v="9"/>
    <n v="1590"/>
    <n v="1"/>
    <d v="2009-05-22T00:00:00"/>
    <x v="0"/>
    <n v="1"/>
    <s v="Active Bethel Citizens"/>
    <n v="4210576"/>
    <n v="890055"/>
    <m/>
    <s v="Edenvale"/>
    <s v="HAYDEN HOMES"/>
    <m/>
    <s v="5938 AVALON ST"/>
    <x v="8"/>
    <x v="0"/>
    <x v="0"/>
    <m/>
  </r>
  <r>
    <n v="9"/>
    <n v="1877"/>
    <n v="1"/>
    <d v="2009-05-27T00:00:00"/>
    <x v="1"/>
    <n v="1"/>
    <s v="Active Bethel Citizens"/>
    <n v="4215055"/>
    <n v="891734"/>
    <m/>
    <m/>
    <s v="WOODLAND PARK ESTATES"/>
    <m/>
    <s v="1699 N TERRY ST, Unit 287"/>
    <x v="8"/>
    <x v="0"/>
    <x v="0"/>
    <m/>
  </r>
  <r>
    <n v="9"/>
    <n v="1484"/>
    <n v="1"/>
    <d v="2009-05-28T00:00:00"/>
    <x v="0"/>
    <n v="1"/>
    <s v="Southeast Neighbors"/>
    <n v="4243208"/>
    <n v="866532"/>
    <m/>
    <m/>
    <s v="THERRELL MATTHEW (RYAN) &amp; SOPHIE"/>
    <m/>
    <s v="3721 E AMAZON DR"/>
    <x v="8"/>
    <x v="0"/>
    <x v="0"/>
    <m/>
  </r>
  <r>
    <n v="9"/>
    <n v="1827"/>
    <n v="1"/>
    <d v="2009-05-28T00:00:00"/>
    <x v="0"/>
    <n v="1"/>
    <s v="Active Bethel Citizens"/>
    <n v="4210700"/>
    <n v="890053"/>
    <m/>
    <s v="The Cambridge"/>
    <s v="HAYDEN HOMES"/>
    <m/>
    <s v="5924 AVALON ST"/>
    <x v="8"/>
    <x v="0"/>
    <x v="0"/>
    <m/>
  </r>
  <r>
    <n v="9"/>
    <n v="1417"/>
    <n v="1"/>
    <d v="2009-05-29T00:00:00"/>
    <x v="0"/>
    <n v="1"/>
    <s v="Active Bethel Citizens"/>
    <n v="4217875"/>
    <n v="892720"/>
    <m/>
    <m/>
    <s v="ROBBINS RICHARD &amp; CARRIE"/>
    <m/>
    <s v="2043 GOLDEN GARDENS ST"/>
    <x v="8"/>
    <x v="0"/>
    <x v="0"/>
    <m/>
  </r>
  <r>
    <n v="9"/>
    <n v="1738"/>
    <n v="1"/>
    <d v="2009-05-29T00:00:00"/>
    <x v="0"/>
    <n v="1"/>
    <s v="Northeast Neighbors"/>
    <n v="4242934"/>
    <n v="897485"/>
    <m/>
    <m/>
    <s v="MELTEBEKE CONSTRUCTION DBA"/>
    <m/>
    <s v="2039 LAKE SHORE DR"/>
    <x v="8"/>
    <x v="0"/>
    <x v="0"/>
    <m/>
  </r>
  <r>
    <n v="9"/>
    <n v="1201"/>
    <n v="1"/>
    <d v="2009-06-02T00:00:00"/>
    <x v="0"/>
    <n v="1"/>
    <s v="Santa Clara Community Organization"/>
    <n v="4228736"/>
    <n v="897497"/>
    <m/>
    <m/>
    <s v="818 SJL LLC"/>
    <m/>
    <s v="2437 LENORE DR"/>
    <x v="8"/>
    <x v="0"/>
    <x v="0"/>
    <m/>
  </r>
  <r>
    <n v="9"/>
    <n v="1300"/>
    <n v="1"/>
    <d v="2009-06-05T00:00:00"/>
    <x v="0"/>
    <n v="1"/>
    <s v="Santa Clara Community Organization"/>
    <n v="4230351"/>
    <n v="907285"/>
    <m/>
    <m/>
    <s v="BROWN MIKE"/>
    <m/>
    <s v="4435 HERMAN ST"/>
    <x v="8"/>
    <x v="0"/>
    <x v="0"/>
    <m/>
  </r>
  <r>
    <n v="9"/>
    <n v="1301"/>
    <n v="1"/>
    <d v="2009-06-05T00:00:00"/>
    <x v="0"/>
    <n v="1"/>
    <s v="Santa Clara Community Organization"/>
    <n v="4230347"/>
    <n v="907217"/>
    <m/>
    <m/>
    <s v="BROWN MIKE"/>
    <m/>
    <s v="4429 HERMAN ST"/>
    <x v="8"/>
    <x v="0"/>
    <x v="0"/>
    <m/>
  </r>
  <r>
    <n v="9"/>
    <n v="1534"/>
    <n v="1"/>
    <d v="2009-06-10T00:00:00"/>
    <x v="0"/>
    <n v="1"/>
    <s v="Churchill Area Neighbors"/>
    <n v="4228621"/>
    <n v="875335"/>
    <m/>
    <m/>
    <s v="PAHS MICHAEL"/>
    <m/>
    <s v="1995 SUNRISE BLVD"/>
    <x v="8"/>
    <x v="0"/>
    <x v="0"/>
    <m/>
  </r>
  <r>
    <n v="9"/>
    <n v="1934"/>
    <n v="1"/>
    <d v="2009-06-10T00:00:00"/>
    <x v="0"/>
    <n v="1"/>
    <s v="Cal Young Neighborhood Association"/>
    <n v="4239617"/>
    <n v="890180"/>
    <m/>
    <m/>
    <s v="CASTRO CUSTOM HOMES"/>
    <m/>
    <s v="1321 BOND LN"/>
    <x v="8"/>
    <x v="0"/>
    <x v="0"/>
    <m/>
  </r>
  <r>
    <n v="9"/>
    <n v="2064"/>
    <n v="1"/>
    <d v="2009-06-16T00:00:00"/>
    <x v="2"/>
    <n v="1"/>
    <s v="River Road Community Organization"/>
    <n v="4224712"/>
    <n v="896254"/>
    <m/>
    <m/>
    <s v="GANGLE URBAN &amp; ALYCE A"/>
    <m/>
    <s v="615 BUSHNELL LN"/>
    <x v="8"/>
    <x v="0"/>
    <x v="0"/>
    <m/>
  </r>
  <r>
    <n v="9"/>
    <n v="2299"/>
    <n v="1"/>
    <d v="2009-06-24T00:00:00"/>
    <x v="2"/>
    <n v="1"/>
    <s v="Southeast Neighbors"/>
    <n v="4242014"/>
    <n v="868839"/>
    <m/>
    <m/>
    <s v="POWERS FAMILY TRUST"/>
    <m/>
    <s v="680 E 32ND AVE"/>
    <x v="8"/>
    <x v="0"/>
    <x v="0"/>
    <m/>
  </r>
  <r>
    <n v="9"/>
    <n v="1739"/>
    <n v="1"/>
    <d v="2009-06-25T00:00:00"/>
    <x v="2"/>
    <n v="1"/>
    <s v="River Road Community Organization"/>
    <n v="4232809"/>
    <n v="895137"/>
    <m/>
    <m/>
    <s v="JEFFERS RICK"/>
    <m/>
    <s v="309 CAROLYN DR"/>
    <x v="8"/>
    <x v="0"/>
    <x v="0"/>
    <m/>
  </r>
  <r>
    <n v="9"/>
    <n v="1306"/>
    <n v="1"/>
    <d v="2009-06-30T00:00:00"/>
    <x v="5"/>
    <n v="19"/>
    <s v="South University Neighborhood Association"/>
    <n v="4242266"/>
    <n v="875243"/>
    <m/>
    <m/>
    <s v="PEARL ON CAMPUS LLC"/>
    <s v="HILYARD ABBEY APARTMENTS"/>
    <s v="1848 HILYARD ST"/>
    <x v="8"/>
    <x v="3"/>
    <x v="1"/>
    <m/>
  </r>
  <r>
    <n v="9"/>
    <n v="2035"/>
    <n v="1"/>
    <d v="2009-06-30T00:00:00"/>
    <x v="0"/>
    <n v="1"/>
    <s v="Northeast Neighbors"/>
    <n v="4250854"/>
    <n v="893474"/>
    <m/>
    <m/>
    <s v="FUTURE B HOMES INC"/>
    <m/>
    <s v="2529 CHESAPEAKE DR"/>
    <x v="8"/>
    <x v="0"/>
    <x v="0"/>
    <m/>
  </r>
  <r>
    <n v="9"/>
    <n v="1820"/>
    <n v="1"/>
    <d v="2009-07-02T00:00:00"/>
    <x v="3"/>
    <n v="2"/>
    <s v="West University Neighbors"/>
    <n v="4241333"/>
    <n v="876351"/>
    <m/>
    <m/>
    <s v="EASTBURN DAVID"/>
    <m/>
    <s v="443 E 16TH AVE"/>
    <x v="8"/>
    <x v="1"/>
    <x v="1"/>
    <m/>
  </r>
  <r>
    <n v="9"/>
    <n v="2127"/>
    <n v="1"/>
    <d v="2009-07-06T00:00:00"/>
    <x v="6"/>
    <n v="1"/>
    <s v="Northeast Neighbors"/>
    <n v="4245717"/>
    <n v="894388"/>
    <m/>
    <m/>
    <s v="CASE THOMAS E &amp; DONNA M"/>
    <m/>
    <s v="2666 ERIN WAY, Unit A"/>
    <x v="8"/>
    <x v="0"/>
    <x v="0"/>
    <m/>
  </r>
  <r>
    <n v="9"/>
    <n v="2179"/>
    <n v="1"/>
    <d v="2009-07-06T00:00:00"/>
    <x v="0"/>
    <n v="1"/>
    <s v="Active Bethel Citizens"/>
    <n v="4212598"/>
    <n v="892318"/>
    <m/>
    <m/>
    <s v="SEERY JESSE"/>
    <m/>
    <s v="5561 EDNA WAY"/>
    <x v="8"/>
    <x v="0"/>
    <x v="0"/>
    <m/>
  </r>
  <r>
    <n v="9"/>
    <n v="2180"/>
    <n v="1"/>
    <d v="2009-07-06T00:00:00"/>
    <x v="0"/>
    <n v="1"/>
    <s v="Active Bethel Citizens"/>
    <n v="4212551"/>
    <n v="892183"/>
    <m/>
    <m/>
    <s v="SEERY JESSE"/>
    <m/>
    <s v="5578 EDNA WAY"/>
    <x v="8"/>
    <x v="0"/>
    <x v="0"/>
    <m/>
  </r>
  <r>
    <n v="9"/>
    <n v="1225"/>
    <n v="1"/>
    <d v="2009-07-14T00:00:00"/>
    <x v="7"/>
    <n v="8"/>
    <s v="West University Neighbors"/>
    <n v="4241254"/>
    <n v="876615"/>
    <m/>
    <m/>
    <s v="PAGTER'S APARTMENTS LLC"/>
    <m/>
    <s v="410 E 15TH AVE"/>
    <x v="8"/>
    <x v="2"/>
    <x v="1"/>
    <s v="changed proposed units from 4 to 8?"/>
  </r>
  <r>
    <n v="9"/>
    <n v="1627"/>
    <n v="1"/>
    <d v="2009-07-14T00:00:00"/>
    <x v="0"/>
    <n v="1"/>
    <s v="Churchill Area Neighbors"/>
    <n v="4226955"/>
    <n v="871190"/>
    <m/>
    <m/>
    <s v="BROCKETT DAVID W"/>
    <m/>
    <s v="3339 VIDERA DR"/>
    <x v="8"/>
    <x v="0"/>
    <x v="0"/>
    <m/>
  </r>
  <r>
    <n v="9"/>
    <n v="1958"/>
    <n v="1"/>
    <d v="2009-07-15T00:00:00"/>
    <x v="0"/>
    <n v="1"/>
    <s v="Active Bethel Citizens"/>
    <n v="4210655"/>
    <n v="890050"/>
    <m/>
    <s v="Edenvale"/>
    <s v="HAYDEN HOMES LLC"/>
    <m/>
    <s v="5928 AVALON ST"/>
    <x v="8"/>
    <x v="0"/>
    <x v="0"/>
    <m/>
  </r>
  <r>
    <n v="9"/>
    <n v="1959"/>
    <n v="1"/>
    <d v="2009-07-15T00:00:00"/>
    <x v="0"/>
    <n v="1"/>
    <s v="Active Bethel Citizens"/>
    <n v="4210496"/>
    <n v="890053"/>
    <m/>
    <m/>
    <s v="HAYDEN HOMES LLC"/>
    <m/>
    <s v="5950 AVALON ST"/>
    <x v="8"/>
    <x v="0"/>
    <x v="0"/>
    <m/>
  </r>
  <r>
    <n v="9"/>
    <n v="2351"/>
    <n v="1"/>
    <d v="2009-07-16T00:00:00"/>
    <x v="0"/>
    <n v="1"/>
    <s v="River Road Community Organization"/>
    <n v="4229689"/>
    <n v="887606"/>
    <m/>
    <m/>
    <s v="DREWS WALTER A JR (WALT)"/>
    <m/>
    <s v="674 FILBERT AVE"/>
    <x v="8"/>
    <x v="0"/>
    <x v="0"/>
    <m/>
  </r>
  <r>
    <n v="9"/>
    <n v="1758"/>
    <n v="1"/>
    <d v="2009-07-22T00:00:00"/>
    <x v="0"/>
    <n v="1"/>
    <s v="Active Bethel Citizens"/>
    <n v="4210535"/>
    <n v="890055"/>
    <m/>
    <m/>
    <s v="HAYDEN HOMES LLC"/>
    <m/>
    <s v="5944 AVALON ST"/>
    <x v="8"/>
    <x v="0"/>
    <x v="0"/>
    <m/>
  </r>
  <r>
    <n v="8"/>
    <n v="5811"/>
    <n v="1"/>
    <d v="2009-07-24T00:00:00"/>
    <x v="0"/>
    <n v="1"/>
    <s v="Cal Young Neighborhood Association"/>
    <n v="4242353"/>
    <n v="890532"/>
    <m/>
    <m/>
    <s v="GRAHAM DALLAS L &amp; MARCIA H"/>
    <m/>
    <s v="1912 MYERS RD"/>
    <x v="8"/>
    <x v="0"/>
    <x v="0"/>
    <m/>
  </r>
  <r>
    <n v="9"/>
    <n v="2585"/>
    <n v="1"/>
    <d v="2009-07-24T00:00:00"/>
    <x v="0"/>
    <n v="1"/>
    <s v="Cal Young Neighborhood Association"/>
    <n v="4239709"/>
    <n v="888366"/>
    <m/>
    <m/>
    <s v="SMITH DAVID E"/>
    <m/>
    <s v="1324 BRICKLEY RD"/>
    <x v="8"/>
    <x v="0"/>
    <x v="0"/>
    <m/>
  </r>
  <r>
    <n v="9"/>
    <n v="2258"/>
    <n v="1"/>
    <d v="2009-07-27T00:00:00"/>
    <x v="0"/>
    <n v="1"/>
    <s v="Active Bethel Citizens"/>
    <n v="4211134"/>
    <n v="890024"/>
    <m/>
    <s v="The Estacada"/>
    <s v="HAYDEN HOMES LLC"/>
    <m/>
    <s v="5884 AVALON ST"/>
    <x v="8"/>
    <x v="0"/>
    <x v="0"/>
    <m/>
  </r>
  <r>
    <n v="9"/>
    <n v="2521"/>
    <n v="1"/>
    <d v="2009-07-27T00:00:00"/>
    <x v="0"/>
    <n v="1"/>
    <s v="Active Bethel Citizens"/>
    <n v="4210614"/>
    <n v="890052"/>
    <m/>
    <m/>
    <s v="HAYDEN HOMES"/>
    <m/>
    <s v="5932 AVALON ST"/>
    <x v="8"/>
    <x v="0"/>
    <x v="0"/>
    <m/>
  </r>
  <r>
    <n v="9"/>
    <n v="2740"/>
    <n v="1"/>
    <d v="2009-07-27T00:00:00"/>
    <x v="0"/>
    <n v="1"/>
    <s v="Active Bethel Citizens"/>
    <n v="4213059"/>
    <n v="892499"/>
    <m/>
    <m/>
    <s v="BRUCE WIECHERT CUSTOM HOMES"/>
    <m/>
    <s v="1970 CEDAR BROOK DR"/>
    <x v="8"/>
    <x v="0"/>
    <x v="0"/>
    <m/>
  </r>
  <r>
    <n v="9"/>
    <n v="2693"/>
    <n v="1"/>
    <d v="2009-07-29T00:00:00"/>
    <x v="2"/>
    <n v="1"/>
    <s v="Active Bethel Citizens"/>
    <n v="4213979"/>
    <n v="890764"/>
    <m/>
    <m/>
    <s v="FUQUA HOMES INC"/>
    <m/>
    <s v="5323 OLYMPIC CIR"/>
    <x v="8"/>
    <x v="0"/>
    <x v="0"/>
    <m/>
  </r>
  <r>
    <n v="9"/>
    <n v="2547"/>
    <n v="1"/>
    <d v="2009-07-30T00:00:00"/>
    <x v="0"/>
    <n v="1"/>
    <s v="River Road Community Organization"/>
    <n v="4224316"/>
    <n v="896564"/>
    <m/>
    <m/>
    <s v="G &amp; R BUILDING CONCEPTS"/>
    <m/>
    <s v="2161 SMITHOAK ST"/>
    <x v="8"/>
    <x v="0"/>
    <x v="0"/>
    <m/>
  </r>
  <r>
    <n v="9"/>
    <n v="2686"/>
    <n v="1"/>
    <d v="2009-07-30T00:00:00"/>
    <x v="0"/>
    <n v="1"/>
    <s v="Active Bethel Citizens"/>
    <n v="4220229"/>
    <n v="895390"/>
    <m/>
    <s v="The Sierra"/>
    <s v="JORDAN MAX B"/>
    <m/>
    <s v="4221 HEINS CT"/>
    <x v="8"/>
    <x v="0"/>
    <x v="0"/>
    <m/>
  </r>
  <r>
    <n v="9"/>
    <n v="1916"/>
    <n v="1"/>
    <d v="2009-08-03T00:00:00"/>
    <x v="4"/>
    <n v="36"/>
    <s v="South University Neighborhood Association"/>
    <n v="4242732"/>
    <n v="875300"/>
    <s v="Parking Garage"/>
    <m/>
    <s v="SOUTH UNIVERSITY SUSTAINABLE HOUSIN"/>
    <s v="SONJA APARTMENTS"/>
    <s v="1836 ALDER ST"/>
    <x v="8"/>
    <x v="2"/>
    <x v="1"/>
    <m/>
  </r>
  <r>
    <n v="9"/>
    <n v="2167"/>
    <n v="1"/>
    <d v="2009-08-03T00:00:00"/>
    <x v="0"/>
    <n v="1"/>
    <s v="Cal Young Neighborhood Association"/>
    <n v="4241603"/>
    <n v="891664"/>
    <m/>
    <m/>
    <s v="SMITH BRADEY"/>
    <m/>
    <s v="1614 LINNEA AVE"/>
    <x v="8"/>
    <x v="0"/>
    <x v="0"/>
    <m/>
  </r>
  <r>
    <n v="9"/>
    <n v="2314"/>
    <n v="1"/>
    <d v="2009-08-03T00:00:00"/>
    <x v="0"/>
    <n v="1"/>
    <s v="Active Bethel Citizens"/>
    <n v="4213203"/>
    <n v="892844"/>
    <m/>
    <m/>
    <s v="HALLER TOM &amp; DEBBIE"/>
    <m/>
    <s v="5435 BARGER DR"/>
    <x v="8"/>
    <x v="0"/>
    <x v="0"/>
    <m/>
  </r>
  <r>
    <n v="9"/>
    <n v="2842"/>
    <n v="1"/>
    <d v="2009-08-03T00:00:00"/>
    <x v="0"/>
    <n v="1"/>
    <s v="Active Bethel Citizens"/>
    <n v="4212518"/>
    <n v="892515"/>
    <m/>
    <m/>
    <s v="SEERY JESSE"/>
    <m/>
    <s v="5559 TRIBUTE WAY"/>
    <x v="8"/>
    <x v="0"/>
    <x v="0"/>
    <m/>
  </r>
  <r>
    <n v="9"/>
    <n v="2548"/>
    <n v="1"/>
    <d v="2009-08-04T00:00:00"/>
    <x v="0"/>
    <n v="1"/>
    <s v="River Road Community Organization"/>
    <n v="4224239"/>
    <n v="896661"/>
    <m/>
    <m/>
    <s v="G &amp; R BUILDING CONCEPTS"/>
    <m/>
    <s v="2191 SMITHOAK ST"/>
    <x v="8"/>
    <x v="0"/>
    <x v="0"/>
    <m/>
  </r>
  <r>
    <n v="9"/>
    <n v="2549"/>
    <n v="1"/>
    <d v="2009-08-04T00:00:00"/>
    <x v="0"/>
    <n v="1"/>
    <s v="River Road Community Organization"/>
    <n v="4224299"/>
    <n v="896654"/>
    <m/>
    <m/>
    <s v="G &amp; R BUILDING CONCEPTS"/>
    <m/>
    <s v="2181 SMITHOAK ST"/>
    <x v="8"/>
    <x v="0"/>
    <x v="0"/>
    <m/>
  </r>
  <r>
    <n v="9"/>
    <n v="2550"/>
    <n v="1"/>
    <d v="2009-08-04T00:00:00"/>
    <x v="0"/>
    <n v="1"/>
    <s v="River Road Community Organization"/>
    <n v="4224354"/>
    <n v="896651"/>
    <m/>
    <m/>
    <s v="G &amp; R BUILDING CONCEPTS"/>
    <m/>
    <s v="2171 SMITHOAK ST"/>
    <x v="8"/>
    <x v="0"/>
    <x v="0"/>
    <m/>
  </r>
  <r>
    <n v="9"/>
    <n v="2551"/>
    <n v="1"/>
    <d v="2009-08-04T00:00:00"/>
    <x v="0"/>
    <n v="1"/>
    <s v="River Road Community Organization"/>
    <n v="4224298"/>
    <n v="896512"/>
    <m/>
    <m/>
    <s v="G &amp; R BUILDING CONCEPTS"/>
    <m/>
    <s v="2151 SMITHOAK ST"/>
    <x v="8"/>
    <x v="0"/>
    <x v="0"/>
    <m/>
  </r>
  <r>
    <n v="9"/>
    <n v="2794"/>
    <n v="1"/>
    <d v="2009-08-04T00:00:00"/>
    <x v="0"/>
    <n v="1"/>
    <s v="Northeast Neighbors"/>
    <n v="4250303"/>
    <n v="893762"/>
    <m/>
    <m/>
    <s v="FUTURE B HOMES INC"/>
    <m/>
    <s v="2580 CUMBERLAND DR"/>
    <x v="8"/>
    <x v="0"/>
    <x v="0"/>
    <m/>
  </r>
  <r>
    <n v="9"/>
    <n v="2491"/>
    <n v="1"/>
    <d v="2009-08-07T00:00:00"/>
    <x v="6"/>
    <n v="1"/>
    <s v="Northeast Neighbors"/>
    <n v="4240854"/>
    <n v="894880"/>
    <m/>
    <m/>
    <s v="BRADLEY STEVE &amp; CONNIE S"/>
    <m/>
    <s v="1489 GREEN ACRES RD"/>
    <x v="8"/>
    <x v="0"/>
    <x v="0"/>
    <m/>
  </r>
  <r>
    <n v="9"/>
    <n v="2733"/>
    <n v="1"/>
    <d v="2009-08-07T00:00:00"/>
    <x v="0"/>
    <n v="1"/>
    <s v="Northeast Neighbors"/>
    <n v="4243040"/>
    <n v="900812"/>
    <m/>
    <m/>
    <s v="BOREK ANGELA D &amp; ROGER W"/>
    <m/>
    <s v="3941 STERLING WOODS DR"/>
    <x v="8"/>
    <x v="0"/>
    <x v="0"/>
    <m/>
  </r>
  <r>
    <n v="9"/>
    <n v="3286"/>
    <n v="1"/>
    <d v="2009-08-07T00:00:00"/>
    <x v="0"/>
    <n v="1"/>
    <s v="Northeast Neighbors"/>
    <n v="4244824"/>
    <n v="898398"/>
    <m/>
    <m/>
    <s v="CONNER MATTHEW &amp; MICHELLE"/>
    <m/>
    <s v="2139 WESTER ST"/>
    <x v="8"/>
    <x v="0"/>
    <x v="0"/>
    <m/>
  </r>
  <r>
    <n v="9"/>
    <n v="1933"/>
    <n v="1"/>
    <d v="2009-08-10T00:00:00"/>
    <x v="4"/>
    <n v="35"/>
    <s v="Far West Neighborhood Association"/>
    <n v="4232141"/>
    <n v="878523"/>
    <m/>
    <s v="Donald Lamb Building"/>
    <s v="ST VINCENT DE PAUL SOCIETY"/>
    <m/>
    <s v="1870 W 11TH AVE"/>
    <x v="8"/>
    <x v="2"/>
    <x v="1"/>
    <s v="35 units, retail on lower floor."/>
  </r>
  <r>
    <n v="9"/>
    <n v="2543"/>
    <n v="1"/>
    <d v="2009-08-11T00:00:00"/>
    <x v="3"/>
    <n v="2"/>
    <s v="Santa Clara Community Organization"/>
    <n v="4231475"/>
    <n v="898377"/>
    <m/>
    <m/>
    <s v="IMBLER DAVID E"/>
    <m/>
    <s v="2610 GREEN VILLA LN"/>
    <x v="8"/>
    <x v="1"/>
    <x v="1"/>
    <m/>
  </r>
  <r>
    <n v="9"/>
    <n v="2943"/>
    <n v="1"/>
    <d v="2009-08-14T00:00:00"/>
    <x v="0"/>
    <n v="1"/>
    <s v="Active Bethel Citizens"/>
    <n v="4215658"/>
    <n v="885468"/>
    <m/>
    <m/>
    <s v="HARVEY JOE"/>
    <m/>
    <s v="4927 PARSONS AVE"/>
    <x v="8"/>
    <x v="0"/>
    <x v="0"/>
    <m/>
  </r>
  <r>
    <n v="9"/>
    <n v="1962"/>
    <n v="1"/>
    <d v="2009-08-18T00:00:00"/>
    <x v="0"/>
    <n v="1"/>
    <s v="Cal Young Neighborhood Association"/>
    <n v="4245242"/>
    <n v="888780"/>
    <m/>
    <m/>
    <s v="RONQUILLO CHARLENE OH"/>
    <m/>
    <s v="1290 WOODSIDE DR"/>
    <x v="8"/>
    <x v="0"/>
    <x v="0"/>
    <m/>
  </r>
  <r>
    <n v="9"/>
    <n v="3137"/>
    <n v="1"/>
    <d v="2009-08-28T00:00:00"/>
    <x v="2"/>
    <n v="1"/>
    <s v="Active Bethel Citizens"/>
    <n v="4214100"/>
    <n v="891000"/>
    <m/>
    <m/>
    <s v="FUQUA HOMES DESIGN CENTER"/>
    <m/>
    <s v="5383 GOLDEN EAGLE DR"/>
    <x v="8"/>
    <x v="0"/>
    <x v="0"/>
    <m/>
  </r>
  <r>
    <n v="9"/>
    <n v="3434"/>
    <n v="1"/>
    <d v="2009-08-31T00:00:00"/>
    <x v="0"/>
    <n v="1"/>
    <s v="Active Bethel Citizens"/>
    <n v="4211175"/>
    <n v="890025"/>
    <m/>
    <m/>
    <s v="HAYDEN HOMES LLC"/>
    <m/>
    <s v="5878 AVALON ST"/>
    <x v="8"/>
    <x v="0"/>
    <x v="0"/>
    <m/>
  </r>
  <r>
    <n v="9"/>
    <n v="3435"/>
    <n v="1"/>
    <d v="2009-08-31T00:00:00"/>
    <x v="0"/>
    <n v="1"/>
    <s v="Active Bethel Citizens"/>
    <n v="4211213"/>
    <n v="890017"/>
    <m/>
    <m/>
    <s v="HAYDEN HOMES LLC"/>
    <m/>
    <s v="5870 AVALON ST"/>
    <x v="8"/>
    <x v="0"/>
    <x v="0"/>
    <m/>
  </r>
  <r>
    <n v="9"/>
    <n v="3512"/>
    <n v="1"/>
    <d v="2009-08-31T00:00:00"/>
    <x v="2"/>
    <n v="1"/>
    <s v="Jefferson Westside Neighbors"/>
    <n v="4237230"/>
    <n v="876762"/>
    <m/>
    <m/>
    <s v="GAMBILL RHEA DAIRE J"/>
    <m/>
    <s v="640 W 15TH AVE"/>
    <x v="8"/>
    <x v="0"/>
    <x v="0"/>
    <m/>
  </r>
  <r>
    <n v="9"/>
    <n v="3021"/>
    <n v="1"/>
    <d v="2009-09-01T00:00:00"/>
    <x v="0"/>
    <n v="1"/>
    <s v="Southeast Neighbors"/>
    <n v="4246959"/>
    <n v="863951"/>
    <m/>
    <m/>
    <s v="LARSON CLINT"/>
    <m/>
    <s v="4237 WENDELL LN"/>
    <x v="8"/>
    <x v="0"/>
    <x v="0"/>
    <m/>
  </r>
  <r>
    <n v="9"/>
    <n v="2092"/>
    <n v="1"/>
    <d v="2009-09-02T00:00:00"/>
    <x v="3"/>
    <n v="2"/>
    <s v="Harlow Neighbors"/>
    <n v="4251052"/>
    <n v="886441"/>
    <m/>
    <m/>
    <s v="EVANS DAVID L &amp; MARY ANN"/>
    <m/>
    <s v="785 MOUNTAIN VIEW ST"/>
    <x v="8"/>
    <x v="1"/>
    <x v="1"/>
    <m/>
  </r>
  <r>
    <n v="9"/>
    <n v="1784"/>
    <n v="1"/>
    <d v="2009-09-14T00:00:00"/>
    <x v="0"/>
    <n v="1"/>
    <s v="Santa Clara Community Organization"/>
    <n v="4230999"/>
    <n v="903616"/>
    <m/>
    <m/>
    <s v="LARRY KENT COOPER CONSTRUCTION"/>
    <m/>
    <s v="3650 YOGI WAY"/>
    <x v="8"/>
    <x v="0"/>
    <x v="0"/>
    <m/>
  </r>
  <r>
    <n v="9"/>
    <n v="3661"/>
    <n v="1"/>
    <d v="2009-09-14T00:00:00"/>
    <x v="1"/>
    <n v="1"/>
    <s v="West Eugene Community Organization"/>
    <n v="4221599"/>
    <n v="877190"/>
    <m/>
    <m/>
    <s v="CHURCHILL MEADOWS MHC LLC"/>
    <m/>
    <s v="1415 S BERTELSEN RD, Unit 77"/>
    <x v="8"/>
    <x v="0"/>
    <x v="0"/>
    <m/>
  </r>
  <r>
    <n v="9"/>
    <n v="3887"/>
    <n v="1"/>
    <d v="2009-09-15T00:00:00"/>
    <x v="0"/>
    <n v="1"/>
    <s v="Crest Drive Citizens Association"/>
    <n v="4237097"/>
    <n v="868081"/>
    <m/>
    <m/>
    <s v="DINGMAN COREY"/>
    <m/>
    <s v="588 MARY LN"/>
    <x v="8"/>
    <x v="0"/>
    <x v="0"/>
    <m/>
  </r>
  <r>
    <n v="9"/>
    <n v="3764"/>
    <n v="1"/>
    <d v="2009-09-22T00:00:00"/>
    <x v="0"/>
    <n v="1"/>
    <s v="Northeast Neighbors"/>
    <n v="4251097"/>
    <n v="893398"/>
    <m/>
    <m/>
    <s v="FUTURE B HOMES INC"/>
    <m/>
    <s v="3395 AMHERST WAY"/>
    <x v="8"/>
    <x v="0"/>
    <x v="0"/>
    <m/>
  </r>
  <r>
    <n v="9"/>
    <n v="3720"/>
    <n v="1"/>
    <d v="2009-09-25T00:00:00"/>
    <x v="0"/>
    <n v="1"/>
    <s v="Laurel Hill Valley Citizens"/>
    <n v="4251900"/>
    <n v="872891"/>
    <m/>
    <m/>
    <s v="KIM STEVE R"/>
    <m/>
    <s v="2455 LAUREL HILL DR"/>
    <x v="8"/>
    <x v="0"/>
    <x v="0"/>
    <m/>
  </r>
  <r>
    <n v="9"/>
    <n v="3740"/>
    <n v="1"/>
    <d v="2009-09-28T00:00:00"/>
    <x v="0"/>
    <n v="1"/>
    <s v="Northeast Neighbors"/>
    <n v="4250474"/>
    <n v="893324"/>
    <m/>
    <m/>
    <s v="FUTURE B HOMES INC"/>
    <m/>
    <s v="3328 AMHERST WAY"/>
    <x v="8"/>
    <x v="0"/>
    <x v="0"/>
    <m/>
  </r>
  <r>
    <n v="9"/>
    <n v="3127"/>
    <n v="1"/>
    <d v="2009-09-29T00:00:00"/>
    <x v="0"/>
    <n v="1"/>
    <s v="Crest Drive Citizens Association"/>
    <n v="4235949"/>
    <n v="868355"/>
    <m/>
    <m/>
    <s v="YAO  PMB226"/>
    <m/>
    <s v="3369 STOREY BLVD"/>
    <x v="8"/>
    <x v="0"/>
    <x v="0"/>
    <m/>
  </r>
  <r>
    <n v="9"/>
    <n v="4034"/>
    <n v="1"/>
    <d v="2009-09-30T00:00:00"/>
    <x v="0"/>
    <n v="1"/>
    <s v="Cal Young Neighborhood Association"/>
    <n v="4239164"/>
    <n v="888087"/>
    <m/>
    <m/>
    <s v="BRUCE WIECHERT CUSTOM HOMES"/>
    <m/>
    <s v="1297 CRENSHAW RD"/>
    <x v="8"/>
    <x v="0"/>
    <x v="0"/>
    <m/>
  </r>
  <r>
    <n v="9"/>
    <n v="4244"/>
    <n v="1"/>
    <d v="2009-10-05T00:00:00"/>
    <x v="1"/>
    <n v="1"/>
    <s v="Active Bethel Citizens"/>
    <n v="4217107"/>
    <n v="890608"/>
    <m/>
    <m/>
    <s v="BRIARWOOD"/>
    <m/>
    <s v="1400 CANDLELIGHT DR, Unit 106"/>
    <x v="8"/>
    <x v="0"/>
    <x v="0"/>
    <m/>
  </r>
  <r>
    <n v="9"/>
    <n v="2326"/>
    <n v="1"/>
    <d v="2009-10-09T00:00:00"/>
    <x v="7"/>
    <n v="6"/>
    <s v="West University Neighbors"/>
    <n v="4241322"/>
    <n v="876774"/>
    <m/>
    <m/>
    <s v="NEWMAN FAMILY LTD PTNRSHP"/>
    <m/>
    <s v="429 E 15TH AVE"/>
    <x v="8"/>
    <x v="2"/>
    <x v="1"/>
    <m/>
  </r>
  <r>
    <n v="9"/>
    <n v="4136"/>
    <n v="1"/>
    <d v="2009-10-12T00:00:00"/>
    <x v="0"/>
    <n v="1"/>
    <s v="Northeast Neighbors"/>
    <n v="4250558"/>
    <n v="893314"/>
    <m/>
    <m/>
    <s v="FUTURE B HOMES INC"/>
    <m/>
    <s v="3334 AMHERST WAY"/>
    <x v="8"/>
    <x v="0"/>
    <x v="0"/>
    <m/>
  </r>
  <r>
    <n v="9"/>
    <n v="4181"/>
    <n v="1"/>
    <d v="2009-10-12T00:00:00"/>
    <x v="0"/>
    <n v="1"/>
    <s v="River Road Community Organization"/>
    <n v="4229197"/>
    <n v="893302"/>
    <m/>
    <m/>
    <s v="MILLER TOM &amp; DEENA"/>
    <m/>
    <s v="462 HOWARD AVE"/>
    <x v="8"/>
    <x v="0"/>
    <x v="0"/>
    <m/>
  </r>
  <r>
    <n v="9"/>
    <n v="4035"/>
    <n v="1"/>
    <d v="2009-10-14T00:00:00"/>
    <x v="6"/>
    <n v="1"/>
    <s v="Crest Drive Citizens Association"/>
    <n v="4236140"/>
    <n v="870202"/>
    <m/>
    <m/>
    <s v="ROWLAND BRUCE &amp; MARY"/>
    <m/>
    <s v="2975 FRIENDLY ST, Unit A"/>
    <x v="8"/>
    <x v="0"/>
    <x v="0"/>
    <m/>
  </r>
  <r>
    <n v="9"/>
    <n v="4261"/>
    <n v="1"/>
    <d v="2009-10-14T00:00:00"/>
    <x v="2"/>
    <n v="1"/>
    <s v="Active Bethel Citizens"/>
    <n v="4214641"/>
    <n v="890577"/>
    <m/>
    <m/>
    <s v="EUGENE HOME SALES CENTER"/>
    <m/>
    <s v="5228 ELK RIDGE DR"/>
    <x v="8"/>
    <x v="0"/>
    <x v="0"/>
    <m/>
  </r>
  <r>
    <n v="9"/>
    <n v="4318"/>
    <n v="1"/>
    <d v="2009-10-15T00:00:00"/>
    <x v="6"/>
    <n v="1"/>
    <s v="Cal Young Neighborhood Association"/>
    <n v="4240459"/>
    <n v="891653"/>
    <m/>
    <m/>
    <s v="MASON DAVID &amp; TANA"/>
    <m/>
    <s v="1445 GOODPASTURE ISLAND RD, Unit A"/>
    <x v="8"/>
    <x v="0"/>
    <x v="0"/>
    <m/>
  </r>
  <r>
    <n v="9"/>
    <n v="4660"/>
    <n v="1"/>
    <d v="2009-10-23T00:00:00"/>
    <x v="0"/>
    <n v="1"/>
    <s v="Active Bethel Citizens"/>
    <n v="4212369"/>
    <n v="892324"/>
    <m/>
    <m/>
    <s v="SEERY JESSE"/>
    <m/>
    <s v="5623 EDNA WAY"/>
    <x v="8"/>
    <x v="0"/>
    <x v="0"/>
    <m/>
  </r>
  <r>
    <n v="9"/>
    <n v="4505"/>
    <n v="1"/>
    <d v="2009-10-28T00:00:00"/>
    <x v="0"/>
    <n v="1"/>
    <s v="Active Bethel Citizens"/>
    <n v="4211543"/>
    <n v="890008"/>
    <m/>
    <m/>
    <s v="HAYDEN HOMES LLC"/>
    <m/>
    <s v="5808 AVALON ST"/>
    <x v="8"/>
    <x v="0"/>
    <x v="0"/>
    <m/>
  </r>
  <r>
    <n v="9"/>
    <n v="4506"/>
    <n v="1"/>
    <d v="2009-10-28T00:00:00"/>
    <x v="0"/>
    <n v="1"/>
    <s v="Active Bethel Citizens"/>
    <n v="4211085"/>
    <n v="890027"/>
    <m/>
    <m/>
    <s v="HAYDEN HOMES LLC"/>
    <m/>
    <s v="5890 AVALON ST"/>
    <x v="8"/>
    <x v="0"/>
    <x v="0"/>
    <m/>
  </r>
  <r>
    <n v="9"/>
    <n v="4603"/>
    <n v="1"/>
    <d v="2009-10-30T00:00:00"/>
    <x v="0"/>
    <n v="1"/>
    <s v="Cal Young Neighborhood Association"/>
    <n v="4238970"/>
    <n v="886400"/>
    <m/>
    <m/>
    <s v="J &amp; J ADKINS DEVELOPMENT CO"/>
    <m/>
    <s v="826 MEADOW BUTTE LP"/>
    <x v="8"/>
    <x v="0"/>
    <x v="0"/>
    <m/>
  </r>
  <r>
    <n v="9"/>
    <n v="4606"/>
    <n v="1"/>
    <d v="2009-10-30T00:00:00"/>
    <x v="0"/>
    <n v="1"/>
    <s v="Cal Young Neighborhood Association"/>
    <n v="4238905"/>
    <n v="886355"/>
    <m/>
    <m/>
    <s v="J &amp; J ADKINS DEVELOPMENT CO"/>
    <m/>
    <s v="878 MEADOW BUTTE LP"/>
    <x v="8"/>
    <x v="0"/>
    <x v="0"/>
    <m/>
  </r>
  <r>
    <n v="9"/>
    <n v="4597"/>
    <n v="1"/>
    <d v="2009-11-02T00:00:00"/>
    <x v="0"/>
    <n v="1"/>
    <s v="River Road Community Organization"/>
    <n v="4227551"/>
    <n v="890317"/>
    <m/>
    <s v="The Columbia Left"/>
    <s v="FIREBOLT LLC"/>
    <m/>
    <s v="783 ROSSMORE ST"/>
    <x v="8"/>
    <x v="0"/>
    <x v="0"/>
    <m/>
  </r>
  <r>
    <n v="9"/>
    <n v="4598"/>
    <n v="1"/>
    <d v="2009-11-02T00:00:00"/>
    <x v="0"/>
    <n v="1"/>
    <s v="River Road Community Organization"/>
    <n v="4227410"/>
    <n v="890178"/>
    <m/>
    <s v="The Santa Cruz Left"/>
    <s v="FIREBOLT LLC"/>
    <m/>
    <s v="1103 VERONICA LN"/>
    <x v="8"/>
    <x v="0"/>
    <x v="0"/>
    <m/>
  </r>
  <r>
    <n v="9"/>
    <n v="4599"/>
    <n v="1"/>
    <d v="2009-11-05T00:00:00"/>
    <x v="0"/>
    <n v="1"/>
    <s v="River Road Community Organization"/>
    <n v="4227548"/>
    <n v="890265"/>
    <m/>
    <s v="Arctic Right"/>
    <s v="FIREBOLT LLC"/>
    <m/>
    <s v="775 ROSSMORE ST"/>
    <x v="8"/>
    <x v="0"/>
    <x v="0"/>
    <m/>
  </r>
  <r>
    <n v="9"/>
    <n v="5063"/>
    <n v="1"/>
    <d v="2009-11-06T00:00:00"/>
    <x v="0"/>
    <n v="1"/>
    <s v="Cal Young Neighborhood Association"/>
    <n v="4240472"/>
    <n v="889447"/>
    <m/>
    <m/>
    <s v="SMITH DAVID E &amp; ANNETTE M"/>
    <m/>
    <s v="1466 PIPER LN"/>
    <x v="8"/>
    <x v="0"/>
    <x v="0"/>
    <m/>
  </r>
  <r>
    <n v="9"/>
    <n v="4030"/>
    <n v="1"/>
    <d v="2009-11-09T00:00:00"/>
    <x v="0"/>
    <n v="1"/>
    <s v="Northeast Neighbors"/>
    <n v="4250606"/>
    <n v="893585"/>
    <m/>
    <m/>
    <s v="ANSLOW &amp; DEGENEAULT"/>
    <m/>
    <s v="3340 WYNDHAM CT"/>
    <x v="8"/>
    <x v="0"/>
    <x v="0"/>
    <m/>
  </r>
  <r>
    <n v="9"/>
    <n v="4406"/>
    <n v="1"/>
    <d v="2009-11-09T00:00:00"/>
    <x v="0"/>
    <n v="1"/>
    <s v="Churchill Area Neighbors"/>
    <n v="4223952"/>
    <n v="868827"/>
    <m/>
    <m/>
    <s v="HEITMAN CUSTOM HOMES"/>
    <m/>
    <s v="3475 TIMBERBROOK WAY"/>
    <x v="8"/>
    <x v="0"/>
    <x v="0"/>
    <m/>
  </r>
  <r>
    <n v="9"/>
    <n v="4930"/>
    <n v="1"/>
    <d v="2009-11-12T00:00:00"/>
    <x v="0"/>
    <n v="1"/>
    <s v="Fairmount Neighbors"/>
    <n v="4247157"/>
    <n v="874535"/>
    <m/>
    <m/>
    <s v="MANN ROBERTA F &amp; NELSON RICH"/>
    <m/>
    <s v="1994 ORCHARD ST"/>
    <x v="8"/>
    <x v="0"/>
    <x v="0"/>
    <m/>
  </r>
  <r>
    <n v="9"/>
    <n v="4837"/>
    <n v="1"/>
    <d v="2009-11-13T00:00:00"/>
    <x v="6"/>
    <n v="1"/>
    <s v="Friendly Area Neighbors"/>
    <n v="4236792"/>
    <n v="874292"/>
    <m/>
    <m/>
    <s v="PETTIGREW EMMA L"/>
    <m/>
    <s v="2126 MADISON ST, Unit A"/>
    <x v="8"/>
    <x v="0"/>
    <x v="0"/>
    <m/>
  </r>
  <r>
    <n v="9"/>
    <n v="3464"/>
    <n v="1"/>
    <d v="2009-11-17T00:00:00"/>
    <x v="4"/>
    <n v="24"/>
    <s v="West University Neighbors"/>
    <n v="4241074"/>
    <n v="877786"/>
    <m/>
    <s v="Midtown Terrace Apartments"/>
    <s v="MIDTOWN TERRACE LLC"/>
    <s v="MIDTOWN TERRACE APARTMENTS"/>
    <s v="362 E 12TH AVE"/>
    <x v="8"/>
    <x v="2"/>
    <x v="1"/>
    <m/>
  </r>
  <r>
    <n v="9"/>
    <n v="3605"/>
    <n v="1"/>
    <d v="2009-11-17T00:00:00"/>
    <x v="0"/>
    <n v="1"/>
    <s v="Active Bethel Citizens"/>
    <n v="4218112"/>
    <n v="887658"/>
    <m/>
    <m/>
    <s v="THRAMER JOHN &amp; AMANDA"/>
    <m/>
    <s v="874 LAURELHURST DR"/>
    <x v="8"/>
    <x v="0"/>
    <x v="0"/>
    <m/>
  </r>
  <r>
    <n v="9"/>
    <n v="4407"/>
    <n v="1"/>
    <d v="2009-11-17T00:00:00"/>
    <x v="0"/>
    <n v="1"/>
    <s v="Churchill Area Neighbors"/>
    <n v="4224355"/>
    <n v="868898"/>
    <m/>
    <m/>
    <s v="HEITMAN CUSTOM HOMES"/>
    <m/>
    <s v="3424 TIMBERBROOK WAY"/>
    <x v="8"/>
    <x v="0"/>
    <x v="0"/>
    <m/>
  </r>
  <r>
    <n v="9"/>
    <n v="4804"/>
    <n v="1"/>
    <d v="2009-11-20T00:00:00"/>
    <x v="0"/>
    <n v="1"/>
    <s v="Northeast Neighbors"/>
    <n v="4243184"/>
    <n v="900629"/>
    <m/>
    <m/>
    <s v="GEOFFREY M &amp; CATHERINE E TRANO"/>
    <m/>
    <s v="2050 CREEKSIDE WAY"/>
    <x v="8"/>
    <x v="0"/>
    <x v="0"/>
    <m/>
  </r>
  <r>
    <n v="9"/>
    <n v="5042"/>
    <n v="1"/>
    <d v="2009-11-23T00:00:00"/>
    <x v="0"/>
    <n v="1"/>
    <s v="Southeast Neighbors"/>
    <n v="4246835"/>
    <n v="867956"/>
    <m/>
    <m/>
    <s v="RIEDEL-BASH SHAUNA &amp; MARK"/>
    <m/>
    <s v="1945 KIMBERLY DR"/>
    <x v="8"/>
    <x v="0"/>
    <x v="0"/>
    <m/>
  </r>
  <r>
    <n v="9"/>
    <n v="4983"/>
    <n v="1"/>
    <d v="2009-11-24T00:00:00"/>
    <x v="0"/>
    <n v="1"/>
    <s v="Active Bethel Citizens"/>
    <n v="4217535"/>
    <n v="888231"/>
    <m/>
    <m/>
    <s v="GRASSAUER MARC"/>
    <m/>
    <s v="1034 GAS LAMP ST"/>
    <x v="8"/>
    <x v="0"/>
    <x v="0"/>
    <m/>
  </r>
  <r>
    <n v="9"/>
    <n v="5009"/>
    <n v="1"/>
    <d v="2009-11-25T00:00:00"/>
    <x v="0"/>
    <n v="1"/>
    <s v="Active Bethel Citizens"/>
    <n v="4225969"/>
    <n v="886797"/>
    <m/>
    <m/>
    <s v="WATRUD DAN"/>
    <m/>
    <s v="740 WIDE SITE ST"/>
    <x v="8"/>
    <x v="0"/>
    <x v="0"/>
    <m/>
  </r>
  <r>
    <n v="9"/>
    <n v="4753"/>
    <n v="1"/>
    <d v="2009-12-01T00:00:00"/>
    <x v="0"/>
    <n v="1"/>
    <s v="Friendly Area Neighbors"/>
    <n v="4236739"/>
    <n v="872606"/>
    <m/>
    <m/>
    <s v="KIMBALL MICHAEL A"/>
    <m/>
    <s v="2484 MADISON ST"/>
    <x v="8"/>
    <x v="0"/>
    <x v="0"/>
    <m/>
  </r>
  <r>
    <n v="9"/>
    <n v="4842"/>
    <n v="1"/>
    <d v="2009-12-03T00:00:00"/>
    <x v="0"/>
    <n v="1"/>
    <s v="Santa Clara Community Organization"/>
    <n v="4222251"/>
    <n v="902604"/>
    <m/>
    <m/>
    <s v="IVERSON BOYD"/>
    <m/>
    <s v="3471 CABERNET LN"/>
    <x v="8"/>
    <x v="0"/>
    <x v="0"/>
    <m/>
  </r>
  <r>
    <n v="9"/>
    <n v="4956"/>
    <n v="1"/>
    <d v="2009-12-04T00:00:00"/>
    <x v="0"/>
    <n v="1"/>
    <s v="Santa Clara Community Organization"/>
    <n v="4230261"/>
    <n v="907291"/>
    <m/>
    <m/>
    <s v="RB-N-ME CONTRACTORS"/>
    <m/>
    <s v="4441 HERMAN ST"/>
    <x v="8"/>
    <x v="0"/>
    <x v="0"/>
    <m/>
  </r>
  <r>
    <n v="9"/>
    <n v="5238"/>
    <n v="1"/>
    <d v="2009-12-15T00:00:00"/>
    <x v="0"/>
    <n v="1"/>
    <s v="Active Bethel Citizens"/>
    <n v="4211257"/>
    <n v="890019"/>
    <m/>
    <m/>
    <s v="HAYDEN HOMES"/>
    <m/>
    <s v="5862 AVALON ST"/>
    <x v="8"/>
    <x v="0"/>
    <x v="0"/>
    <m/>
  </r>
  <r>
    <n v="9"/>
    <n v="5417"/>
    <n v="1"/>
    <d v="2009-12-15T00:00:00"/>
    <x v="0"/>
    <n v="1"/>
    <s v="Santa Clara Community Organization"/>
    <n v="4223632"/>
    <n v="898618"/>
    <m/>
    <m/>
    <s v="ALRAHMANI YOUSEF &amp; HANNAH"/>
    <m/>
    <s v="1128 SERENA WAY"/>
    <x v="8"/>
    <x v="0"/>
    <x v="0"/>
    <m/>
  </r>
  <r>
    <n v="9"/>
    <n v="5239"/>
    <n v="1"/>
    <d v="2009-12-16T00:00:00"/>
    <x v="2"/>
    <n v="1"/>
    <s v="River Road Community Organization"/>
    <n v="4229343"/>
    <n v="887919"/>
    <m/>
    <m/>
    <s v="KREINDEL JOEL (RICO)"/>
    <m/>
    <s v="756 FILBERT AVE"/>
    <x v="8"/>
    <x v="0"/>
    <x v="0"/>
    <m/>
  </r>
  <r>
    <n v="9"/>
    <n v="4405"/>
    <n v="1"/>
    <d v="2009-12-17T00:00:00"/>
    <x v="0"/>
    <n v="1"/>
    <s v="Churchill Area Neighbors"/>
    <n v="4224422"/>
    <n v="868908"/>
    <m/>
    <m/>
    <s v="HEITMAN CUSTOM HOMES"/>
    <m/>
    <s v="3410 TIMBERBROOK WAY"/>
    <x v="8"/>
    <x v="0"/>
    <x v="0"/>
    <m/>
  </r>
  <r>
    <n v="9"/>
    <n v="4840"/>
    <n v="1"/>
    <d v="2009-12-31T00:00:00"/>
    <x v="0"/>
    <n v="1"/>
    <s v="Active Bethel Citizens"/>
    <n v="4212802"/>
    <n v="892508"/>
    <m/>
    <s v="Kayla 1A"/>
    <s v="SEERY JESSE"/>
    <m/>
    <s v="5507 TRIBUTE WAY"/>
    <x v="8"/>
    <x v="0"/>
    <x v="0"/>
    <m/>
  </r>
  <r>
    <n v="9"/>
    <n v="5461"/>
    <n v="1"/>
    <d v="2010-01-04T00:00:00"/>
    <x v="0"/>
    <n v="1"/>
    <s v="Unknown"/>
    <n v="4211765"/>
    <n v="877163"/>
    <m/>
    <m/>
    <s v="HOLDEN KENNETH"/>
    <m/>
    <s v="87779 LA PORTE DR"/>
    <x v="9"/>
    <x v="0"/>
    <x v="0"/>
    <m/>
  </r>
  <r>
    <n v="9"/>
    <n v="5584"/>
    <n v="1"/>
    <d v="2010-01-04T00:00:00"/>
    <x v="0"/>
    <n v="1"/>
    <s v="Santa Clara Community Organization"/>
    <n v="4230999"/>
    <n v="903662"/>
    <m/>
    <m/>
    <s v="COOPER LARRY"/>
    <m/>
    <s v="3654 YOGI WAY"/>
    <x v="9"/>
    <x v="0"/>
    <x v="0"/>
    <m/>
  </r>
  <r>
    <n v="9"/>
    <n v="5852"/>
    <n v="1"/>
    <d v="2010-01-04T00:00:00"/>
    <x v="0"/>
    <n v="1"/>
    <s v="Active Bethel Citizens"/>
    <n v="4211295"/>
    <n v="890014"/>
    <m/>
    <s v="Estacada"/>
    <s v="HAYDEN HOMES LLC"/>
    <m/>
    <s v="5854 AVALON ST"/>
    <x v="9"/>
    <x v="0"/>
    <x v="0"/>
    <m/>
  </r>
  <r>
    <n v="9"/>
    <n v="6011"/>
    <n v="1"/>
    <d v="2010-01-12T00:00:00"/>
    <x v="0"/>
    <n v="1"/>
    <s v="Active Bethel Citizens"/>
    <n v="4217532"/>
    <n v="888181"/>
    <m/>
    <m/>
    <s v="CRESCENT HOMES INC"/>
    <m/>
    <s v="1022 GAS LAMP ST"/>
    <x v="9"/>
    <x v="0"/>
    <x v="0"/>
    <m/>
  </r>
  <r>
    <n v="9"/>
    <n v="2823"/>
    <n v="1"/>
    <d v="2010-01-13T00:00:00"/>
    <x v="3"/>
    <n v="2"/>
    <s v="West University Neighbors"/>
    <n v="4242436"/>
    <n v="876440"/>
    <m/>
    <m/>
    <s v="ANSLOW &amp; DEGENEAULT"/>
    <m/>
    <s v="1553 HILYARD ST"/>
    <x v="9"/>
    <x v="1"/>
    <x v="1"/>
    <m/>
  </r>
  <r>
    <n v="9"/>
    <n v="5672"/>
    <n v="1"/>
    <d v="2010-01-13T00:00:00"/>
    <x v="0"/>
    <n v="1"/>
    <s v="Churchill Area Neighbors"/>
    <n v="4224283"/>
    <n v="868867"/>
    <m/>
    <s v="Carter"/>
    <s v="HEITMAN CUSTOM HOMES"/>
    <m/>
    <s v="3430 TIMBERBROOK WAY"/>
    <x v="9"/>
    <x v="0"/>
    <x v="0"/>
    <m/>
  </r>
  <r>
    <n v="10"/>
    <n v="21"/>
    <n v="1"/>
    <d v="2010-01-13T00:00:00"/>
    <x v="0"/>
    <n v="1"/>
    <s v="Active Bethel Citizens"/>
    <n v="4212423"/>
    <n v="892323"/>
    <m/>
    <m/>
    <s v="SEERY JESSE"/>
    <m/>
    <s v="5611 EDNA WAY"/>
    <x v="9"/>
    <x v="0"/>
    <x v="0"/>
    <m/>
  </r>
  <r>
    <n v="9"/>
    <n v="5549"/>
    <n v="1"/>
    <d v="2010-01-22T00:00:00"/>
    <x v="0"/>
    <n v="1"/>
    <s v="Santa Clara Community Organization"/>
    <n v="4230079"/>
    <n v="907237"/>
    <m/>
    <m/>
    <s v="G &amp; R BUILDING CONCEPTS"/>
    <m/>
    <s v="540 MAHONIA LN"/>
    <x v="9"/>
    <x v="0"/>
    <x v="0"/>
    <m/>
  </r>
  <r>
    <n v="9"/>
    <n v="5550"/>
    <n v="1"/>
    <d v="2010-01-22T00:00:00"/>
    <x v="0"/>
    <n v="1"/>
    <s v="Santa Clara Community Organization"/>
    <n v="4230028"/>
    <n v="907238"/>
    <m/>
    <m/>
    <s v="G &amp; R BUILDING CONCEPTS"/>
    <m/>
    <s v="530 MAHONIA LN"/>
    <x v="9"/>
    <x v="0"/>
    <x v="0"/>
    <m/>
  </r>
  <r>
    <n v="9"/>
    <n v="5551"/>
    <n v="1"/>
    <d v="2010-01-22T00:00:00"/>
    <x v="0"/>
    <n v="1"/>
    <s v="Santa Clara Community Organization"/>
    <n v="4229976"/>
    <n v="907236"/>
    <m/>
    <m/>
    <s v="G &amp; R BUILDING CONCEPTS"/>
    <m/>
    <s v="520 MAHONIA LN"/>
    <x v="9"/>
    <x v="0"/>
    <x v="0"/>
    <m/>
  </r>
  <r>
    <n v="9"/>
    <n v="4848"/>
    <n v="1"/>
    <d v="2010-01-29T00:00:00"/>
    <x v="0"/>
    <n v="1"/>
    <s v="Laurel Hill Valley Citizens"/>
    <n v="4252233"/>
    <n v="871745"/>
    <m/>
    <s v="Brookings"/>
    <s v="EASTRIDGE DEVELOPMENT"/>
    <m/>
    <s v="2455 FIELDCRESS RD"/>
    <x v="9"/>
    <x v="0"/>
    <x v="0"/>
    <m/>
  </r>
  <r>
    <n v="9"/>
    <n v="5240"/>
    <n v="1"/>
    <d v="2010-02-02T00:00:00"/>
    <x v="2"/>
    <n v="1"/>
    <s v="River Road Community Organization"/>
    <n v="4229417"/>
    <n v="887855"/>
    <m/>
    <m/>
    <s v="KREINDEL JOEL (RICO)"/>
    <m/>
    <s v="742 FILBERT AVE"/>
    <x v="9"/>
    <x v="0"/>
    <x v="0"/>
    <m/>
  </r>
  <r>
    <n v="9"/>
    <n v="6043"/>
    <n v="1"/>
    <d v="2010-02-02T00:00:00"/>
    <x v="0"/>
    <n v="1"/>
    <s v="River Road Community Organization"/>
    <n v="4224635"/>
    <n v="894724"/>
    <m/>
    <m/>
    <s v="G &amp; R BUILDING CONCEPTS"/>
    <m/>
    <s v="1804 ALLEA DR"/>
    <x v="9"/>
    <x v="0"/>
    <x v="0"/>
    <m/>
  </r>
  <r>
    <n v="9"/>
    <n v="5984"/>
    <n v="1"/>
    <d v="2010-02-03T00:00:00"/>
    <x v="0"/>
    <n v="1"/>
    <s v="Northeast Neighbors"/>
    <n v="4251078"/>
    <n v="893292"/>
    <m/>
    <m/>
    <s v="FUTURE B HOMES INC"/>
    <m/>
    <s v="3396 AMHERST WAY"/>
    <x v="9"/>
    <x v="0"/>
    <x v="0"/>
    <m/>
  </r>
  <r>
    <n v="9"/>
    <n v="4559"/>
    <n v="1"/>
    <d v="2010-02-08T00:00:00"/>
    <x v="2"/>
    <n v="1"/>
    <s v="Active Bethel Citizens"/>
    <n v="4213993"/>
    <n v="891068"/>
    <m/>
    <m/>
    <s v="BONN SHARON G"/>
    <m/>
    <s v="5295 OLYMPIC CIR"/>
    <x v="9"/>
    <x v="0"/>
    <x v="0"/>
    <m/>
  </r>
  <r>
    <n v="9"/>
    <n v="5432"/>
    <n v="1"/>
    <d v="2010-02-08T00:00:00"/>
    <x v="0"/>
    <n v="1"/>
    <s v="Harlow Neighbors"/>
    <n v="4249070"/>
    <n v="889731"/>
    <m/>
    <m/>
    <s v="OREGON ESTATES LLC"/>
    <m/>
    <s v="1460 BARRINGTON AVE"/>
    <x v="9"/>
    <x v="0"/>
    <x v="0"/>
    <m/>
  </r>
  <r>
    <n v="10"/>
    <n v="399"/>
    <n v="1"/>
    <d v="2010-02-10T00:00:00"/>
    <x v="0"/>
    <n v="1"/>
    <s v="Cal Young Neighborhood Association"/>
    <n v="4239124"/>
    <n v="888162"/>
    <m/>
    <m/>
    <s v="BRUCE WIECHERT CUSTOM HOMES"/>
    <m/>
    <s v="1241 DEBRICK RD"/>
    <x v="9"/>
    <x v="0"/>
    <x v="0"/>
    <m/>
  </r>
  <r>
    <n v="10"/>
    <n v="151"/>
    <n v="1"/>
    <d v="2010-02-11T00:00:00"/>
    <x v="0"/>
    <n v="1"/>
    <s v="Cal Young Neighborhood Association"/>
    <n v="4239568"/>
    <n v="890181"/>
    <m/>
    <m/>
    <s v="CASTRO GILBERT A"/>
    <m/>
    <s v="1603 CHASA ST"/>
    <x v="9"/>
    <x v="0"/>
    <x v="0"/>
    <m/>
  </r>
  <r>
    <n v="10"/>
    <n v="505"/>
    <n v="1"/>
    <d v="2010-02-12T00:00:00"/>
    <x v="0"/>
    <n v="1"/>
    <s v="River Road Community Organization"/>
    <n v="4227407"/>
    <n v="890063"/>
    <m/>
    <s v="Sierra"/>
    <s v="FIREBOLT LLC"/>
    <m/>
    <s v="748 ROSSMORE ST"/>
    <x v="9"/>
    <x v="0"/>
    <x v="0"/>
    <m/>
  </r>
  <r>
    <n v="9"/>
    <n v="6058"/>
    <n v="1"/>
    <d v="2010-02-18T00:00:00"/>
    <x v="5"/>
    <n v="8"/>
    <s v="West University Neighbors"/>
    <n v="4242122"/>
    <n v="878845"/>
    <s v="Condo, Row or Townhouse"/>
    <m/>
    <s v="PATTERSON COURT LLC"/>
    <m/>
    <s v="945 PATTERSON ST"/>
    <x v="9"/>
    <x v="3"/>
    <x v="1"/>
    <m/>
  </r>
  <r>
    <n v="10"/>
    <n v="266"/>
    <n v="1"/>
    <d v="2010-02-18T00:00:00"/>
    <x v="0"/>
    <n v="1"/>
    <s v="River Road Community Organization"/>
    <n v="4231292"/>
    <n v="891467"/>
    <m/>
    <m/>
    <s v="GEROT MIKE &amp; ELIZABETH"/>
    <m/>
    <s v="247 BENJAMIN ST"/>
    <x v="9"/>
    <x v="0"/>
    <x v="0"/>
    <m/>
  </r>
  <r>
    <n v="10"/>
    <n v="313"/>
    <n v="1"/>
    <d v="2010-02-22T00:00:00"/>
    <x v="0"/>
    <n v="1"/>
    <s v="Cal Young Neighborhood Association"/>
    <n v="4238864"/>
    <n v="886307"/>
    <m/>
    <m/>
    <s v="J &amp; J ADKINS DEVELOPMENT CO"/>
    <m/>
    <s v="882 MEADOW BUTTE LP"/>
    <x v="9"/>
    <x v="0"/>
    <x v="0"/>
    <m/>
  </r>
  <r>
    <n v="10"/>
    <n v="119"/>
    <n v="1"/>
    <d v="2010-02-23T00:00:00"/>
    <x v="7"/>
    <n v="8"/>
    <s v="West University Neighbors"/>
    <n v="4240861"/>
    <n v="877245"/>
    <m/>
    <m/>
    <s v="PEARL ON CAMPUS LLC"/>
    <s v="SEQUOIA APARTMENTS"/>
    <s v="1367 HIGH ST"/>
    <x v="9"/>
    <x v="2"/>
    <x v="1"/>
    <m/>
  </r>
  <r>
    <n v="10"/>
    <n v="501"/>
    <n v="1"/>
    <d v="2010-02-23T00:00:00"/>
    <x v="0"/>
    <n v="1"/>
    <s v="Harlow Neighbors"/>
    <n v="4250521"/>
    <n v="885864"/>
    <m/>
    <s v="The Sierra"/>
    <s v="KNODE KEVIN"/>
    <m/>
    <s v="654 N GARDEN WAY"/>
    <x v="9"/>
    <x v="0"/>
    <x v="0"/>
    <m/>
  </r>
  <r>
    <n v="10"/>
    <n v="427"/>
    <n v="1"/>
    <d v="2010-02-26T00:00:00"/>
    <x v="0"/>
    <n v="1"/>
    <s v="Active Bethel Citizens"/>
    <n v="4216341"/>
    <n v="894388"/>
    <m/>
    <m/>
    <s v="BENSON VERN"/>
    <m/>
    <s v="2386 E IRWIN WAY"/>
    <x v="9"/>
    <x v="0"/>
    <x v="0"/>
    <m/>
  </r>
  <r>
    <n v="9"/>
    <n v="5655"/>
    <n v="1"/>
    <d v="2010-03-01T00:00:00"/>
    <x v="8"/>
    <n v="2"/>
    <s v="Jefferson Westside Neighbors"/>
    <n v="4236586"/>
    <n v="878979"/>
    <m/>
    <m/>
    <s v="DONAHUE BRIAN"/>
    <m/>
    <s v="770 W BROADWAY ALY"/>
    <x v="9"/>
    <x v="1"/>
    <x v="1"/>
    <m/>
  </r>
  <r>
    <n v="10"/>
    <n v="271"/>
    <n v="1"/>
    <d v="2010-03-01T00:00:00"/>
    <x v="6"/>
    <n v="1"/>
    <s v="Fairmount Neighbors"/>
    <n v="4247127"/>
    <n v="874534"/>
    <m/>
    <m/>
    <s v="MANN ROBERTA F &amp; NELSON RICH"/>
    <m/>
    <s v="1991 ORCHARD ALY, Unit A"/>
    <x v="9"/>
    <x v="0"/>
    <x v="0"/>
    <m/>
  </r>
  <r>
    <n v="10"/>
    <n v="504"/>
    <n v="1"/>
    <d v="2010-03-01T00:00:00"/>
    <x v="0"/>
    <n v="1"/>
    <s v="River Road Community Organization"/>
    <n v="4227546"/>
    <n v="890210"/>
    <m/>
    <s v="The Columbia"/>
    <s v="FIREBOLT LLC"/>
    <m/>
    <s v="769 ROSSMORE ST"/>
    <x v="9"/>
    <x v="0"/>
    <x v="0"/>
    <m/>
  </r>
  <r>
    <n v="10"/>
    <n v="813"/>
    <n v="1"/>
    <d v="2010-03-02T00:00:00"/>
    <x v="0"/>
    <n v="1"/>
    <s v="River Road Community Organization"/>
    <n v="4224272"/>
    <n v="896464"/>
    <m/>
    <m/>
    <s v="NORDIC HOMES &amp; CONSTRUCTION"/>
    <m/>
    <s v="2141 SMITHOAK ST"/>
    <x v="9"/>
    <x v="0"/>
    <x v="0"/>
    <m/>
  </r>
  <r>
    <n v="10"/>
    <n v="471"/>
    <n v="1"/>
    <d v="2010-03-03T00:00:00"/>
    <x v="6"/>
    <n v="1"/>
    <s v="South University Neighborhood Association"/>
    <n v="4244521"/>
    <n v="874073"/>
    <m/>
    <m/>
    <s v="MCFADDEN NANCY K"/>
    <m/>
    <s v="2155 ONYX ALY, Unit A"/>
    <x v="9"/>
    <x v="0"/>
    <x v="0"/>
    <m/>
  </r>
  <r>
    <n v="10"/>
    <n v="593"/>
    <n v="1"/>
    <d v="2010-03-03T00:00:00"/>
    <x v="5"/>
    <n v="1"/>
    <s v="Friendly Area Neighbors"/>
    <n v="4239857"/>
    <n v="873364"/>
    <m/>
    <m/>
    <s v="IVERSON JORDAN"/>
    <m/>
    <s v="2320 WILLAMETTE ST"/>
    <x v="9"/>
    <x v="3"/>
    <x v="1"/>
    <m/>
  </r>
  <r>
    <n v="10"/>
    <n v="594"/>
    <n v="1"/>
    <d v="2010-03-03T00:00:00"/>
    <x v="5"/>
    <n v="1"/>
    <s v="Friendly Area Neighbors"/>
    <n v="4239864"/>
    <n v="873336"/>
    <m/>
    <m/>
    <s v="IVERSON JORDAN"/>
    <m/>
    <s v="2330 WILLAMETTE ST"/>
    <x v="9"/>
    <x v="3"/>
    <x v="1"/>
    <m/>
  </r>
  <r>
    <n v="10"/>
    <n v="595"/>
    <n v="1"/>
    <d v="2010-03-03T00:00:00"/>
    <x v="5"/>
    <n v="1"/>
    <s v="Friendly Area Neighbors"/>
    <n v="4239864"/>
    <n v="873311"/>
    <m/>
    <m/>
    <s v="IVERSON JORDAN"/>
    <m/>
    <s v="2340 WILLAMETTE ST"/>
    <x v="9"/>
    <x v="3"/>
    <x v="1"/>
    <m/>
  </r>
  <r>
    <n v="10"/>
    <n v="703"/>
    <n v="1"/>
    <d v="2010-03-04T00:00:00"/>
    <x v="0"/>
    <n v="1"/>
    <s v="Cal Young Neighborhood Association"/>
    <n v="4238923"/>
    <n v="886433"/>
    <m/>
    <m/>
    <s v="J &amp; J ADKINS DEVELOPMENT CO"/>
    <m/>
    <s v="870 MEADOW BUTTE LP"/>
    <x v="9"/>
    <x v="0"/>
    <x v="0"/>
    <m/>
  </r>
  <r>
    <n v="10"/>
    <n v="360"/>
    <n v="1"/>
    <d v="2010-03-05T00:00:00"/>
    <x v="0"/>
    <n v="1"/>
    <s v="Santa Clara Community Organization"/>
    <n v="4231806"/>
    <n v="907049"/>
    <m/>
    <m/>
    <s v="SCHOLLS DEVELOPMENT LLC"/>
    <m/>
    <s v="4377 WENDOVER ST"/>
    <x v="9"/>
    <x v="0"/>
    <x v="0"/>
    <m/>
  </r>
  <r>
    <n v="10"/>
    <n v="547"/>
    <n v="1"/>
    <d v="2010-03-05T00:00:00"/>
    <x v="0"/>
    <n v="1"/>
    <s v="Northeast Neighbors"/>
    <n v="4243150"/>
    <n v="900810"/>
    <m/>
    <m/>
    <s v="WALTER CUSTOM HOMES"/>
    <m/>
    <s v="2053 CREEKSIDE WAY"/>
    <x v="9"/>
    <x v="0"/>
    <x v="0"/>
    <m/>
  </r>
  <r>
    <n v="10"/>
    <n v="774"/>
    <n v="1"/>
    <d v="2010-03-05T00:00:00"/>
    <x v="0"/>
    <n v="1"/>
    <s v="Churchill Area Neighbors"/>
    <n v="4223925"/>
    <n v="868772"/>
    <m/>
    <m/>
    <s v="HEITMAN CUSTOM HOMES"/>
    <m/>
    <s v="3483 TIMBERBROOK WAY"/>
    <x v="9"/>
    <x v="0"/>
    <x v="0"/>
    <m/>
  </r>
  <r>
    <n v="10"/>
    <n v="773"/>
    <n v="1"/>
    <d v="2010-03-08T00:00:00"/>
    <x v="0"/>
    <n v="1"/>
    <s v="Active Bethel Citizens"/>
    <n v="4214552"/>
    <n v="885633"/>
    <m/>
    <m/>
    <s v="LEVEL 3 PROPERTIES LLC"/>
    <m/>
    <s v="604 RABER RD"/>
    <x v="9"/>
    <x v="0"/>
    <x v="0"/>
    <m/>
  </r>
  <r>
    <n v="10"/>
    <n v="779"/>
    <n v="1"/>
    <d v="2010-03-08T00:00:00"/>
    <x v="0"/>
    <n v="1"/>
    <s v="Active Bethel Citizens"/>
    <n v="4214676"/>
    <n v="885630"/>
    <m/>
    <m/>
    <s v="LEVEL 3 PROPERTIES LLC"/>
    <m/>
    <s v="607 RABER RD"/>
    <x v="9"/>
    <x v="0"/>
    <x v="0"/>
    <m/>
  </r>
  <r>
    <n v="10"/>
    <n v="780"/>
    <n v="1"/>
    <d v="2010-03-12T00:00:00"/>
    <x v="0"/>
    <n v="1"/>
    <s v="Active Bethel Citizens"/>
    <n v="4214470"/>
    <n v="885635"/>
    <m/>
    <m/>
    <s v="LEVEL 3 PROPERTIES LLC"/>
    <m/>
    <s v="601 ST CHARLES ST"/>
    <x v="9"/>
    <x v="0"/>
    <x v="0"/>
    <m/>
  </r>
  <r>
    <n v="10"/>
    <n v="1162"/>
    <n v="1"/>
    <d v="2010-03-12T00:00:00"/>
    <x v="0"/>
    <n v="1"/>
    <s v="Northeast Neighbors"/>
    <n v="4250481"/>
    <n v="893765"/>
    <m/>
    <m/>
    <s v="FUTURE B HOMES INC"/>
    <m/>
    <s v="2583 CUMBERLAND DR"/>
    <x v="9"/>
    <x v="0"/>
    <x v="0"/>
    <m/>
  </r>
  <r>
    <n v="9"/>
    <n v="5829"/>
    <n v="1"/>
    <d v="2010-03-16T00:00:00"/>
    <x v="0"/>
    <n v="1"/>
    <s v="Harlow Neighbors"/>
    <n v="4249210"/>
    <n v="889729"/>
    <m/>
    <m/>
    <s v="HUTCHINS BILL"/>
    <m/>
    <s v="1453 BARRINGTON AVE"/>
    <x v="9"/>
    <x v="0"/>
    <x v="0"/>
    <m/>
  </r>
  <r>
    <n v="10"/>
    <n v="578"/>
    <n v="1"/>
    <d v="2010-03-16T00:00:00"/>
    <x v="0"/>
    <n v="1"/>
    <s v="Laurel Hill Valley Citizens"/>
    <n v="4251901"/>
    <n v="872830"/>
    <m/>
    <m/>
    <s v="KIM PETER P"/>
    <m/>
    <s v="2475 LAUREL HILL DR"/>
    <x v="9"/>
    <x v="0"/>
    <x v="0"/>
    <m/>
  </r>
  <r>
    <n v="10"/>
    <n v="870"/>
    <n v="1"/>
    <d v="2010-03-18T00:00:00"/>
    <x v="0"/>
    <n v="1"/>
    <s v="Laurel Hill Valley Citizens"/>
    <n v="4252217"/>
    <n v="871850"/>
    <m/>
    <m/>
    <s v="EASTRIDGE DEVELOPMENT"/>
    <m/>
    <s v="2470 FIELDCRESS RD"/>
    <x v="9"/>
    <x v="0"/>
    <x v="0"/>
    <m/>
  </r>
  <r>
    <n v="10"/>
    <n v="286"/>
    <n v="1"/>
    <d v="2010-03-19T00:00:00"/>
    <x v="0"/>
    <n v="1"/>
    <s v="Northeast Neighbors"/>
    <n v="4243374"/>
    <n v="900804"/>
    <m/>
    <m/>
    <s v="ENDERS JOSEPH W &amp; LINDA K"/>
    <m/>
    <s v="2093 CREEKSIDE WAY"/>
    <x v="9"/>
    <x v="0"/>
    <x v="0"/>
    <m/>
  </r>
  <r>
    <n v="10"/>
    <n v="1046"/>
    <n v="1"/>
    <d v="2010-03-19T00:00:00"/>
    <x v="0"/>
    <n v="1"/>
    <s v="Cal Young Neighborhood Association"/>
    <n v="4240084"/>
    <n v="889411"/>
    <m/>
    <m/>
    <s v="RIDGEWOOD PROPERTIES"/>
    <m/>
    <s v="1430 HAMMOCK ST"/>
    <x v="9"/>
    <x v="0"/>
    <x v="0"/>
    <m/>
  </r>
  <r>
    <n v="10"/>
    <n v="1047"/>
    <n v="1"/>
    <d v="2010-03-19T00:00:00"/>
    <x v="0"/>
    <n v="1"/>
    <s v="Cal Young Neighborhood Association"/>
    <n v="4240088"/>
    <n v="889353"/>
    <m/>
    <m/>
    <s v="RIDGEWOOD PROPERTIES"/>
    <m/>
    <s v="1410 HAMMOCK ST"/>
    <x v="9"/>
    <x v="0"/>
    <x v="0"/>
    <m/>
  </r>
  <r>
    <n v="10"/>
    <n v="853"/>
    <n v="1"/>
    <d v="2010-03-22T00:00:00"/>
    <x v="6"/>
    <n v="1"/>
    <s v="South University Neighborhood Association"/>
    <n v="4244985"/>
    <n v="874753"/>
    <m/>
    <m/>
    <s v="WALSH SUSAN M"/>
    <m/>
    <s v="1953 EMERALD ALY, Unit A"/>
    <x v="9"/>
    <x v="0"/>
    <x v="0"/>
    <m/>
  </r>
  <r>
    <n v="10"/>
    <n v="984"/>
    <n v="1"/>
    <d v="2010-03-23T00:00:00"/>
    <x v="0"/>
    <n v="1"/>
    <s v="Active Bethel Citizens"/>
    <n v="4220500"/>
    <n v="891941"/>
    <m/>
    <m/>
    <s v="BRAMBILA FERNANDO PELAYO"/>
    <m/>
    <s v="1952 RUSKIN ST"/>
    <x v="9"/>
    <x v="0"/>
    <x v="0"/>
    <m/>
  </r>
  <r>
    <n v="10"/>
    <n v="1158"/>
    <n v="1"/>
    <d v="2010-03-23T00:00:00"/>
    <x v="0"/>
    <n v="1"/>
    <s v="Santa Clara Community Organization"/>
    <n v="4231791"/>
    <n v="907129"/>
    <m/>
    <m/>
    <s v="HOME BUILDERS ASSOCIATION"/>
    <m/>
    <s v="4383 WENDOVER ST"/>
    <x v="9"/>
    <x v="0"/>
    <x v="0"/>
    <m/>
  </r>
  <r>
    <n v="10"/>
    <n v="704"/>
    <n v="1"/>
    <d v="2010-03-24T00:00:00"/>
    <x v="0"/>
    <n v="1"/>
    <s v="Cal Young Neighborhood Association"/>
    <n v="4238954"/>
    <n v="886336"/>
    <m/>
    <m/>
    <s v="J &amp; J ADKINS DEVELOPMENT CO"/>
    <m/>
    <s v="820 MEADOW BUTTE LP"/>
    <x v="9"/>
    <x v="0"/>
    <x v="0"/>
    <m/>
  </r>
  <r>
    <n v="10"/>
    <n v="1020"/>
    <n v="1"/>
    <d v="2010-03-25T00:00:00"/>
    <x v="0"/>
    <n v="1"/>
    <s v="Santa Clara Community Organization"/>
    <n v="4222160"/>
    <n v="902690"/>
    <m/>
    <m/>
    <s v="IVERSON BOYD"/>
    <m/>
    <s v="3495 CABERNET LN"/>
    <x v="9"/>
    <x v="0"/>
    <x v="0"/>
    <m/>
  </r>
  <r>
    <n v="10"/>
    <n v="1111"/>
    <n v="1"/>
    <d v="2010-03-26T00:00:00"/>
    <x v="0"/>
    <n v="1"/>
    <s v="River Road Community Organization"/>
    <n v="4227535"/>
    <n v="889686"/>
    <m/>
    <s v="The Columbia"/>
    <s v="KNODE KEVIN"/>
    <m/>
    <s v="701 ROSSMORE ST"/>
    <x v="9"/>
    <x v="0"/>
    <x v="0"/>
    <m/>
  </r>
  <r>
    <n v="10"/>
    <n v="1112"/>
    <n v="1"/>
    <d v="2010-03-26T00:00:00"/>
    <x v="0"/>
    <n v="1"/>
    <s v="River Road Community Organization"/>
    <n v="4227307"/>
    <n v="890172"/>
    <m/>
    <s v="The Columbia"/>
    <s v="KNODE KEVIN"/>
    <m/>
    <s v="1119 VERONICA LN"/>
    <x v="9"/>
    <x v="0"/>
    <x v="0"/>
    <m/>
  </r>
  <r>
    <n v="10"/>
    <n v="1444"/>
    <n v="1"/>
    <d v="2010-03-26T00:00:00"/>
    <x v="0"/>
    <n v="1"/>
    <s v="Northeast Neighbors"/>
    <n v="4251284"/>
    <n v="893699"/>
    <m/>
    <m/>
    <s v="FUTURE B HOMES INC"/>
    <m/>
    <s v="3394 CAPE HATTERAS DR"/>
    <x v="9"/>
    <x v="0"/>
    <x v="0"/>
    <m/>
  </r>
  <r>
    <n v="10"/>
    <n v="1136"/>
    <n v="1"/>
    <d v="2010-03-29T00:00:00"/>
    <x v="0"/>
    <n v="1"/>
    <s v="Santa Clara Community Organization"/>
    <n v="4225776"/>
    <n v="903132"/>
    <m/>
    <m/>
    <s v="BRIAN MURRY HOMES"/>
    <m/>
    <s v="3510 STARK ST"/>
    <x v="9"/>
    <x v="0"/>
    <x v="0"/>
    <m/>
  </r>
  <r>
    <n v="10"/>
    <n v="1139"/>
    <n v="1"/>
    <d v="2010-03-31T00:00:00"/>
    <x v="3"/>
    <n v="2"/>
    <s v="West University Neighbors"/>
    <n v="4242322"/>
    <n v="876845"/>
    <m/>
    <m/>
    <s v="ANSLOW &amp; DEGENEAULT"/>
    <m/>
    <s v="1452 HILYARD ST"/>
    <x v="9"/>
    <x v="1"/>
    <x v="1"/>
    <m/>
  </r>
  <r>
    <n v="9"/>
    <n v="4855"/>
    <n v="1"/>
    <d v="2010-04-01T00:00:00"/>
    <x v="6"/>
    <n v="1"/>
    <s v="Amazon Neighbors Association"/>
    <n v="4243769"/>
    <n v="870911"/>
    <m/>
    <m/>
    <s v="ESTES GREG K"/>
    <m/>
    <s v="2765 POTTER ST, Unit A"/>
    <x v="9"/>
    <x v="0"/>
    <x v="0"/>
    <m/>
  </r>
  <r>
    <n v="10"/>
    <n v="1552"/>
    <n v="1"/>
    <d v="2010-04-02T00:00:00"/>
    <x v="0"/>
    <n v="1"/>
    <s v="Cal Young Neighborhood Association"/>
    <n v="4239486"/>
    <n v="888380"/>
    <m/>
    <m/>
    <s v="SMITH DAVID E"/>
    <m/>
    <s v="1302 BRICKLEY RD"/>
    <x v="9"/>
    <x v="0"/>
    <x v="0"/>
    <m/>
  </r>
  <r>
    <n v="10"/>
    <n v="1372"/>
    <n v="1"/>
    <d v="2010-04-05T00:00:00"/>
    <x v="0"/>
    <n v="1"/>
    <s v="Active Bethel Citizens"/>
    <n v="4212752"/>
    <n v="892177"/>
    <m/>
    <m/>
    <s v="SEERY JESSE"/>
    <m/>
    <s v="5526 EDNA WAY"/>
    <x v="9"/>
    <x v="0"/>
    <x v="0"/>
    <m/>
  </r>
  <r>
    <n v="10"/>
    <n v="1404"/>
    <n v="1"/>
    <d v="2010-04-06T00:00:00"/>
    <x v="0"/>
    <n v="1"/>
    <s v="Santa Clara Community Organization"/>
    <n v="4231730"/>
    <n v="907160"/>
    <m/>
    <m/>
    <s v="SCHOLLS DEVELOPMENT LLC"/>
    <m/>
    <s v="4389 WENDOVER ST"/>
    <x v="9"/>
    <x v="0"/>
    <x v="0"/>
    <m/>
  </r>
  <r>
    <n v="10"/>
    <n v="1505"/>
    <n v="1"/>
    <d v="2010-04-07T00:00:00"/>
    <x v="2"/>
    <n v="1"/>
    <s v="Active Bethel Citizens"/>
    <n v="4214113"/>
    <n v="891080"/>
    <m/>
    <m/>
    <s v="WEST EUGENE VILLAGE LLC-TX2"/>
    <m/>
    <s v="5294 OLYMPIC CIR"/>
    <x v="9"/>
    <x v="0"/>
    <x v="0"/>
    <m/>
  </r>
  <r>
    <n v="10"/>
    <n v="1089"/>
    <n v="1"/>
    <d v="2010-04-09T00:00:00"/>
    <x v="0"/>
    <n v="1"/>
    <s v="Southeast Neighbors"/>
    <n v="4241170"/>
    <n v="859069"/>
    <m/>
    <m/>
    <s v="MCKAY A BRUCE"/>
    <m/>
    <s v="5210 SENGER LN"/>
    <x v="9"/>
    <x v="0"/>
    <x v="0"/>
    <m/>
  </r>
  <r>
    <n v="10"/>
    <n v="1525"/>
    <n v="1"/>
    <d v="2010-04-12T00:00:00"/>
    <x v="0"/>
    <n v="1"/>
    <s v="Northeast Neighbors"/>
    <n v="4250265"/>
    <n v="893507"/>
    <m/>
    <m/>
    <s v="FUTURE B HOMES INC"/>
    <m/>
    <s v="2536 CUMBERLAND DR"/>
    <x v="9"/>
    <x v="0"/>
    <x v="0"/>
    <m/>
  </r>
  <r>
    <n v="8"/>
    <n v="5070"/>
    <n v="1"/>
    <d v="2010-04-21T00:00:00"/>
    <x v="6"/>
    <n v="1"/>
    <s v="Friendly Area Neighbors"/>
    <n v="4238679"/>
    <n v="875006"/>
    <m/>
    <m/>
    <s v="LEE SCARLET G"/>
    <m/>
    <s v="1944 CHARNELTON ST, Unit A"/>
    <x v="9"/>
    <x v="0"/>
    <x v="0"/>
    <m/>
  </r>
  <r>
    <n v="10"/>
    <n v="1321"/>
    <n v="1"/>
    <d v="2010-04-21T00:00:00"/>
    <x v="0"/>
    <n v="1"/>
    <s v="Southeast Neighbors"/>
    <n v="4240266"/>
    <n v="868116"/>
    <m/>
    <m/>
    <s v="HANSEN MAX"/>
    <m/>
    <s v="136 E 34TH AVE"/>
    <x v="9"/>
    <x v="0"/>
    <x v="0"/>
    <m/>
  </r>
  <r>
    <n v="8"/>
    <n v="4409"/>
    <n v="1"/>
    <d v="2010-04-22T00:00:00"/>
    <x v="3"/>
    <n v="2"/>
    <s v="Southeast Neighbors"/>
    <n v="4241021"/>
    <n v="864985"/>
    <m/>
    <m/>
    <s v="BOLAND JOSEPH &amp; DOWE BARBARA"/>
    <m/>
    <s v="490 E 40TH AVE"/>
    <x v="9"/>
    <x v="1"/>
    <x v="1"/>
    <m/>
  </r>
  <r>
    <n v="10"/>
    <n v="1632"/>
    <n v="1"/>
    <d v="2010-04-22T00:00:00"/>
    <x v="0"/>
    <n v="1"/>
    <s v="Churchill Area Neighbors"/>
    <n v="4224338"/>
    <n v="869020"/>
    <m/>
    <m/>
    <s v="HEITMAN CUSTOM HOMES"/>
    <m/>
    <s v="3419 TIMBERBROOK WAY"/>
    <x v="9"/>
    <x v="0"/>
    <x v="0"/>
    <m/>
  </r>
  <r>
    <n v="10"/>
    <n v="1909"/>
    <n v="1"/>
    <d v="2010-04-23T00:00:00"/>
    <x v="0"/>
    <n v="1"/>
    <s v="Cal Young Neighborhood Association"/>
    <n v="4240522"/>
    <n v="889445"/>
    <m/>
    <m/>
    <s v="SMITH DAVID E"/>
    <m/>
    <s v="1470 PIPER LN"/>
    <x v="9"/>
    <x v="0"/>
    <x v="0"/>
    <m/>
  </r>
  <r>
    <n v="10"/>
    <n v="844"/>
    <n v="1"/>
    <d v="2010-04-27T00:00:00"/>
    <x v="6"/>
    <n v="1"/>
    <s v="Southeast Neighbors"/>
    <n v="4242941"/>
    <n v="867909"/>
    <m/>
    <m/>
    <s v="SHAFER JEDIDIAH HOOPER"/>
    <m/>
    <s v="3443 ALDER ALY, Unit A"/>
    <x v="9"/>
    <x v="0"/>
    <x v="0"/>
    <m/>
  </r>
  <r>
    <n v="10"/>
    <n v="1516"/>
    <n v="1"/>
    <d v="2010-04-27T00:00:00"/>
    <x v="0"/>
    <n v="1"/>
    <s v="Harlow Neighbors"/>
    <n v="4249222"/>
    <n v="889792"/>
    <m/>
    <m/>
    <s v="EVERALL ERIC"/>
    <m/>
    <s v="1459 BARRINGTON AVE"/>
    <x v="9"/>
    <x v="0"/>
    <x v="0"/>
    <m/>
  </r>
  <r>
    <n v="10"/>
    <n v="702"/>
    <n v="1"/>
    <d v="2010-04-29T00:00:00"/>
    <x v="0"/>
    <n v="1"/>
    <s v="Active Bethel Citizens"/>
    <n v="4216295"/>
    <n v="895126"/>
    <m/>
    <m/>
    <s v="RAMOS JOSE"/>
    <m/>
    <s v="4923 NORTH WAY"/>
    <x v="9"/>
    <x v="0"/>
    <x v="0"/>
    <m/>
  </r>
  <r>
    <n v="10"/>
    <n v="1636"/>
    <n v="1"/>
    <d v="2010-04-29T00:00:00"/>
    <x v="0"/>
    <n v="1"/>
    <s v="Churchill Area Neighbors"/>
    <n v="4224625"/>
    <n v="869032"/>
    <m/>
    <m/>
    <s v="HEITMAN CUSTOM HOMES"/>
    <m/>
    <s v="3260 TIMBERLINE DR"/>
    <x v="9"/>
    <x v="0"/>
    <x v="0"/>
    <m/>
  </r>
  <r>
    <n v="10"/>
    <n v="1225"/>
    <n v="1"/>
    <d v="2010-04-30T00:00:00"/>
    <x v="0"/>
    <n v="1"/>
    <s v="Southeast Neighbors"/>
    <n v="4235389"/>
    <n v="863812"/>
    <m/>
    <m/>
    <s v="FRANK RICK &amp; PATTY"/>
    <m/>
    <s v="790 PINE VIEW CT"/>
    <x v="9"/>
    <x v="0"/>
    <x v="0"/>
    <m/>
  </r>
  <r>
    <n v="10"/>
    <n v="1365"/>
    <n v="1"/>
    <d v="2010-04-30T00:00:00"/>
    <x v="2"/>
    <n v="1"/>
    <s v="Trainsong Neighbors"/>
    <n v="4228105"/>
    <n v="886619"/>
    <m/>
    <m/>
    <s v="GUTIERREZ LEO"/>
    <m/>
    <s v="2798 MORSE ST"/>
    <x v="9"/>
    <x v="0"/>
    <x v="0"/>
    <m/>
  </r>
  <r>
    <n v="10"/>
    <n v="1553"/>
    <n v="1"/>
    <d v="2010-05-03T00:00:00"/>
    <x v="6"/>
    <n v="1"/>
    <s v="Far West Neighborhood Association"/>
    <n v="4229292"/>
    <n v="877534"/>
    <m/>
    <m/>
    <s v="CRAWFORD JOHN H"/>
    <m/>
    <s v="2510 W 14TH AVE, Unit A"/>
    <x v="9"/>
    <x v="0"/>
    <x v="0"/>
    <m/>
  </r>
  <r>
    <n v="10"/>
    <n v="1575"/>
    <n v="1"/>
    <d v="2010-05-04T00:00:00"/>
    <x v="0"/>
    <n v="1"/>
    <s v="Harlow Neighbors"/>
    <n v="4249183"/>
    <n v="889845"/>
    <m/>
    <m/>
    <s v="BREEDEN BROS INC"/>
    <m/>
    <s v="1465 BARRINGTON AVE"/>
    <x v="9"/>
    <x v="0"/>
    <x v="0"/>
    <m/>
  </r>
  <r>
    <n v="10"/>
    <n v="924"/>
    <n v="1"/>
    <d v="2010-05-05T00:00:00"/>
    <x v="0"/>
    <n v="1"/>
    <s v="Unknown"/>
    <n v="4211592"/>
    <n v="878357"/>
    <m/>
    <m/>
    <s v="PARKER HOMES"/>
    <m/>
    <s v="87838 LA PORTE DR"/>
    <x v="9"/>
    <x v="0"/>
    <x v="0"/>
    <m/>
  </r>
  <r>
    <n v="10"/>
    <n v="1229"/>
    <n v="1"/>
    <d v="2010-05-06T00:00:00"/>
    <x v="0"/>
    <n v="1"/>
    <s v="Southeast Neighbors"/>
    <n v="4241980"/>
    <n v="869659"/>
    <m/>
    <m/>
    <s v="LUNDBERG ERIC W &amp; KATHLEEN A"/>
    <m/>
    <s v="3027 HUMMINGBIRD LN"/>
    <x v="9"/>
    <x v="0"/>
    <x v="0"/>
    <m/>
  </r>
  <r>
    <n v="10"/>
    <n v="1231"/>
    <n v="1"/>
    <d v="2010-05-06T00:00:00"/>
    <x v="0"/>
    <n v="1"/>
    <s v="Southeast Neighbors"/>
    <n v="4241876"/>
    <n v="869530"/>
    <m/>
    <m/>
    <s v="LUNDBERG ERIC W &amp; KATHLEEN A"/>
    <m/>
    <s v="3018 HUMMINGBIRD LN"/>
    <x v="9"/>
    <x v="0"/>
    <x v="0"/>
    <s v="original plan was to convert existing SFD to SDU but when subdivision was finaled during BP process, SDU conversion dropped so just adding one SFD."/>
  </r>
  <r>
    <n v="10"/>
    <n v="1994"/>
    <n v="1"/>
    <d v="2010-05-11T00:00:00"/>
    <x v="0"/>
    <n v="1"/>
    <s v="Jefferson Westside Neighbors"/>
    <n v="4238209"/>
    <n v="876962"/>
    <m/>
    <m/>
    <s v="WINKLEBLACK DAVID"/>
    <m/>
    <s v="1443 LAWRENCE ST"/>
    <x v="9"/>
    <x v="0"/>
    <x v="0"/>
    <m/>
  </r>
  <r>
    <n v="10"/>
    <n v="1319"/>
    <n v="1"/>
    <d v="2010-05-17T00:00:00"/>
    <x v="6"/>
    <n v="1"/>
    <s v="Crest Drive Citizens Association"/>
    <n v="4238376"/>
    <n v="870384"/>
    <m/>
    <m/>
    <s v="ANGSTEN JIM"/>
    <m/>
    <s v="2914 CHARNELTON ST, Unit A"/>
    <x v="9"/>
    <x v="0"/>
    <x v="0"/>
    <m/>
  </r>
  <r>
    <n v="10"/>
    <n v="2207"/>
    <n v="1"/>
    <d v="2010-05-17T00:00:00"/>
    <x v="0"/>
    <n v="1"/>
    <s v="Amazon Neighbors Association"/>
    <n v="4244156"/>
    <n v="871693"/>
    <m/>
    <m/>
    <s v="KLUBER ALLAN"/>
    <m/>
    <s v="1212 E 26TH AVE"/>
    <x v="9"/>
    <x v="0"/>
    <x v="0"/>
    <m/>
  </r>
  <r>
    <n v="10"/>
    <n v="1940"/>
    <n v="1"/>
    <d v="2010-05-18T00:00:00"/>
    <x v="0"/>
    <n v="1"/>
    <s v="Active Bethel Citizens"/>
    <n v="4214559"/>
    <n v="885746"/>
    <m/>
    <m/>
    <s v="LEVEL 3 PROPERTIES LLC"/>
    <m/>
    <s v="632 RABER RD"/>
    <x v="9"/>
    <x v="0"/>
    <x v="0"/>
    <m/>
  </r>
  <r>
    <n v="10"/>
    <n v="1903"/>
    <n v="1"/>
    <d v="2010-05-19T00:00:00"/>
    <x v="0"/>
    <n v="1"/>
    <s v="River Road Community Organization"/>
    <n v="4227390"/>
    <n v="889771"/>
    <m/>
    <m/>
    <s v="FIREBOLT LLC"/>
    <m/>
    <s v="706 ROSSMORE ST"/>
    <x v="9"/>
    <x v="0"/>
    <x v="0"/>
    <m/>
  </r>
  <r>
    <n v="10"/>
    <n v="1787"/>
    <n v="1"/>
    <d v="2010-05-20T00:00:00"/>
    <x v="0"/>
    <n v="1"/>
    <s v="Churchill Area Neighbors"/>
    <n v="4227956"/>
    <n v="872058"/>
    <m/>
    <m/>
    <s v="SCHELLPEPER CASSANDRA"/>
    <m/>
    <s v="2643 HAWKINS LN"/>
    <x v="9"/>
    <x v="0"/>
    <x v="0"/>
    <m/>
  </r>
  <r>
    <n v="9"/>
    <n v="6044"/>
    <n v="1"/>
    <d v="2010-05-25T00:00:00"/>
    <x v="0"/>
    <n v="1"/>
    <s v="Cal Young Neighborhood Association"/>
    <n v="4240528"/>
    <n v="892596"/>
    <m/>
    <m/>
    <s v="G &amp; R BUILDING CONCEPTS"/>
    <m/>
    <s v="2165 TABOR ST"/>
    <x v="9"/>
    <x v="0"/>
    <x v="0"/>
    <m/>
  </r>
  <r>
    <n v="10"/>
    <n v="1619"/>
    <n v="1"/>
    <d v="2010-05-25T00:00:00"/>
    <x v="0"/>
    <n v="1"/>
    <s v="Southeast Neighbors"/>
    <n v="4242037"/>
    <n v="869658"/>
    <m/>
    <m/>
    <s v="LUNDBERG ERIC W &amp; KATHLEEN A"/>
    <m/>
    <s v="3031 HUMMINGBIRD LN"/>
    <x v="9"/>
    <x v="0"/>
    <x v="0"/>
    <m/>
  </r>
  <r>
    <n v="10"/>
    <n v="1693"/>
    <n v="1"/>
    <d v="2010-05-25T00:00:00"/>
    <x v="0"/>
    <n v="1"/>
    <s v="Active Bethel Citizens"/>
    <n v="4212356"/>
    <n v="892056"/>
    <m/>
    <m/>
    <s v="SEERY JESSE"/>
    <m/>
    <s v="1852 HEATH DR"/>
    <x v="9"/>
    <x v="0"/>
    <x v="0"/>
    <m/>
  </r>
  <r>
    <n v="10"/>
    <n v="1077"/>
    <n v="1"/>
    <d v="2010-05-28T00:00:00"/>
    <x v="0"/>
    <n v="1"/>
    <s v="Northeast Neighbors"/>
    <n v="4241394"/>
    <n v="899149"/>
    <m/>
    <m/>
    <s v="CROSS BEN &amp; MARY"/>
    <m/>
    <s v="3680 MEADOW VIEW DR"/>
    <x v="9"/>
    <x v="0"/>
    <x v="0"/>
    <m/>
  </r>
  <r>
    <n v="10"/>
    <n v="2140"/>
    <n v="1"/>
    <d v="2010-05-28T00:00:00"/>
    <x v="0"/>
    <n v="1"/>
    <s v="River Road Community Organization"/>
    <n v="4227358"/>
    <n v="890181"/>
    <m/>
    <s v="The Columbia"/>
    <s v="FIREBOLT LLC"/>
    <m/>
    <s v="1111 VERONICA LN"/>
    <x v="9"/>
    <x v="0"/>
    <x v="0"/>
    <m/>
  </r>
  <r>
    <n v="10"/>
    <n v="2307"/>
    <n v="1"/>
    <d v="2010-05-28T00:00:00"/>
    <x v="1"/>
    <n v="1"/>
    <s v="West Eugene Community Organization"/>
    <n v="4221599"/>
    <n v="877190"/>
    <m/>
    <m/>
    <s v="CHURCHILL MEADOWS MHC LLC"/>
    <m/>
    <s v="1415 S BERTELSEN RD, Unit 64"/>
    <x v="9"/>
    <x v="0"/>
    <x v="0"/>
    <m/>
  </r>
  <r>
    <n v="10"/>
    <n v="2008"/>
    <n v="1"/>
    <d v="2010-06-01T00:00:00"/>
    <x v="0"/>
    <n v="1"/>
    <s v="Active Bethel Citizens"/>
    <n v="4214679"/>
    <n v="885740"/>
    <m/>
    <m/>
    <s v="LEVEL 3 PROPERTIES LLC"/>
    <m/>
    <s v="639 RABER RD"/>
    <x v="9"/>
    <x v="0"/>
    <x v="0"/>
    <m/>
  </r>
  <r>
    <n v="10"/>
    <n v="2139"/>
    <n v="1"/>
    <d v="2010-06-03T00:00:00"/>
    <x v="0"/>
    <n v="1"/>
    <s v="River Road Community Organization"/>
    <n v="4227543"/>
    <n v="890157"/>
    <m/>
    <s v="The Columbia"/>
    <s v="FIREBOLT LLC"/>
    <m/>
    <s v="761 ROSSMORE ST"/>
    <x v="9"/>
    <x v="0"/>
    <x v="0"/>
    <m/>
  </r>
  <r>
    <n v="9"/>
    <n v="3490"/>
    <n v="1"/>
    <d v="2010-06-07T00:00:00"/>
    <x v="0"/>
    <n v="1"/>
    <s v="Southeast Neighbors"/>
    <n v="4243037"/>
    <n v="868708"/>
    <s v="Secondary Dwelling Unit"/>
    <m/>
    <s v="SCHMITZ DAVID R"/>
    <m/>
    <s v="3220 KINCAID ST"/>
    <x v="9"/>
    <x v="0"/>
    <x v="0"/>
    <s v="Need to count two here, a SFD and a SDU, so tallying in excel changed proposed du from 2 to 1 and added duplicate record. However, proposed du remains 2 in aptwin."/>
  </r>
  <r>
    <n v="9"/>
    <n v="3490"/>
    <n v="1"/>
    <d v="2010-06-08T00:00:00"/>
    <x v="6"/>
    <n v="1"/>
    <s v="Southeast Neighbors"/>
    <n v="4243037"/>
    <n v="868708"/>
    <s v="Secondary Dwelling Unit"/>
    <m/>
    <s v="SCHMITZ DAVID R"/>
    <m/>
    <s v="3221 KINCAID ST"/>
    <x v="9"/>
    <x v="0"/>
    <x v="0"/>
    <s v="Need to count two here, a SFD and a SDU SO THIS IS A DUPLICATE RECORD THAT I ADDED TO EXCEL ONLY AND MADE THE PROPOSED USE A SDU.."/>
  </r>
  <r>
    <n v="10"/>
    <n v="2147"/>
    <n v="1"/>
    <d v="2010-06-08T00:00:00"/>
    <x v="0"/>
    <n v="1"/>
    <s v="Harlow Neighbors"/>
    <n v="4245985"/>
    <n v="885243"/>
    <m/>
    <m/>
    <s v="BRATTEN LARRY &amp; STEPHANIE"/>
    <m/>
    <s v="414 CHERRY DR"/>
    <x v="9"/>
    <x v="0"/>
    <x v="0"/>
    <m/>
  </r>
  <r>
    <n v="10"/>
    <n v="324"/>
    <n v="1"/>
    <d v="2010-06-09T00:00:00"/>
    <x v="0"/>
    <n v="1"/>
    <s v="Friendly Area Neighbors"/>
    <n v="4234749"/>
    <n v="871267"/>
    <m/>
    <m/>
    <s v="ROCK BUILDERS INC"/>
    <m/>
    <s v="1135 W 28TH AVE"/>
    <x v="9"/>
    <x v="0"/>
    <x v="0"/>
    <m/>
  </r>
  <r>
    <n v="10"/>
    <n v="777"/>
    <n v="1"/>
    <d v="2010-06-10T00:00:00"/>
    <x v="4"/>
    <n v="35"/>
    <s v="West University Neighbors"/>
    <n v="4242590"/>
    <n v="877384"/>
    <s v="Vacant Shop or Office"/>
    <s v="The Danville (West Gate)"/>
    <s v="FIRST LEED LLC"/>
    <m/>
    <s v="740 E 13TH AVE"/>
    <x v="9"/>
    <x v="2"/>
    <x v="1"/>
    <m/>
  </r>
  <r>
    <n v="10"/>
    <n v="2141"/>
    <n v="1"/>
    <d v="2010-06-11T00:00:00"/>
    <x v="0"/>
    <n v="1"/>
    <s v="River Road Community Organization"/>
    <n v="4227318"/>
    <n v="890026"/>
    <m/>
    <m/>
    <s v="FIREBOLT LLC"/>
    <m/>
    <s v="1112 VERONICA LN"/>
    <x v="9"/>
    <x v="0"/>
    <x v="0"/>
    <m/>
  </r>
  <r>
    <n v="10"/>
    <n v="2565"/>
    <n v="1"/>
    <d v="2010-06-14T00:00:00"/>
    <x v="0"/>
    <n v="1"/>
    <s v="Active Bethel Citizens"/>
    <n v="4212509"/>
    <n v="892185"/>
    <m/>
    <m/>
    <s v="SEERY JESSE"/>
    <m/>
    <s v="5586 EDNA WAY"/>
    <x v="9"/>
    <x v="0"/>
    <x v="0"/>
    <m/>
  </r>
  <r>
    <n v="10"/>
    <n v="2605"/>
    <n v="1"/>
    <d v="2010-06-15T00:00:00"/>
    <x v="0"/>
    <n v="1"/>
    <s v="West University Neighbors"/>
    <n v="4241043"/>
    <n v="875837"/>
    <m/>
    <m/>
    <s v="LISA HEIDI MICHAEL TRUST"/>
    <m/>
    <s v="382 E 17TH AVE"/>
    <x v="9"/>
    <x v="0"/>
    <x v="0"/>
    <m/>
  </r>
  <r>
    <n v="10"/>
    <n v="2487"/>
    <n v="1"/>
    <d v="2010-06-16T00:00:00"/>
    <x v="0"/>
    <n v="1"/>
    <s v="Churchill Area Neighbors"/>
    <n v="4224212"/>
    <n v="868839"/>
    <m/>
    <m/>
    <s v="HEITMAN CUSTOM HOMES"/>
    <m/>
    <s v="3438 TIMBERBROOK WAY"/>
    <x v="9"/>
    <x v="0"/>
    <x v="0"/>
    <m/>
  </r>
  <r>
    <n v="10"/>
    <n v="2489"/>
    <n v="1"/>
    <d v="2010-06-16T00:00:00"/>
    <x v="0"/>
    <n v="1"/>
    <s v="Churchill Area Neighbors"/>
    <n v="4224489"/>
    <n v="868903"/>
    <m/>
    <m/>
    <s v="HEITMAN CUSTOM HOMES"/>
    <m/>
    <s v="3402 TIMBERBROOK WAY"/>
    <x v="9"/>
    <x v="0"/>
    <x v="0"/>
    <m/>
  </r>
  <r>
    <n v="10"/>
    <n v="2403"/>
    <n v="1"/>
    <d v="2010-06-22T00:00:00"/>
    <x v="0"/>
    <n v="1"/>
    <s v="Laurel Hill Valley Citizens"/>
    <n v="4252307"/>
    <n v="871745"/>
    <m/>
    <m/>
    <s v="EASTRIDGE DEVELOPMENT"/>
    <m/>
    <s v="2551 FIELDCRESS RD"/>
    <x v="9"/>
    <x v="0"/>
    <x v="0"/>
    <m/>
  </r>
  <r>
    <n v="10"/>
    <n v="2430"/>
    <n v="1"/>
    <d v="2010-06-23T00:00:00"/>
    <x v="0"/>
    <n v="1"/>
    <s v="Friendly Area Neighbors"/>
    <n v="4236186"/>
    <n v="872832"/>
    <m/>
    <m/>
    <s v="HATTON JANICE E"/>
    <m/>
    <s v="2461 FRIENDLY ST"/>
    <x v="9"/>
    <x v="0"/>
    <x v="0"/>
    <m/>
  </r>
  <r>
    <n v="10"/>
    <n v="2195"/>
    <n v="1"/>
    <d v="2010-06-29T00:00:00"/>
    <x v="0"/>
    <n v="1"/>
    <s v="Friendly Area Neighbors"/>
    <n v="4234641"/>
    <n v="871272"/>
    <m/>
    <m/>
    <s v="ROCK BUILDERS INC"/>
    <m/>
    <s v="1165 W 28TH AVE"/>
    <x v="9"/>
    <x v="0"/>
    <x v="0"/>
    <m/>
  </r>
  <r>
    <n v="10"/>
    <n v="2320"/>
    <n v="1"/>
    <d v="2010-06-29T00:00:00"/>
    <x v="0"/>
    <n v="1"/>
    <s v="Active Bethel Citizens"/>
    <n v="4211082"/>
    <n v="889928"/>
    <m/>
    <m/>
    <s v="HAYDEN HOMES LLC"/>
    <m/>
    <s v="1987 ADELMAN LP"/>
    <x v="9"/>
    <x v="0"/>
    <x v="0"/>
    <m/>
  </r>
  <r>
    <n v="10"/>
    <n v="2321"/>
    <n v="1"/>
    <d v="2010-06-29T00:00:00"/>
    <x v="0"/>
    <n v="1"/>
    <s v="Active Bethel Citizens"/>
    <n v="4211133"/>
    <n v="889925"/>
    <m/>
    <s v="The Rockwood"/>
    <s v="HAYDEN HOMES LLC"/>
    <m/>
    <s v="1977 ADELMAN LP"/>
    <x v="9"/>
    <x v="0"/>
    <x v="0"/>
    <m/>
  </r>
  <r>
    <n v="10"/>
    <n v="2591"/>
    <n v="1"/>
    <d v="2010-06-29T00:00:00"/>
    <x v="1"/>
    <n v="1"/>
    <s v="Active Bethel Citizens"/>
    <n v="4214105"/>
    <n v="890835"/>
    <m/>
    <m/>
    <s v="EUGENE HOME SALES CENTER"/>
    <m/>
    <s v="5314 OLYMPIC CIR"/>
    <x v="9"/>
    <x v="0"/>
    <x v="0"/>
    <m/>
  </r>
  <r>
    <n v="10"/>
    <n v="2564"/>
    <n v="1"/>
    <d v="2010-07-02T00:00:00"/>
    <x v="0"/>
    <n v="1"/>
    <s v="Active Bethel Citizens"/>
    <n v="4212508"/>
    <n v="892090"/>
    <m/>
    <m/>
    <s v="SEERY JESSE"/>
    <m/>
    <s v="5585 EXCALIBER LN"/>
    <x v="9"/>
    <x v="0"/>
    <x v="0"/>
    <m/>
  </r>
  <r>
    <n v="10"/>
    <n v="2407"/>
    <n v="1"/>
    <d v="2010-07-07T00:00:00"/>
    <x v="3"/>
    <n v="2"/>
    <s v="West University Neighbors"/>
    <n v="4242047"/>
    <n v="876857"/>
    <m/>
    <m/>
    <s v="VIGELAND SCHOUTEN"/>
    <m/>
    <s v="1459 PATTERSON ST"/>
    <x v="9"/>
    <x v="1"/>
    <x v="1"/>
    <m/>
  </r>
  <r>
    <n v="10"/>
    <n v="2611"/>
    <n v="1"/>
    <d v="2010-07-08T00:00:00"/>
    <x v="8"/>
    <n v="3"/>
    <s v="Active Bethel Citizens"/>
    <n v="4224894"/>
    <n v="888348"/>
    <m/>
    <m/>
    <s v="PADDOCK CONSTRUCTION DBA"/>
    <m/>
    <s v="1160 JACOBS DR"/>
    <x v="9"/>
    <x v="1"/>
    <x v="1"/>
    <m/>
  </r>
  <r>
    <n v="10"/>
    <n v="2612"/>
    <n v="1"/>
    <d v="2010-07-08T00:00:00"/>
    <x v="8"/>
    <n v="3"/>
    <s v="Active Bethel Citizens"/>
    <n v="4224849"/>
    <n v="888376"/>
    <m/>
    <m/>
    <s v="PADDOCK CONSTRUCTION DBA"/>
    <m/>
    <s v="1170 JACOBS DR"/>
    <x v="9"/>
    <x v="1"/>
    <x v="1"/>
    <m/>
  </r>
  <r>
    <n v="10"/>
    <n v="2852"/>
    <n v="1"/>
    <d v="2010-07-08T00:00:00"/>
    <x v="0"/>
    <n v="1"/>
    <s v="Friendly Area Neighbors"/>
    <n v="4239394"/>
    <n v="871702"/>
    <s v="Secondary Dwelling Unit"/>
    <m/>
    <s v="BRUCE CALEB M"/>
    <m/>
    <s v="2651 MCMILLAN ST"/>
    <x v="9"/>
    <x v="0"/>
    <x v="0"/>
    <s v="Need to count two here, a SFD and a SDU, so tallying in excel changed proposed du from 2 to 1 and added duplicate record. However, proposed du remains 2 in aptwin."/>
  </r>
  <r>
    <n v="10"/>
    <n v="2852"/>
    <n v="1"/>
    <d v="2010-07-09T00:00:00"/>
    <x v="6"/>
    <n v="1"/>
    <s v="Friendly Area Neighbors"/>
    <n v="4239394"/>
    <n v="871702"/>
    <s v="Secondary Dwelling Unit"/>
    <m/>
    <s v="BRUCE CALEB M"/>
    <m/>
    <s v="2652 MCMILLAN ST"/>
    <x v="9"/>
    <x v="0"/>
    <x v="0"/>
    <s v="Need to count two here, a SFD and a SDU SO THIS IS A DUPLICATE RECORD THAT I ADDED TO EXCEL ONLY AND MADE THE PROPOSED USE A SDU.."/>
  </r>
  <r>
    <n v="10"/>
    <n v="2805"/>
    <n v="1"/>
    <d v="2010-07-12T00:00:00"/>
    <x v="0"/>
    <n v="1"/>
    <s v="Churchill Area Neighbors"/>
    <n v="4224462"/>
    <n v="869029"/>
    <m/>
    <m/>
    <s v="HEITMAN CUSTOM HOMES"/>
    <m/>
    <s v="3403 TIMBERBROOK WAY"/>
    <x v="9"/>
    <x v="0"/>
    <x v="0"/>
    <m/>
  </r>
  <r>
    <n v="10"/>
    <n v="2613"/>
    <n v="1"/>
    <d v="2010-07-13T00:00:00"/>
    <x v="5"/>
    <n v="3"/>
    <s v="Active Bethel Citizens"/>
    <n v="4224934"/>
    <n v="888319"/>
    <m/>
    <m/>
    <s v="PADDOCK CONSTRUCTION DBA"/>
    <m/>
    <s v="1150 JACOBS DR"/>
    <x v="9"/>
    <x v="3"/>
    <x v="1"/>
    <m/>
  </r>
  <r>
    <n v="10"/>
    <n v="2614"/>
    <n v="1"/>
    <d v="2010-07-13T00:00:00"/>
    <x v="5"/>
    <n v="7"/>
    <s v="Active Bethel Citizens"/>
    <n v="4224821"/>
    <n v="888408"/>
    <m/>
    <m/>
    <s v="PADDOCK CONSTRUCTION DBA"/>
    <m/>
    <s v="1180 JACOBS DR"/>
    <x v="9"/>
    <x v="3"/>
    <x v="1"/>
    <m/>
  </r>
  <r>
    <n v="10"/>
    <n v="795"/>
    <n v="1"/>
    <d v="2010-07-14T00:00:00"/>
    <x v="4"/>
    <n v="5"/>
    <s v="Whiteaker Community Council"/>
    <n v="4234685"/>
    <n v="883737"/>
    <m/>
    <m/>
    <s v="FRANCIS E &amp; LUCY F GARTLAN F"/>
    <m/>
    <s v="165 N POLK ST"/>
    <x v="9"/>
    <x v="2"/>
    <x v="1"/>
    <s v="apartments on one lot. Change to 5-19 units??"/>
  </r>
  <r>
    <n v="10"/>
    <n v="796"/>
    <n v="1"/>
    <d v="2010-07-14T00:00:00"/>
    <x v="4"/>
    <n v="4"/>
    <s v="Whiteaker Community Council"/>
    <n v="4234685"/>
    <n v="883737"/>
    <m/>
    <m/>
    <s v="FRANCIS E &amp; LUCY F GARTLAN F"/>
    <m/>
    <s v="165 N POLK ST"/>
    <x v="9"/>
    <x v="1"/>
    <x v="1"/>
    <s v="apartments on one lot. Change to 1-4 units??"/>
  </r>
  <r>
    <n v="10"/>
    <n v="2882"/>
    <n v="1"/>
    <d v="2010-07-14T00:00:00"/>
    <x v="0"/>
    <n v="1"/>
    <s v="Harlow Neighbors"/>
    <n v="4248989"/>
    <n v="889736"/>
    <m/>
    <m/>
    <s v="OLSEN DON &amp; KIM"/>
    <m/>
    <s v="1478 BARRINGTON AVE"/>
    <x v="9"/>
    <x v="0"/>
    <x v="0"/>
    <m/>
  </r>
  <r>
    <n v="10"/>
    <n v="3286"/>
    <n v="1"/>
    <d v="2010-07-16T00:00:00"/>
    <x v="2"/>
    <n v="1"/>
    <s v="Active Bethel Citizens"/>
    <n v="4222210"/>
    <n v="888627"/>
    <m/>
    <m/>
    <s v="MCQUEEN MICHAEL &amp; VENICE"/>
    <m/>
    <s v="3899 MARSHALL AVE"/>
    <x v="9"/>
    <x v="0"/>
    <x v="0"/>
    <m/>
  </r>
  <r>
    <n v="10"/>
    <n v="3411"/>
    <n v="1"/>
    <d v="2010-07-20T00:00:00"/>
    <x v="0"/>
    <n v="1"/>
    <s v="Northeast Neighbors"/>
    <n v="4250259"/>
    <n v="893419"/>
    <m/>
    <m/>
    <s v="FUTURE B HOMES INC"/>
    <m/>
    <s v="2518 CUMBERLAND DR"/>
    <x v="9"/>
    <x v="0"/>
    <x v="0"/>
    <m/>
  </r>
  <r>
    <n v="10"/>
    <n v="3263"/>
    <n v="1"/>
    <d v="2010-07-22T00:00:00"/>
    <x v="0"/>
    <n v="1"/>
    <s v="Churchill Area Neighbors"/>
    <n v="4224050"/>
    <n v="868676"/>
    <m/>
    <m/>
    <s v="HEITMAN CUSTOM HOMES"/>
    <m/>
    <s v="3488 TIMBERBROOK WAY"/>
    <x v="9"/>
    <x v="0"/>
    <x v="0"/>
    <m/>
  </r>
  <r>
    <n v="10"/>
    <n v="2819"/>
    <n v="1"/>
    <d v="2010-07-23T00:00:00"/>
    <x v="0"/>
    <n v="1"/>
    <s v="Active Bethel Citizens"/>
    <n v="4216196"/>
    <n v="895092"/>
    <m/>
    <m/>
    <s v="RAMOS JOSE"/>
    <m/>
    <s v="4931 NORTH WAY"/>
    <x v="9"/>
    <x v="0"/>
    <x v="0"/>
    <m/>
  </r>
  <r>
    <n v="10"/>
    <n v="3158"/>
    <n v="1"/>
    <d v="2010-07-23T00:00:00"/>
    <x v="0"/>
    <n v="1"/>
    <s v="Santa Clara Community Organization"/>
    <n v="4231784"/>
    <n v="907358"/>
    <m/>
    <m/>
    <s v="ALEXANDER ROBERT C &amp; DEBRA W"/>
    <m/>
    <s v="743 NOTTINGHAM AVE"/>
    <x v="9"/>
    <x v="0"/>
    <x v="0"/>
    <m/>
  </r>
  <r>
    <n v="10"/>
    <n v="2375"/>
    <n v="1"/>
    <d v="2010-07-26T00:00:00"/>
    <x v="0"/>
    <n v="1"/>
    <s v="Churchill Area Neighbors"/>
    <n v="4228464"/>
    <n v="871429"/>
    <m/>
    <m/>
    <s v="WINDELER PETER"/>
    <m/>
    <s v="2639 SUNCREST AVE"/>
    <x v="9"/>
    <x v="0"/>
    <x v="0"/>
    <m/>
  </r>
  <r>
    <n v="10"/>
    <n v="1165"/>
    <n v="1"/>
    <d v="2010-07-29T00:00:00"/>
    <x v="0"/>
    <n v="1"/>
    <s v="Laurel Hill Valley Citizens"/>
    <n v="4252316"/>
    <n v="871683"/>
    <m/>
    <s v="Brookings"/>
    <s v="EAST RIDGE DEVELOPMENT"/>
    <m/>
    <s v="2571 FIELDCRESS RD"/>
    <x v="9"/>
    <x v="0"/>
    <x v="0"/>
    <m/>
  </r>
  <r>
    <n v="10"/>
    <n v="3203"/>
    <n v="1"/>
    <d v="2010-07-29T00:00:00"/>
    <x v="0"/>
    <n v="1"/>
    <s v="Southeast Neighbors"/>
    <n v="4247598"/>
    <n v="865552"/>
    <m/>
    <m/>
    <s v="MCCULLOCH MARK A &amp; TINA A"/>
    <m/>
    <s v="3844 WOODSON CT"/>
    <x v="9"/>
    <x v="0"/>
    <x v="0"/>
    <m/>
  </r>
  <r>
    <n v="10"/>
    <n v="2189"/>
    <n v="1"/>
    <d v="2010-08-04T00:00:00"/>
    <x v="0"/>
    <n v="1"/>
    <s v="Active Bethel Citizens"/>
    <n v="4216160"/>
    <n v="894315"/>
    <m/>
    <m/>
    <s v="BENSON VERN"/>
    <m/>
    <s v="2374 E IRWIN WAY"/>
    <x v="9"/>
    <x v="0"/>
    <x v="0"/>
    <m/>
  </r>
  <r>
    <n v="10"/>
    <n v="2251"/>
    <n v="1"/>
    <d v="2010-08-04T00:00:00"/>
    <x v="0"/>
    <n v="1"/>
    <s v="Friendly Area Neighbors"/>
    <n v="4239026"/>
    <n v="872533"/>
    <m/>
    <m/>
    <s v="DIETHELM JEROME K &amp; DIANE Z"/>
    <m/>
    <s v="2480 OLIVE ST"/>
    <x v="9"/>
    <x v="0"/>
    <x v="0"/>
    <m/>
  </r>
  <r>
    <n v="10"/>
    <n v="3289"/>
    <n v="1"/>
    <d v="2010-08-04T00:00:00"/>
    <x v="0"/>
    <n v="1"/>
    <s v="Northeast Neighbors"/>
    <n v="4243241"/>
    <n v="896844"/>
    <m/>
    <m/>
    <s v="MELTEBEKE DAVID"/>
    <m/>
    <s v="3199 POWDER RIVER DR"/>
    <x v="9"/>
    <x v="0"/>
    <x v="0"/>
    <m/>
  </r>
  <r>
    <n v="10"/>
    <n v="3431"/>
    <n v="1"/>
    <d v="2010-08-04T00:00:00"/>
    <x v="0"/>
    <n v="1"/>
    <s v="Churchill Area Neighbors"/>
    <n v="4224574"/>
    <n v="869315"/>
    <m/>
    <m/>
    <s v="NORDIC HOMES &amp; CONSTRUCTION"/>
    <m/>
    <s v="3286 TIMBERLINE DR"/>
    <x v="9"/>
    <x v="0"/>
    <x v="0"/>
    <m/>
  </r>
  <r>
    <n v="10"/>
    <n v="3850"/>
    <n v="1"/>
    <d v="2010-08-06T00:00:00"/>
    <x v="0"/>
    <n v="1"/>
    <s v="Cal Young Neighborhood Association"/>
    <n v="4240474"/>
    <n v="889604"/>
    <m/>
    <m/>
    <s v="SMITH DAVID E"/>
    <m/>
    <s v="1469 PIPER LN"/>
    <x v="9"/>
    <x v="0"/>
    <x v="0"/>
    <m/>
  </r>
  <r>
    <n v="10"/>
    <n v="3261"/>
    <n v="1"/>
    <d v="2010-08-11T00:00:00"/>
    <x v="0"/>
    <n v="1"/>
    <s v="Churchill Area Neighbors"/>
    <n v="4224161"/>
    <n v="868956"/>
    <m/>
    <s v="Mascord 22145R-V2"/>
    <s v="HEITMAN CUSTOM HOMES"/>
    <m/>
    <s v="3443 TIMBERBROOK WAY"/>
    <x v="9"/>
    <x v="0"/>
    <x v="0"/>
    <m/>
  </r>
  <r>
    <n v="10"/>
    <n v="3625"/>
    <n v="1"/>
    <d v="2010-08-11T00:00:00"/>
    <x v="0"/>
    <n v="1"/>
    <s v="Harlow Neighbors"/>
    <n v="4248351"/>
    <n v="890650"/>
    <m/>
    <m/>
    <s v="HEITMAN CUSTOM HOMES"/>
    <m/>
    <s v="1622 PROVINCIAL WAY"/>
    <x v="9"/>
    <x v="0"/>
    <x v="0"/>
    <m/>
  </r>
  <r>
    <n v="10"/>
    <n v="1867"/>
    <n v="1"/>
    <d v="2010-08-13T00:00:00"/>
    <x v="0"/>
    <n v="1"/>
    <s v="Crest Drive Citizens Association"/>
    <n v="4237980"/>
    <n v="870358"/>
    <m/>
    <m/>
    <s v="THOMAS AMIE &amp; JEREMY"/>
    <m/>
    <s v="370 W 29TH AVE"/>
    <x v="9"/>
    <x v="0"/>
    <x v="0"/>
    <m/>
  </r>
  <r>
    <n v="10"/>
    <n v="3889"/>
    <n v="1"/>
    <d v="2010-08-20T00:00:00"/>
    <x v="0"/>
    <n v="1"/>
    <s v="Cal Young Neighborhood Association"/>
    <n v="4239685"/>
    <n v="890470"/>
    <m/>
    <m/>
    <s v="CASTRO GILBERT A"/>
    <m/>
    <s v="1637 CHASA ST"/>
    <x v="9"/>
    <x v="0"/>
    <x v="0"/>
    <m/>
  </r>
  <r>
    <n v="10"/>
    <n v="2096"/>
    <n v="1"/>
    <d v="2010-08-25T00:00:00"/>
    <x v="8"/>
    <n v="4"/>
    <s v="West University Neighbors"/>
    <n v="4241788"/>
    <n v="875954"/>
    <m/>
    <m/>
    <s v="CARMACK ROY J JR &amp; ROSALIND"/>
    <m/>
    <s v="557 E 17TH AVE"/>
    <x v="9"/>
    <x v="1"/>
    <x v="1"/>
    <m/>
  </r>
  <r>
    <n v="10"/>
    <n v="3892"/>
    <n v="1"/>
    <d v="2010-08-25T00:00:00"/>
    <x v="0"/>
    <n v="1"/>
    <s v="Santa Clara Community Organization"/>
    <n v="4230254"/>
    <n v="907215"/>
    <m/>
    <s v="1216-2L"/>
    <s v="G &amp; R BUILDING CONCEPTS"/>
    <m/>
    <s v="4423 HERMAN ST"/>
    <x v="9"/>
    <x v="0"/>
    <x v="0"/>
    <m/>
  </r>
  <r>
    <n v="10"/>
    <n v="3980"/>
    <n v="1"/>
    <d v="2010-08-25T00:00:00"/>
    <x v="0"/>
    <n v="1"/>
    <s v="Active Bethel Citizens"/>
    <n v="4223993"/>
    <n v="888961"/>
    <m/>
    <m/>
    <s v="PHILLIP PROPERTIES, LLC."/>
    <m/>
    <s v="1269 HUGHES ST"/>
    <x v="9"/>
    <x v="0"/>
    <x v="0"/>
    <m/>
  </r>
  <r>
    <n v="10"/>
    <n v="3981"/>
    <n v="1"/>
    <d v="2010-08-25T00:00:00"/>
    <x v="0"/>
    <n v="1"/>
    <s v="Active Bethel Citizens"/>
    <n v="4223993"/>
    <n v="889005"/>
    <m/>
    <m/>
    <s v="PHILLIP PROPERTIES, LLC."/>
    <m/>
    <s v="1273 HUGHES ST"/>
    <x v="9"/>
    <x v="0"/>
    <x v="0"/>
    <m/>
  </r>
  <r>
    <n v="10"/>
    <n v="2969"/>
    <n v="1"/>
    <d v="2010-08-26T00:00:00"/>
    <x v="0"/>
    <n v="1"/>
    <s v="Laurel Hill Valley Citizens"/>
    <n v="4251592"/>
    <n v="871263"/>
    <m/>
    <m/>
    <s v="SPOONER SALLY"/>
    <m/>
    <s v="2672 BRACKENFERN RD"/>
    <x v="9"/>
    <x v="0"/>
    <x v="0"/>
    <m/>
  </r>
  <r>
    <n v="10"/>
    <n v="3218"/>
    <n v="1"/>
    <d v="2010-08-26T00:00:00"/>
    <x v="0"/>
    <n v="1"/>
    <s v="Laurel Hill Valley Citizens"/>
    <n v="4251502"/>
    <n v="871805"/>
    <m/>
    <m/>
    <s v="BERGESON BO"/>
    <m/>
    <s v="2952 CHANDLER AVE"/>
    <x v="9"/>
    <x v="0"/>
    <x v="0"/>
    <m/>
  </r>
  <r>
    <n v="10"/>
    <n v="4310"/>
    <n v="1"/>
    <d v="2010-08-27T00:00:00"/>
    <x v="0"/>
    <n v="1"/>
    <s v="Cal Young Neighborhood Association"/>
    <n v="4239719"/>
    <n v="888524"/>
    <m/>
    <m/>
    <s v="LEAVITT LESTER &amp; PAMELA"/>
    <m/>
    <s v="1325 BRICKLEY RD"/>
    <x v="9"/>
    <x v="0"/>
    <x v="0"/>
    <m/>
  </r>
  <r>
    <n v="9"/>
    <n v="4594"/>
    <n v="1"/>
    <d v="2010-08-31T00:00:00"/>
    <x v="0"/>
    <n v="1"/>
    <s v="Laurel Hill Valley Citizens"/>
    <n v="4249943"/>
    <n v="873304"/>
    <m/>
    <m/>
    <s v="GROSS ROBERT &amp; MARY"/>
    <m/>
    <s v="2231 SUNTREK DR"/>
    <x v="9"/>
    <x v="0"/>
    <x v="0"/>
    <m/>
  </r>
  <r>
    <n v="10"/>
    <n v="3688"/>
    <n v="1"/>
    <d v="2010-09-01T00:00:00"/>
    <x v="0"/>
    <n v="1"/>
    <s v="Active Bethel Citizens"/>
    <n v="4211540"/>
    <n v="889910"/>
    <m/>
    <m/>
    <s v="HAYDEN HOMES LLC"/>
    <m/>
    <s v="1903 ADELMAN LP"/>
    <x v="9"/>
    <x v="0"/>
    <x v="0"/>
    <m/>
  </r>
  <r>
    <n v="10"/>
    <n v="4178"/>
    <n v="1"/>
    <d v="2010-09-01T00:00:00"/>
    <x v="0"/>
    <n v="1"/>
    <s v="Santa Clara Community Organization"/>
    <n v="4225774"/>
    <n v="903262"/>
    <m/>
    <m/>
    <s v="KONOLD GARY"/>
    <m/>
    <s v="3530 STARK ST"/>
    <x v="9"/>
    <x v="0"/>
    <x v="0"/>
    <m/>
  </r>
  <r>
    <n v="10"/>
    <n v="3380"/>
    <n v="1"/>
    <d v="2010-09-03T00:00:00"/>
    <x v="0"/>
    <n v="1"/>
    <s v="Northeast Neighbors"/>
    <n v="4243380"/>
    <n v="900624"/>
    <m/>
    <m/>
    <s v="KELLY CHARLES"/>
    <m/>
    <s v="2090 CREEKSIDE WAY"/>
    <x v="9"/>
    <x v="0"/>
    <x v="0"/>
    <m/>
  </r>
  <r>
    <n v="10"/>
    <n v="3460"/>
    <n v="1"/>
    <d v="2010-09-08T00:00:00"/>
    <x v="0"/>
    <n v="1"/>
    <s v="Friendly Area Neighbors"/>
    <n v="4236992"/>
    <n v="874977"/>
    <m/>
    <m/>
    <s v="GRAEF ROBERT"/>
    <m/>
    <s v="1935 MADISON ST"/>
    <x v="9"/>
    <x v="0"/>
    <x v="0"/>
    <m/>
  </r>
  <r>
    <n v="10"/>
    <n v="4061"/>
    <n v="1"/>
    <d v="2010-09-08T00:00:00"/>
    <x v="0"/>
    <n v="1"/>
    <s v="Churchill Area Neighbors"/>
    <n v="4228546"/>
    <n v="869361"/>
    <m/>
    <m/>
    <s v="EVENSON BOYD &amp; TERESA"/>
    <m/>
    <s v="3073 HERALD LN"/>
    <x v="9"/>
    <x v="0"/>
    <x v="0"/>
    <m/>
  </r>
  <r>
    <n v="10"/>
    <n v="3621"/>
    <n v="1"/>
    <d v="2010-09-14T00:00:00"/>
    <x v="0"/>
    <n v="1"/>
    <s v="Churchill Area Neighbors"/>
    <n v="4224061"/>
    <n v="868598"/>
    <m/>
    <m/>
    <s v="HEITMAN CUSTOM HOMES"/>
    <m/>
    <s v="3492 TIMBERBROOK WAY"/>
    <x v="9"/>
    <x v="0"/>
    <x v="0"/>
    <m/>
  </r>
  <r>
    <n v="10"/>
    <n v="4284"/>
    <n v="1"/>
    <d v="2010-09-14T00:00:00"/>
    <x v="0"/>
    <n v="1"/>
    <s v="Churchill Area Neighbors"/>
    <n v="4224101"/>
    <n v="868935"/>
    <m/>
    <m/>
    <s v="HEITMAN CUSTOM HOMES"/>
    <m/>
    <s v="3451 TIMBERBROOK WAY"/>
    <x v="9"/>
    <x v="0"/>
    <x v="0"/>
    <m/>
  </r>
  <r>
    <n v="10"/>
    <n v="4549"/>
    <n v="1"/>
    <d v="2010-09-14T00:00:00"/>
    <x v="1"/>
    <n v="1"/>
    <s v="West Eugene Community Organization"/>
    <n v="4221599"/>
    <n v="877190"/>
    <m/>
    <m/>
    <s v="CHURCHILL MEADOWS MHC LLC"/>
    <m/>
    <s v="1415 S BERTELSEN RD, Unit 115"/>
    <x v="9"/>
    <x v="0"/>
    <x v="0"/>
    <m/>
  </r>
  <r>
    <n v="10"/>
    <n v="4648"/>
    <n v="1"/>
    <d v="2010-09-14T00:00:00"/>
    <x v="0"/>
    <n v="1"/>
    <s v="Cal Young Neighborhood Association"/>
    <n v="4240354"/>
    <n v="889440"/>
    <m/>
    <m/>
    <s v="RUSSELL SCOTT &amp; MAUREEN"/>
    <m/>
    <s v="1434 PIPER LN"/>
    <x v="9"/>
    <x v="0"/>
    <x v="0"/>
    <m/>
  </r>
  <r>
    <n v="10"/>
    <n v="4520"/>
    <n v="1"/>
    <d v="2010-09-21T00:00:00"/>
    <x v="0"/>
    <n v="1"/>
    <s v="Laurel Hill Valley Citizens"/>
    <n v="4252222"/>
    <n v="871680"/>
    <m/>
    <m/>
    <s v="EASTRIDGE DEVELOPMENT"/>
    <m/>
    <s v="2429 FIELDCRESS RD"/>
    <x v="9"/>
    <x v="0"/>
    <x v="0"/>
    <m/>
  </r>
  <r>
    <n v="10"/>
    <n v="4401"/>
    <n v="1"/>
    <d v="2010-09-22T00:00:00"/>
    <x v="0"/>
    <n v="1"/>
    <s v="Santa Clara Community Organization"/>
    <n v="4231397"/>
    <n v="903125"/>
    <m/>
    <m/>
    <s v="ATKINS DALE E TE"/>
    <m/>
    <s v="3570 POPLAR ST"/>
    <x v="9"/>
    <x v="0"/>
    <x v="0"/>
    <m/>
  </r>
  <r>
    <n v="10"/>
    <n v="4232"/>
    <n v="1"/>
    <d v="2010-09-23T00:00:00"/>
    <x v="0"/>
    <n v="1"/>
    <s v="Churchill Area Neighbors"/>
    <n v="4228444"/>
    <n v="875988"/>
    <m/>
    <m/>
    <s v="MAGGS-FOSTER ANNE"/>
    <m/>
    <s v="2860 W 18TH AVE"/>
    <x v="9"/>
    <x v="0"/>
    <x v="0"/>
    <m/>
  </r>
  <r>
    <n v="10"/>
    <n v="4030"/>
    <n v="1"/>
    <d v="2010-09-24T00:00:00"/>
    <x v="0"/>
    <n v="1"/>
    <s v="Northeast Neighbors"/>
    <n v="4243259"/>
    <n v="900801"/>
    <m/>
    <m/>
    <s v="WILLIS JACK &amp; SUSAN"/>
    <m/>
    <s v="2073 CREEKSIDE WAY"/>
    <x v="9"/>
    <x v="0"/>
    <x v="0"/>
    <m/>
  </r>
  <r>
    <n v="10"/>
    <n v="4301"/>
    <n v="1"/>
    <d v="2010-09-29T00:00:00"/>
    <x v="0"/>
    <n v="1"/>
    <s v="Cal Young Neighborhood Association"/>
    <n v="4243891"/>
    <n v="888265"/>
    <m/>
    <m/>
    <s v="BRUCE WIECHERT CUSTOM HOMES"/>
    <m/>
    <s v="2211 SANDY DR"/>
    <x v="9"/>
    <x v="0"/>
    <x v="0"/>
    <m/>
  </r>
  <r>
    <n v="10"/>
    <n v="4599"/>
    <n v="1"/>
    <d v="2010-09-29T00:00:00"/>
    <x v="0"/>
    <n v="1"/>
    <s v="Active Bethel Citizens"/>
    <n v="4212667"/>
    <n v="892083"/>
    <m/>
    <m/>
    <s v="SEERY JESSE"/>
    <m/>
    <s v="5547 EXCALIBER LN"/>
    <x v="9"/>
    <x v="0"/>
    <x v="0"/>
    <m/>
  </r>
  <r>
    <n v="10"/>
    <n v="4864"/>
    <n v="1"/>
    <d v="2010-10-01T00:00:00"/>
    <x v="0"/>
    <n v="1"/>
    <s v="Cal Young Neighborhood Association"/>
    <n v="4239391"/>
    <n v="890039"/>
    <m/>
    <m/>
    <s v="BRUCE WIECHERT CUSTOM HOMES"/>
    <m/>
    <s v="1290 BOND LN"/>
    <x v="9"/>
    <x v="0"/>
    <x v="0"/>
    <m/>
  </r>
  <r>
    <n v="10"/>
    <n v="4926"/>
    <n v="1"/>
    <d v="2010-10-01T00:00:00"/>
    <x v="0"/>
    <n v="1"/>
    <s v="Santa Clara Community Organization"/>
    <n v="4231482"/>
    <n v="907130"/>
    <m/>
    <m/>
    <s v="BRUCE WIECHERT CUSTOM HOMES"/>
    <m/>
    <s v="640 NOTTINGHAM AVE"/>
    <x v="9"/>
    <x v="0"/>
    <x v="0"/>
    <m/>
  </r>
  <r>
    <n v="10"/>
    <n v="4523"/>
    <n v="1"/>
    <d v="2010-10-11T00:00:00"/>
    <x v="0"/>
    <n v="1"/>
    <s v="Laurel Hill Valley Citizens"/>
    <n v="4252222"/>
    <n v="871619"/>
    <m/>
    <m/>
    <s v="EAST RIDGE DEVELOPMENT LLC"/>
    <m/>
    <s v="2417 FIELDCRESS RD"/>
    <x v="9"/>
    <x v="0"/>
    <x v="0"/>
    <m/>
  </r>
  <r>
    <n v="10"/>
    <n v="5188"/>
    <n v="1"/>
    <d v="2010-10-14T00:00:00"/>
    <x v="2"/>
    <n v="1"/>
    <s v="River Road Community Organization"/>
    <n v="4233153"/>
    <n v="890227"/>
    <m/>
    <m/>
    <s v="MARKS CHARLOTTE"/>
    <m/>
    <s v="126 E HILLCREST DR"/>
    <x v="9"/>
    <x v="0"/>
    <x v="0"/>
    <m/>
  </r>
  <r>
    <n v="10"/>
    <n v="4993"/>
    <n v="1"/>
    <d v="2010-10-18T00:00:00"/>
    <x v="0"/>
    <n v="1"/>
    <s v="Crest Drive Citizens Association"/>
    <n v="4236110"/>
    <n v="867593"/>
    <m/>
    <m/>
    <s v="IVERSON &amp; CO INC"/>
    <m/>
    <s v="857 W 35TH PL"/>
    <x v="9"/>
    <x v="0"/>
    <x v="0"/>
    <m/>
  </r>
  <r>
    <n v="10"/>
    <n v="5050"/>
    <n v="1"/>
    <d v="2010-10-18T00:00:00"/>
    <x v="0"/>
    <n v="1"/>
    <s v="Active Bethel Citizens"/>
    <n v="4211453"/>
    <n v="889913"/>
    <m/>
    <m/>
    <s v="HAYDEN HOMES LLC"/>
    <m/>
    <s v="1919 ADELMAN LP"/>
    <x v="9"/>
    <x v="0"/>
    <x v="0"/>
    <m/>
  </r>
  <r>
    <n v="10"/>
    <n v="4953"/>
    <n v="1"/>
    <d v="2010-10-20T00:00:00"/>
    <x v="0"/>
    <n v="1"/>
    <s v="River Road Community Organization"/>
    <n v="4227246"/>
    <n v="890022"/>
    <m/>
    <m/>
    <s v="ZORN TOM"/>
    <m/>
    <s v="1122 VERONICA LN"/>
    <x v="9"/>
    <x v="0"/>
    <x v="0"/>
    <m/>
  </r>
  <r>
    <n v="10"/>
    <n v="5099"/>
    <n v="1"/>
    <d v="2010-10-20T00:00:00"/>
    <x v="1"/>
    <n v="1"/>
    <s v="West Eugene Community Organization"/>
    <n v="4221599"/>
    <n v="877190"/>
    <m/>
    <m/>
    <s v="CHURCHILL MEADOWS MHC LLC"/>
    <m/>
    <s v="1415 S BERTELSEN RD, Unit 154"/>
    <x v="9"/>
    <x v="0"/>
    <x v="0"/>
    <m/>
  </r>
  <r>
    <n v="10"/>
    <n v="4782"/>
    <n v="1"/>
    <d v="2010-10-21T00:00:00"/>
    <x v="0"/>
    <n v="1"/>
    <s v="Churchill Area Neighbors"/>
    <n v="4224927"/>
    <n v="869190"/>
    <m/>
    <m/>
    <s v="HEITMAN CUSTOM HOMES"/>
    <m/>
    <s v="3282 TIMBERLINE DR"/>
    <x v="9"/>
    <x v="0"/>
    <x v="0"/>
    <m/>
  </r>
  <r>
    <n v="10"/>
    <n v="5393"/>
    <n v="1"/>
    <d v="2010-10-22T00:00:00"/>
    <x v="0"/>
    <n v="1"/>
    <s v="River Road Community Organization"/>
    <n v="4231354"/>
    <n v="891461"/>
    <m/>
    <m/>
    <s v="GEROT MIKE &amp; ELIZABETH"/>
    <m/>
    <s v="229 BENJAMIN ST"/>
    <x v="9"/>
    <x v="0"/>
    <x v="0"/>
    <m/>
  </r>
  <r>
    <n v="10"/>
    <n v="2067"/>
    <n v="1"/>
    <d v="2010-10-27T00:00:00"/>
    <x v="3"/>
    <n v="2"/>
    <s v="Santa Clara Community Organization"/>
    <n v="4232810"/>
    <n v="897886"/>
    <m/>
    <m/>
    <s v="SCHMIDT DEAN L"/>
    <m/>
    <s v="391 JUSTINE CT"/>
    <x v="9"/>
    <x v="1"/>
    <x v="1"/>
    <m/>
  </r>
  <r>
    <n v="10"/>
    <n v="2068"/>
    <n v="1"/>
    <d v="2010-10-27T00:00:00"/>
    <x v="3"/>
    <n v="2"/>
    <s v="Santa Clara Community Organization"/>
    <n v="4232803"/>
    <n v="897779"/>
    <m/>
    <m/>
    <s v="SCHMIDT DEAN L"/>
    <m/>
    <s v="390 JUSTINE CT"/>
    <x v="9"/>
    <x v="1"/>
    <x v="1"/>
    <m/>
  </r>
  <r>
    <n v="10"/>
    <n v="5451"/>
    <n v="1"/>
    <d v="2010-11-08T00:00:00"/>
    <x v="0"/>
    <n v="1"/>
    <s v="Active Bethel Citizens"/>
    <n v="4211396"/>
    <n v="889768"/>
    <m/>
    <m/>
    <s v="HAYDEN HOMES LLC"/>
    <m/>
    <s v="1942 ADELMAN LP"/>
    <x v="9"/>
    <x v="0"/>
    <x v="0"/>
    <m/>
  </r>
  <r>
    <n v="10"/>
    <n v="4714"/>
    <n v="1"/>
    <d v="2010-11-12T00:00:00"/>
    <x v="0"/>
    <n v="1"/>
    <s v="Northeast Neighbors"/>
    <n v="4243920"/>
    <n v="899218"/>
    <m/>
    <m/>
    <s v="BRUEGMAN TIM"/>
    <m/>
    <s v="3660 WALTON LN"/>
    <x v="9"/>
    <x v="0"/>
    <x v="0"/>
    <m/>
  </r>
  <r>
    <n v="10"/>
    <n v="5571"/>
    <n v="1"/>
    <d v="2010-11-16T00:00:00"/>
    <x v="0"/>
    <n v="1"/>
    <s v="Churchill Area Neighbors"/>
    <n v="4228413"/>
    <n v="868567"/>
    <m/>
    <m/>
    <s v="MEILI GARY"/>
    <m/>
    <s v="3044 BLACKTAIL DR"/>
    <x v="9"/>
    <x v="0"/>
    <x v="0"/>
    <m/>
  </r>
  <r>
    <n v="10"/>
    <n v="5673"/>
    <n v="1"/>
    <d v="2010-11-16T00:00:00"/>
    <x v="0"/>
    <n v="1"/>
    <s v="Active Bethel Citizens"/>
    <n v="4220333"/>
    <n v="895254"/>
    <m/>
    <m/>
    <s v="JORDAN MAX B"/>
    <m/>
    <s v="4202 HEINS CT"/>
    <x v="9"/>
    <x v="0"/>
    <x v="0"/>
    <m/>
  </r>
  <r>
    <n v="10"/>
    <n v="5251"/>
    <n v="1"/>
    <d v="2010-11-17T00:00:00"/>
    <x v="0"/>
    <n v="1"/>
    <s v="Active Bethel Citizens"/>
    <n v="4212671"/>
    <n v="892179"/>
    <m/>
    <m/>
    <s v="SEERY JESSE"/>
    <m/>
    <s v="5546 EDNA WAY"/>
    <x v="9"/>
    <x v="0"/>
    <x v="0"/>
    <m/>
  </r>
  <r>
    <n v="10"/>
    <n v="5669"/>
    <n v="1"/>
    <d v="2010-11-19T00:00:00"/>
    <x v="0"/>
    <n v="1"/>
    <s v="Cal Young Neighborhood Association"/>
    <n v="4243768"/>
    <n v="888272"/>
    <m/>
    <m/>
    <s v="BRUCE WIECHERT CUSTOM HOMES"/>
    <m/>
    <s v="2201 SANDY DR"/>
    <x v="9"/>
    <x v="0"/>
    <x v="0"/>
    <m/>
  </r>
  <r>
    <n v="10"/>
    <n v="3996"/>
    <n v="1"/>
    <d v="2010-11-30T00:00:00"/>
    <x v="0"/>
    <n v="1"/>
    <s v="West University Neighbors"/>
    <n v="4240677"/>
    <n v="877301"/>
    <s v="Single Family Dwelling"/>
    <m/>
    <s v="DELYLA LLC"/>
    <m/>
    <s v="1347 HIGH ALY"/>
    <x v="9"/>
    <x v="0"/>
    <x v="0"/>
    <m/>
  </r>
  <r>
    <n v="10"/>
    <n v="6239"/>
    <n v="1"/>
    <d v="2010-11-30T00:00:00"/>
    <x v="1"/>
    <n v="1"/>
    <s v="West Eugene Community Organization"/>
    <n v="4221599"/>
    <n v="877190"/>
    <m/>
    <m/>
    <s v="CHURCHILL MEADOWS MHC LLC"/>
    <m/>
    <s v="1415 S BERTELSEN RD, Unit 149"/>
    <x v="9"/>
    <x v="0"/>
    <x v="0"/>
    <m/>
  </r>
  <r>
    <n v="10"/>
    <n v="5049"/>
    <n v="1"/>
    <d v="2010-12-06T00:00:00"/>
    <x v="0"/>
    <n v="1"/>
    <s v="Active Bethel Citizens"/>
    <n v="4211497"/>
    <n v="890007"/>
    <m/>
    <m/>
    <s v="HAYDEN HOMES LLC"/>
    <m/>
    <s v="5816 AVALON ST"/>
    <x v="9"/>
    <x v="0"/>
    <x v="0"/>
    <m/>
  </r>
  <r>
    <n v="10"/>
    <n v="5875"/>
    <n v="1"/>
    <d v="2010-12-09T00:00:00"/>
    <x v="0"/>
    <n v="1"/>
    <s v="Laurel Hill Valley Citizens"/>
    <n v="4252305"/>
    <n v="871569"/>
    <m/>
    <m/>
    <s v="EASTRIDGE DEVELOPMENT"/>
    <m/>
    <s v="2591 FIELDCRESS RD"/>
    <x v="9"/>
    <x v="0"/>
    <x v="0"/>
    <m/>
  </r>
  <r>
    <n v="10"/>
    <n v="3995"/>
    <n v="1"/>
    <d v="2010-12-13T00:00:00"/>
    <x v="0"/>
    <n v="1"/>
    <s v="West University Neighbors"/>
    <n v="4240640"/>
    <n v="877301"/>
    <m/>
    <m/>
    <s v="DELYLA LLC"/>
    <m/>
    <s v="1343 HIGH ALY"/>
    <x v="9"/>
    <x v="0"/>
    <x v="0"/>
    <m/>
  </r>
  <r>
    <n v="10"/>
    <n v="3997"/>
    <n v="1"/>
    <d v="2010-12-13T00:00:00"/>
    <x v="0"/>
    <n v="1"/>
    <s v="West University Neighbors"/>
    <n v="4240667"/>
    <n v="877278"/>
    <s v="Single Family Dwelling"/>
    <m/>
    <s v="DELYLA LLC"/>
    <m/>
    <s v="1351 HIGH ALY"/>
    <x v="9"/>
    <x v="0"/>
    <x v="0"/>
    <m/>
  </r>
  <r>
    <n v="10"/>
    <n v="5579"/>
    <n v="1"/>
    <d v="2010-12-13T00:00:00"/>
    <x v="0"/>
    <n v="1"/>
    <s v="Churchill Area Neighbors"/>
    <n v="4229993"/>
    <n v="869271"/>
    <m/>
    <m/>
    <s v="IVERSON JORDAN"/>
    <m/>
    <s v="2421 MCLEAN BLVD"/>
    <x v="9"/>
    <x v="0"/>
    <x v="0"/>
    <m/>
  </r>
  <r>
    <n v="10"/>
    <n v="5700"/>
    <n v="1"/>
    <d v="2010-12-13T00:00:00"/>
    <x v="0"/>
    <n v="1"/>
    <s v="Churchill Area Neighbors"/>
    <n v="4223541"/>
    <n v="870909"/>
    <m/>
    <m/>
    <s v="NELSON ETHAN"/>
    <m/>
    <s v="2944 SUMMIT SKY BLVD"/>
    <x v="9"/>
    <x v="0"/>
    <x v="0"/>
    <m/>
  </r>
  <r>
    <n v="10"/>
    <n v="6401"/>
    <n v="1"/>
    <d v="2010-12-14T00:00:00"/>
    <x v="1"/>
    <n v="1"/>
    <s v="West Eugene Community Organization"/>
    <n v="4221599"/>
    <n v="877190"/>
    <m/>
    <s v="Churchill Meadows MHP"/>
    <s v="CHURCHILL MEADOWS MHC LLC"/>
    <m/>
    <s v="1415 S BERTELSEN RD, Unit 73"/>
    <x v="9"/>
    <x v="0"/>
    <x v="0"/>
    <m/>
  </r>
  <r>
    <n v="10"/>
    <n v="6476"/>
    <n v="1"/>
    <d v="2010-12-14T00:00:00"/>
    <x v="0"/>
    <n v="1"/>
    <s v="Active Bethel Citizens"/>
    <n v="4220291"/>
    <n v="895200"/>
    <m/>
    <m/>
    <s v="JORDAN MAX B"/>
    <m/>
    <s v="4214 HEINS CT"/>
    <x v="9"/>
    <x v="0"/>
    <x v="0"/>
    <m/>
  </r>
  <r>
    <n v="9"/>
    <n v="2462"/>
    <n v="1"/>
    <d v="2010-12-15T00:00:00"/>
    <x v="0"/>
    <n v="1"/>
    <s v="Jefferson Westside Neighbors"/>
    <n v="4238609"/>
    <n v="876635"/>
    <m/>
    <m/>
    <s v="IVERSON JORDAN"/>
    <m/>
    <s v="1534 CHARNELTON ALY"/>
    <x v="9"/>
    <x v="0"/>
    <x v="0"/>
    <m/>
  </r>
  <r>
    <n v="10"/>
    <n v="42"/>
    <n v="1"/>
    <d v="2010-12-16T00:00:00"/>
    <x v="0"/>
    <n v="1"/>
    <s v="Active Bethel Citizens"/>
    <n v="4220460"/>
    <n v="888764"/>
    <m/>
    <m/>
    <s v="PETERSEN CARL  A"/>
    <m/>
    <s v="4151 MARSHALL AVE"/>
    <x v="9"/>
    <x v="0"/>
    <x v="0"/>
    <m/>
  </r>
  <r>
    <n v="10"/>
    <n v="6337"/>
    <n v="1"/>
    <d v="2010-12-17T00:00:00"/>
    <x v="5"/>
    <n v="4"/>
    <s v="West University Neighbors"/>
    <n v="4242309"/>
    <n v="876433"/>
    <m/>
    <m/>
    <s v="HAWES GEORGE &amp; BORCHARDT JON"/>
    <m/>
    <s v="1560 HILYARD ST"/>
    <x v="9"/>
    <x v="3"/>
    <x v="1"/>
    <m/>
  </r>
  <r>
    <n v="9"/>
    <n v="2461"/>
    <n v="1"/>
    <d v="2010-12-20T00:00:00"/>
    <x v="0"/>
    <n v="1"/>
    <s v="Jefferson Westside Neighbors"/>
    <n v="4238611"/>
    <n v="876664"/>
    <m/>
    <m/>
    <s v="IVERSON JORDAN"/>
    <m/>
    <s v="1532 CHARNELTON ALY"/>
    <x v="9"/>
    <x v="0"/>
    <x v="0"/>
    <m/>
  </r>
  <r>
    <n v="10"/>
    <n v="5108"/>
    <n v="1"/>
    <d v="2010-12-20T00:00:00"/>
    <x v="8"/>
    <n v="3"/>
    <s v="Friendly Area Neighbors"/>
    <n v="4240002"/>
    <n v="874804"/>
    <m/>
    <m/>
    <s v="NEWMAN KRIS J &amp; JAMIE B"/>
    <m/>
    <s v="1991 OAK ST"/>
    <x v="9"/>
    <x v="1"/>
    <x v="1"/>
    <m/>
  </r>
  <r>
    <n v="10"/>
    <n v="6384"/>
    <n v="1"/>
    <d v="2010-12-22T00:00:00"/>
    <x v="6"/>
    <n v="1"/>
    <s v="River Road Community Organization"/>
    <n v="4231077"/>
    <n v="892182"/>
    <m/>
    <m/>
    <s v="NICOLE RAY FAMILY TRUST"/>
    <m/>
    <s v="1325 EVERGREEN DR, Unit A"/>
    <x v="9"/>
    <x v="0"/>
    <x v="0"/>
    <m/>
  </r>
  <r>
    <n v="9"/>
    <n v="5701"/>
    <n v="1"/>
    <d v="2011-01-03T00:00:00"/>
    <x v="7"/>
    <n v="6"/>
    <s v="South University Neighborhood Association"/>
    <n v="4243318"/>
    <n v="874945"/>
    <m/>
    <s v="The Solstice"/>
    <s v="PETERSON JAMES B"/>
    <m/>
    <s v="960 E 19TH AVE"/>
    <x v="10"/>
    <x v="2"/>
    <x v="1"/>
    <m/>
  </r>
  <r>
    <n v="9"/>
    <n v="5702"/>
    <n v="1"/>
    <d v="2011-01-03T00:00:00"/>
    <x v="7"/>
    <n v="9"/>
    <s v="South University Neighborhood Association"/>
    <n v="4243371"/>
    <n v="874939"/>
    <m/>
    <s v="The Solstice"/>
    <s v="PETERSON JAMES B"/>
    <s v="SOLSTICE THE"/>
    <s v="980 E 19TH AVE"/>
    <x v="10"/>
    <x v="2"/>
    <x v="1"/>
    <m/>
  </r>
  <r>
    <n v="10"/>
    <n v="6908"/>
    <n v="1"/>
    <d v="2011-01-05T00:00:00"/>
    <x v="0"/>
    <n v="1"/>
    <s v="Churchill Area Neighbors"/>
    <n v="4224402"/>
    <n v="869032"/>
    <m/>
    <m/>
    <s v="HEITMAN CUSTOM HOMES"/>
    <m/>
    <s v="3411 TIMBERBROOK WAY"/>
    <x v="10"/>
    <x v="0"/>
    <x v="0"/>
    <m/>
  </r>
  <r>
    <n v="10"/>
    <n v="6909"/>
    <n v="1"/>
    <d v="2011-01-05T00:00:00"/>
    <x v="0"/>
    <n v="1"/>
    <s v="Churchill Area Neighbors"/>
    <n v="4224221"/>
    <n v="868976"/>
    <m/>
    <m/>
    <s v="HEITMAN CUSTOM HOMES"/>
    <m/>
    <s v="3435 TIMBERBROOK WAY"/>
    <x v="10"/>
    <x v="0"/>
    <x v="0"/>
    <m/>
  </r>
  <r>
    <n v="10"/>
    <n v="3387"/>
    <n v="1"/>
    <d v="2011-01-06T00:00:00"/>
    <x v="4"/>
    <n v="7"/>
    <s v="South University Neighborhood Association"/>
    <n v="4242061"/>
    <n v="874785"/>
    <m/>
    <m/>
    <s v="CANDOR LLC"/>
    <s v="GREENWOOD APARTMENTS"/>
    <s v="1965 PATTERSON ST"/>
    <x v="10"/>
    <x v="2"/>
    <x v="1"/>
    <s v="Two apartments on 1 tax lot. I'm guessing they added 7 apartments to one building. Each building appears to now have 12 units each, so-_x000a_Need to change the BPR use code to 5-19 units (for the individual building)…"/>
  </r>
  <r>
    <n v="10"/>
    <n v="5621"/>
    <n v="1"/>
    <d v="2011-01-12T00:00:00"/>
    <x v="6"/>
    <n v="1"/>
    <s v="Active Bethel Citizens"/>
    <n v="4223085"/>
    <n v="887362"/>
    <s v="Secondary Dwelling Unit"/>
    <m/>
    <s v="MCGUFFIN ROSELLA"/>
    <m/>
    <s v="889 WAITE ST, Unit A"/>
    <x v="10"/>
    <x v="0"/>
    <x v="0"/>
    <m/>
  </r>
  <r>
    <n v="10"/>
    <n v="6866"/>
    <n v="1"/>
    <d v="2011-01-13T00:00:00"/>
    <x v="0"/>
    <n v="1"/>
    <s v="Harlow Neighbors"/>
    <n v="4248909"/>
    <n v="889738"/>
    <m/>
    <m/>
    <s v="OLSEN DON &amp; KIM"/>
    <m/>
    <s v="1484 BARRINGTON AVE"/>
    <x v="10"/>
    <x v="0"/>
    <x v="0"/>
    <m/>
  </r>
  <r>
    <n v="10"/>
    <n v="5716"/>
    <n v="1"/>
    <d v="2011-01-14T00:00:00"/>
    <x v="0"/>
    <n v="1"/>
    <s v="Northeast Neighbors"/>
    <n v="4250286"/>
    <n v="893323"/>
    <m/>
    <m/>
    <s v="ANSLOW &amp; DEGENEAULT"/>
    <m/>
    <s v="3304 AMHERST WAY"/>
    <x v="10"/>
    <x v="0"/>
    <x v="0"/>
    <m/>
  </r>
  <r>
    <n v="10"/>
    <n v="7253"/>
    <n v="1"/>
    <d v="2011-01-19T00:00:00"/>
    <x v="0"/>
    <n v="1"/>
    <s v="Active Bethel Citizens"/>
    <n v="4212627"/>
    <n v="892084"/>
    <m/>
    <m/>
    <s v="SIMPLICITY HOMES LLC"/>
    <m/>
    <s v="5555 EXCALIBER LN"/>
    <x v="10"/>
    <x v="0"/>
    <x v="0"/>
    <m/>
  </r>
  <r>
    <n v="11"/>
    <n v="250"/>
    <n v="1"/>
    <d v="2011-01-24T00:00:00"/>
    <x v="0"/>
    <n v="1"/>
    <s v="Cal Young Neighborhood Association"/>
    <n v="4240302"/>
    <n v="889442"/>
    <m/>
    <m/>
    <s v="HESLA CONSTRUCTION INC"/>
    <m/>
    <s v="1430 PIPER LN"/>
    <x v="10"/>
    <x v="0"/>
    <x v="0"/>
    <m/>
  </r>
  <r>
    <n v="10"/>
    <n v="7301"/>
    <n v="1"/>
    <d v="2011-01-25T00:00:00"/>
    <x v="0"/>
    <n v="1"/>
    <s v="Churchill Area Neighbors"/>
    <n v="4225863"/>
    <n v="869636"/>
    <m/>
    <m/>
    <s v="BERGBY BRUCE"/>
    <m/>
    <s v="3037 DEERBRUSH WAY"/>
    <x v="10"/>
    <x v="0"/>
    <x v="0"/>
    <m/>
  </r>
  <r>
    <n v="11"/>
    <n v="110"/>
    <n v="1"/>
    <d v="2011-01-27T00:00:00"/>
    <x v="0"/>
    <n v="1"/>
    <s v="Crest Drive Citizens Association"/>
    <n v="4237112"/>
    <n v="870735"/>
    <s v="Single Family Dwelling"/>
    <m/>
    <s v="UNNO MARK &amp; MEGUMI"/>
    <m/>
    <s v="625 LORANE HWY"/>
    <x v="10"/>
    <x v="0"/>
    <x v="0"/>
    <m/>
  </r>
  <r>
    <n v="11"/>
    <n v="368"/>
    <n v="1"/>
    <d v="2011-02-03T00:00:00"/>
    <x v="0"/>
    <n v="1"/>
    <s v="Cal Young Neighborhood Association"/>
    <n v="4243866"/>
    <n v="888382"/>
    <m/>
    <m/>
    <s v="BRUCE WIECHERT CUSTOM HOMES"/>
    <m/>
    <s v="2387 SANDY DR"/>
    <x v="10"/>
    <x v="0"/>
    <x v="0"/>
    <m/>
  </r>
  <r>
    <n v="11"/>
    <n v="463"/>
    <n v="1"/>
    <d v="2011-02-14T00:00:00"/>
    <x v="0"/>
    <n v="1"/>
    <s v="Active Bethel Citizens"/>
    <n v="4212631"/>
    <n v="892177"/>
    <m/>
    <m/>
    <s v="PREMIER ENTERPRISES LLC"/>
    <m/>
    <s v="5554 EDNA WAY"/>
    <x v="10"/>
    <x v="0"/>
    <x v="0"/>
    <m/>
  </r>
  <r>
    <n v="11"/>
    <n v="496"/>
    <n v="1"/>
    <d v="2011-02-15T00:00:00"/>
    <x v="0"/>
    <n v="1"/>
    <s v="Cal Young Neighborhood Association"/>
    <n v="4239135"/>
    <n v="888287"/>
    <m/>
    <m/>
    <s v="BRUCE WIECHERT CUSTOM HOMES"/>
    <m/>
    <s v="1259 DEBRICK RD"/>
    <x v="10"/>
    <x v="0"/>
    <x v="0"/>
    <m/>
  </r>
  <r>
    <n v="10"/>
    <n v="4162"/>
    <n v="1"/>
    <d v="2011-02-17T00:00:00"/>
    <x v="0"/>
    <n v="1"/>
    <s v="Cal Young Neighborhood Association"/>
    <n v="4239011"/>
    <n v="886450"/>
    <m/>
    <m/>
    <s v="J &amp; J ADKINS DEVELOPMENT CO"/>
    <m/>
    <s v="830 MEADOW BUTTE LP"/>
    <x v="10"/>
    <x v="0"/>
    <x v="0"/>
    <m/>
  </r>
  <r>
    <n v="11"/>
    <n v="684"/>
    <n v="1"/>
    <d v="2011-02-23T00:00:00"/>
    <x v="0"/>
    <n v="1"/>
    <s v="River Road Community Organization"/>
    <n v="4231417"/>
    <n v="891466"/>
    <m/>
    <m/>
    <s v="GEROT MIKE &amp; ELIZABETH"/>
    <m/>
    <s v="211 BENJAMIN ST"/>
    <x v="10"/>
    <x v="0"/>
    <x v="0"/>
    <m/>
  </r>
  <r>
    <n v="11"/>
    <n v="424"/>
    <n v="1"/>
    <d v="2011-02-25T00:00:00"/>
    <x v="0"/>
    <n v="1"/>
    <s v="Santa Clara Community Organization"/>
    <n v="4231528"/>
    <n v="907023"/>
    <m/>
    <m/>
    <s v="TIM M PETERSON CONSTRUCTION"/>
    <m/>
    <s v="673 WATSON DR"/>
    <x v="10"/>
    <x v="0"/>
    <x v="0"/>
    <m/>
  </r>
  <r>
    <n v="11"/>
    <n v="686"/>
    <n v="1"/>
    <d v="2011-02-25T00:00:00"/>
    <x v="0"/>
    <n v="1"/>
    <s v="Southeast Neighbors"/>
    <n v="4242267"/>
    <n v="864885"/>
    <m/>
    <m/>
    <s v="PHILLIP PROPERTIES, LLC."/>
    <m/>
    <s v="4054 ALDER ST"/>
    <x v="10"/>
    <x v="0"/>
    <x v="0"/>
    <m/>
  </r>
  <r>
    <n v="10"/>
    <n v="5727"/>
    <n v="1"/>
    <d v="2011-03-07T00:00:00"/>
    <x v="0"/>
    <n v="1"/>
    <s v="River Road Community Organization"/>
    <n v="4232441"/>
    <n v="891453"/>
    <m/>
    <m/>
    <s v="DWG2 LLC"/>
    <m/>
    <s v="1249 RIVER RD"/>
    <x v="10"/>
    <x v="0"/>
    <x v="0"/>
    <m/>
  </r>
  <r>
    <n v="10"/>
    <n v="5731"/>
    <n v="1"/>
    <d v="2011-03-07T00:00:00"/>
    <x v="0"/>
    <n v="1"/>
    <s v="River Road Community Organization"/>
    <n v="4232243"/>
    <n v="891532"/>
    <m/>
    <m/>
    <s v="DWG2 LLC"/>
    <m/>
    <s v="1259 RIVER RD"/>
    <x v="10"/>
    <x v="0"/>
    <x v="0"/>
    <m/>
  </r>
  <r>
    <n v="11"/>
    <n v="952"/>
    <n v="1"/>
    <d v="2011-03-11T00:00:00"/>
    <x v="0"/>
    <n v="1"/>
    <s v="Churchill Area Neighbors"/>
    <n v="4227080"/>
    <n v="871367"/>
    <m/>
    <m/>
    <s v="HEITMAN DAN"/>
    <m/>
    <s v="3412 MOUNTAIN ASH BLVD"/>
    <x v="10"/>
    <x v="0"/>
    <x v="0"/>
    <m/>
  </r>
  <r>
    <n v="11"/>
    <n v="998"/>
    <n v="1"/>
    <d v="2011-03-11T00:00:00"/>
    <x v="0"/>
    <n v="1"/>
    <s v="Northeast Neighbors"/>
    <n v="4249116"/>
    <n v="894485"/>
    <m/>
    <m/>
    <s v="BUTLER MICHAEL"/>
    <m/>
    <s v="2705 LORD BYRON PL"/>
    <x v="10"/>
    <x v="0"/>
    <x v="0"/>
    <m/>
  </r>
  <r>
    <n v="10"/>
    <n v="7316"/>
    <n v="1"/>
    <d v="2011-03-14T00:00:00"/>
    <x v="7"/>
    <n v="8"/>
    <s v="Jefferson Westside Neighbors"/>
    <n v="4237528"/>
    <n v="878964"/>
    <m/>
    <m/>
    <s v="OUR PROPERTY HOLDINGS ONE LL"/>
    <m/>
    <s v="527 W 10TH AVE"/>
    <x v="10"/>
    <x v="2"/>
    <x v="1"/>
    <m/>
  </r>
  <r>
    <n v="11"/>
    <n v="869"/>
    <n v="1"/>
    <d v="2011-03-16T00:00:00"/>
    <x v="0"/>
    <n v="1"/>
    <s v="Harlow Neighbors"/>
    <n v="4250327"/>
    <n v="888223"/>
    <m/>
    <m/>
    <s v="GORSEGNER JUSTIN &amp; SARAH"/>
    <m/>
    <s v="1200 ARCADIA DR"/>
    <x v="10"/>
    <x v="0"/>
    <x v="0"/>
    <m/>
  </r>
  <r>
    <n v="11"/>
    <n v="1045"/>
    <n v="1"/>
    <d v="2011-03-16T00:00:00"/>
    <x v="1"/>
    <n v="1"/>
    <s v="Trainsong Neighbors"/>
    <n v="4227044"/>
    <n v="886900"/>
    <m/>
    <m/>
    <s v="COLDIRON DAVID L"/>
    <m/>
    <s v="785 HWY 99N, Unit 10"/>
    <x v="10"/>
    <x v="0"/>
    <x v="0"/>
    <m/>
  </r>
  <r>
    <n v="11"/>
    <n v="1033"/>
    <n v="1"/>
    <d v="2011-03-17T00:00:00"/>
    <x v="0"/>
    <n v="1"/>
    <s v="Active Bethel Citizens"/>
    <n v="4212474"/>
    <n v="892319"/>
    <m/>
    <m/>
    <s v="SEERY JESSE"/>
    <m/>
    <s v="5593 EDNA WAY"/>
    <x v="10"/>
    <x v="0"/>
    <x v="0"/>
    <m/>
  </r>
  <r>
    <n v="11"/>
    <n v="1047"/>
    <n v="1"/>
    <d v="2011-03-17T00:00:00"/>
    <x v="0"/>
    <n v="1"/>
    <s v="Santa Clara Community Organization"/>
    <n v="4231531"/>
    <n v="907133"/>
    <m/>
    <m/>
    <s v="HOMEBUILDERS CONSTRUCTION COMPANY"/>
    <m/>
    <s v="650 NOTTINGHAM AVE"/>
    <x v="10"/>
    <x v="0"/>
    <x v="0"/>
    <m/>
  </r>
  <r>
    <n v="11"/>
    <n v="1205"/>
    <n v="1"/>
    <d v="2011-03-24T00:00:00"/>
    <x v="0"/>
    <n v="1"/>
    <s v="Active Bethel Citizens"/>
    <n v="4213065"/>
    <n v="892601"/>
    <m/>
    <m/>
    <s v="BRUCE WIECHERT CUSTOM HOMES"/>
    <m/>
    <s v="1994 CEDAR BROOK DR"/>
    <x v="10"/>
    <x v="0"/>
    <x v="0"/>
    <m/>
  </r>
  <r>
    <n v="11"/>
    <n v="1206"/>
    <n v="1"/>
    <d v="2011-03-24T00:00:00"/>
    <x v="0"/>
    <n v="1"/>
    <s v="Active Bethel Citizens"/>
    <n v="4213067"/>
    <n v="892546"/>
    <m/>
    <m/>
    <s v="BRUCE WIECHERT CUSTOM HOMES"/>
    <m/>
    <s v="1982 CEDAR BROOK DR"/>
    <x v="10"/>
    <x v="0"/>
    <x v="0"/>
    <m/>
  </r>
  <r>
    <n v="11"/>
    <n v="1521"/>
    <n v="1"/>
    <d v="2011-03-28T00:00:00"/>
    <x v="1"/>
    <n v="1"/>
    <s v="Active Bethel Citizens"/>
    <n v="4215055"/>
    <n v="891734"/>
    <m/>
    <s v="Woodland Park MHP"/>
    <s v="WOODLAND PARK ESTATES"/>
    <s v="CLAUSEN BARBARA"/>
    <s v="1699 N TERRY ST, Unit 347"/>
    <x v="10"/>
    <x v="0"/>
    <x v="0"/>
    <m/>
  </r>
  <r>
    <n v="11"/>
    <n v="1210"/>
    <n v="1"/>
    <d v="2011-04-05T00:00:00"/>
    <x v="0"/>
    <n v="1"/>
    <s v="Northeast Neighbors"/>
    <n v="4242819"/>
    <n v="897390"/>
    <m/>
    <m/>
    <s v="MELTEBEKE CONSTRUCTION DBA"/>
    <m/>
    <s v="2010 LAKE SHORE DR"/>
    <x v="10"/>
    <x v="0"/>
    <x v="0"/>
    <m/>
  </r>
  <r>
    <n v="11"/>
    <n v="462"/>
    <n v="1"/>
    <d v="2011-04-06T00:00:00"/>
    <x v="14"/>
    <n v="3"/>
    <s v="West University Neighbors"/>
    <n v="4243082"/>
    <n v="877496"/>
    <s v="Apartment  1-4 Units"/>
    <m/>
    <s v="MTN INVESTMENTS LLC"/>
    <s v="GOPURAN BUILDING"/>
    <s v="839 E 13TH AVE"/>
    <x v="10"/>
    <x v="1"/>
    <x v="1"/>
    <m/>
  </r>
  <r>
    <n v="11"/>
    <n v="1524"/>
    <n v="1"/>
    <d v="2011-04-06T00:00:00"/>
    <x v="0"/>
    <n v="1"/>
    <s v="Active Bethel Citizens"/>
    <n v="4212359"/>
    <n v="892137"/>
    <m/>
    <m/>
    <s v="PREMIER ENTERPRISES LLC"/>
    <m/>
    <s v="1876 HEATH DR"/>
    <x v="10"/>
    <x v="0"/>
    <x v="0"/>
    <m/>
  </r>
  <r>
    <n v="11"/>
    <n v="781"/>
    <n v="1"/>
    <d v="2011-04-07T00:00:00"/>
    <x v="0"/>
    <n v="1"/>
    <s v="Active Bethel Citizens"/>
    <n v="4214685"/>
    <n v="885912"/>
    <m/>
    <m/>
    <s v="GREEN BRIAR LEVEL 3 PROPERTIES LLC"/>
    <m/>
    <s v="5433 GOULD AVE"/>
    <x v="10"/>
    <x v="0"/>
    <x v="0"/>
    <m/>
  </r>
  <r>
    <n v="11"/>
    <n v="1389"/>
    <n v="1"/>
    <d v="2011-04-07T00:00:00"/>
    <x v="0"/>
    <n v="1"/>
    <s v="Santa Clara Community Organization"/>
    <n v="4225772"/>
    <n v="903197"/>
    <m/>
    <m/>
    <s v="BRIAN MURRY HOMES"/>
    <m/>
    <s v="3520 STARK ST"/>
    <x v="10"/>
    <x v="0"/>
    <x v="0"/>
    <m/>
  </r>
  <r>
    <n v="11"/>
    <n v="1400"/>
    <n v="1"/>
    <d v="2011-04-07T00:00:00"/>
    <x v="0"/>
    <n v="1"/>
    <s v="Northeast Neighbors"/>
    <n v="4242589"/>
    <n v="897214"/>
    <m/>
    <m/>
    <s v="MELTEBEKE DAVID"/>
    <m/>
    <s v="3221 LAKEMONT DR"/>
    <x v="10"/>
    <x v="0"/>
    <x v="0"/>
    <m/>
  </r>
  <r>
    <n v="11"/>
    <n v="1526"/>
    <n v="1"/>
    <d v="2011-04-12T00:00:00"/>
    <x v="0"/>
    <n v="1"/>
    <s v="Cal Young Neighborhood Association"/>
    <n v="4239628"/>
    <n v="890356"/>
    <m/>
    <m/>
    <s v="CASTRO GILBERT A"/>
    <m/>
    <s v="1629 CHASA ST"/>
    <x v="10"/>
    <x v="0"/>
    <x v="0"/>
    <m/>
  </r>
  <r>
    <n v="11"/>
    <n v="1050"/>
    <n v="1"/>
    <d v="2011-04-14T00:00:00"/>
    <x v="0"/>
    <n v="1"/>
    <s v="Friendly Area Neighbors"/>
    <n v="4234853"/>
    <n v="871356"/>
    <m/>
    <m/>
    <s v="BERNSTEIN JANET"/>
    <m/>
    <s v="1172 W 27TH PL"/>
    <x v="10"/>
    <x v="0"/>
    <x v="0"/>
    <m/>
  </r>
  <r>
    <n v="11"/>
    <n v="1516"/>
    <n v="1"/>
    <d v="2011-04-14T00:00:00"/>
    <x v="0"/>
    <n v="1"/>
    <s v="Active Bethel Citizens"/>
    <n v="4214673"/>
    <n v="885521"/>
    <m/>
    <m/>
    <s v="RIDGEWOOD CONSTRUCTION"/>
    <m/>
    <s v="595 RABER RD"/>
    <x v="10"/>
    <x v="0"/>
    <x v="0"/>
    <m/>
  </r>
  <r>
    <n v="11"/>
    <n v="1517"/>
    <n v="1"/>
    <d v="2011-04-14T00:00:00"/>
    <x v="0"/>
    <n v="1"/>
    <s v="Active Bethel Citizens"/>
    <n v="4214670"/>
    <n v="885467"/>
    <m/>
    <m/>
    <s v="RIDGEWOOD CONSTRUCTION"/>
    <m/>
    <s v="575 RABER RD"/>
    <x v="10"/>
    <x v="0"/>
    <x v="0"/>
    <m/>
  </r>
  <r>
    <n v="11"/>
    <n v="870"/>
    <n v="1"/>
    <d v="2011-04-19T00:00:00"/>
    <x v="0"/>
    <n v="1"/>
    <s v="Active Bethel Citizens"/>
    <n v="4212707"/>
    <n v="892077"/>
    <m/>
    <m/>
    <s v="SEERY JESSE"/>
    <m/>
    <s v="5535 EXCALIBER LN"/>
    <x v="10"/>
    <x v="0"/>
    <x v="0"/>
    <m/>
  </r>
  <r>
    <n v="11"/>
    <n v="1491"/>
    <n v="1"/>
    <d v="2011-04-19T00:00:00"/>
    <x v="3"/>
    <n v="2"/>
    <s v="West University Neighbors"/>
    <n v="4240871"/>
    <n v="875978"/>
    <m/>
    <m/>
    <s v="ANSLOW &amp; DEGENEAULT"/>
    <m/>
    <s v="323 E 17TH AVE"/>
    <x v="10"/>
    <x v="1"/>
    <x v="1"/>
    <m/>
  </r>
  <r>
    <n v="11"/>
    <n v="1897"/>
    <n v="1"/>
    <d v="2011-04-20T00:00:00"/>
    <x v="1"/>
    <n v="1"/>
    <s v="Active Bethel Citizens"/>
    <n v="4215055"/>
    <n v="891734"/>
    <m/>
    <s v="Woodland Park Estates"/>
    <s v="LIMITED PARTNERSHIP"/>
    <m/>
    <s v="1699 N TERRY ST, Unit 315"/>
    <x v="10"/>
    <x v="0"/>
    <x v="0"/>
    <m/>
  </r>
  <r>
    <n v="11"/>
    <n v="1730"/>
    <n v="1"/>
    <d v="2011-04-27T00:00:00"/>
    <x v="0"/>
    <n v="1"/>
    <s v="Northeast Neighbors"/>
    <n v="4249147"/>
    <n v="895289"/>
    <m/>
    <m/>
    <s v="FUTURE B HOMES INC"/>
    <m/>
    <s v="2953 LORD BYRON PL"/>
    <x v="10"/>
    <x v="0"/>
    <x v="0"/>
    <m/>
  </r>
  <r>
    <n v="11"/>
    <n v="1829"/>
    <n v="1"/>
    <d v="2011-04-27T00:00:00"/>
    <x v="0"/>
    <n v="1"/>
    <s v="Northeast Neighbors"/>
    <n v="4249146"/>
    <n v="895253"/>
    <m/>
    <m/>
    <s v="FUTURE B HOMES INC"/>
    <m/>
    <s v="2947 LORD BYRON PL"/>
    <x v="10"/>
    <x v="0"/>
    <x v="0"/>
    <m/>
  </r>
  <r>
    <n v="11"/>
    <n v="1843"/>
    <n v="1"/>
    <d v="2011-04-27T00:00:00"/>
    <x v="0"/>
    <n v="1"/>
    <s v="Churchill Area Neighbors"/>
    <n v="4224000"/>
    <n v="868870"/>
    <m/>
    <m/>
    <s v="STONE BRIDGE HOMES NW LLC"/>
    <m/>
    <s v="3467 TIMBERBROOK WAY"/>
    <x v="10"/>
    <x v="0"/>
    <x v="0"/>
    <m/>
  </r>
  <r>
    <n v="11"/>
    <n v="1729"/>
    <n v="1"/>
    <d v="2011-04-28T00:00:00"/>
    <x v="0"/>
    <n v="1"/>
    <s v="Northeast Neighbors"/>
    <n v="4249148"/>
    <n v="895318"/>
    <m/>
    <m/>
    <s v="FUTURE B HOMES INC"/>
    <m/>
    <s v="2961 LORD BYRON PL"/>
    <x v="10"/>
    <x v="0"/>
    <x v="0"/>
    <m/>
  </r>
  <r>
    <n v="11"/>
    <n v="1828"/>
    <n v="1"/>
    <d v="2011-04-28T00:00:00"/>
    <x v="0"/>
    <n v="1"/>
    <s v="Northeast Neighbors"/>
    <n v="4249151"/>
    <n v="895223"/>
    <m/>
    <m/>
    <s v="FUTURE B HOMES INC"/>
    <m/>
    <s v="2939 LORD BYRON PL"/>
    <x v="10"/>
    <x v="0"/>
    <x v="0"/>
    <m/>
  </r>
  <r>
    <n v="10"/>
    <n v="2803"/>
    <n v="1"/>
    <d v="2011-04-29T00:00:00"/>
    <x v="0"/>
    <n v="1"/>
    <s v="Churchill Area Neighbors"/>
    <n v="4223918"/>
    <n v="868702"/>
    <m/>
    <m/>
    <s v="HEITMAN CUSTOM HOMES"/>
    <m/>
    <s v="3491 TIMBERBROOK WAY"/>
    <x v="10"/>
    <x v="0"/>
    <x v="0"/>
    <m/>
  </r>
  <r>
    <n v="11"/>
    <n v="1594"/>
    <n v="1"/>
    <d v="2011-04-29T00:00:00"/>
    <x v="0"/>
    <n v="1"/>
    <s v="Churchill Area Neighbors"/>
    <n v="4224562"/>
    <n v="869407"/>
    <m/>
    <m/>
    <s v="HEITMAN CUSTOM HOMES"/>
    <m/>
    <s v="3290 TIMBERLINE DR"/>
    <x v="10"/>
    <x v="0"/>
    <x v="0"/>
    <m/>
  </r>
  <r>
    <n v="11"/>
    <n v="446"/>
    <n v="1"/>
    <d v="2011-05-02T00:00:00"/>
    <x v="0"/>
    <n v="1"/>
    <s v="Harlow Neighbors"/>
    <n v="4248768"/>
    <n v="886968"/>
    <m/>
    <m/>
    <s v="SIMPLICITY HOMES LLC"/>
    <m/>
    <s v="876 VAN DUYN ST"/>
    <x v="10"/>
    <x v="0"/>
    <x v="0"/>
    <m/>
  </r>
  <r>
    <n v="11"/>
    <n v="1980"/>
    <n v="1"/>
    <d v="2011-05-03T00:00:00"/>
    <x v="0"/>
    <n v="1"/>
    <s v="Harlow Neighbors"/>
    <n v="4248378"/>
    <n v="891487"/>
    <m/>
    <m/>
    <s v="HEITMAN CUSTOM HOMES"/>
    <m/>
    <s v="1782 PROVINCIAL WAY"/>
    <x v="10"/>
    <x v="0"/>
    <x v="0"/>
    <m/>
  </r>
  <r>
    <n v="11"/>
    <n v="2139"/>
    <n v="1"/>
    <d v="2011-05-04T00:00:00"/>
    <x v="1"/>
    <n v="1"/>
    <s v="Active Bethel Citizens"/>
    <n v="4215055"/>
    <n v="891734"/>
    <m/>
    <m/>
    <s v="FORSMAN DOUG"/>
    <m/>
    <s v="1699 N TERRY ST, Unit 290"/>
    <x v="10"/>
    <x v="0"/>
    <x v="0"/>
    <m/>
  </r>
  <r>
    <n v="11"/>
    <n v="1396"/>
    <n v="1"/>
    <d v="2011-05-05T00:00:00"/>
    <x v="0"/>
    <n v="1"/>
    <s v="Northeast Neighbors"/>
    <n v="4244494"/>
    <n v="899604"/>
    <m/>
    <m/>
    <s v="FAVREAU FAMILY TRUST"/>
    <m/>
    <s v="3750 NORWICH AVE"/>
    <x v="10"/>
    <x v="0"/>
    <x v="0"/>
    <m/>
  </r>
  <r>
    <n v="11"/>
    <n v="2004"/>
    <n v="1"/>
    <d v="2011-05-05T00:00:00"/>
    <x v="0"/>
    <n v="1"/>
    <s v="Harlow Neighbors"/>
    <n v="4250624"/>
    <n v="886835"/>
    <m/>
    <m/>
    <s v="DAVEY LIVING TRUST"/>
    <m/>
    <s v="822 SHERATON DR"/>
    <x v="10"/>
    <x v="0"/>
    <x v="0"/>
    <m/>
  </r>
  <r>
    <n v="11"/>
    <n v="2025"/>
    <n v="1"/>
    <d v="2011-05-09T00:00:00"/>
    <x v="0"/>
    <n v="1"/>
    <s v="Active Bethel Citizens"/>
    <n v="4212575"/>
    <n v="892515"/>
    <m/>
    <m/>
    <s v="SEERY JESSE"/>
    <m/>
    <s v="5547 TRIBUTE WAY"/>
    <x v="10"/>
    <x v="0"/>
    <x v="0"/>
    <m/>
  </r>
  <r>
    <n v="11"/>
    <n v="1797"/>
    <n v="1"/>
    <d v="2011-05-11T00:00:00"/>
    <x v="0"/>
    <n v="1"/>
    <s v="Industrial Corridor Community Organization"/>
    <n v="4219965"/>
    <n v="901892"/>
    <m/>
    <m/>
    <s v="LUSK TONY"/>
    <m/>
    <s v="90185 ZUMWALT ST"/>
    <x v="10"/>
    <x v="0"/>
    <x v="0"/>
    <m/>
  </r>
  <r>
    <n v="11"/>
    <n v="1978"/>
    <n v="1"/>
    <d v="2011-05-12T00:00:00"/>
    <x v="0"/>
    <n v="1"/>
    <s v="Churchill Area Neighbors"/>
    <n v="4224047"/>
    <n v="868906"/>
    <m/>
    <m/>
    <s v="HEITMAN CUSTOM HOMES"/>
    <m/>
    <s v="3459 TIMBERBROOK WAY"/>
    <x v="10"/>
    <x v="0"/>
    <x v="0"/>
    <m/>
  </r>
  <r>
    <n v="11"/>
    <n v="1981"/>
    <n v="1"/>
    <d v="2011-05-12T00:00:00"/>
    <x v="0"/>
    <n v="1"/>
    <s v="Harlow Neighbors"/>
    <n v="4248371"/>
    <n v="891294"/>
    <m/>
    <m/>
    <s v="HEITMAN CUSTOM HOMES"/>
    <m/>
    <s v="1748 PROVINCIAL WAY"/>
    <x v="10"/>
    <x v="0"/>
    <x v="0"/>
    <m/>
  </r>
  <r>
    <n v="11"/>
    <n v="2051"/>
    <n v="1"/>
    <d v="2011-05-12T00:00:00"/>
    <x v="0"/>
    <n v="1"/>
    <s v="Santa Clara Community Organization"/>
    <n v="4225792"/>
    <n v="903382"/>
    <m/>
    <m/>
    <s v="BRIAN MURRY CONSTRUCTION LLC"/>
    <m/>
    <s v="3550 STARK ST"/>
    <x v="10"/>
    <x v="0"/>
    <x v="0"/>
    <m/>
  </r>
  <r>
    <n v="11"/>
    <n v="2034"/>
    <n v="1"/>
    <d v="2011-05-16T00:00:00"/>
    <x v="0"/>
    <n v="1"/>
    <s v="Santa Clara Community Organization"/>
    <n v="4225785"/>
    <n v="903322"/>
    <m/>
    <m/>
    <s v="KONOLD GARY"/>
    <m/>
    <s v="3540 STARK ST"/>
    <x v="10"/>
    <x v="0"/>
    <x v="0"/>
    <m/>
  </r>
  <r>
    <n v="11"/>
    <n v="2024"/>
    <n v="1"/>
    <d v="2011-05-18T00:00:00"/>
    <x v="0"/>
    <n v="1"/>
    <s v="Active Bethel Citizens"/>
    <n v="4212559"/>
    <n v="892315"/>
    <m/>
    <m/>
    <s v="SEERY JESSE"/>
    <m/>
    <s v="5573 EDNA WAY"/>
    <x v="10"/>
    <x v="0"/>
    <x v="0"/>
    <m/>
  </r>
  <r>
    <n v="11"/>
    <n v="2202"/>
    <n v="1"/>
    <d v="2011-05-18T00:00:00"/>
    <x v="0"/>
    <n v="1"/>
    <s v="River Road Community Organization"/>
    <n v="4227238"/>
    <n v="890221"/>
    <m/>
    <m/>
    <s v="FIREBOLT LLC"/>
    <m/>
    <s v="1131 VERONICA LN"/>
    <x v="10"/>
    <x v="0"/>
    <x v="0"/>
    <m/>
  </r>
  <r>
    <n v="11"/>
    <n v="2332"/>
    <n v="1"/>
    <d v="2011-05-24T00:00:00"/>
    <x v="0"/>
    <n v="1"/>
    <s v="Cal Young Neighborhood Association"/>
    <n v="4243835"/>
    <n v="888263"/>
    <m/>
    <m/>
    <s v="BRUCE WIECHERT CUSTOM HOMES"/>
    <m/>
    <s v="2207 SANDY DR"/>
    <x v="10"/>
    <x v="0"/>
    <x v="0"/>
    <m/>
  </r>
  <r>
    <n v="11"/>
    <n v="1847"/>
    <n v="1"/>
    <d v="2011-05-31T00:00:00"/>
    <x v="0"/>
    <n v="1"/>
    <s v="Laurel Hill Valley Citizens"/>
    <n v="4250507"/>
    <n v="874473"/>
    <m/>
    <m/>
    <s v="WORCESTER DOUG"/>
    <m/>
    <s v="1924 AUGUSTA ST"/>
    <x v="10"/>
    <x v="0"/>
    <x v="0"/>
    <m/>
  </r>
  <r>
    <n v="11"/>
    <n v="2381"/>
    <n v="1"/>
    <d v="2011-05-31T00:00:00"/>
    <x v="0"/>
    <n v="1"/>
    <s v="Cal Young Neighborhood Association"/>
    <n v="4239108"/>
    <n v="886530"/>
    <m/>
    <m/>
    <s v="JACK ADKINS CONSTRUCTION"/>
    <m/>
    <s v="839 MEADOW BUTTE LP"/>
    <x v="10"/>
    <x v="0"/>
    <x v="0"/>
    <m/>
  </r>
  <r>
    <n v="11"/>
    <n v="2349"/>
    <n v="1"/>
    <d v="2011-06-01T00:00:00"/>
    <x v="0"/>
    <n v="1"/>
    <s v="Churchill Area Neighbors"/>
    <n v="4224277"/>
    <n v="869000"/>
    <m/>
    <m/>
    <s v="HEITMAN CUSTOM HOMES"/>
    <m/>
    <s v="3427 TIMBERBROOK WAY"/>
    <x v="10"/>
    <x v="0"/>
    <x v="0"/>
    <m/>
  </r>
  <r>
    <n v="11"/>
    <n v="2172"/>
    <n v="1"/>
    <d v="2011-06-03T00:00:00"/>
    <x v="6"/>
    <n v="1"/>
    <s v="Harlow Neighbors"/>
    <n v="4248045"/>
    <n v="889789"/>
    <m/>
    <m/>
    <s v="MCCORMICK AMY"/>
    <m/>
    <s v="1508 BAR M DR, Unit A"/>
    <x v="10"/>
    <x v="0"/>
    <x v="0"/>
    <m/>
  </r>
  <r>
    <n v="11"/>
    <n v="2387"/>
    <n v="1"/>
    <d v="2011-06-03T00:00:00"/>
    <x v="0"/>
    <n v="1"/>
    <s v="Northeast Neighbors"/>
    <n v="4244373"/>
    <n v="899280"/>
    <m/>
    <m/>
    <s v="MACKEY DAVID W (BO)"/>
    <m/>
    <s v="3690 MARCELLA DR"/>
    <x v="10"/>
    <x v="0"/>
    <x v="0"/>
    <m/>
  </r>
  <r>
    <n v="10"/>
    <n v="5730"/>
    <n v="1"/>
    <d v="2011-06-08T00:00:00"/>
    <x v="0"/>
    <n v="1"/>
    <s v="River Road Community Organization"/>
    <n v="4232643"/>
    <n v="891486"/>
    <m/>
    <m/>
    <s v="DWG2 LLC"/>
    <m/>
    <s v="1251 RIVER RD"/>
    <x v="10"/>
    <x v="0"/>
    <x v="0"/>
    <m/>
  </r>
  <r>
    <n v="10"/>
    <n v="5733"/>
    <n v="1"/>
    <d v="2011-06-08T00:00:00"/>
    <x v="0"/>
    <n v="1"/>
    <s v="River Road Community Organization"/>
    <n v="4232467"/>
    <n v="891525"/>
    <m/>
    <m/>
    <s v="DWG2 LLC"/>
    <m/>
    <s v="1255 RIVER RD"/>
    <x v="10"/>
    <x v="0"/>
    <x v="0"/>
    <m/>
  </r>
  <r>
    <n v="11"/>
    <n v="2289"/>
    <n v="1"/>
    <d v="2011-06-13T00:00:00"/>
    <x v="6"/>
    <n v="1"/>
    <s v="Far West Neighborhood Association"/>
    <n v="4231668"/>
    <n v="874457"/>
    <m/>
    <m/>
    <s v="PURDY THEODORE P"/>
    <m/>
    <s v="2145 GARFIELD ST, Unit A"/>
    <x v="10"/>
    <x v="0"/>
    <x v="0"/>
    <m/>
  </r>
  <r>
    <n v="11"/>
    <n v="2444"/>
    <n v="1"/>
    <d v="2011-06-14T00:00:00"/>
    <x v="0"/>
    <n v="1"/>
    <s v="Whiteaker Community Council"/>
    <n v="4233605"/>
    <n v="880885"/>
    <m/>
    <m/>
    <s v="MONDELLO JAYNE"/>
    <m/>
    <s v="1520 W 5TH AVE"/>
    <x v="10"/>
    <x v="0"/>
    <x v="0"/>
    <m/>
  </r>
  <r>
    <n v="11"/>
    <n v="1739"/>
    <n v="1"/>
    <d v="2011-06-15T00:00:00"/>
    <x v="5"/>
    <n v="1"/>
    <s v="Harlow Neighbors"/>
    <n v="4250655"/>
    <n v="881381"/>
    <m/>
    <m/>
    <s v="OREGON ESTATES LLC"/>
    <m/>
    <s v="355 MIA LN"/>
    <x v="10"/>
    <x v="3"/>
    <x v="1"/>
    <s v="Attached on own lot. Changed proposed BPR code from duplex to condo, row or townhouse."/>
  </r>
  <r>
    <n v="11"/>
    <n v="1740"/>
    <n v="1"/>
    <d v="2011-06-15T00:00:00"/>
    <x v="5"/>
    <n v="1"/>
    <s v="Harlow Neighbors"/>
    <n v="4250657"/>
    <n v="881320"/>
    <m/>
    <m/>
    <s v="OREGON ESTATES LLC"/>
    <m/>
    <s v="375 MIA LN"/>
    <x v="10"/>
    <x v="3"/>
    <x v="1"/>
    <s v="Attached on own lot. Changed proposed BPR code from duplex to condo, row or townhouse."/>
  </r>
  <r>
    <n v="11"/>
    <n v="1944"/>
    <n v="1"/>
    <d v="2011-06-15T00:00:00"/>
    <x v="0"/>
    <n v="1"/>
    <s v="River Road Community Organization"/>
    <n v="4233185"/>
    <n v="891119"/>
    <m/>
    <m/>
    <s v="BAUDICHON PHILIP &amp; DEBRA"/>
    <m/>
    <s v="131 ARBOR DR"/>
    <x v="10"/>
    <x v="0"/>
    <x v="0"/>
    <m/>
  </r>
  <r>
    <n v="11"/>
    <n v="2660"/>
    <n v="1"/>
    <d v="2011-06-15T00:00:00"/>
    <x v="0"/>
    <n v="1"/>
    <s v="Harlow Neighbors"/>
    <n v="4247741"/>
    <n v="890778"/>
    <m/>
    <m/>
    <s v="ADKINS MARK L"/>
    <m/>
    <s v="1673 BEST LN"/>
    <x v="10"/>
    <x v="0"/>
    <x v="0"/>
    <m/>
  </r>
  <r>
    <n v="11"/>
    <n v="2591"/>
    <n v="1"/>
    <d v="2011-06-17T00:00:00"/>
    <x v="6"/>
    <n v="1"/>
    <s v="Laurel Hill Valley Citizens"/>
    <n v="4250257"/>
    <n v="869925"/>
    <m/>
    <m/>
    <s v="MACKIE SUZANNE A"/>
    <m/>
    <s v="3091 HENDRICKS HILL DR, Unit A"/>
    <x v="10"/>
    <x v="0"/>
    <x v="0"/>
    <m/>
  </r>
  <r>
    <n v="11"/>
    <n v="836"/>
    <n v="1"/>
    <d v="2011-06-20T00:00:00"/>
    <x v="6"/>
    <n v="1"/>
    <s v="South University Neighborhood Association"/>
    <n v="4245290"/>
    <n v="873034"/>
    <m/>
    <m/>
    <s v="MCKINLAY BRUCE &amp; A GAY"/>
    <m/>
    <s v="1451 E 24TH AVE, Unit A"/>
    <x v="10"/>
    <x v="0"/>
    <x v="0"/>
    <m/>
  </r>
  <r>
    <n v="11"/>
    <n v="2317"/>
    <n v="1"/>
    <d v="2011-06-20T00:00:00"/>
    <x v="6"/>
    <n v="1"/>
    <s v="Southeast Neighbors"/>
    <n v="4242200"/>
    <n v="866498"/>
    <m/>
    <m/>
    <s v="FAIRLAMB ELIZABETH L"/>
    <m/>
    <s v="3745 HILYARD ST, Unit A"/>
    <x v="10"/>
    <x v="0"/>
    <x v="0"/>
    <m/>
  </r>
  <r>
    <n v="11"/>
    <n v="580"/>
    <n v="1"/>
    <d v="2011-06-21T00:00:00"/>
    <x v="7"/>
    <n v="6"/>
    <s v="West University Neighbors"/>
    <n v="4241459"/>
    <n v="875156"/>
    <m/>
    <s v="Bruckart Apartments"/>
    <s v="ANSLOW &amp; DEGENEAULT"/>
    <s v="BRUCKART HOUSE"/>
    <s v="1896 FERRY ST"/>
    <x v="10"/>
    <x v="2"/>
    <x v="1"/>
    <m/>
  </r>
  <r>
    <n v="11"/>
    <n v="1085"/>
    <n v="1"/>
    <d v="2011-06-21T00:00:00"/>
    <x v="7"/>
    <n v="8"/>
    <s v="Harlow Neighbors"/>
    <n v="4247849"/>
    <n v="890936"/>
    <m/>
    <m/>
    <s v="METROPOLITAN AFFORD HOUSING"/>
    <s v="WILLAKENZIE CROSSING APARTMENTS"/>
    <s v="3075 WILLAKENZIE RD"/>
    <x v="10"/>
    <x v="2"/>
    <x v="1"/>
    <m/>
  </r>
  <r>
    <n v="11"/>
    <n v="1086"/>
    <n v="1"/>
    <d v="2011-06-21T00:00:00"/>
    <x v="7"/>
    <n v="8"/>
    <s v="Harlow Neighbors"/>
    <n v="4247822"/>
    <n v="890856"/>
    <m/>
    <m/>
    <s v="METROPOLITAN AFFORD HOUSING"/>
    <s v="WILLAKENZIE CROSSING APARTMENTS"/>
    <s v="3073 WILLAKENZIE RD"/>
    <x v="10"/>
    <x v="2"/>
    <x v="1"/>
    <m/>
  </r>
  <r>
    <n v="11"/>
    <n v="1087"/>
    <n v="1"/>
    <d v="2011-06-21T00:00:00"/>
    <x v="8"/>
    <n v="4"/>
    <s v="Harlow Neighbors"/>
    <n v="4247887"/>
    <n v="890890"/>
    <m/>
    <m/>
    <s v="METROPOLITAN AFFORD HOUSING"/>
    <s v="WILLAKENZIE CROSSING APARTMENTS"/>
    <s v="3071 WILLAKENZIE RD"/>
    <x v="10"/>
    <x v="1"/>
    <x v="1"/>
    <m/>
  </r>
  <r>
    <n v="11"/>
    <n v="1088"/>
    <n v="1"/>
    <d v="2011-06-21T00:00:00"/>
    <x v="7"/>
    <n v="8"/>
    <s v="Harlow Neighbors"/>
    <n v="4248045"/>
    <n v="890927"/>
    <m/>
    <m/>
    <s v="METROPOLITAN AFFORD HOUSING"/>
    <s v="WILLAKENZIE CROSSING APARTMENTS"/>
    <s v="3067 WILLAKENZIE RD"/>
    <x v="10"/>
    <x v="2"/>
    <x v="1"/>
    <m/>
  </r>
  <r>
    <n v="11"/>
    <n v="1089"/>
    <n v="1"/>
    <d v="2011-06-21T00:00:00"/>
    <x v="8"/>
    <n v="4"/>
    <s v="Harlow Neighbors"/>
    <n v="4248005"/>
    <n v="890891"/>
    <m/>
    <m/>
    <s v="METROPOLITAN AFFORD HOUSING"/>
    <s v="WILLAKENZIE CROSSING APARTMENTS"/>
    <s v="3069 WILLAKENZIE RD"/>
    <x v="10"/>
    <x v="1"/>
    <x v="1"/>
    <m/>
  </r>
  <r>
    <n v="11"/>
    <n v="1090"/>
    <n v="1"/>
    <d v="2011-06-21T00:00:00"/>
    <x v="7"/>
    <n v="8"/>
    <s v="Harlow Neighbors"/>
    <n v="4248009"/>
    <n v="890724"/>
    <m/>
    <m/>
    <s v="METROPOLITAN AFFORD HOUSING"/>
    <s v="WILLAKENZIE CROSSING APARTMENTS"/>
    <s v="3065 WILLAKENZIE RD"/>
    <x v="10"/>
    <x v="2"/>
    <x v="1"/>
    <m/>
  </r>
  <r>
    <n v="11"/>
    <n v="1091"/>
    <n v="1"/>
    <d v="2011-06-21T00:00:00"/>
    <x v="7"/>
    <n v="8"/>
    <s v="Harlow Neighbors"/>
    <n v="4248010"/>
    <n v="890671"/>
    <m/>
    <m/>
    <s v="METROPOLITAN AFFORD HOUSING"/>
    <s v="WILLAKENZIE CROSSING APARTMENTS"/>
    <s v="3063 WILLAKENZIE RD"/>
    <x v="10"/>
    <x v="2"/>
    <x v="1"/>
    <m/>
  </r>
  <r>
    <n v="11"/>
    <n v="1092"/>
    <n v="1"/>
    <d v="2011-06-21T00:00:00"/>
    <x v="8"/>
    <n v="4"/>
    <s v="Harlow Neighbors"/>
    <n v="4247963"/>
    <n v="890583"/>
    <m/>
    <m/>
    <s v="METROPOLITAN AFFORD HOUSING"/>
    <s v="WILLAKENZIE CROSSING APARTMENTS"/>
    <s v="3059 WILLAKENZIE RD"/>
    <x v="10"/>
    <x v="1"/>
    <x v="1"/>
    <m/>
  </r>
  <r>
    <n v="11"/>
    <n v="1093"/>
    <n v="1"/>
    <d v="2011-06-21T00:00:00"/>
    <x v="7"/>
    <n v="4"/>
    <s v="Harlow Neighbors"/>
    <n v="4248050"/>
    <n v="890581"/>
    <m/>
    <m/>
    <s v="METROPOLITAN AFFORD HOUSING"/>
    <s v="WILLAKENZIE CROSSING APARTMENTS"/>
    <s v="3061 WILLAKENZIE RD"/>
    <x v="10"/>
    <x v="1"/>
    <x v="1"/>
    <s v="Change proposed use code from 5-19 units to 1-4 units?"/>
  </r>
  <r>
    <n v="11"/>
    <n v="2732"/>
    <n v="1"/>
    <d v="2011-06-21T00:00:00"/>
    <x v="0"/>
    <n v="1"/>
    <s v="Friendly Area Neighbors"/>
    <n v="4236445"/>
    <n v="873815"/>
    <m/>
    <m/>
    <s v="NIEDERMEYER PAUL &amp; STEPHANIE"/>
    <m/>
    <s v="2220 MONROE ST"/>
    <x v="10"/>
    <x v="0"/>
    <x v="0"/>
    <m/>
  </r>
  <r>
    <n v="11"/>
    <n v="2641"/>
    <n v="1"/>
    <d v="2011-06-22T00:00:00"/>
    <x v="6"/>
    <n v="1"/>
    <s v="Friendly Area Neighbors"/>
    <n v="4234913"/>
    <n v="872895"/>
    <m/>
    <m/>
    <s v="ATHEARN DANIEL R"/>
    <m/>
    <s v="2440 VAN BUREN ST, Unit A"/>
    <x v="10"/>
    <x v="0"/>
    <x v="0"/>
    <m/>
  </r>
  <r>
    <n v="11"/>
    <n v="2813"/>
    <n v="1"/>
    <d v="2011-06-22T00:00:00"/>
    <x v="0"/>
    <n v="1"/>
    <s v="Active Bethel Citizens"/>
    <n v="4214591"/>
    <n v="885112"/>
    <m/>
    <m/>
    <s v="GREENBRIER LEVEL 3 PROPERTIE"/>
    <m/>
    <s v="5442 PRANZ PL"/>
    <x v="10"/>
    <x v="0"/>
    <x v="0"/>
    <m/>
  </r>
  <r>
    <n v="11"/>
    <n v="2754"/>
    <n v="1"/>
    <d v="2011-06-23T00:00:00"/>
    <x v="0"/>
    <n v="1"/>
    <s v="Active Bethel Citizens"/>
    <n v="4212719"/>
    <n v="892314"/>
    <m/>
    <m/>
    <s v="SEERY JESSE"/>
    <m/>
    <s v="5533 EDNA WAY"/>
    <x v="10"/>
    <x v="0"/>
    <x v="0"/>
    <m/>
  </r>
  <r>
    <n v="11"/>
    <n v="2845"/>
    <n v="1"/>
    <d v="2011-06-28T00:00:00"/>
    <x v="6"/>
    <n v="1"/>
    <s v="Friendly Area Neighbors"/>
    <n v="4238550"/>
    <n v="874282"/>
    <m/>
    <m/>
    <s v="CASE ROBERT M &amp; PAMELA L"/>
    <m/>
    <s v="2108 CHARNELTON ALY, Unit A"/>
    <x v="10"/>
    <x v="0"/>
    <x v="0"/>
    <m/>
  </r>
  <r>
    <n v="11"/>
    <n v="2972"/>
    <n v="1"/>
    <d v="2011-07-05T00:00:00"/>
    <x v="0"/>
    <n v="1"/>
    <s v="Active Bethel Citizens"/>
    <n v="4212362"/>
    <n v="892219"/>
    <m/>
    <m/>
    <s v="SEERY JESSE"/>
    <m/>
    <s v="1896 HEATH DR"/>
    <x v="10"/>
    <x v="0"/>
    <x v="0"/>
    <m/>
  </r>
  <r>
    <n v="11"/>
    <n v="2658"/>
    <n v="1"/>
    <d v="2011-07-06T00:00:00"/>
    <x v="3"/>
    <n v="2"/>
    <s v="Friendly Area Neighbors"/>
    <n v="4239687"/>
    <n v="872741"/>
    <m/>
    <m/>
    <s v="ADKINS MARK L"/>
    <m/>
    <s v="2443 PORTLAND ST"/>
    <x v="10"/>
    <x v="1"/>
    <x v="1"/>
    <m/>
  </r>
  <r>
    <n v="11"/>
    <n v="2712"/>
    <n v="1"/>
    <d v="2011-07-11T00:00:00"/>
    <x v="2"/>
    <n v="1"/>
    <s v="Santa Clara Community Organization"/>
    <n v="4233049"/>
    <n v="897169"/>
    <m/>
    <m/>
    <s v="HUGHES LELAND G &amp; J S"/>
    <m/>
    <s v="181 ROSS LN"/>
    <x v="10"/>
    <x v="0"/>
    <x v="0"/>
    <m/>
  </r>
  <r>
    <n v="11"/>
    <n v="2832"/>
    <n v="1"/>
    <d v="2011-07-11T00:00:00"/>
    <x v="0"/>
    <n v="1"/>
    <s v="Active Bethel Citizens"/>
    <n v="4223080"/>
    <n v="892023"/>
    <m/>
    <m/>
    <s v="BRAUN CHRIS &amp; JENNIFER"/>
    <m/>
    <s v="3758 BARGER DR"/>
    <x v="10"/>
    <x v="0"/>
    <x v="0"/>
    <m/>
  </r>
  <r>
    <n v="11"/>
    <n v="2525"/>
    <n v="1"/>
    <d v="2011-07-12T00:00:00"/>
    <x v="0"/>
    <n v="1"/>
    <s v="Amazon Neighbors Association"/>
    <n v="4243971"/>
    <n v="870972"/>
    <s v="Secondary Dwelling Unit"/>
    <m/>
    <s v="ALBANO ROBERT"/>
    <m/>
    <s v="2750 UNIVERSITY ST"/>
    <x v="10"/>
    <x v="0"/>
    <x v="0"/>
    <s v="Need to count two here, a SFD and a SDU, so tallying in excel changed proposed du from 2 to 1 and added duplicate record. However, proposed du remains 2 in aptwin."/>
  </r>
  <r>
    <n v="11"/>
    <n v="2525"/>
    <n v="1"/>
    <d v="2011-07-13T00:00:00"/>
    <x v="6"/>
    <n v="1"/>
    <s v="Amazon Neighbors Association"/>
    <n v="4243971"/>
    <n v="870972"/>
    <s v="Secondary Dwelling Unit"/>
    <m/>
    <s v="ALBANO ROBERT"/>
    <m/>
    <s v="2751 UNIVERSITY ST"/>
    <x v="10"/>
    <x v="0"/>
    <x v="0"/>
    <s v="Need to count two here, a SFD and a SDU SO THIS IS A DUPLICATE RECORD THAT I ADDED TO EXCEL ONLY AND MADE THE PROPOSED USE A SDU.."/>
  </r>
  <r>
    <n v="11"/>
    <n v="2547"/>
    <n v="1"/>
    <d v="2011-07-13T00:00:00"/>
    <x v="6"/>
    <n v="1"/>
    <s v="Amazon Neighbors Association"/>
    <n v="4245317"/>
    <n v="872694"/>
    <m/>
    <m/>
    <s v="CROSS FRANCES M"/>
    <m/>
    <s v="2457 NIXON ST, Unit A"/>
    <x v="10"/>
    <x v="0"/>
    <x v="0"/>
    <m/>
  </r>
  <r>
    <n v="11"/>
    <n v="2977"/>
    <n v="1"/>
    <d v="2011-07-14T00:00:00"/>
    <x v="0"/>
    <n v="1"/>
    <s v="Active Bethel Citizens"/>
    <n v="4211336"/>
    <n v="890013"/>
    <m/>
    <m/>
    <s v="HAYDEN HOMES LLC"/>
    <m/>
    <s v="5846 AVALON ST"/>
    <x v="10"/>
    <x v="0"/>
    <x v="0"/>
    <m/>
  </r>
  <r>
    <n v="11"/>
    <n v="2931"/>
    <n v="1"/>
    <d v="2011-07-19T00:00:00"/>
    <x v="0"/>
    <n v="1"/>
    <s v="Cal Young Neighborhood Association"/>
    <n v="4238835"/>
    <n v="886451"/>
    <m/>
    <m/>
    <s v="JACK ADKINS CONSTRUCTION"/>
    <m/>
    <s v="873 MEADOW BUTTE LP"/>
    <x v="10"/>
    <x v="0"/>
    <x v="0"/>
    <m/>
  </r>
  <r>
    <n v="11"/>
    <n v="3080"/>
    <n v="1"/>
    <d v="2011-07-22T00:00:00"/>
    <x v="6"/>
    <n v="1"/>
    <s v="Fairmount Neighbors"/>
    <n v="4247414"/>
    <n v="871255"/>
    <m/>
    <m/>
    <s v="PARDO SALVADOR"/>
    <m/>
    <s v="2781 SPRING BLVD, Unit A"/>
    <x v="10"/>
    <x v="0"/>
    <x v="0"/>
    <m/>
  </r>
  <r>
    <n v="11"/>
    <n v="1178"/>
    <n v="1"/>
    <d v="2011-07-25T00:00:00"/>
    <x v="7"/>
    <n v="5"/>
    <s v="West University Neighbors"/>
    <n v="4241664"/>
    <n v="875720"/>
    <m/>
    <m/>
    <s v="FRONTIER L-602-A JOINT VENTU"/>
    <m/>
    <s v="515 E 17TH ALY"/>
    <x v="10"/>
    <x v="2"/>
    <x v="1"/>
    <m/>
  </r>
  <r>
    <n v="11"/>
    <n v="2097"/>
    <n v="1"/>
    <d v="2011-07-26T00:00:00"/>
    <x v="0"/>
    <n v="1"/>
    <s v="Fairmount Neighbors"/>
    <n v="4246195"/>
    <n v="869081"/>
    <m/>
    <m/>
    <s v="EVANS TOM"/>
    <m/>
    <s v="1797 E 30TH AVE"/>
    <x v="10"/>
    <x v="0"/>
    <x v="0"/>
    <m/>
  </r>
  <r>
    <n v="11"/>
    <n v="3202"/>
    <n v="1"/>
    <d v="2011-07-27T00:00:00"/>
    <x v="0"/>
    <n v="1"/>
    <s v="Fairmount Neighbors"/>
    <n v="4247439"/>
    <n v="870829"/>
    <m/>
    <m/>
    <s v="DICKMAN ALAN &amp; SUE"/>
    <m/>
    <s v="2812 SPRING BLVD"/>
    <x v="10"/>
    <x v="0"/>
    <x v="0"/>
    <m/>
  </r>
  <r>
    <n v="11"/>
    <n v="1935"/>
    <n v="1"/>
    <d v="2011-07-28T00:00:00"/>
    <x v="8"/>
    <n v="4"/>
    <s v="Far West Neighborhood Association"/>
    <n v="4231032"/>
    <n v="876127"/>
    <m/>
    <m/>
    <s v="WESTMORELAND VILLAGE LLC"/>
    <m/>
    <s v="2163 W 18TH AVE"/>
    <x v="10"/>
    <x v="1"/>
    <x v="1"/>
    <m/>
  </r>
  <r>
    <n v="11"/>
    <n v="3488"/>
    <n v="1"/>
    <d v="2011-07-28T00:00:00"/>
    <x v="0"/>
    <n v="1"/>
    <s v="Harlow Neighbors"/>
    <n v="4248492"/>
    <n v="891107"/>
    <m/>
    <m/>
    <s v="HEITMAN CUSTOM HOMES"/>
    <m/>
    <s v="3081 KINGS WEST ST"/>
    <x v="10"/>
    <x v="0"/>
    <x v="0"/>
    <m/>
  </r>
  <r>
    <n v="11"/>
    <n v="3237"/>
    <n v="1"/>
    <d v="2011-07-29T00:00:00"/>
    <x v="0"/>
    <n v="1"/>
    <s v="Active Bethel Citizens"/>
    <n v="4212519"/>
    <n v="892319"/>
    <m/>
    <m/>
    <s v="SEERY JESSE"/>
    <m/>
    <s v="5587 EDNA WAY"/>
    <x v="10"/>
    <x v="0"/>
    <x v="0"/>
    <m/>
  </r>
  <r>
    <n v="11"/>
    <n v="3623"/>
    <n v="1"/>
    <d v="2011-07-29T00:00:00"/>
    <x v="0"/>
    <n v="1"/>
    <s v="Cal Young Neighborhood Association"/>
    <n v="4240416"/>
    <n v="889449"/>
    <m/>
    <m/>
    <s v="WILSON JEFF &amp; DEBRA"/>
    <m/>
    <s v="1452 PIPER LN"/>
    <x v="10"/>
    <x v="0"/>
    <x v="0"/>
    <m/>
  </r>
  <r>
    <n v="11"/>
    <n v="3660"/>
    <n v="1"/>
    <d v="2011-08-01T00:00:00"/>
    <x v="6"/>
    <n v="1"/>
    <s v="River Road Community Organization"/>
    <n v="4233372"/>
    <n v="885952"/>
    <m/>
    <m/>
    <s v="HANDY-HULME LIVING TRUST"/>
    <m/>
    <s v="455 RIVER RD, Unit A"/>
    <x v="10"/>
    <x v="0"/>
    <x v="0"/>
    <m/>
  </r>
  <r>
    <n v="11"/>
    <n v="3501"/>
    <n v="1"/>
    <d v="2011-08-02T00:00:00"/>
    <x v="0"/>
    <n v="1"/>
    <s v="Active Bethel Citizens"/>
    <n v="4220339"/>
    <n v="895336"/>
    <m/>
    <m/>
    <s v="SIMPLICITY HOMES LLC"/>
    <m/>
    <s v="4203 HEINS CT"/>
    <x v="10"/>
    <x v="0"/>
    <x v="0"/>
    <m/>
  </r>
  <r>
    <n v="11"/>
    <n v="3039"/>
    <n v="1"/>
    <d v="2011-08-08T00:00:00"/>
    <x v="0"/>
    <n v="1"/>
    <s v="Southeast Neighbors"/>
    <n v="4241135"/>
    <n v="861014"/>
    <m/>
    <m/>
    <s v="EVANS TOM"/>
    <m/>
    <s v="5170 MIRAMAR ST"/>
    <x v="10"/>
    <x v="0"/>
    <x v="0"/>
    <m/>
  </r>
  <r>
    <n v="11"/>
    <n v="2905"/>
    <n v="1"/>
    <d v="2011-08-12T00:00:00"/>
    <x v="6"/>
    <n v="1"/>
    <s v="Friendly Area Neighbors"/>
    <n v="4236263"/>
    <n v="875626"/>
    <m/>
    <m/>
    <s v="LUCIR JALANA &amp; LESILE"/>
    <m/>
    <s v="1819 FRIENDLY ST, Unit A"/>
    <x v="10"/>
    <x v="0"/>
    <x v="0"/>
    <m/>
  </r>
  <r>
    <n v="11"/>
    <n v="3922"/>
    <n v="1"/>
    <d v="2011-08-17T00:00:00"/>
    <x v="0"/>
    <n v="1"/>
    <s v="Cal Young Neighborhood Association"/>
    <n v="4239122"/>
    <n v="888213"/>
    <m/>
    <m/>
    <s v="BRUCE WIECHERT CUSTOM HOMES"/>
    <m/>
    <s v="1249 DEBRICK RD"/>
    <x v="10"/>
    <x v="0"/>
    <x v="0"/>
    <m/>
  </r>
  <r>
    <n v="11"/>
    <n v="3896"/>
    <n v="1"/>
    <d v="2011-08-19T00:00:00"/>
    <x v="1"/>
    <n v="1"/>
    <s v="Active Bethel Citizens"/>
    <n v="4214949"/>
    <n v="888055"/>
    <m/>
    <s v="Daneland MHP"/>
    <s v="DANELAND MBL HOME PARK LLC"/>
    <m/>
    <s v="1199 N TERRY ST, Unit 402"/>
    <x v="10"/>
    <x v="0"/>
    <x v="0"/>
    <m/>
  </r>
  <r>
    <n v="11"/>
    <n v="3842"/>
    <n v="1"/>
    <d v="2011-08-24T00:00:00"/>
    <x v="3"/>
    <n v="2"/>
    <s v="West University Neighbors"/>
    <n v="4242033"/>
    <n v="876547"/>
    <m/>
    <m/>
    <s v="DEGENEAULT &amp; ANSLOW INC"/>
    <m/>
    <s v="1523 PATTERSON ST"/>
    <x v="10"/>
    <x v="1"/>
    <x v="1"/>
    <m/>
  </r>
  <r>
    <n v="11"/>
    <n v="2336"/>
    <n v="1"/>
    <d v="2011-08-26T00:00:00"/>
    <x v="7"/>
    <n v="8"/>
    <s v="West University Neighbors"/>
    <n v="4242383"/>
    <n v="878774"/>
    <m/>
    <m/>
    <s v="HILYARD TOWNHOMES LLC"/>
    <m/>
    <s v="940 HILYARD ST"/>
    <x v="10"/>
    <x v="2"/>
    <x v="1"/>
    <m/>
  </r>
  <r>
    <n v="11"/>
    <n v="2366"/>
    <n v="1"/>
    <d v="2011-08-26T00:00:00"/>
    <x v="7"/>
    <n v="5"/>
    <s v="West University Neighbors"/>
    <n v="4242302"/>
    <n v="878779"/>
    <m/>
    <m/>
    <s v="HILYARD TOWNHOMES LLC"/>
    <m/>
    <s v="943 HILYARD ALY"/>
    <x v="10"/>
    <x v="2"/>
    <x v="1"/>
    <m/>
  </r>
  <r>
    <n v="11"/>
    <n v="3499"/>
    <n v="1"/>
    <d v="2011-08-30T00:00:00"/>
    <x v="0"/>
    <n v="1"/>
    <s v="Active Bethel Citizens"/>
    <n v="4211445"/>
    <n v="889765"/>
    <m/>
    <m/>
    <s v="HAYDEN HOMES LLC"/>
    <m/>
    <s v="1932 ADELMAN LP"/>
    <x v="10"/>
    <x v="0"/>
    <x v="0"/>
    <m/>
  </r>
  <r>
    <n v="11"/>
    <n v="4095"/>
    <n v="1"/>
    <d v="2011-08-30T00:00:00"/>
    <x v="0"/>
    <n v="1"/>
    <s v="Active Bethel Citizens"/>
    <n v="4212763"/>
    <n v="892393"/>
    <m/>
    <m/>
    <s v="SEERY JESSE"/>
    <m/>
    <s v="5510 TRIBUTE WAY"/>
    <x v="10"/>
    <x v="0"/>
    <x v="0"/>
    <m/>
  </r>
  <r>
    <n v="11"/>
    <n v="3966"/>
    <n v="1"/>
    <d v="2011-09-01T00:00:00"/>
    <x v="3"/>
    <n v="2"/>
    <s v="West University Neighbors"/>
    <n v="4242033"/>
    <n v="876504"/>
    <m/>
    <m/>
    <s v="ANSLOW &amp; DEGENEAULT"/>
    <m/>
    <s v="1545 PATTERSON ST"/>
    <x v="10"/>
    <x v="1"/>
    <x v="1"/>
    <m/>
  </r>
  <r>
    <n v="11"/>
    <n v="4120"/>
    <n v="1"/>
    <d v="2011-09-06T00:00:00"/>
    <x v="0"/>
    <n v="1"/>
    <s v="Churchill Area Neighbors"/>
    <n v="4224044"/>
    <n v="868529"/>
    <m/>
    <m/>
    <s v="STONE BRIDGE HOMES NW LLC"/>
    <m/>
    <s v="3498 TIMBERBROOK WAY"/>
    <x v="10"/>
    <x v="0"/>
    <x v="0"/>
    <m/>
  </r>
  <r>
    <n v="11"/>
    <n v="4001"/>
    <n v="1"/>
    <d v="2011-09-07T00:00:00"/>
    <x v="6"/>
    <n v="1"/>
    <s v="Far West Neighborhood Association"/>
    <n v="4231383"/>
    <n v="877722"/>
    <s v="Secondary Dwelling Unit"/>
    <m/>
    <s v="WOLFE ADRIAN"/>
    <m/>
    <s v="1323 GARFIELD ALY, Unit A"/>
    <x v="10"/>
    <x v="0"/>
    <x v="0"/>
    <m/>
  </r>
  <r>
    <n v="11"/>
    <n v="4056"/>
    <n v="1"/>
    <d v="2011-09-07T00:00:00"/>
    <x v="0"/>
    <n v="1"/>
    <s v="Cal Young Neighborhood Association"/>
    <n v="4243787"/>
    <n v="886510"/>
    <m/>
    <m/>
    <s v="BRUCE WIECHERT CUSTOM HOMES"/>
    <m/>
    <s v="755 OAKWAY RD"/>
    <x v="10"/>
    <x v="0"/>
    <x v="0"/>
    <m/>
  </r>
  <r>
    <n v="11"/>
    <n v="4057"/>
    <n v="1"/>
    <d v="2011-09-07T00:00:00"/>
    <x v="0"/>
    <n v="1"/>
    <s v="Cal Young Neighborhood Association"/>
    <n v="4243785"/>
    <n v="886457"/>
    <m/>
    <m/>
    <s v="BRUCE WIECHERT CUSTOM HOMES"/>
    <m/>
    <s v="745 OAKWAY RD"/>
    <x v="10"/>
    <x v="0"/>
    <x v="0"/>
    <m/>
  </r>
  <r>
    <n v="11"/>
    <n v="4396"/>
    <n v="1"/>
    <d v="2011-09-07T00:00:00"/>
    <x v="1"/>
    <n v="1"/>
    <s v="Northeast Neighbors"/>
    <n v="4241157"/>
    <n v="895776"/>
    <m/>
    <s v="Falconwood Village MHP"/>
    <s v="FALCONWOOD VILLAGE"/>
    <m/>
    <s v="1475 GREEN ACRES RD, Unit 102"/>
    <x v="10"/>
    <x v="0"/>
    <x v="0"/>
    <m/>
  </r>
  <r>
    <n v="11"/>
    <n v="4399"/>
    <n v="1"/>
    <d v="2011-09-07T00:00:00"/>
    <x v="1"/>
    <n v="1"/>
    <s v="Northeast Neighbors"/>
    <n v="4241157"/>
    <n v="895776"/>
    <m/>
    <s v="Falconwood Village MHP"/>
    <s v="FALCONWOOD VILLAGE"/>
    <m/>
    <s v="1475 GREEN ACRES RD, Unit 111"/>
    <x v="10"/>
    <x v="0"/>
    <x v="0"/>
    <m/>
  </r>
  <r>
    <n v="11"/>
    <n v="1936"/>
    <n v="1"/>
    <d v="2011-09-08T00:00:00"/>
    <x v="8"/>
    <n v="4"/>
    <s v="Far West Neighborhood Association"/>
    <n v="4231099"/>
    <n v="877108"/>
    <m/>
    <m/>
    <s v="WESTMORELAND VILLAGE LLC"/>
    <m/>
    <s v="2138 W 15TH CT"/>
    <x v="10"/>
    <x v="1"/>
    <x v="1"/>
    <m/>
  </r>
  <r>
    <n v="11"/>
    <n v="1825"/>
    <n v="1"/>
    <d v="2011-09-12T00:00:00"/>
    <x v="0"/>
    <n v="1"/>
    <s v="Churchill Area Neighbors"/>
    <n v="4229807"/>
    <n v="869391"/>
    <m/>
    <m/>
    <s v="PATEL JAY"/>
    <m/>
    <s v="2482 BLACKTAIL DR"/>
    <x v="10"/>
    <x v="0"/>
    <x v="0"/>
    <m/>
  </r>
  <r>
    <n v="11"/>
    <n v="3459"/>
    <n v="1"/>
    <d v="2011-09-12T00:00:00"/>
    <x v="3"/>
    <n v="2"/>
    <s v="West University Neighbors"/>
    <n v="4241226"/>
    <n v="876486"/>
    <m/>
    <m/>
    <s v="HAWES GEORGE &amp; BORCHARDT JON"/>
    <m/>
    <s v="1551 MILL ST"/>
    <x v="10"/>
    <x v="1"/>
    <x v="1"/>
    <m/>
  </r>
  <r>
    <n v="11"/>
    <n v="3460"/>
    <n v="1"/>
    <d v="2011-09-12T00:00:00"/>
    <x v="0"/>
    <n v="1"/>
    <s v="West University Neighbors"/>
    <n v="4241226"/>
    <n v="876486"/>
    <m/>
    <m/>
    <s v="HAWES GEORGE &amp; BORCHARDT JON"/>
    <m/>
    <s v="1551 MILL ST"/>
    <x v="10"/>
    <x v="0"/>
    <x v="0"/>
    <m/>
  </r>
  <r>
    <n v="11"/>
    <n v="3461"/>
    <n v="1"/>
    <d v="2011-09-12T00:00:00"/>
    <x v="3"/>
    <n v="2"/>
    <s v="West University Neighbors"/>
    <n v="4241226"/>
    <n v="876486"/>
    <m/>
    <m/>
    <s v="HAWES GEORGE &amp; BORCHARDT JON"/>
    <m/>
    <s v="1551 MILL ST"/>
    <x v="10"/>
    <x v="1"/>
    <x v="1"/>
    <m/>
  </r>
  <r>
    <n v="11"/>
    <n v="3462"/>
    <n v="1"/>
    <d v="2011-09-12T00:00:00"/>
    <x v="3"/>
    <n v="2"/>
    <s v="West University Neighbors"/>
    <n v="4241226"/>
    <n v="876486"/>
    <m/>
    <m/>
    <s v="HAWES GEORGE &amp; BORCHARDT JON"/>
    <m/>
    <s v="1551 MILL ST"/>
    <x v="10"/>
    <x v="1"/>
    <x v="1"/>
    <m/>
  </r>
  <r>
    <n v="11"/>
    <n v="3954"/>
    <n v="1"/>
    <d v="2011-09-12T00:00:00"/>
    <x v="6"/>
    <n v="1"/>
    <s v="Far West Neighborhood Association"/>
    <n v="4229717"/>
    <n v="877357"/>
    <s v="Single Family Dwelling"/>
    <m/>
    <s v="VANDREEL LYDIA"/>
    <m/>
    <s v="1440 MCKINLEY CT, Unit A"/>
    <x v="10"/>
    <x v="0"/>
    <x v="0"/>
    <s v="changed proposed BPR code from SFD to SDU"/>
  </r>
  <r>
    <n v="11"/>
    <n v="4551"/>
    <n v="1"/>
    <d v="2011-09-14T00:00:00"/>
    <x v="0"/>
    <n v="1"/>
    <s v="Friendly Area Neighbors"/>
    <n v="4234751"/>
    <n v="871359"/>
    <m/>
    <m/>
    <s v="ROCK BUILDERS INC"/>
    <m/>
    <s v="1182 W 27TH PL"/>
    <x v="10"/>
    <x v="0"/>
    <x v="0"/>
    <m/>
  </r>
  <r>
    <n v="11"/>
    <n v="41"/>
    <n v="1"/>
    <d v="2011-09-16T00:00:00"/>
    <x v="4"/>
    <n v="179"/>
    <s v="Harlow Neighbors"/>
    <n v="4250640"/>
    <n v="881670"/>
    <m/>
    <m/>
    <s v="CHASE CROSSING LLC"/>
    <m/>
    <s v="275 S GARDEN WAY"/>
    <x v="10"/>
    <x v="2"/>
    <x v="1"/>
    <m/>
  </r>
  <r>
    <n v="11"/>
    <n v="1452"/>
    <n v="1"/>
    <d v="2011-09-22T00:00:00"/>
    <x v="0"/>
    <n v="1"/>
    <s v="Cal Young Neighborhood Association"/>
    <n v="4239884"/>
    <n v="888287"/>
    <m/>
    <m/>
    <s v="FUTURE B HOMES INC"/>
    <m/>
    <s v="1352 BRICKLEY RD"/>
    <x v="10"/>
    <x v="0"/>
    <x v="0"/>
    <m/>
  </r>
  <r>
    <n v="11"/>
    <n v="4298"/>
    <n v="1"/>
    <d v="2011-09-22T00:00:00"/>
    <x v="0"/>
    <n v="1"/>
    <s v="Crest Drive Citizens Association"/>
    <n v="4236267"/>
    <n v="869334"/>
    <m/>
    <m/>
    <s v="MASSEY MICHAEL &amp; ANITA"/>
    <m/>
    <s v="3150 STOREY BLVD"/>
    <x v="10"/>
    <x v="0"/>
    <x v="0"/>
    <m/>
  </r>
  <r>
    <n v="11"/>
    <n v="4504"/>
    <n v="1"/>
    <d v="2011-09-27T00:00:00"/>
    <x v="0"/>
    <n v="1"/>
    <s v="Active Bethel Citizens"/>
    <n v="4211485"/>
    <n v="889765"/>
    <m/>
    <m/>
    <s v="HAYDEN HOMES LLC"/>
    <m/>
    <s v="1922 ADELMAN LP"/>
    <x v="10"/>
    <x v="0"/>
    <x v="0"/>
    <m/>
  </r>
  <r>
    <n v="11"/>
    <n v="2971"/>
    <n v="1"/>
    <d v="2011-10-05T00:00:00"/>
    <x v="0"/>
    <n v="1"/>
    <s v="West University Neighbors"/>
    <n v="4241525"/>
    <n v="876942"/>
    <m/>
    <m/>
    <s v="LOOMIS GREG &amp; LESLIE"/>
    <m/>
    <s v="1432 FERRY ST"/>
    <x v="10"/>
    <x v="0"/>
    <x v="0"/>
    <m/>
  </r>
  <r>
    <n v="11"/>
    <n v="4750"/>
    <n v="1"/>
    <d v="2011-10-05T00:00:00"/>
    <x v="0"/>
    <n v="1"/>
    <s v="Active Bethel Citizens"/>
    <n v="4214667"/>
    <n v="885414"/>
    <m/>
    <m/>
    <s v="GREENBRIER LEVEL 3 PROPERTIE"/>
    <m/>
    <s v="549 RABER RD"/>
    <x v="10"/>
    <x v="0"/>
    <x v="0"/>
    <m/>
  </r>
  <r>
    <n v="11"/>
    <n v="4933"/>
    <n v="1"/>
    <d v="2011-10-10T00:00:00"/>
    <x v="0"/>
    <n v="1"/>
    <s v="Harlow Neighbors"/>
    <n v="4248506"/>
    <n v="891488"/>
    <m/>
    <m/>
    <s v="HEITMAN CUSTOM HOMES"/>
    <m/>
    <s v="1783 PROVINCIAL WAY"/>
    <x v="10"/>
    <x v="0"/>
    <x v="0"/>
    <m/>
  </r>
  <r>
    <n v="11"/>
    <n v="4548"/>
    <n v="1"/>
    <d v="2011-10-11T00:00:00"/>
    <x v="0"/>
    <n v="1"/>
    <s v="Amazon Neighbors Association"/>
    <n v="4245090"/>
    <n v="871043"/>
    <s v="Secondary Dwelling Unit"/>
    <m/>
    <s v="WOODKE NANCY"/>
    <m/>
    <s v="2735 EMERALD ST"/>
    <x v="10"/>
    <x v="0"/>
    <x v="0"/>
    <s v="Need to count two here, a SFD and a SDU, so tallying in excel changed proposed du from 2 to 1 and added duplicate record. However, proposed du remains 2 in aptwin."/>
  </r>
  <r>
    <n v="11"/>
    <n v="4548"/>
    <n v="1"/>
    <d v="2011-10-12T00:00:00"/>
    <x v="6"/>
    <n v="1"/>
    <s v="Amazon Neighbors Association"/>
    <n v="4245090"/>
    <n v="871043"/>
    <s v="Secondary Dwelling Unit"/>
    <m/>
    <s v="WOODKE NANCY"/>
    <m/>
    <s v="2736 EMERALD ST"/>
    <x v="10"/>
    <x v="0"/>
    <x v="0"/>
    <s v="Need to count two here, a SFD and a SDU SO THIS IS A DUPLICATE RECORD THAT I ADDED TO EXCEL ONLY AND MADE THE PROPOSED USE A SDU.."/>
  </r>
  <r>
    <n v="11"/>
    <n v="2709"/>
    <n v="1"/>
    <d v="2011-10-13T00:00:00"/>
    <x v="0"/>
    <n v="1"/>
    <s v="Fairmount Neighbors"/>
    <n v="4248424"/>
    <n v="875328"/>
    <s v="Secondary Dwelling Unit"/>
    <m/>
    <s v="ALBERT EUGENE"/>
    <m/>
    <s v="363 SUNSET DR"/>
    <x v="10"/>
    <x v="0"/>
    <x v="0"/>
    <s v="Need to count two here, a SFD and a SDU, so tallying in excel changed proposed du from 2 to 1 and added duplicate record. However, proposed du remains 2 in aptwin."/>
  </r>
  <r>
    <n v="11"/>
    <n v="4923"/>
    <n v="1"/>
    <d v="2011-10-13T00:00:00"/>
    <x v="0"/>
    <n v="1"/>
    <s v="Active Bethel Citizens"/>
    <n v="4211491"/>
    <n v="889909"/>
    <m/>
    <m/>
    <s v="HAYDEN HOMES LLC"/>
    <m/>
    <s v="1911 ADELMAN LP"/>
    <x v="10"/>
    <x v="0"/>
    <x v="0"/>
    <m/>
  </r>
  <r>
    <n v="11"/>
    <n v="4973"/>
    <n v="1"/>
    <d v="2011-10-13T00:00:00"/>
    <x v="0"/>
    <n v="1"/>
    <s v="Active Bethel Citizens"/>
    <n v="4211377"/>
    <n v="890013"/>
    <m/>
    <m/>
    <s v="HAYDEN HOMES LLC"/>
    <m/>
    <s v="5838 AVALON ST"/>
    <x v="10"/>
    <x v="0"/>
    <x v="0"/>
    <m/>
  </r>
  <r>
    <n v="11"/>
    <n v="2709"/>
    <n v="1"/>
    <d v="2011-10-14T00:00:00"/>
    <x v="6"/>
    <n v="1"/>
    <s v="Fairmount Neighbors"/>
    <n v="4248424"/>
    <n v="875328"/>
    <s v="Secondary Dwelling Unit"/>
    <m/>
    <s v="ALBERT EUGENE"/>
    <m/>
    <s v="364 SUNSET DR"/>
    <x v="10"/>
    <x v="0"/>
    <x v="0"/>
    <s v="Need to count two here, a SFD and a SDU SO THIS IS A DUPLICATE RECORD THAT I ADDED TO EXCEL ONLY AND MADE THE PROPOSED USE A SDU.."/>
  </r>
  <r>
    <n v="11"/>
    <n v="3917"/>
    <n v="1"/>
    <d v="2011-10-18T00:00:00"/>
    <x v="6"/>
    <n v="1"/>
    <s v="Far West Neighborhood Association"/>
    <n v="4232553"/>
    <n v="875292"/>
    <m/>
    <m/>
    <s v="PEASE JOHN &amp; BEARD MARCY"/>
    <m/>
    <s v="1974 PIERCE ST, Unit A"/>
    <x v="10"/>
    <x v="0"/>
    <x v="0"/>
    <m/>
  </r>
  <r>
    <n v="10"/>
    <n v="2134"/>
    <n v="1"/>
    <d v="2011-10-24T00:00:00"/>
    <x v="3"/>
    <n v="2"/>
    <s v="Santa Clara Community Organization"/>
    <n v="4231471"/>
    <n v="898438"/>
    <m/>
    <m/>
    <s v="KNIGHTS DUANE"/>
    <m/>
    <s v="2620 GREEN VILLA LN"/>
    <x v="10"/>
    <x v="1"/>
    <x v="1"/>
    <m/>
  </r>
  <r>
    <n v="11"/>
    <n v="5304"/>
    <n v="1"/>
    <d v="2011-10-31T00:00:00"/>
    <x v="0"/>
    <n v="1"/>
    <s v="Northeast Neighbors"/>
    <n v="4244641"/>
    <n v="899589"/>
    <m/>
    <m/>
    <s v="LAND LEE"/>
    <m/>
    <s v="3749 NORWICH AVE"/>
    <x v="10"/>
    <x v="0"/>
    <x v="0"/>
    <m/>
  </r>
  <r>
    <n v="11"/>
    <n v="4854"/>
    <n v="1"/>
    <d v="2011-11-04T00:00:00"/>
    <x v="0"/>
    <n v="1"/>
    <s v="Churchill Area Neighbors"/>
    <n v="4227094"/>
    <n v="871053"/>
    <m/>
    <m/>
    <s v="WALTERS JUDY"/>
    <m/>
    <s v="3327 VIDERA DR"/>
    <x v="10"/>
    <x v="0"/>
    <x v="0"/>
    <m/>
  </r>
  <r>
    <n v="11"/>
    <n v="5415"/>
    <n v="1"/>
    <d v="2011-11-09T00:00:00"/>
    <x v="0"/>
    <n v="1"/>
    <s v="Harlow Neighbors"/>
    <n v="4248441"/>
    <n v="891519"/>
    <m/>
    <m/>
    <s v="HEITMAN CUSTOM HOMES"/>
    <m/>
    <s v="1796 PROVINCIAL WAY"/>
    <x v="10"/>
    <x v="0"/>
    <x v="0"/>
    <m/>
  </r>
  <r>
    <n v="11"/>
    <n v="5435"/>
    <n v="1"/>
    <d v="2011-11-09T00:00:00"/>
    <x v="0"/>
    <n v="1"/>
    <s v="Santa Clara Community Organization"/>
    <n v="4228838"/>
    <n v="907493"/>
    <m/>
    <m/>
    <s v="RIDGEWOOD CONSTRUCTION"/>
    <m/>
    <s v="144 CALUMET AVE"/>
    <x v="10"/>
    <x v="0"/>
    <x v="0"/>
    <m/>
  </r>
  <r>
    <n v="11"/>
    <n v="5485"/>
    <n v="1"/>
    <d v="2011-11-14T00:00:00"/>
    <x v="0"/>
    <n v="1"/>
    <s v="Active Bethel Citizens"/>
    <n v="4215784"/>
    <n v="886991"/>
    <m/>
    <m/>
    <s v="FRIAS PAMELA E"/>
    <m/>
    <s v="4950 ROYAL AVE"/>
    <x v="10"/>
    <x v="0"/>
    <x v="0"/>
    <m/>
  </r>
  <r>
    <n v="11"/>
    <n v="5817"/>
    <n v="1"/>
    <d v="2011-11-18T00:00:00"/>
    <x v="1"/>
    <n v="1"/>
    <s v="Northeast Neighbors"/>
    <n v="4241157"/>
    <n v="895776"/>
    <m/>
    <m/>
    <s v="MHC FALCON WOOD VILLAGE LLC"/>
    <m/>
    <s v="1475 GREEN ACRES RD, Unit 120"/>
    <x v="10"/>
    <x v="0"/>
    <x v="0"/>
    <m/>
  </r>
  <r>
    <n v="11"/>
    <n v="5818"/>
    <n v="1"/>
    <d v="2011-11-18T00:00:00"/>
    <x v="1"/>
    <n v="1"/>
    <s v="Northeast Neighbors"/>
    <n v="4241157"/>
    <n v="895776"/>
    <m/>
    <m/>
    <s v="MHC FALCON WOOD VILLAGE LLC"/>
    <m/>
    <s v="1475 GREEN ACRES RD, Unit 118"/>
    <x v="10"/>
    <x v="0"/>
    <x v="0"/>
    <m/>
  </r>
  <r>
    <n v="11"/>
    <n v="5822"/>
    <n v="1"/>
    <d v="2011-11-29T00:00:00"/>
    <x v="0"/>
    <n v="1"/>
    <s v="Active Bethel Citizens"/>
    <n v="4212481"/>
    <n v="892400"/>
    <m/>
    <m/>
    <s v="PREMIER ENTERPRISES LLC"/>
    <m/>
    <s v="5568 TRIBUTE WAY"/>
    <x v="10"/>
    <x v="0"/>
    <x v="0"/>
    <m/>
  </r>
  <r>
    <n v="11"/>
    <n v="5823"/>
    <n v="1"/>
    <d v="2011-11-29T00:00:00"/>
    <x v="0"/>
    <n v="1"/>
    <s v="Active Bethel Citizens"/>
    <n v="4212721"/>
    <n v="892395"/>
    <m/>
    <m/>
    <s v="PREMIER ENTERPRISES LLC"/>
    <m/>
    <s v="5518 TRIBUTE WAY"/>
    <x v="10"/>
    <x v="0"/>
    <x v="0"/>
    <m/>
  </r>
  <r>
    <n v="11"/>
    <n v="4422"/>
    <n v="1"/>
    <d v="2011-12-02T00:00:00"/>
    <x v="8"/>
    <n v="4"/>
    <s v="Far West Neighborhood Association"/>
    <n v="4231136"/>
    <n v="877015"/>
    <m/>
    <m/>
    <s v="WESTMORELAND VILLAGE LLC"/>
    <m/>
    <s v="2139 W 16TH CT"/>
    <x v="10"/>
    <x v="1"/>
    <x v="1"/>
    <m/>
  </r>
  <r>
    <n v="11"/>
    <n v="5979"/>
    <n v="1"/>
    <d v="2011-12-12T00:00:00"/>
    <x v="0"/>
    <n v="1"/>
    <s v="Active Bethel Citizens"/>
    <n v="4219767"/>
    <n v="890044"/>
    <m/>
    <m/>
    <s v="PETERSON TIM M"/>
    <m/>
    <s v="4320 CATALINA ST"/>
    <x v="10"/>
    <x v="0"/>
    <x v="0"/>
    <m/>
  </r>
  <r>
    <n v="11"/>
    <n v="1275"/>
    <n v="1"/>
    <d v="2011-12-13T00:00:00"/>
    <x v="7"/>
    <n v="8"/>
    <s v="Friendly Area Neighbors"/>
    <n v="4239899"/>
    <n v="875322"/>
    <m/>
    <m/>
    <s v="DELYLA II LLC"/>
    <m/>
    <s v="1864 OAK ST"/>
    <x v="10"/>
    <x v="2"/>
    <x v="1"/>
    <m/>
  </r>
  <r>
    <n v="11"/>
    <n v="3588"/>
    <n v="1"/>
    <d v="2011-12-14T00:00:00"/>
    <x v="7"/>
    <n v="4"/>
    <s v="Whiteaker Community Council"/>
    <n v="4235351"/>
    <n v="880215"/>
    <m/>
    <m/>
    <s v="VLAICU ALEX"/>
    <m/>
    <s v="1095 W 7TH AVE"/>
    <x v="10"/>
    <x v="2"/>
    <x v="1"/>
    <s v="Classifying as 5 or more units because the final structure with the addition will be 5 or more units. Keeping proposed units at 4 b/c 4 new units are proposed (to make the 8 plex)."/>
  </r>
  <r>
    <n v="11"/>
    <n v="5972"/>
    <n v="1"/>
    <d v="2011-12-19T00:00:00"/>
    <x v="0"/>
    <n v="1"/>
    <s v="Santa Clara Community Organization"/>
    <n v="4231477"/>
    <n v="907029"/>
    <m/>
    <m/>
    <s v="KONOLD GARY"/>
    <m/>
    <s v="651 WATSON DR"/>
    <x v="10"/>
    <x v="0"/>
    <x v="0"/>
    <m/>
  </r>
  <r>
    <n v="11"/>
    <n v="6377"/>
    <n v="1"/>
    <d v="2011-12-28T00:00:00"/>
    <x v="0"/>
    <n v="1"/>
    <s v="Active Bethel Citizens"/>
    <n v="4211526"/>
    <n v="889761"/>
    <m/>
    <m/>
    <s v="HAYDEN HOMES LLC"/>
    <m/>
    <s v="1912 ADELMAN LP"/>
    <x v="10"/>
    <x v="0"/>
    <x v="0"/>
    <m/>
  </r>
  <r>
    <n v="11"/>
    <n v="3708"/>
    <n v="1"/>
    <d v="2011-12-29T00:00:00"/>
    <x v="3"/>
    <n v="2"/>
    <s v="South University Neighborhood Association"/>
    <n v="4242714"/>
    <n v="875000"/>
    <m/>
    <m/>
    <s v="BUTLER PAUL B &amp; AUDREY T"/>
    <m/>
    <s v="772 E 19TH AVE"/>
    <x v="10"/>
    <x v="1"/>
    <x v="1"/>
    <s v="changed proposed BPR code from SFD to duplex"/>
  </r>
  <r>
    <n v="11"/>
    <n v="6378"/>
    <n v="1"/>
    <d v="2012-01-05T00:00:00"/>
    <x v="0"/>
    <n v="1"/>
    <s v="Active Bethel Citizens"/>
    <n v="4214666"/>
    <n v="885360"/>
    <m/>
    <m/>
    <s v="GREENBRIER LEVEL 3 PROPERTIE"/>
    <m/>
    <s v="527 RABER RD"/>
    <x v="11"/>
    <x v="0"/>
    <x v="0"/>
    <m/>
  </r>
  <r>
    <n v="11"/>
    <n v="6380"/>
    <n v="1"/>
    <d v="2012-01-05T00:00:00"/>
    <x v="0"/>
    <n v="1"/>
    <s v="Active Bethel Citizens"/>
    <n v="4214435"/>
    <n v="885122"/>
    <m/>
    <m/>
    <s v="GREENBRIER LEVEL 3 PROPERTIE"/>
    <m/>
    <s v="5458 PRANZ PL"/>
    <x v="11"/>
    <x v="0"/>
    <x v="0"/>
    <m/>
  </r>
  <r>
    <n v="11"/>
    <n v="6157"/>
    <n v="1"/>
    <d v="2012-01-09T00:00:00"/>
    <x v="0"/>
    <n v="1"/>
    <s v="Churchill Area Neighbors"/>
    <n v="4225922"/>
    <n v="869669"/>
    <m/>
    <m/>
    <s v="BERGBY BRUCE"/>
    <m/>
    <s v="3041 DEERBRUSH WAY"/>
    <x v="11"/>
    <x v="0"/>
    <x v="0"/>
    <m/>
  </r>
  <r>
    <n v="11"/>
    <n v="6713"/>
    <n v="1"/>
    <d v="2012-01-12T00:00:00"/>
    <x v="0"/>
    <n v="1"/>
    <s v="Cal Young Neighborhood Association"/>
    <n v="4239879"/>
    <n v="888376"/>
    <m/>
    <m/>
    <s v="FUTURE B HOMES INC"/>
    <m/>
    <s v="1346 BRICKLEY RD"/>
    <x v="11"/>
    <x v="0"/>
    <x v="0"/>
    <m/>
  </r>
  <r>
    <n v="11"/>
    <n v="6641"/>
    <n v="1"/>
    <d v="2012-01-13T00:00:00"/>
    <x v="2"/>
    <n v="1"/>
    <s v="Far West Neighborhood Association"/>
    <n v="4232854"/>
    <n v="874479"/>
    <m/>
    <m/>
    <s v="KERSEY GERALD"/>
    <m/>
    <s v="2090 CHAMBERS ST"/>
    <x v="11"/>
    <x v="0"/>
    <x v="0"/>
    <m/>
  </r>
  <r>
    <n v="11"/>
    <n v="6483"/>
    <n v="1"/>
    <d v="2012-01-17T00:00:00"/>
    <x v="0"/>
    <n v="1"/>
    <s v="Harlow Neighbors"/>
    <n v="4248486"/>
    <n v="890950"/>
    <m/>
    <m/>
    <s v="HEITMAN CUSTOM HOMES"/>
    <m/>
    <s v="3084 KINGS WEST ST"/>
    <x v="11"/>
    <x v="0"/>
    <x v="0"/>
    <m/>
  </r>
  <r>
    <n v="12"/>
    <n v="70"/>
    <n v="1"/>
    <d v="2012-01-25T00:00:00"/>
    <x v="0"/>
    <n v="1"/>
    <s v="Santa Clara Community Organization"/>
    <n v="4231496"/>
    <n v="907458"/>
    <m/>
    <m/>
    <s v="HOMEBUILDERS CONSTRUCTION COMPANY"/>
    <m/>
    <s v="4469 WENDOVER ST"/>
    <x v="11"/>
    <x v="0"/>
    <x v="0"/>
    <m/>
  </r>
  <r>
    <n v="12"/>
    <n v="238"/>
    <n v="1"/>
    <d v="2012-01-30T00:00:00"/>
    <x v="1"/>
    <n v="1"/>
    <s v="Trainsong Neighbors"/>
    <n v="4231618"/>
    <n v="883993"/>
    <m/>
    <m/>
    <s v="ST VINCENT DE PAUL SOCIETY L"/>
    <m/>
    <s v="120 N GARFIELD ST, Unit 12"/>
    <x v="11"/>
    <x v="0"/>
    <x v="0"/>
    <m/>
  </r>
  <r>
    <n v="12"/>
    <n v="240"/>
    <n v="1"/>
    <d v="2012-01-30T00:00:00"/>
    <x v="1"/>
    <n v="1"/>
    <s v="Trainsong Neighbors"/>
    <n v="4231618"/>
    <n v="883993"/>
    <m/>
    <m/>
    <s v="ST VINCENT DE PAUL SOCIETY L"/>
    <m/>
    <s v="120 N GARFIELD ST, Unit 16"/>
    <x v="11"/>
    <x v="0"/>
    <x v="0"/>
    <m/>
  </r>
  <r>
    <n v="12"/>
    <n v="241"/>
    <n v="1"/>
    <d v="2012-01-30T00:00:00"/>
    <x v="1"/>
    <n v="1"/>
    <s v="Trainsong Neighbors"/>
    <n v="4231618"/>
    <n v="883993"/>
    <m/>
    <m/>
    <s v="ST VINCENT DE PAUL SOCIETY L"/>
    <m/>
    <s v="120 N GARFIELD ST, Unit 19"/>
    <x v="11"/>
    <x v="0"/>
    <x v="0"/>
    <m/>
  </r>
  <r>
    <n v="11"/>
    <n v="5412"/>
    <n v="1"/>
    <d v="2012-02-02T00:00:00"/>
    <x v="6"/>
    <n v="1"/>
    <s v="Amazon Neighbors Association"/>
    <n v="4243578"/>
    <n v="871036"/>
    <s v="Single Family Dwelling"/>
    <m/>
    <s v="CARNEY MICHAEL &amp; PETERSON ANNE"/>
    <m/>
    <s v="2745 POTTER ALY, Unit A"/>
    <x v="11"/>
    <x v="0"/>
    <x v="0"/>
    <s v="changed proposed BPR code from SFD to SDU"/>
  </r>
  <r>
    <n v="11"/>
    <n v="3997"/>
    <n v="1"/>
    <d v="2012-02-06T00:00:00"/>
    <x v="7"/>
    <n v="10"/>
    <s v="Harlow Neighbors"/>
    <n v="4246200"/>
    <n v="888686"/>
    <m/>
    <m/>
    <s v="HAMMER JOHN - OBSOLETE 10"/>
    <m/>
    <s v="1221 COBURG RD"/>
    <x v="11"/>
    <x v="2"/>
    <x v="1"/>
    <m/>
  </r>
  <r>
    <n v="11"/>
    <n v="3998"/>
    <n v="1"/>
    <d v="2012-02-06T00:00:00"/>
    <x v="8"/>
    <n v="4"/>
    <s v="Harlow Neighbors"/>
    <n v="4246243"/>
    <n v="888800"/>
    <m/>
    <m/>
    <s v="HAMMER JOHN - OBSOLETE 11"/>
    <m/>
    <s v="1225 COBURG RD"/>
    <x v="11"/>
    <x v="1"/>
    <x v="1"/>
    <m/>
  </r>
  <r>
    <n v="11"/>
    <n v="3999"/>
    <n v="1"/>
    <d v="2012-02-06T00:00:00"/>
    <x v="7"/>
    <n v="6"/>
    <s v="Harlow Neighbors"/>
    <n v="4246186"/>
    <n v="888788"/>
    <m/>
    <m/>
    <s v="HAMMER JOHN - OBSOLETE 10"/>
    <s v="TRICKEY RICHARD A"/>
    <s v="1227 COBURG RD"/>
    <x v="11"/>
    <x v="2"/>
    <x v="1"/>
    <m/>
  </r>
  <r>
    <n v="11"/>
    <n v="1934"/>
    <n v="1"/>
    <d v="2012-02-07T00:00:00"/>
    <x v="8"/>
    <n v="4"/>
    <s v="Far West Neighborhood Association"/>
    <n v="4231435"/>
    <n v="876151"/>
    <m/>
    <m/>
    <s v="WESTMORELAND VILLAGE LLC"/>
    <m/>
    <s v="2062 W 17TH AVE"/>
    <x v="11"/>
    <x v="1"/>
    <x v="1"/>
    <m/>
  </r>
  <r>
    <n v="11"/>
    <n v="6575"/>
    <n v="1"/>
    <d v="2012-02-07T00:00:00"/>
    <x v="0"/>
    <n v="1"/>
    <s v="Active Bethel Citizens"/>
    <n v="4210860"/>
    <n v="890042"/>
    <m/>
    <m/>
    <s v="HAYDEN HOMES LLC"/>
    <m/>
    <s v="5902 AVALON ST"/>
    <x v="11"/>
    <x v="0"/>
    <x v="0"/>
    <m/>
  </r>
  <r>
    <n v="12"/>
    <n v="317"/>
    <n v="1"/>
    <d v="2012-02-14T00:00:00"/>
    <x v="0"/>
    <n v="1"/>
    <s v="Crest Drive Citizens Association"/>
    <n v="4236950"/>
    <n v="870745"/>
    <m/>
    <m/>
    <s v="UNNO MARK &amp; MEGUMI"/>
    <m/>
    <s v="2841 MADISON ST"/>
    <x v="11"/>
    <x v="0"/>
    <x v="0"/>
    <m/>
  </r>
  <r>
    <n v="11"/>
    <n v="103"/>
    <n v="1"/>
    <d v="2012-02-15T00:00:00"/>
    <x v="0"/>
    <n v="1"/>
    <s v="River Road Community Organization"/>
    <n v="4227407"/>
    <n v="890005"/>
    <m/>
    <m/>
    <s v="KNODE KEVIN"/>
    <m/>
    <s v="742 ROSSMORE ST"/>
    <x v="11"/>
    <x v="0"/>
    <x v="0"/>
    <m/>
  </r>
  <r>
    <n v="12"/>
    <n v="488"/>
    <n v="1"/>
    <d v="2012-02-15T00:00:00"/>
    <x v="0"/>
    <n v="1"/>
    <s v="Santa Clara Community Organization"/>
    <n v="4231487"/>
    <n v="907407"/>
    <m/>
    <m/>
    <s v="GANSEN CONSTRUCTION"/>
    <m/>
    <s v="4457 WENDOVER ST"/>
    <x v="11"/>
    <x v="0"/>
    <x v="0"/>
    <m/>
  </r>
  <r>
    <n v="12"/>
    <n v="449"/>
    <n v="1"/>
    <d v="2012-02-16T00:00:00"/>
    <x v="0"/>
    <n v="1"/>
    <s v="Active Bethel Citizens"/>
    <n v="4217531"/>
    <n v="888134"/>
    <m/>
    <m/>
    <s v="GRASSAUER MARC"/>
    <m/>
    <s v="1016 GAS LAMP ST"/>
    <x v="11"/>
    <x v="0"/>
    <x v="0"/>
    <m/>
  </r>
  <r>
    <n v="11"/>
    <n v="1447"/>
    <n v="1"/>
    <d v="2012-02-23T00:00:00"/>
    <x v="5"/>
    <n v="3"/>
    <s v="South University Neighborhood Association"/>
    <n v="4244825"/>
    <n v="874798"/>
    <m/>
    <m/>
    <s v="DORENA PROPERTIES LLC"/>
    <m/>
    <s v="1940 EMERALD ALY"/>
    <x v="11"/>
    <x v="3"/>
    <x v="1"/>
    <m/>
  </r>
  <r>
    <n v="11"/>
    <n v="6637"/>
    <n v="1"/>
    <d v="2012-02-23T00:00:00"/>
    <x v="1"/>
    <n v="1"/>
    <s v="Harlow Neighbors"/>
    <n v="4250721"/>
    <n v="888342"/>
    <m/>
    <m/>
    <s v="CAMELOT BABCOCK LLC"/>
    <m/>
    <s v="1200 SHERATON DR, Unit 1"/>
    <x v="11"/>
    <x v="0"/>
    <x v="0"/>
    <m/>
  </r>
  <r>
    <n v="12"/>
    <n v="322"/>
    <n v="1"/>
    <d v="2012-02-29T00:00:00"/>
    <x v="3"/>
    <n v="2"/>
    <s v="Friendly Area Neighbors"/>
    <n v="4239688"/>
    <n v="875074"/>
    <m/>
    <m/>
    <s v="ROSEBUD LLC"/>
    <m/>
    <s v="32 E 19TH AVE"/>
    <x v="11"/>
    <x v="1"/>
    <x v="1"/>
    <m/>
  </r>
  <r>
    <n v="12"/>
    <n v="874"/>
    <n v="1"/>
    <d v="2012-03-06T00:00:00"/>
    <x v="0"/>
    <n v="1"/>
    <s v="Active Bethel Citizens"/>
    <n v="4212522"/>
    <n v="892398"/>
    <m/>
    <m/>
    <s v="SEERY JESSE"/>
    <m/>
    <s v="5558 TRIBUTE WAY"/>
    <x v="11"/>
    <x v="0"/>
    <x v="0"/>
    <m/>
  </r>
  <r>
    <n v="12"/>
    <n v="979"/>
    <n v="1"/>
    <d v="2012-03-09T00:00:00"/>
    <x v="0"/>
    <n v="1"/>
    <s v="Amazon Neighbors Association"/>
    <n v="4242775"/>
    <n v="871775"/>
    <m/>
    <m/>
    <s v="LABRANCH JON &amp; BEEGHLY JANE"/>
    <m/>
    <s v="2625 ALDER ST"/>
    <x v="11"/>
    <x v="0"/>
    <x v="0"/>
    <m/>
  </r>
  <r>
    <n v="11"/>
    <n v="5122"/>
    <n v="1"/>
    <d v="2012-03-12T00:00:00"/>
    <x v="5"/>
    <n v="4"/>
    <s v="West University Neighbors"/>
    <n v="4240737"/>
    <n v="877300"/>
    <m/>
    <m/>
    <s v="DELYLA LLC"/>
    <m/>
    <s v="1354 HIGH ST"/>
    <x v="11"/>
    <x v="3"/>
    <x v="1"/>
    <m/>
  </r>
  <r>
    <n v="12"/>
    <n v="576"/>
    <n v="1"/>
    <d v="2012-03-15T00:00:00"/>
    <x v="0"/>
    <n v="1"/>
    <s v="Churchill Area Neighbors"/>
    <n v="4223735"/>
    <n v="869925"/>
    <m/>
    <m/>
    <s v="MELDRUM GARTH"/>
    <m/>
    <s v="3963 LOS ALTOS LN"/>
    <x v="11"/>
    <x v="0"/>
    <x v="0"/>
    <m/>
  </r>
  <r>
    <n v="10"/>
    <n v="4899"/>
    <n v="1"/>
    <d v="2012-03-16T00:00:00"/>
    <x v="2"/>
    <n v="1"/>
    <s v="Industrial Corridor Community Organization"/>
    <n v="4219578"/>
    <n v="902494"/>
    <m/>
    <m/>
    <s v="SAPP DON"/>
    <m/>
    <s v="29843 CLEO AVE"/>
    <x v="11"/>
    <x v="0"/>
    <x v="0"/>
    <m/>
  </r>
  <r>
    <n v="12"/>
    <n v="1008"/>
    <n v="1"/>
    <d v="2012-03-16T00:00:00"/>
    <x v="0"/>
    <n v="1"/>
    <s v="Santa Clara Community Organization"/>
    <n v="4231346"/>
    <n v="907410"/>
    <m/>
    <m/>
    <s v="NORDIC HOMES &amp; CONSTRUCTION"/>
    <m/>
    <s v="4452 WENDOVER ST"/>
    <x v="11"/>
    <x v="0"/>
    <x v="0"/>
    <m/>
  </r>
  <r>
    <n v="12"/>
    <n v="739"/>
    <n v="1"/>
    <d v="2012-03-20T00:00:00"/>
    <x v="3"/>
    <n v="2"/>
    <s v="Friendly Area Neighbors"/>
    <n v="4240495"/>
    <n v="871563"/>
    <m/>
    <m/>
    <s v="ANSLOW &amp; DEGENEAULT"/>
    <m/>
    <s v="141 E 27TH AVE"/>
    <x v="11"/>
    <x v="1"/>
    <x v="1"/>
    <m/>
  </r>
  <r>
    <n v="12"/>
    <n v="784"/>
    <n v="1"/>
    <d v="2012-03-20T00:00:00"/>
    <x v="0"/>
    <n v="1"/>
    <s v="Northeast Neighbors"/>
    <n v="4243916"/>
    <n v="899068"/>
    <m/>
    <m/>
    <s v="HEITMAN CUSTOM HOMES"/>
    <m/>
    <s v="3620 WALTON LN"/>
    <x v="11"/>
    <x v="0"/>
    <x v="0"/>
    <m/>
  </r>
  <r>
    <n v="12"/>
    <n v="743"/>
    <n v="1"/>
    <d v="2012-03-23T00:00:00"/>
    <x v="0"/>
    <n v="1"/>
    <s v="Santa Clara Community Organization"/>
    <n v="4231007"/>
    <n v="903706"/>
    <m/>
    <m/>
    <s v="HABITAT FOR HUMANITY"/>
    <m/>
    <s v="3662 YOGI WAY"/>
    <x v="11"/>
    <x v="0"/>
    <x v="0"/>
    <m/>
  </r>
  <r>
    <n v="12"/>
    <n v="1044"/>
    <n v="1"/>
    <d v="2012-03-26T00:00:00"/>
    <x v="6"/>
    <n v="1"/>
    <s v="Southeast Neighbors"/>
    <n v="4240390"/>
    <n v="870312"/>
    <s v="Secondary Dwelling Unit"/>
    <m/>
    <s v="FAULK KENNETH J"/>
    <m/>
    <s v="2920 PEARL ST, Unit A"/>
    <x v="11"/>
    <x v="0"/>
    <x v="0"/>
    <m/>
  </r>
  <r>
    <n v="12"/>
    <n v="1058"/>
    <n v="1"/>
    <d v="2012-03-26T00:00:00"/>
    <x v="0"/>
    <n v="1"/>
    <s v="Churchill Area Neighbors"/>
    <n v="4224339"/>
    <n v="868534"/>
    <m/>
    <m/>
    <s v="STONE BRIDGE HOMES NW LLC"/>
    <m/>
    <s v="3468 VISTA HEIGHTS LN"/>
    <x v="11"/>
    <x v="0"/>
    <x v="0"/>
    <m/>
  </r>
  <r>
    <n v="12"/>
    <n v="1060"/>
    <n v="1"/>
    <d v="2012-03-28T00:00:00"/>
    <x v="0"/>
    <n v="1"/>
    <s v="Churchill Area Neighbors"/>
    <n v="4224378"/>
    <n v="868742"/>
    <m/>
    <s v="Stone Bridge Homes NW"/>
    <s v="STONE BRIDGE HOMES NW LLC"/>
    <m/>
    <s v="3427 VISTA HEIGHTS LN"/>
    <x v="11"/>
    <x v="0"/>
    <x v="0"/>
    <m/>
  </r>
  <r>
    <n v="12"/>
    <n v="1130"/>
    <n v="1"/>
    <d v="2012-04-03T00:00:00"/>
    <x v="0"/>
    <n v="1"/>
    <s v="Churchill Area Neighbors"/>
    <n v="4223862"/>
    <n v="868014"/>
    <m/>
    <m/>
    <s v="HEITMAN CUSTOM HOMES"/>
    <m/>
    <s v="3555 SUMMIT SKY BLVD"/>
    <x v="11"/>
    <x v="0"/>
    <x v="0"/>
    <m/>
  </r>
  <r>
    <n v="12"/>
    <n v="1352"/>
    <n v="1"/>
    <d v="2012-04-03T00:00:00"/>
    <x v="0"/>
    <n v="1"/>
    <s v="Churchill Area Neighbors"/>
    <n v="4224028"/>
    <n v="868062"/>
    <m/>
    <m/>
    <s v="HEITMAN CUSTOM HOMES"/>
    <m/>
    <s v="3556 SUMMIT SKY BLVD"/>
    <x v="11"/>
    <x v="0"/>
    <x v="0"/>
    <m/>
  </r>
  <r>
    <n v="12"/>
    <n v="1030"/>
    <n v="1"/>
    <d v="2012-04-04T00:00:00"/>
    <x v="0"/>
    <n v="1"/>
    <s v="Active Bethel Citizens"/>
    <n v="4214666"/>
    <n v="885250"/>
    <m/>
    <m/>
    <s v="GREENBRIER LEVEL 3 PROPERTIE"/>
    <m/>
    <s v="489 RABER RD"/>
    <x v="11"/>
    <x v="0"/>
    <x v="0"/>
    <m/>
  </r>
  <r>
    <n v="12"/>
    <n v="1232"/>
    <n v="1"/>
    <d v="2012-04-04T00:00:00"/>
    <x v="0"/>
    <n v="1"/>
    <s v="Active Bethel Citizens"/>
    <n v="4211294"/>
    <n v="889775"/>
    <m/>
    <m/>
    <s v="HAYDEN ENTERPRISES INC"/>
    <m/>
    <s v="1952 ADELMAN LP"/>
    <x v="11"/>
    <x v="0"/>
    <x v="0"/>
    <m/>
  </r>
  <r>
    <n v="12"/>
    <n v="1280"/>
    <n v="1"/>
    <d v="2012-04-04T00:00:00"/>
    <x v="0"/>
    <n v="1"/>
    <s v="Active Bethel Citizens"/>
    <n v="4214489"/>
    <n v="885117"/>
    <m/>
    <m/>
    <s v="GREENBRIER LEVEL 3 PROPERTIE"/>
    <m/>
    <s v="5452 PRANZ PL"/>
    <x v="11"/>
    <x v="0"/>
    <x v="0"/>
    <m/>
  </r>
  <r>
    <n v="12"/>
    <n v="1184"/>
    <n v="1"/>
    <d v="2012-04-06T00:00:00"/>
    <x v="0"/>
    <n v="1"/>
    <s v="Churchill Area Neighbors"/>
    <n v="4224286"/>
    <n v="868382"/>
    <m/>
    <m/>
    <s v="STONE BRIDGE HOMES NW LLC"/>
    <m/>
    <s v="3315 SUMMIT SKY BLVD"/>
    <x v="11"/>
    <x v="0"/>
    <x v="0"/>
    <m/>
  </r>
  <r>
    <n v="12"/>
    <n v="1570"/>
    <n v="1"/>
    <d v="2012-04-06T00:00:00"/>
    <x v="0"/>
    <n v="1"/>
    <s v="Northeast Neighbors"/>
    <n v="4249163"/>
    <n v="895607"/>
    <m/>
    <m/>
    <s v="FUTURE B HOMES INC"/>
    <m/>
    <s v="3057 LORD BYRON PL"/>
    <x v="11"/>
    <x v="0"/>
    <x v="0"/>
    <m/>
  </r>
  <r>
    <n v="12"/>
    <n v="1145"/>
    <n v="1"/>
    <d v="2012-04-11T00:00:00"/>
    <x v="0"/>
    <n v="1"/>
    <s v="Santa Clara Community Organization"/>
    <n v="4231478"/>
    <n v="907361"/>
    <m/>
    <m/>
    <s v="NORDIC HOMES &amp; CONSTRUCTION"/>
    <m/>
    <s v="4443 WENDOVER ST"/>
    <x v="11"/>
    <x v="0"/>
    <x v="0"/>
    <m/>
  </r>
  <r>
    <n v="12"/>
    <n v="1406"/>
    <n v="1"/>
    <d v="2012-04-17T00:00:00"/>
    <x v="0"/>
    <n v="1"/>
    <s v="Active Bethel Citizens"/>
    <n v="4216324"/>
    <n v="894550"/>
    <m/>
    <m/>
    <s v="ANDRIGO EDDIE"/>
    <m/>
    <s v="2422 E IRWIN WAY"/>
    <x v="11"/>
    <x v="0"/>
    <x v="0"/>
    <m/>
  </r>
  <r>
    <n v="12"/>
    <n v="1439"/>
    <n v="1"/>
    <d v="2012-04-17T00:00:00"/>
    <x v="0"/>
    <n v="1"/>
    <s v="River Road Community Organization"/>
    <n v="4227536"/>
    <n v="889740"/>
    <m/>
    <m/>
    <s v="KNODE KEVIN"/>
    <m/>
    <s v="709 ROSSMORE ST"/>
    <x v="11"/>
    <x v="0"/>
    <x v="0"/>
    <m/>
  </r>
  <r>
    <n v="12"/>
    <n v="1514"/>
    <n v="1"/>
    <d v="2012-04-20T00:00:00"/>
    <x v="0"/>
    <n v="1"/>
    <s v="Cal Young Neighborhood Association"/>
    <n v="4239631"/>
    <n v="890472"/>
    <m/>
    <m/>
    <s v="CASTRO GILBERT A"/>
    <m/>
    <s v="1641 CHASA ST"/>
    <x v="11"/>
    <x v="0"/>
    <x v="0"/>
    <m/>
  </r>
  <r>
    <n v="12"/>
    <n v="1592"/>
    <n v="1"/>
    <d v="2012-04-20T00:00:00"/>
    <x v="0"/>
    <n v="1"/>
    <s v="Active Bethel Citizens"/>
    <n v="4211131"/>
    <n v="889783"/>
    <m/>
    <m/>
    <s v="HAYDEN HOMES LLC"/>
    <m/>
    <s v="1992 ADELMAN LP"/>
    <x v="11"/>
    <x v="0"/>
    <x v="0"/>
    <m/>
  </r>
  <r>
    <n v="12"/>
    <n v="561"/>
    <n v="1"/>
    <d v="2012-04-24T00:00:00"/>
    <x v="7"/>
    <n v="13"/>
    <s v="West University Neighbors"/>
    <n v="4241512"/>
    <n v="877628"/>
    <m/>
    <s v="MW2"/>
    <s v="MASTER DEVELOPMENT"/>
    <s v="MW2 APARTMENTS"/>
    <s v="1260 FERRY ST"/>
    <x v="11"/>
    <x v="2"/>
    <x v="1"/>
    <m/>
  </r>
  <r>
    <n v="12"/>
    <n v="1643"/>
    <n v="1"/>
    <d v="2012-04-24T00:00:00"/>
    <x v="0"/>
    <n v="1"/>
    <s v="Churchill Area Neighbors"/>
    <n v="4224055"/>
    <n v="867986"/>
    <m/>
    <m/>
    <s v="HEITMAN CUSTOM HOMES"/>
    <m/>
    <s v="3546 SUMMIT SKY BLVD"/>
    <x v="11"/>
    <x v="0"/>
    <x v="0"/>
    <m/>
  </r>
  <r>
    <n v="12"/>
    <n v="1645"/>
    <n v="1"/>
    <d v="2012-04-24T00:00:00"/>
    <x v="0"/>
    <n v="1"/>
    <s v="Churchill Area Neighbors"/>
    <n v="4223865"/>
    <n v="867909"/>
    <m/>
    <m/>
    <s v="HEITMAN CUSTOM HOMES"/>
    <m/>
    <s v="3547 SUMMIT SKY BLVD"/>
    <x v="11"/>
    <x v="0"/>
    <x v="0"/>
    <m/>
  </r>
  <r>
    <n v="12"/>
    <n v="1718"/>
    <n v="1"/>
    <d v="2012-04-25T00:00:00"/>
    <x v="1"/>
    <n v="1"/>
    <s v="Northeast Neighbors"/>
    <n v="4241157"/>
    <n v="895776"/>
    <m/>
    <m/>
    <s v="MHC FALCON WOOD VILLAGE LLC"/>
    <m/>
    <s v="1475 GREEN ACRES RD, Unit 88"/>
    <x v="11"/>
    <x v="0"/>
    <x v="0"/>
    <m/>
  </r>
  <r>
    <n v="12"/>
    <n v="1719"/>
    <n v="1"/>
    <d v="2012-04-25T00:00:00"/>
    <x v="1"/>
    <n v="1"/>
    <s v="Northeast Neighbors"/>
    <n v="4241157"/>
    <n v="895776"/>
    <m/>
    <m/>
    <s v="MHC FALCON WOOD VILLAGE LLC"/>
    <m/>
    <s v="1475 GREEN ACRES RD, Unit 92"/>
    <x v="11"/>
    <x v="0"/>
    <x v="0"/>
    <m/>
  </r>
  <r>
    <n v="12"/>
    <n v="1791"/>
    <n v="1"/>
    <d v="2012-04-27T00:00:00"/>
    <x v="0"/>
    <n v="1"/>
    <s v="Active Bethel Citizens"/>
    <n v="4212679"/>
    <n v="892315"/>
    <m/>
    <m/>
    <s v="PREMIER ENTERPRISES LLC"/>
    <m/>
    <s v="5545 EDNA WAY"/>
    <x v="11"/>
    <x v="0"/>
    <x v="0"/>
    <m/>
  </r>
  <r>
    <n v="12"/>
    <n v="875"/>
    <n v="1"/>
    <d v="2012-05-01T00:00:00"/>
    <x v="0"/>
    <n v="1"/>
    <s v="Northeast Neighbors"/>
    <n v="4243918"/>
    <n v="899148"/>
    <m/>
    <m/>
    <s v="HEITMAN CUSTOM HOMES"/>
    <m/>
    <s v="3640 WALTON LN"/>
    <x v="11"/>
    <x v="0"/>
    <x v="0"/>
    <m/>
  </r>
  <r>
    <n v="12"/>
    <n v="1671"/>
    <n v="1"/>
    <d v="2012-05-04T00:00:00"/>
    <x v="0"/>
    <n v="1"/>
    <s v="Southeast Neighbors"/>
    <n v="4241319"/>
    <n v="861672"/>
    <m/>
    <m/>
    <s v="MONK DAVID"/>
    <m/>
    <s v="659 KINGSWOOD AVE"/>
    <x v="11"/>
    <x v="0"/>
    <x v="0"/>
    <m/>
  </r>
  <r>
    <n v="12"/>
    <n v="1597"/>
    <n v="1"/>
    <d v="2012-05-09T00:00:00"/>
    <x v="0"/>
    <n v="1"/>
    <s v="Churchill Area Neighbors"/>
    <n v="4224361"/>
    <n v="867968"/>
    <m/>
    <m/>
    <s v="STONE BRIDGE HOMES NW LLC"/>
    <m/>
    <s v="3574 VISTA HEIGHTS LN"/>
    <x v="11"/>
    <x v="0"/>
    <x v="0"/>
    <m/>
  </r>
  <r>
    <n v="12"/>
    <n v="1774"/>
    <n v="1"/>
    <d v="2012-05-11T00:00:00"/>
    <x v="0"/>
    <n v="1"/>
    <s v="Active Bethel Citizens"/>
    <n v="4217338"/>
    <n v="895061"/>
    <m/>
    <m/>
    <s v="ISSACS SHARON"/>
    <m/>
    <s v="4772 JESSEN DR"/>
    <x v="11"/>
    <x v="0"/>
    <x v="0"/>
    <m/>
  </r>
  <r>
    <n v="12"/>
    <n v="2009"/>
    <n v="1"/>
    <d v="2012-05-17T00:00:00"/>
    <x v="0"/>
    <n v="1"/>
    <s v="Santa Clara Community Organization"/>
    <n v="4230999"/>
    <n v="903408"/>
    <m/>
    <m/>
    <s v="HABITAT FOR HUMANITY"/>
    <m/>
    <s v="3612 YOGI WAY"/>
    <x v="11"/>
    <x v="0"/>
    <x v="0"/>
    <m/>
  </r>
  <r>
    <n v="12"/>
    <n v="988"/>
    <n v="1"/>
    <d v="2012-05-18T00:00:00"/>
    <x v="8"/>
    <n v="1"/>
    <s v="Far West Neighborhood Association"/>
    <n v="4230554"/>
    <n v="876731"/>
    <s v="Common Area-Multi Fam."/>
    <s v="Stellar Apartments"/>
    <s v="ST VINCENT DE PAUL SOCIETY"/>
    <s v="STELLAR APARTMENTS"/>
    <s v="1535 CITY VIEW ST"/>
    <x v="11"/>
    <x v="1"/>
    <x v="1"/>
    <s v="Stellar Apartments, 54 total units but only 1 for the manager on this BP. Other 53 units tallied under BPs issued on 5/18/2012."/>
  </r>
  <r>
    <n v="12"/>
    <n v="990"/>
    <n v="1"/>
    <d v="2012-05-18T00:00:00"/>
    <x v="8"/>
    <n v="4"/>
    <s v="Far West Neighborhood Association"/>
    <n v="4230422"/>
    <n v="876735"/>
    <m/>
    <s v="Stellar Apartments"/>
    <s v="ST VINCENT DE PAUL SOCIETY"/>
    <s v="STELLAR APARTMENTS"/>
    <s v="1541 CITY VIEW ST"/>
    <x v="11"/>
    <x v="1"/>
    <x v="1"/>
    <m/>
  </r>
  <r>
    <n v="12"/>
    <n v="991"/>
    <n v="1"/>
    <d v="2012-05-18T00:00:00"/>
    <x v="8"/>
    <n v="4"/>
    <s v="Far West Neighborhood Association"/>
    <n v="4230424"/>
    <n v="876793"/>
    <m/>
    <s v="Stellar Apartments"/>
    <s v="ST VINCENT DE PAUL SOCIETY"/>
    <s v="STELLAR APARTMENTS"/>
    <s v="1543 CITY VIEW ST"/>
    <x v="11"/>
    <x v="1"/>
    <x v="1"/>
    <m/>
  </r>
  <r>
    <n v="12"/>
    <n v="992"/>
    <n v="1"/>
    <d v="2012-05-18T00:00:00"/>
    <x v="8"/>
    <n v="4"/>
    <s v="Far West Neighborhood Association"/>
    <n v="4230424"/>
    <n v="876845"/>
    <m/>
    <s v="Stellar Apartments"/>
    <s v="ST VINCENT DE PAUL SOCIETY"/>
    <s v="STELLAR APARTMENTS"/>
    <s v="1545 CITY VIEW ST"/>
    <x v="11"/>
    <x v="1"/>
    <x v="1"/>
    <m/>
  </r>
  <r>
    <n v="12"/>
    <n v="993"/>
    <n v="1"/>
    <d v="2012-05-18T00:00:00"/>
    <x v="7"/>
    <n v="5"/>
    <s v="Far West Neighborhood Association"/>
    <n v="4230569"/>
    <n v="876823"/>
    <m/>
    <s v="Stellar Apartments"/>
    <s v="ST VINCENT DE PAUL SOCIETY"/>
    <s v="STELLAR APARTMENTS"/>
    <s v="1547 CITY VIEW ST"/>
    <x v="11"/>
    <x v="2"/>
    <x v="1"/>
    <m/>
  </r>
  <r>
    <n v="12"/>
    <n v="994"/>
    <n v="1"/>
    <d v="2012-05-18T00:00:00"/>
    <x v="7"/>
    <n v="6"/>
    <s v="Far West Neighborhood Association"/>
    <n v="4230661"/>
    <n v="876820"/>
    <m/>
    <s v="Stellar Apartments"/>
    <s v="ST VINCENT DE PAUL SOCIETY"/>
    <s v="STELLAR APARTMENTS"/>
    <s v="1549 CITY VIEW ST"/>
    <x v="11"/>
    <x v="2"/>
    <x v="1"/>
    <m/>
  </r>
  <r>
    <n v="12"/>
    <n v="995"/>
    <n v="1"/>
    <d v="2012-05-18T00:00:00"/>
    <x v="8"/>
    <n v="4"/>
    <s v="Far West Neighborhood Association"/>
    <n v="4230762"/>
    <n v="876845"/>
    <m/>
    <s v="Stellar Apartments"/>
    <s v="ST VINCENT DE PAUL SOCIETY"/>
    <s v="STELLAR APARTMENTS"/>
    <s v="1551 CITY VIEW ST"/>
    <x v="11"/>
    <x v="1"/>
    <x v="1"/>
    <m/>
  </r>
  <r>
    <n v="12"/>
    <n v="996"/>
    <n v="1"/>
    <d v="2012-05-18T00:00:00"/>
    <x v="7"/>
    <n v="6"/>
    <s v="Far West Neighborhood Association"/>
    <n v="4230784"/>
    <n v="876784"/>
    <m/>
    <s v="Stellar Apartments"/>
    <s v="ST VINCENT DE PAUL SOCIETY"/>
    <s v="STELLAR APARTMENTS"/>
    <s v="1553 CITY VIEW ST"/>
    <x v="11"/>
    <x v="2"/>
    <x v="1"/>
    <m/>
  </r>
  <r>
    <n v="12"/>
    <n v="997"/>
    <n v="1"/>
    <d v="2012-05-18T00:00:00"/>
    <x v="7"/>
    <n v="6"/>
    <s v="Far West Neighborhood Association"/>
    <n v="4230784"/>
    <n v="876700"/>
    <m/>
    <s v="Stellar Apartments"/>
    <s v="ST VINCENT DE PAUL SOCIETY"/>
    <s v="STELLAR APARTMENTS"/>
    <s v="1557 CITY VIEW ST"/>
    <x v="11"/>
    <x v="2"/>
    <x v="1"/>
    <m/>
  </r>
  <r>
    <n v="12"/>
    <n v="998"/>
    <n v="1"/>
    <d v="2012-05-18T00:00:00"/>
    <x v="8"/>
    <n v="4"/>
    <s v="Far West Neighborhood Association"/>
    <n v="4230837"/>
    <n v="876607"/>
    <m/>
    <s v="Stellar Apartments"/>
    <s v="ST VINCENT DE PAUL SOCIETY"/>
    <s v="STELLAR APARTMENTS"/>
    <s v="1559 CITY VIEW ST"/>
    <x v="11"/>
    <x v="1"/>
    <x v="1"/>
    <m/>
  </r>
  <r>
    <n v="12"/>
    <n v="999"/>
    <n v="1"/>
    <d v="2012-05-18T00:00:00"/>
    <x v="7"/>
    <n v="5"/>
    <s v="Far West Neighborhood Association"/>
    <n v="4230711"/>
    <n v="876598"/>
    <m/>
    <s v="Stellar Apartments"/>
    <s v="ST VINCENT DE PAUL SOCIETY"/>
    <s v="STELLAR APARTMENTS"/>
    <s v="1561 CITY VIEW ST"/>
    <x v="11"/>
    <x v="2"/>
    <x v="1"/>
    <m/>
  </r>
  <r>
    <n v="12"/>
    <n v="1000"/>
    <n v="1"/>
    <d v="2012-05-18T00:00:00"/>
    <x v="7"/>
    <n v="5"/>
    <s v="Far West Neighborhood Association"/>
    <n v="4230613"/>
    <n v="876628"/>
    <m/>
    <s v="Stellar Apartments"/>
    <s v="ST VINCENT DE PAUL SOCIETY"/>
    <s v="STELLAR APARTMENTS"/>
    <s v="1563 CITY VIEW ST"/>
    <x v="11"/>
    <x v="2"/>
    <x v="1"/>
    <m/>
  </r>
  <r>
    <n v="12"/>
    <n v="2063"/>
    <n v="1"/>
    <d v="2012-05-21T00:00:00"/>
    <x v="0"/>
    <n v="1"/>
    <s v="Active Bethel Citizens"/>
    <n v="4211411"/>
    <n v="889912"/>
    <m/>
    <m/>
    <s v="HAYDEN HOMES LLC"/>
    <m/>
    <s v="1927 ADELMAN LP"/>
    <x v="11"/>
    <x v="0"/>
    <x v="0"/>
    <m/>
  </r>
  <r>
    <n v="12"/>
    <n v="2064"/>
    <n v="1"/>
    <d v="2012-05-21T00:00:00"/>
    <x v="0"/>
    <n v="1"/>
    <s v="Active Bethel Citizens"/>
    <n v="4211566"/>
    <n v="889759"/>
    <m/>
    <m/>
    <s v="HAYDEN HOMES LLC"/>
    <m/>
    <s v="1902 ADELMAN LP"/>
    <x v="11"/>
    <x v="0"/>
    <x v="0"/>
    <m/>
  </r>
  <r>
    <n v="12"/>
    <n v="1626"/>
    <n v="1"/>
    <d v="2012-05-22T00:00:00"/>
    <x v="0"/>
    <n v="1"/>
    <s v="Laurel Hill Valley Citizens"/>
    <n v="4250444"/>
    <n v="871376"/>
    <m/>
    <m/>
    <s v="THERRELL MATTHEW (RYAN) &amp; SOPHIE"/>
    <m/>
    <s v="2674 AUGUSTA ST"/>
    <x v="11"/>
    <x v="0"/>
    <x v="0"/>
    <m/>
  </r>
  <r>
    <n v="12"/>
    <n v="1627"/>
    <n v="1"/>
    <d v="2012-05-22T00:00:00"/>
    <x v="0"/>
    <n v="1"/>
    <s v="Laurel Hill Valley Citizens"/>
    <n v="4250445"/>
    <n v="871447"/>
    <m/>
    <m/>
    <s v="THERRELL MATTHEW (RYAN) &amp; SOPHIE"/>
    <m/>
    <s v="2664 AUGUSTA ST"/>
    <x v="11"/>
    <x v="0"/>
    <x v="0"/>
    <m/>
  </r>
  <r>
    <n v="12"/>
    <n v="1239"/>
    <n v="1"/>
    <d v="2012-05-23T00:00:00"/>
    <x v="0"/>
    <n v="1"/>
    <s v="Unknown"/>
    <n v="4217336"/>
    <n v="871375"/>
    <m/>
    <m/>
    <s v="HAMLIN SUSAN L"/>
    <m/>
    <s v="29773 GIMPL HILL RD"/>
    <x v="11"/>
    <x v="0"/>
    <x v="0"/>
    <m/>
  </r>
  <r>
    <n v="12"/>
    <n v="1297"/>
    <n v="1"/>
    <d v="2012-05-23T00:00:00"/>
    <x v="6"/>
    <n v="1"/>
    <s v="Friendly Area Neighbors"/>
    <n v="4237905"/>
    <n v="874011"/>
    <m/>
    <m/>
    <s v="YOUNG GREG W"/>
    <m/>
    <s v="447 W 22ND AVE, Unit A"/>
    <x v="11"/>
    <x v="0"/>
    <x v="0"/>
    <m/>
  </r>
  <r>
    <n v="12"/>
    <n v="2456"/>
    <n v="1"/>
    <d v="2012-05-25T00:00:00"/>
    <x v="0"/>
    <n v="1"/>
    <s v="Cal Young Neighborhood Association"/>
    <n v="4240231"/>
    <n v="889443"/>
    <m/>
    <m/>
    <s v="BERTRAND FRANK &amp; JEANNINE"/>
    <m/>
    <s v="1424 PIPER LN"/>
    <x v="11"/>
    <x v="0"/>
    <x v="0"/>
    <m/>
  </r>
  <r>
    <n v="12"/>
    <n v="2316"/>
    <n v="1"/>
    <d v="2012-05-29T00:00:00"/>
    <x v="0"/>
    <n v="1"/>
    <s v="Northeast Neighbors"/>
    <n v="4249162"/>
    <n v="895636"/>
    <m/>
    <m/>
    <s v="FUTURE B HOMES INC"/>
    <m/>
    <s v="3067 LORD BYRON PL"/>
    <x v="11"/>
    <x v="0"/>
    <x v="0"/>
    <m/>
  </r>
  <r>
    <n v="12"/>
    <n v="2294"/>
    <n v="1"/>
    <d v="2012-05-30T00:00:00"/>
    <x v="0"/>
    <n v="1"/>
    <s v="Northeast Neighbors"/>
    <n v="4243160"/>
    <n v="897102"/>
    <m/>
    <m/>
    <s v="MELTEBEKE ADAM"/>
    <m/>
    <s v="3198 LAKE CREST DR"/>
    <x v="11"/>
    <x v="0"/>
    <x v="0"/>
    <m/>
  </r>
  <r>
    <n v="12"/>
    <n v="153"/>
    <n v="1"/>
    <d v="2012-05-31T00:00:00"/>
    <x v="8"/>
    <n v="4"/>
    <s v="Far West Neighborhood Association"/>
    <n v="4231451"/>
    <n v="876602"/>
    <m/>
    <m/>
    <s v="WESTMORELAND VILLAGE LLC"/>
    <m/>
    <s v="2042 W 16TH AVE"/>
    <x v="11"/>
    <x v="1"/>
    <x v="1"/>
    <m/>
  </r>
  <r>
    <n v="12"/>
    <n v="154"/>
    <n v="1"/>
    <d v="2012-05-31T00:00:00"/>
    <x v="8"/>
    <n v="4"/>
    <s v="Far West Neighborhood Association"/>
    <n v="4231483"/>
    <n v="876699"/>
    <m/>
    <m/>
    <s v="WESTMORELAND VILLAGE LLC"/>
    <m/>
    <s v="2064 W 16TH AVE"/>
    <x v="11"/>
    <x v="1"/>
    <x v="1"/>
    <m/>
  </r>
  <r>
    <n v="12"/>
    <n v="1930"/>
    <n v="1"/>
    <d v="2012-05-31T00:00:00"/>
    <x v="0"/>
    <n v="1"/>
    <s v="West University Neighbors"/>
    <n v="4241525"/>
    <n v="876917"/>
    <m/>
    <m/>
    <s v="LOOMIS GREG &amp; LESLIE"/>
    <m/>
    <s v="1440 FERRY ST"/>
    <x v="11"/>
    <x v="0"/>
    <x v="0"/>
    <m/>
  </r>
  <r>
    <n v="12"/>
    <n v="2378"/>
    <n v="1"/>
    <d v="2012-06-07T00:00:00"/>
    <x v="0"/>
    <n v="1"/>
    <s v="Active Bethel Citizens"/>
    <n v="4212639"/>
    <n v="892315"/>
    <m/>
    <m/>
    <s v="SEERY JESSE"/>
    <m/>
    <s v="5557 EDNA WAY"/>
    <x v="11"/>
    <x v="0"/>
    <x v="0"/>
    <m/>
  </r>
  <r>
    <n v="12"/>
    <n v="1887"/>
    <n v="1"/>
    <d v="2012-06-11T00:00:00"/>
    <x v="0"/>
    <n v="1"/>
    <s v="Santa Clara Community Organization"/>
    <n v="4231846"/>
    <n v="900055"/>
    <m/>
    <m/>
    <s v="KIDS ENTERPRISES"/>
    <m/>
    <s v="438 SALTY WAY"/>
    <x v="11"/>
    <x v="0"/>
    <x v="0"/>
    <m/>
  </r>
  <r>
    <n v="12"/>
    <n v="2191"/>
    <n v="1"/>
    <d v="2012-06-12T00:00:00"/>
    <x v="0"/>
    <n v="1"/>
    <s v="Churchill Area Neighbors"/>
    <n v="4227782"/>
    <n v="869609"/>
    <m/>
    <m/>
    <s v="PRIAULX SCOT &amp; LISA"/>
    <m/>
    <s v="3177 HERALD LN"/>
    <x v="11"/>
    <x v="0"/>
    <x v="0"/>
    <m/>
  </r>
  <r>
    <n v="11"/>
    <n v="4490"/>
    <n v="1"/>
    <d v="2012-06-13T00:00:00"/>
    <x v="8"/>
    <n v="4"/>
    <s v="Far West Neighborhood Association"/>
    <n v="4231233"/>
    <n v="876961"/>
    <m/>
    <m/>
    <s v="WESTMORELAND VILLAGE LLC"/>
    <m/>
    <s v="1542 ARTHUR ST"/>
    <x v="11"/>
    <x v="1"/>
    <x v="1"/>
    <m/>
  </r>
  <r>
    <n v="12"/>
    <n v="1652"/>
    <n v="1"/>
    <d v="2012-06-14T00:00:00"/>
    <x v="6"/>
    <n v="1"/>
    <s v="Cal Young Neighborhood Association"/>
    <n v="4242728"/>
    <n v="885148"/>
    <s v="Secondary Dwelling Unit"/>
    <m/>
    <s v="KELLOGG JORDAN N &amp; JENNIFER"/>
    <m/>
    <s v="2020 FAIRWAY LP, Unit A"/>
    <x v="11"/>
    <x v="0"/>
    <x v="0"/>
    <m/>
  </r>
  <r>
    <n v="12"/>
    <n v="2323"/>
    <n v="1"/>
    <d v="2012-06-14T00:00:00"/>
    <x v="0"/>
    <n v="1"/>
    <s v="Churchill Area Neighbors"/>
    <n v="4224304"/>
    <n v="868467"/>
    <m/>
    <m/>
    <s v="STONE BRIDGE HOMES NW LLC"/>
    <m/>
    <s v="3484 VISTA HEIGHTS LN"/>
    <x v="11"/>
    <x v="0"/>
    <x v="0"/>
    <m/>
  </r>
  <r>
    <n v="12"/>
    <n v="2723"/>
    <n v="1"/>
    <d v="2012-06-15T00:00:00"/>
    <x v="0"/>
    <n v="1"/>
    <s v="Crest Drive Citizens Association"/>
    <n v="4239054"/>
    <n v="867655"/>
    <m/>
    <m/>
    <s v="DAVIS LONNIE"/>
    <m/>
    <s v="3475 MCMILLAN ST"/>
    <x v="11"/>
    <x v="0"/>
    <x v="0"/>
    <m/>
  </r>
  <r>
    <n v="12"/>
    <n v="2557"/>
    <n v="1"/>
    <d v="2012-06-18T00:00:00"/>
    <x v="0"/>
    <n v="1"/>
    <s v="Active Bethel Citizens"/>
    <n v="4214664"/>
    <n v="885306"/>
    <m/>
    <m/>
    <s v="GREEN BRIAR LEVEL 3 PROPERTIES LLC"/>
    <m/>
    <s v="497 RABER RD"/>
    <x v="11"/>
    <x v="0"/>
    <x v="0"/>
    <m/>
  </r>
  <r>
    <n v="12"/>
    <n v="2794"/>
    <n v="1"/>
    <d v="2012-07-02T00:00:00"/>
    <x v="0"/>
    <n v="1"/>
    <s v="Churchill Area Neighbors"/>
    <n v="4228632"/>
    <n v="869121"/>
    <m/>
    <m/>
    <s v="COOPER DANIEL W (DAN)"/>
    <m/>
    <s v="3048 HERALD LN"/>
    <x v="11"/>
    <x v="0"/>
    <x v="0"/>
    <m/>
  </r>
  <r>
    <n v="12"/>
    <n v="3012"/>
    <n v="1"/>
    <d v="2012-07-02T00:00:00"/>
    <x v="0"/>
    <n v="1"/>
    <s v="Northeast Neighbors"/>
    <n v="4249163"/>
    <n v="895672"/>
    <m/>
    <m/>
    <s v="FUTURE B HOMES INC"/>
    <m/>
    <s v="3077 LORD BYRON PL"/>
    <x v="11"/>
    <x v="0"/>
    <x v="0"/>
    <m/>
  </r>
  <r>
    <n v="12"/>
    <n v="2680"/>
    <n v="1"/>
    <d v="2012-07-05T00:00:00"/>
    <x v="0"/>
    <n v="1"/>
    <s v="Northeast Neighbors"/>
    <n v="4242859"/>
    <n v="897299"/>
    <m/>
    <m/>
    <s v="MELTEBEKE CONSTRUCTION DBA"/>
    <m/>
    <s v="2025 LAKELAND WAY"/>
    <x v="11"/>
    <x v="0"/>
    <x v="0"/>
    <m/>
  </r>
  <r>
    <n v="12"/>
    <n v="2744"/>
    <n v="1"/>
    <d v="2012-07-06T00:00:00"/>
    <x v="0"/>
    <n v="1"/>
    <s v="Churchill Area Neighbors"/>
    <n v="4224284"/>
    <n v="868177"/>
    <m/>
    <m/>
    <s v="STONE BRIDGE HOMES NW LLC"/>
    <m/>
    <s v="3524 VISTA HEIGHTS LN"/>
    <x v="11"/>
    <x v="0"/>
    <x v="0"/>
    <m/>
  </r>
  <r>
    <n v="12"/>
    <n v="2750"/>
    <n v="1"/>
    <d v="2012-07-09T00:00:00"/>
    <x v="0"/>
    <n v="1"/>
    <s v="Harlow Neighbors"/>
    <n v="4249668"/>
    <n v="885675"/>
    <m/>
    <m/>
    <s v="FENLEY DAVID &amp; KELLY"/>
    <m/>
    <s v="561 HONEYSUCKLE LN"/>
    <x v="11"/>
    <x v="0"/>
    <x v="0"/>
    <m/>
  </r>
  <r>
    <n v="12"/>
    <n v="3273"/>
    <n v="1"/>
    <d v="2012-07-11T00:00:00"/>
    <x v="0"/>
    <n v="1"/>
    <s v="Active Bethel Citizens"/>
    <n v="4211172"/>
    <n v="889925"/>
    <m/>
    <m/>
    <s v="HAYDEN HOMES LLC"/>
    <m/>
    <s v="1969 ADELMAN LP"/>
    <x v="11"/>
    <x v="0"/>
    <x v="0"/>
    <m/>
  </r>
  <r>
    <n v="12"/>
    <n v="1078"/>
    <n v="1"/>
    <d v="2012-07-12T00:00:00"/>
    <x v="7"/>
    <n v="7"/>
    <s v="West University Neighbors"/>
    <n v="4241256"/>
    <n v="876432"/>
    <m/>
    <m/>
    <s v="ANSLOW &amp; DEGENEAULT"/>
    <m/>
    <s v="1571 MILL ST"/>
    <x v="11"/>
    <x v="2"/>
    <x v="1"/>
    <m/>
  </r>
  <r>
    <n v="12"/>
    <n v="3270"/>
    <n v="1"/>
    <d v="2012-07-13T00:00:00"/>
    <x v="0"/>
    <n v="1"/>
    <s v="Santa Clara Community Organization"/>
    <n v="4228741"/>
    <n v="897151"/>
    <m/>
    <m/>
    <s v="BRIGHT OAK HOMES LLC"/>
    <m/>
    <s v="320 RUBY AVE"/>
    <x v="11"/>
    <x v="0"/>
    <x v="0"/>
    <m/>
  </r>
  <r>
    <n v="12"/>
    <n v="3018"/>
    <n v="1"/>
    <d v="2012-07-18T00:00:00"/>
    <x v="3"/>
    <n v="2"/>
    <s v="West University Neighbors"/>
    <n v="4242441"/>
    <n v="876497"/>
    <m/>
    <m/>
    <s v="LU LU LLC"/>
    <m/>
    <s v="1547 HILYARD ST"/>
    <x v="11"/>
    <x v="1"/>
    <x v="1"/>
    <m/>
  </r>
  <r>
    <n v="12"/>
    <n v="2076"/>
    <n v="1"/>
    <d v="2012-07-23T00:00:00"/>
    <x v="8"/>
    <n v="3"/>
    <s v="South University Neighborhood Association"/>
    <n v="4242387"/>
    <n v="874903"/>
    <m/>
    <m/>
    <s v="HANSEN DEAN"/>
    <m/>
    <s v="1931 HILYARD ST"/>
    <x v="11"/>
    <x v="1"/>
    <x v="1"/>
    <m/>
  </r>
  <r>
    <n v="12"/>
    <n v="1755"/>
    <n v="1"/>
    <d v="2012-07-25T00:00:00"/>
    <x v="8"/>
    <n v="4"/>
    <s v="West University Neighbors"/>
    <n v="4241860"/>
    <n v="875307"/>
    <m/>
    <m/>
    <s v="NEWMAN KRIS &amp; JAMIE"/>
    <m/>
    <s v="1844 PATTERSON ST"/>
    <x v="11"/>
    <x v="1"/>
    <x v="1"/>
    <m/>
  </r>
  <r>
    <n v="12"/>
    <n v="3669"/>
    <n v="1"/>
    <d v="2012-07-25T00:00:00"/>
    <x v="1"/>
    <n v="1"/>
    <s v="Northeast Neighbors"/>
    <n v="4241157"/>
    <n v="895776"/>
    <m/>
    <s v="Falconwood Village MHP"/>
    <s v="MHC FALCON WOOD VILLAGE LLC"/>
    <m/>
    <s v="1475 GREEN ACRES RD, Unit 56"/>
    <x v="11"/>
    <x v="0"/>
    <x v="0"/>
    <m/>
  </r>
  <r>
    <n v="12"/>
    <n v="3670"/>
    <n v="1"/>
    <d v="2012-07-25T00:00:00"/>
    <x v="1"/>
    <n v="1"/>
    <s v="Northeast Neighbors"/>
    <n v="4241157"/>
    <n v="895776"/>
    <m/>
    <s v="Falconwood Village MHP"/>
    <s v="MHC FALCON WOOD VILLAGE LLC"/>
    <m/>
    <s v="1475 GREEN ACRES RD, Unit 76"/>
    <x v="11"/>
    <x v="0"/>
    <x v="0"/>
    <m/>
  </r>
  <r>
    <n v="12"/>
    <n v="3671"/>
    <n v="1"/>
    <d v="2012-07-25T00:00:00"/>
    <x v="1"/>
    <n v="1"/>
    <s v="Northeast Neighbors"/>
    <n v="4241157"/>
    <n v="895776"/>
    <m/>
    <s v="Falconwood Village MHP"/>
    <s v="MHC FALCON WOOD VILLAGE LLC"/>
    <m/>
    <s v="1475 GREEN ACRES RD, Unit 90"/>
    <x v="11"/>
    <x v="0"/>
    <x v="0"/>
    <m/>
  </r>
  <r>
    <n v="12"/>
    <n v="3672"/>
    <n v="1"/>
    <d v="2012-07-25T00:00:00"/>
    <x v="1"/>
    <n v="1"/>
    <s v="Northeast Neighbors"/>
    <n v="4241157"/>
    <n v="895776"/>
    <m/>
    <s v="Falconwood Village MHP"/>
    <s v="MHC FALCON WOOD VILLAGE LLC"/>
    <m/>
    <s v="1475 GREEN ACRES RD, Unit 135"/>
    <x v="11"/>
    <x v="0"/>
    <x v="0"/>
    <m/>
  </r>
  <r>
    <n v="12"/>
    <n v="3673"/>
    <n v="1"/>
    <d v="2012-07-25T00:00:00"/>
    <x v="1"/>
    <n v="1"/>
    <s v="Northeast Neighbors"/>
    <n v="4241157"/>
    <n v="895776"/>
    <m/>
    <s v="Falconwood Village MHP"/>
    <s v="MHC FALCON WOOD VILLAGE LLC"/>
    <m/>
    <s v="1475 GREEN ACRES RD, Unit 82"/>
    <x v="11"/>
    <x v="0"/>
    <x v="0"/>
    <m/>
  </r>
  <r>
    <n v="12"/>
    <n v="3674"/>
    <n v="1"/>
    <d v="2012-07-25T00:00:00"/>
    <x v="1"/>
    <n v="1"/>
    <s v="Northeast Neighbors"/>
    <n v="4241157"/>
    <n v="895776"/>
    <m/>
    <s v="Falconwood Village MHP"/>
    <s v="MHC FALCON WOOD VILLAGE LLC"/>
    <m/>
    <s v="1475 GREEN ACRES RD, Unit 97"/>
    <x v="11"/>
    <x v="0"/>
    <x v="0"/>
    <m/>
  </r>
  <r>
    <n v="12"/>
    <n v="3675"/>
    <n v="1"/>
    <d v="2012-07-25T00:00:00"/>
    <x v="1"/>
    <n v="1"/>
    <s v="Northeast Neighbors"/>
    <n v="4241157"/>
    <n v="895776"/>
    <m/>
    <s v="Falconwood Village MHP"/>
    <s v="MHC FALCON WOOD VILLAGE LLC"/>
    <m/>
    <s v="1475 GREEN ACRES RD, Unit 107"/>
    <x v="11"/>
    <x v="0"/>
    <x v="0"/>
    <m/>
  </r>
  <r>
    <n v="12"/>
    <n v="3676"/>
    <n v="1"/>
    <d v="2012-07-25T00:00:00"/>
    <x v="1"/>
    <n v="1"/>
    <s v="Northeast Neighbors"/>
    <n v="4241157"/>
    <n v="895776"/>
    <m/>
    <s v="Falconwood Village MHP"/>
    <s v="MHC FALCON WOOD VILLAGE LLC"/>
    <m/>
    <s v="1475 GREEN ACRES RD, Unit 79"/>
    <x v="11"/>
    <x v="0"/>
    <x v="0"/>
    <m/>
  </r>
  <r>
    <n v="12"/>
    <n v="3677"/>
    <n v="1"/>
    <d v="2012-07-25T00:00:00"/>
    <x v="1"/>
    <n v="1"/>
    <s v="Northeast Neighbors"/>
    <n v="4241157"/>
    <n v="895776"/>
    <m/>
    <s v="Falconwood Village MHP"/>
    <s v="MHC FALCON WOOD VILLAGE LLC"/>
    <m/>
    <s v="1475 GREEN ACRES RD, Unit 98"/>
    <x v="11"/>
    <x v="0"/>
    <x v="0"/>
    <m/>
  </r>
  <r>
    <n v="12"/>
    <n v="3678"/>
    <n v="1"/>
    <d v="2012-07-25T00:00:00"/>
    <x v="1"/>
    <n v="1"/>
    <s v="Northeast Neighbors"/>
    <n v="4241157"/>
    <n v="895776"/>
    <m/>
    <s v="Falconwood Village MHP"/>
    <s v="MHC FALCON WOOD VILLAGE LLC"/>
    <m/>
    <s v="1475 GREEN ACRES RD, Unit 124"/>
    <x v="11"/>
    <x v="0"/>
    <x v="0"/>
    <m/>
  </r>
  <r>
    <n v="12"/>
    <n v="3037"/>
    <n v="1"/>
    <d v="2012-07-27T00:00:00"/>
    <x v="0"/>
    <n v="1"/>
    <s v="Churchill Area Neighbors"/>
    <n v="4228840"/>
    <n v="869274"/>
    <m/>
    <m/>
    <s v="ROBERTS TERRY &amp; LINDA"/>
    <m/>
    <s v="2833 BLACKTAIL DR"/>
    <x v="11"/>
    <x v="0"/>
    <x v="0"/>
    <m/>
  </r>
  <r>
    <n v="12"/>
    <n v="3330"/>
    <n v="1"/>
    <d v="2012-07-27T00:00:00"/>
    <x v="6"/>
    <n v="1"/>
    <s v="Southeast Neighbors"/>
    <n v="4243620"/>
    <n v="866055"/>
    <m/>
    <m/>
    <s v="MCCONNELL PATRICIA L"/>
    <m/>
    <s v="3810 KINCAID ST, Unit A"/>
    <x v="11"/>
    <x v="0"/>
    <x v="0"/>
    <m/>
  </r>
  <r>
    <n v="12"/>
    <n v="3470"/>
    <n v="1"/>
    <d v="2012-08-01T00:00:00"/>
    <x v="0"/>
    <n v="1"/>
    <s v="Active Bethel Citizens"/>
    <n v="4214660"/>
    <n v="885194"/>
    <m/>
    <m/>
    <s v="GREENBRIER LEVEL 3 PROPERTIE"/>
    <m/>
    <s v="463 RABER RD"/>
    <x v="11"/>
    <x v="0"/>
    <x v="0"/>
    <m/>
  </r>
  <r>
    <n v="12"/>
    <n v="3640"/>
    <n v="1"/>
    <d v="2012-08-06T00:00:00"/>
    <x v="0"/>
    <n v="1"/>
    <s v="Active Bethel Citizens"/>
    <n v="4212804"/>
    <n v="892390"/>
    <m/>
    <m/>
    <s v="SEERY JESSE"/>
    <m/>
    <s v="5502 TRIBUTE WAY"/>
    <x v="11"/>
    <x v="0"/>
    <x v="0"/>
    <m/>
  </r>
  <r>
    <n v="12"/>
    <n v="2329"/>
    <n v="1"/>
    <d v="2012-08-07T00:00:00"/>
    <x v="7"/>
    <n v="10"/>
    <s v="West University Neighbors"/>
    <n v="4241620"/>
    <n v="875781"/>
    <m/>
    <m/>
    <s v="DEGENEAULT &amp; ANSLOW INC"/>
    <s v="PONDEROSA BUNKHOUSE"/>
    <s v="1739 FERRY ST"/>
    <x v="11"/>
    <x v="2"/>
    <x v="1"/>
    <m/>
  </r>
  <r>
    <n v="12"/>
    <n v="3378"/>
    <n v="1"/>
    <d v="2012-08-10T00:00:00"/>
    <x v="0"/>
    <n v="1"/>
    <s v="Southeast Neighbors"/>
    <n v="4242172"/>
    <n v="861414"/>
    <m/>
    <m/>
    <s v="PADDOCK DAN &amp; LEE"/>
    <m/>
    <s v="714 FOOTHILL DR"/>
    <x v="11"/>
    <x v="0"/>
    <x v="0"/>
    <m/>
  </r>
  <r>
    <n v="12"/>
    <n v="2604"/>
    <n v="1"/>
    <d v="2012-08-13T00:00:00"/>
    <x v="15"/>
    <n v="6"/>
    <s v="Northeast Neighbors"/>
    <n v="4246017"/>
    <n v="896958"/>
    <s v="Apartment  5-19 Units"/>
    <m/>
    <s v="MWIC EUGENE LLC"/>
    <m/>
    <s v="2411 LAKEVIEW DR, Bldg 1"/>
    <x v="11"/>
    <x v="2"/>
    <x v="1"/>
    <m/>
  </r>
  <r>
    <n v="12"/>
    <n v="2605"/>
    <n v="1"/>
    <d v="2012-08-13T00:00:00"/>
    <x v="7"/>
    <n v="6"/>
    <s v="Northeast Neighbors"/>
    <n v="4246019"/>
    <n v="897029"/>
    <s v="Apartment  5-19 Units"/>
    <m/>
    <s v="MWIC EUGENE LLC"/>
    <m/>
    <s v="2417 LAKEVIEW DR, Bldg 2"/>
    <x v="11"/>
    <x v="2"/>
    <x v="1"/>
    <m/>
  </r>
  <r>
    <n v="12"/>
    <n v="2615"/>
    <n v="1"/>
    <d v="2012-08-13T00:00:00"/>
    <x v="7"/>
    <n v="6"/>
    <s v="Northeast Neighbors"/>
    <n v="4246353"/>
    <n v="896925"/>
    <s v="Apartment  5-19 Units"/>
    <m/>
    <s v="MWIC EUGENE LLC"/>
    <m/>
    <s v="2465 LAKEVIEW DR, Bldg 12"/>
    <x v="11"/>
    <x v="2"/>
    <x v="1"/>
    <m/>
  </r>
  <r>
    <n v="12"/>
    <n v="2616"/>
    <n v="1"/>
    <d v="2012-08-13T00:00:00"/>
    <x v="7"/>
    <n v="6"/>
    <s v="Northeast Neighbors"/>
    <n v="4246289"/>
    <n v="896927"/>
    <s v="Apartment  5-19 Units"/>
    <m/>
    <s v="MWIC EUGENE LLC"/>
    <m/>
    <s v="2471 LAKEVIEW DR, Bldg 13"/>
    <x v="11"/>
    <x v="2"/>
    <x v="1"/>
    <m/>
  </r>
  <r>
    <n v="12"/>
    <n v="2617"/>
    <n v="1"/>
    <d v="2012-08-13T00:00:00"/>
    <x v="7"/>
    <n v="6"/>
    <s v="Northeast Neighbors"/>
    <n v="4246218"/>
    <n v="896929"/>
    <s v="Apartment  5-19 Units"/>
    <m/>
    <s v="MWIC EUGENE LLC"/>
    <m/>
    <s v="2477 LAKEVIEW DR, Bldg 14"/>
    <x v="11"/>
    <x v="2"/>
    <x v="1"/>
    <m/>
  </r>
  <r>
    <n v="12"/>
    <n v="2618"/>
    <n v="1"/>
    <d v="2012-08-13T00:00:00"/>
    <x v="7"/>
    <n v="6"/>
    <s v="Northeast Neighbors"/>
    <n v="4246140"/>
    <n v="896933"/>
    <s v="Apartment  5-19 Units"/>
    <m/>
    <s v="MWIC EUGENE LLC"/>
    <m/>
    <s v="2483 LAKEVIEW DR, Bldg 15"/>
    <x v="11"/>
    <x v="2"/>
    <x v="1"/>
    <m/>
  </r>
  <r>
    <n v="12"/>
    <n v="1864"/>
    <n v="1"/>
    <d v="2012-08-16T00:00:00"/>
    <x v="0"/>
    <n v="1"/>
    <s v="Southeast Neighbors"/>
    <n v="4248241"/>
    <n v="868308"/>
    <m/>
    <m/>
    <s v="RIDGEWOOD CONSTRUCTION"/>
    <m/>
    <s v="2174 KIMBERLY CIR"/>
    <x v="11"/>
    <x v="0"/>
    <x v="0"/>
    <m/>
  </r>
  <r>
    <n v="12"/>
    <n v="2606"/>
    <n v="1"/>
    <d v="2012-08-20T00:00:00"/>
    <x v="7"/>
    <n v="8"/>
    <s v="Northeast Neighbors"/>
    <n v="4246062"/>
    <n v="897099"/>
    <m/>
    <m/>
    <s v="MWIC EUGENE LLC"/>
    <m/>
    <s v="2423 LAKEVIEW DR, Bldg 3"/>
    <x v="11"/>
    <x v="2"/>
    <x v="1"/>
    <m/>
  </r>
  <r>
    <n v="12"/>
    <n v="2607"/>
    <n v="1"/>
    <d v="2012-08-20T00:00:00"/>
    <x v="7"/>
    <n v="8"/>
    <s v="Northeast Neighbors"/>
    <n v="4246066"/>
    <n v="897220"/>
    <m/>
    <m/>
    <s v="MWIC EUGENE LLC"/>
    <m/>
    <s v="2429 LAKEVIEW DR, Bldg 4"/>
    <x v="11"/>
    <x v="2"/>
    <x v="1"/>
    <m/>
  </r>
  <r>
    <n v="12"/>
    <n v="2609"/>
    <n v="1"/>
    <d v="2012-08-20T00:00:00"/>
    <x v="7"/>
    <n v="12"/>
    <s v="Northeast Neighbors"/>
    <n v="4246241"/>
    <n v="897250"/>
    <m/>
    <s v="Drakes crossing"/>
    <s v="MWIC EUGENE LLC"/>
    <m/>
    <s v="2435 LAKEVIEW DR, Bldg 5"/>
    <x v="11"/>
    <x v="2"/>
    <x v="1"/>
    <m/>
  </r>
  <r>
    <n v="12"/>
    <n v="2610"/>
    <n v="1"/>
    <d v="2012-08-20T00:00:00"/>
    <x v="7"/>
    <n v="12"/>
    <s v="Northeast Neighbors"/>
    <n v="4246401"/>
    <n v="897243"/>
    <m/>
    <s v="Drakes Crossing"/>
    <s v="MWIC EUGENE LLC"/>
    <m/>
    <s v="2441 LAKEVIEW DR, Bldg 6"/>
    <x v="11"/>
    <x v="2"/>
    <x v="1"/>
    <m/>
  </r>
  <r>
    <n v="12"/>
    <n v="2611"/>
    <n v="1"/>
    <d v="2012-08-20T00:00:00"/>
    <x v="7"/>
    <n v="12"/>
    <s v="Northeast Neighbors"/>
    <n v="4246548"/>
    <n v="897239"/>
    <m/>
    <m/>
    <s v="MWIC EUGENE LLC"/>
    <m/>
    <s v="2505 LAKEVIEW DR, Bldg 7"/>
    <x v="11"/>
    <x v="2"/>
    <x v="1"/>
    <m/>
  </r>
  <r>
    <n v="12"/>
    <n v="2619"/>
    <n v="1"/>
    <d v="2012-08-20T00:00:00"/>
    <x v="7"/>
    <n v="12"/>
    <s v="Northeast Neighbors"/>
    <n v="4246248"/>
    <n v="897088"/>
    <m/>
    <m/>
    <s v="MWIC EUGENE LLC"/>
    <m/>
    <s v="2453 LAKEVIEW DR, Bldg 16"/>
    <x v="11"/>
    <x v="2"/>
    <x v="1"/>
    <m/>
  </r>
  <r>
    <n v="12"/>
    <n v="2620"/>
    <n v="1"/>
    <d v="2012-08-20T00:00:00"/>
    <x v="7"/>
    <n v="12"/>
    <s v="Northeast Neighbors"/>
    <n v="4246406"/>
    <n v="897097"/>
    <m/>
    <m/>
    <s v="MWIC EUGENE LLC"/>
    <m/>
    <s v="2447 LAKEVIEW DR, Bldg 17"/>
    <x v="11"/>
    <x v="2"/>
    <x v="1"/>
    <m/>
  </r>
  <r>
    <n v="12"/>
    <n v="4065"/>
    <n v="1"/>
    <d v="2012-08-21T00:00:00"/>
    <x v="0"/>
    <n v="1"/>
    <s v="Cal Young Neighborhood Association"/>
    <n v="4240461"/>
    <n v="889337"/>
    <m/>
    <m/>
    <s v="FUTURE B HOMES INC"/>
    <m/>
    <s v="1450 PIPER LN"/>
    <x v="11"/>
    <x v="0"/>
    <x v="0"/>
    <m/>
  </r>
  <r>
    <n v="12"/>
    <n v="3956"/>
    <n v="1"/>
    <d v="2012-08-22T00:00:00"/>
    <x v="0"/>
    <n v="1"/>
    <s v="Santa Clara Community Organization"/>
    <n v="4231730"/>
    <n v="906978"/>
    <m/>
    <m/>
    <s v="GANSEN MIKE"/>
    <m/>
    <s v="4361 WENDOVER ST"/>
    <x v="11"/>
    <x v="0"/>
    <x v="0"/>
    <m/>
  </r>
  <r>
    <n v="12"/>
    <n v="2612"/>
    <n v="1"/>
    <d v="2012-08-24T00:00:00"/>
    <x v="7"/>
    <n v="12"/>
    <s v="Northeast Neighbors"/>
    <n v="4246217"/>
    <n v="897250"/>
    <m/>
    <m/>
    <s v="MWIC EUGENE LLC"/>
    <m/>
    <s v="2519 LAKEVIEW DR, Bldg 8/20"/>
    <x v="11"/>
    <x v="2"/>
    <x v="1"/>
    <m/>
  </r>
  <r>
    <n v="12"/>
    <n v="2613"/>
    <n v="1"/>
    <d v="2012-08-24T00:00:00"/>
    <x v="7"/>
    <n v="8"/>
    <s v="Northeast Neighbors"/>
    <n v="4246617"/>
    <n v="897114"/>
    <m/>
    <m/>
    <s v="MWIC EUGENE LLC"/>
    <m/>
    <s v="2527 LAKEVIEW DR, Bldg 9"/>
    <x v="11"/>
    <x v="2"/>
    <x v="1"/>
    <m/>
  </r>
  <r>
    <n v="12"/>
    <n v="2614"/>
    <n v="1"/>
    <d v="2012-08-24T00:00:00"/>
    <x v="7"/>
    <n v="8"/>
    <s v="Northeast Neighbors"/>
    <n v="4246524"/>
    <n v="897108"/>
    <m/>
    <m/>
    <s v="MWIC EUGENE LLC"/>
    <m/>
    <s v="2533 LAKEVIEW DR, Bldg 10"/>
    <x v="11"/>
    <x v="2"/>
    <x v="1"/>
    <m/>
  </r>
  <r>
    <n v="12"/>
    <n v="3486"/>
    <n v="1"/>
    <d v="2012-08-24T00:00:00"/>
    <x v="7"/>
    <n v="9"/>
    <s v="Northeast Neighbors"/>
    <n v="4246468"/>
    <n v="896917"/>
    <m/>
    <m/>
    <s v="MWIC EUGENE LLC"/>
    <m/>
    <s v="2541 LAKEVIEW DR, Bldg 11"/>
    <x v="11"/>
    <x v="2"/>
    <x v="1"/>
    <m/>
  </r>
  <r>
    <n v="12"/>
    <n v="3847"/>
    <n v="1"/>
    <d v="2012-08-28T00:00:00"/>
    <x v="0"/>
    <n v="1"/>
    <s v="Crest Drive Citizens Association"/>
    <n v="4236219"/>
    <n v="867538"/>
    <m/>
    <m/>
    <s v="IVERSON &amp; CO INC"/>
    <m/>
    <s v="807 W 35TH PL"/>
    <x v="11"/>
    <x v="0"/>
    <x v="0"/>
    <m/>
  </r>
  <r>
    <n v="12"/>
    <n v="4241"/>
    <n v="1"/>
    <d v="2012-08-29T00:00:00"/>
    <x v="0"/>
    <n v="1"/>
    <s v="Cal Young Neighborhood Association"/>
    <n v="4240313"/>
    <n v="889604"/>
    <m/>
    <m/>
    <s v="SMITH DAVID E"/>
    <m/>
    <s v="1431 PIPER LN"/>
    <x v="11"/>
    <x v="0"/>
    <x v="0"/>
    <m/>
  </r>
  <r>
    <n v="12"/>
    <n v="4343"/>
    <n v="1"/>
    <d v="2012-09-04T00:00:00"/>
    <x v="0"/>
    <n v="1"/>
    <s v="Cal Young Neighborhood Association"/>
    <n v="4240404"/>
    <n v="889343"/>
    <m/>
    <m/>
    <s v="FUTURE B HOMES INC"/>
    <m/>
    <s v="1446 PIPER LN"/>
    <x v="11"/>
    <x v="0"/>
    <x v="0"/>
    <m/>
  </r>
  <r>
    <n v="12"/>
    <n v="4326"/>
    <n v="1"/>
    <d v="2012-09-05T00:00:00"/>
    <x v="6"/>
    <n v="1"/>
    <s v="Friendly Area Neighbors"/>
    <n v="4239306"/>
    <n v="873639"/>
    <m/>
    <m/>
    <s v="WIELESEK SARAH S"/>
    <m/>
    <s v="2271 MCMILLAN ALY, Unit A"/>
    <x v="11"/>
    <x v="0"/>
    <x v="0"/>
    <m/>
  </r>
  <r>
    <n v="12"/>
    <n v="2681"/>
    <n v="1"/>
    <d v="2012-09-06T00:00:00"/>
    <x v="0"/>
    <n v="1"/>
    <s v="Active Bethel Citizens"/>
    <n v="4216461"/>
    <n v="893085"/>
    <m/>
    <m/>
    <s v="COBBLESTONE RENTALS LLC"/>
    <m/>
    <s v="2107 E IRWIN WAY"/>
    <x v="11"/>
    <x v="0"/>
    <x v="0"/>
    <m/>
  </r>
  <r>
    <n v="12"/>
    <n v="2682"/>
    <n v="1"/>
    <d v="2012-09-06T00:00:00"/>
    <x v="0"/>
    <n v="1"/>
    <s v="Active Bethel Citizens"/>
    <n v="4216522"/>
    <n v="893082"/>
    <m/>
    <m/>
    <s v="COBBLESTONE RENTALS LLC"/>
    <m/>
    <s v="2103 E IRWIN WAY"/>
    <x v="11"/>
    <x v="0"/>
    <x v="0"/>
    <m/>
  </r>
  <r>
    <n v="12"/>
    <n v="4161"/>
    <n v="1"/>
    <d v="2012-09-06T00:00:00"/>
    <x v="0"/>
    <n v="1"/>
    <s v="Churchill Area Neighbors"/>
    <n v="4224384"/>
    <n v="867898"/>
    <m/>
    <m/>
    <s v="STONE BRIDGE HOMES NW LLC"/>
    <m/>
    <s v="3586 VISTA HEIGHTS LN"/>
    <x v="11"/>
    <x v="0"/>
    <x v="0"/>
    <m/>
  </r>
  <r>
    <n v="12"/>
    <n v="4418"/>
    <n v="1"/>
    <d v="2012-09-06T00:00:00"/>
    <x v="0"/>
    <n v="1"/>
    <s v="Churchill Area Neighbors"/>
    <n v="4224021"/>
    <n v="868225"/>
    <m/>
    <m/>
    <s v="HEITMAN CUSTOM HOMES"/>
    <m/>
    <s v="3576 SUMMIT SKY BLVD"/>
    <x v="11"/>
    <x v="0"/>
    <x v="0"/>
    <m/>
  </r>
  <r>
    <n v="12"/>
    <n v="4374"/>
    <n v="1"/>
    <d v="2012-09-07T00:00:00"/>
    <x v="1"/>
    <n v="1"/>
    <s v="West Eugene Community Organization"/>
    <n v="4221599"/>
    <n v="877190"/>
    <m/>
    <m/>
    <s v="CHURCHILL MEADOWS MHC LLC"/>
    <m/>
    <s v="1415 S BERTELSEN RD, Unit 128"/>
    <x v="11"/>
    <x v="0"/>
    <x v="0"/>
    <m/>
  </r>
  <r>
    <n v="12"/>
    <n v="4377"/>
    <n v="1"/>
    <d v="2012-09-07T00:00:00"/>
    <x v="0"/>
    <n v="1"/>
    <s v="Cal Young Neighborhood Association"/>
    <n v="4239790"/>
    <n v="888516"/>
    <m/>
    <m/>
    <s v="MORICH DIETER &amp; CONNIE"/>
    <m/>
    <s v="1329 BRICKLEY RD"/>
    <x v="11"/>
    <x v="0"/>
    <x v="0"/>
    <m/>
  </r>
  <r>
    <n v="12"/>
    <n v="3563"/>
    <n v="1"/>
    <d v="2012-09-11T00:00:00"/>
    <x v="0"/>
    <n v="1"/>
    <s v="Churchill Area Neighbors"/>
    <n v="4226224"/>
    <n v="871811"/>
    <m/>
    <m/>
    <s v="KILBY PATRICK"/>
    <m/>
    <s v="3585 COLONY OAKS DR"/>
    <x v="11"/>
    <x v="0"/>
    <x v="0"/>
    <m/>
  </r>
  <r>
    <n v="12"/>
    <n v="4521"/>
    <n v="1"/>
    <d v="2012-09-12T00:00:00"/>
    <x v="0"/>
    <n v="1"/>
    <s v="Cal Young Neighborhood Association"/>
    <n v="4240424"/>
    <n v="889604"/>
    <m/>
    <m/>
    <s v="SMITH DAVID E"/>
    <m/>
    <s v="1453 PIPER LN"/>
    <x v="11"/>
    <x v="0"/>
    <x v="0"/>
    <m/>
  </r>
  <r>
    <n v="11"/>
    <n v="6182"/>
    <n v="1"/>
    <d v="2012-09-20T00:00:00"/>
    <x v="4"/>
    <n v="31"/>
    <s v="West University Neighbors"/>
    <n v="4242887"/>
    <n v="878840"/>
    <m/>
    <m/>
    <s v="DIAMOND / ALDER SUITES LLC"/>
    <s v="ALDER STREET STUDENT HOUSING"/>
    <s v="950 ALDER ST"/>
    <x v="11"/>
    <x v="2"/>
    <x v="1"/>
    <m/>
  </r>
  <r>
    <n v="12"/>
    <n v="2998"/>
    <n v="1"/>
    <d v="2012-09-21T00:00:00"/>
    <x v="5"/>
    <n v="6"/>
    <s v="West University Neighbors"/>
    <n v="4241796"/>
    <n v="877196"/>
    <m/>
    <m/>
    <s v="CHAN KIT"/>
    <m/>
    <s v="551 E 14TH AVE"/>
    <x v="11"/>
    <x v="3"/>
    <x v="1"/>
    <m/>
  </r>
  <r>
    <n v="12"/>
    <n v="4167"/>
    <n v="1"/>
    <d v="2012-09-26T00:00:00"/>
    <x v="0"/>
    <n v="1"/>
    <s v="Santa Clara Community Organization"/>
    <n v="4231634"/>
    <n v="907435"/>
    <m/>
    <m/>
    <s v="NORDIC HOMES &amp; CONSTRUCTION"/>
    <m/>
    <s v="725 NOTTINGHAM AVE"/>
    <x v="11"/>
    <x v="0"/>
    <x v="0"/>
    <m/>
  </r>
  <r>
    <n v="12"/>
    <n v="1464"/>
    <n v="1"/>
    <d v="2012-09-27T00:00:00"/>
    <x v="0"/>
    <n v="1"/>
    <s v="Churchill Area Neighbors"/>
    <n v="4224126"/>
    <n v="868130"/>
    <m/>
    <m/>
    <s v="HEITMAN CUSTOM HOMES"/>
    <m/>
    <s v="3539 VISTA HEIGHTS LN"/>
    <x v="11"/>
    <x v="0"/>
    <x v="0"/>
    <m/>
  </r>
  <r>
    <n v="12"/>
    <n v="4180"/>
    <n v="1"/>
    <d v="2012-09-27T00:00:00"/>
    <x v="5"/>
    <n v="1"/>
    <s v="Friendly Area Neighbors"/>
    <n v="4235955"/>
    <n v="871554"/>
    <m/>
    <m/>
    <s v="LUCIA COMMUNITY LLC"/>
    <m/>
    <s v="852 W 27TH AVE"/>
    <x v="11"/>
    <x v="3"/>
    <x v="1"/>
    <m/>
  </r>
  <r>
    <n v="12"/>
    <n v="4181"/>
    <n v="1"/>
    <d v="2012-09-27T00:00:00"/>
    <x v="5"/>
    <n v="1"/>
    <s v="Friendly Area Neighbors"/>
    <n v="4235934"/>
    <n v="871554"/>
    <m/>
    <m/>
    <s v="LUCIA COMMUNITY LLC"/>
    <m/>
    <s v="854 W 27TH AVE"/>
    <x v="11"/>
    <x v="3"/>
    <x v="1"/>
    <m/>
  </r>
  <r>
    <n v="12"/>
    <n v="4182"/>
    <n v="1"/>
    <d v="2012-09-27T00:00:00"/>
    <x v="5"/>
    <n v="1"/>
    <s v="Friendly Area Neighbors"/>
    <n v="4235912"/>
    <n v="871557"/>
    <m/>
    <m/>
    <s v="LUCIA COMMUNITY LLC"/>
    <m/>
    <s v="856 W 27TH AVE"/>
    <x v="11"/>
    <x v="3"/>
    <x v="1"/>
    <m/>
  </r>
  <r>
    <n v="12"/>
    <n v="4183"/>
    <n v="1"/>
    <d v="2012-09-27T00:00:00"/>
    <x v="5"/>
    <n v="1"/>
    <s v="Friendly Area Neighbors"/>
    <n v="4235890"/>
    <n v="871557"/>
    <m/>
    <m/>
    <s v="LUCIA COMMUNITY LLC"/>
    <m/>
    <s v="858 W 27TH AVE"/>
    <x v="11"/>
    <x v="3"/>
    <x v="1"/>
    <m/>
  </r>
  <r>
    <n v="12"/>
    <n v="5112"/>
    <n v="1"/>
    <d v="2012-10-09T00:00:00"/>
    <x v="1"/>
    <n v="1"/>
    <s v="Active Bethel Citizens"/>
    <n v="4214949"/>
    <n v="888055"/>
    <m/>
    <s v="Daneland MHP"/>
    <s v="DANELAND MBL HOME PARK LLC"/>
    <m/>
    <s v="1199 N TERRY ST, Unit 158"/>
    <x v="11"/>
    <x v="0"/>
    <x v="0"/>
    <m/>
  </r>
  <r>
    <n v="12"/>
    <n v="4771"/>
    <n v="1"/>
    <d v="2012-10-11T00:00:00"/>
    <x v="0"/>
    <n v="1"/>
    <s v="Northeast Neighbors"/>
    <n v="4249166"/>
    <n v="895703"/>
    <m/>
    <m/>
    <s v="BUTLER DANE"/>
    <m/>
    <s v="3087 LORD BYRON PL"/>
    <x v="11"/>
    <x v="0"/>
    <x v="0"/>
    <m/>
  </r>
  <r>
    <n v="12"/>
    <n v="4083"/>
    <n v="1"/>
    <d v="2012-10-12T00:00:00"/>
    <x v="2"/>
    <n v="1"/>
    <s v="Active Bethel Citizens"/>
    <n v="4223009"/>
    <n v="884750"/>
    <m/>
    <m/>
    <s v="KAPAKAHI INVESTMENTS"/>
    <m/>
    <s v="181 WAITE ST"/>
    <x v="11"/>
    <x v="0"/>
    <x v="0"/>
    <m/>
  </r>
  <r>
    <n v="12"/>
    <n v="4084"/>
    <n v="1"/>
    <d v="2012-10-12T00:00:00"/>
    <x v="1"/>
    <n v="1"/>
    <s v="Active Bethel Citizens"/>
    <n v="4223076"/>
    <n v="884744"/>
    <m/>
    <m/>
    <s v="KAPAKAHI INVESTMENTS"/>
    <m/>
    <s v="171 WAITE ST"/>
    <x v="11"/>
    <x v="0"/>
    <x v="0"/>
    <m/>
  </r>
  <r>
    <n v="12"/>
    <n v="4921"/>
    <n v="1"/>
    <d v="2012-10-15T00:00:00"/>
    <x v="0"/>
    <n v="1"/>
    <s v="Active Bethel Citizens"/>
    <n v="4212561"/>
    <n v="892405"/>
    <m/>
    <m/>
    <s v="PREMIER ENTERPRISES LLC"/>
    <m/>
    <s v="5550 TRIBUTE WAY"/>
    <x v="11"/>
    <x v="0"/>
    <x v="0"/>
    <m/>
  </r>
  <r>
    <n v="12"/>
    <n v="4874"/>
    <n v="1"/>
    <d v="2012-10-17T00:00:00"/>
    <x v="0"/>
    <n v="1"/>
    <s v="Churchill Area Neighbors"/>
    <n v="4224024"/>
    <n v="868146"/>
    <m/>
    <m/>
    <s v="HEITMAN CUSTOM HOMES"/>
    <m/>
    <s v="3566 SUMMIT SKY BLVD"/>
    <x v="11"/>
    <x v="0"/>
    <x v="0"/>
    <m/>
  </r>
  <r>
    <n v="12"/>
    <n v="2993"/>
    <n v="1"/>
    <d v="2012-10-22T00:00:00"/>
    <x v="3"/>
    <n v="2"/>
    <s v="West University Neighbors"/>
    <n v="4242808"/>
    <n v="875796"/>
    <m/>
    <m/>
    <s v="QUINNEY ROBERT S"/>
    <m/>
    <s v="1710 ALDER ST"/>
    <x v="11"/>
    <x v="1"/>
    <x v="1"/>
    <m/>
  </r>
  <r>
    <n v="12"/>
    <n v="4164"/>
    <n v="1"/>
    <d v="2012-10-25T00:00:00"/>
    <x v="0"/>
    <n v="1"/>
    <s v="Churchill Area Neighbors"/>
    <n v="4224160"/>
    <n v="868415"/>
    <m/>
    <m/>
    <s v="STONE BRIDGE HOMES NW LLC"/>
    <m/>
    <s v="3497 VISTA HEIGHTS LN"/>
    <x v="11"/>
    <x v="0"/>
    <x v="0"/>
    <m/>
  </r>
  <r>
    <n v="12"/>
    <n v="4170"/>
    <n v="1"/>
    <d v="2012-10-25T00:00:00"/>
    <x v="0"/>
    <n v="1"/>
    <s v="Churchill Area Neighbors"/>
    <n v="4224354"/>
    <n v="868371"/>
    <m/>
    <m/>
    <s v="STONE BRIDGE HOMES NW LLC"/>
    <m/>
    <s v="3333 SUMMIT SKY BLVD"/>
    <x v="11"/>
    <x v="0"/>
    <x v="0"/>
    <m/>
  </r>
  <r>
    <n v="12"/>
    <n v="4487"/>
    <n v="1"/>
    <d v="2012-10-25T00:00:00"/>
    <x v="0"/>
    <n v="1"/>
    <s v="Santa Clara Community Organization"/>
    <n v="4228412"/>
    <n v="897175"/>
    <m/>
    <m/>
    <s v="KAIROS NORTHWEST"/>
    <m/>
    <s v="348 RUBY AVE"/>
    <x v="11"/>
    <x v="0"/>
    <x v="0"/>
    <s v="Kairos Northwest. Building permit SDCs for SFD and no zoning review. Appears to be a SFD used for assisted living. Although technically might be group quarters it is a SF use of land so not including in tally as MF-type group quarters for tally.Sound probably add to SFD tally."/>
  </r>
  <r>
    <n v="12"/>
    <n v="4145"/>
    <n v="1"/>
    <d v="2012-11-06T00:00:00"/>
    <x v="0"/>
    <n v="1"/>
    <s v="Active Bethel Citizens"/>
    <n v="4211416"/>
    <n v="890019"/>
    <m/>
    <m/>
    <s v="HAYDEN HOMES LLC"/>
    <m/>
    <s v="5832 AVALON ST"/>
    <x v="11"/>
    <x v="0"/>
    <x v="0"/>
    <m/>
  </r>
  <r>
    <n v="12"/>
    <n v="4146"/>
    <n v="1"/>
    <d v="2012-11-06T00:00:00"/>
    <x v="0"/>
    <n v="1"/>
    <s v="Active Bethel Citizens"/>
    <n v="4211459"/>
    <n v="890017"/>
    <m/>
    <m/>
    <s v="HAYDEN HOMES LLC"/>
    <m/>
    <s v="5824 AVALON ST"/>
    <x v="11"/>
    <x v="0"/>
    <x v="0"/>
    <m/>
  </r>
  <r>
    <n v="12"/>
    <n v="5334"/>
    <n v="1"/>
    <d v="2012-11-06T00:00:00"/>
    <x v="0"/>
    <n v="1"/>
    <s v="Churchill Area Neighbors"/>
    <n v="4223857"/>
    <n v="868108"/>
    <m/>
    <m/>
    <s v="HEITMAN CUSTOM HOMES"/>
    <m/>
    <s v="3563 SUMMIT SKY BLVD"/>
    <x v="11"/>
    <x v="0"/>
    <x v="0"/>
    <m/>
  </r>
  <r>
    <n v="12"/>
    <n v="5378"/>
    <n v="1"/>
    <d v="2012-11-06T00:00:00"/>
    <x v="0"/>
    <n v="1"/>
    <s v="Churchill Area Neighbors"/>
    <n v="4221119"/>
    <n v="873836"/>
    <m/>
    <m/>
    <s v="HEITMAN CUSTOM HOMES"/>
    <m/>
    <s v="2337 ROLLIE LP"/>
    <x v="11"/>
    <x v="0"/>
    <x v="0"/>
    <m/>
  </r>
  <r>
    <n v="12"/>
    <n v="5449"/>
    <n v="1"/>
    <d v="2012-11-09T00:00:00"/>
    <x v="0"/>
    <n v="1"/>
    <s v="Southeast Neighbors"/>
    <n v="4244356"/>
    <n v="859710"/>
    <m/>
    <m/>
    <s v="RUTHERFORD LEN &amp; VICTORIA"/>
    <m/>
    <s v="5125 NECTAR WAY"/>
    <x v="11"/>
    <x v="0"/>
    <x v="0"/>
    <m/>
  </r>
  <r>
    <n v="12"/>
    <n v="4066"/>
    <n v="1"/>
    <d v="2012-11-13T00:00:00"/>
    <x v="7"/>
    <n v="7"/>
    <s v="West University Neighbors"/>
    <n v="4241273"/>
    <n v="878065"/>
    <m/>
    <m/>
    <s v="WINDSOR MANOR LLC"/>
    <m/>
    <s v="1157 MILL ST"/>
    <x v="11"/>
    <x v="2"/>
    <x v="1"/>
    <m/>
  </r>
  <r>
    <n v="12"/>
    <n v="4067"/>
    <n v="1"/>
    <d v="2012-11-13T00:00:00"/>
    <x v="7"/>
    <n v="5"/>
    <s v="West University Neighbors"/>
    <n v="4241311"/>
    <n v="878110"/>
    <m/>
    <m/>
    <s v="WINDSOR MANOR LLC"/>
    <m/>
    <s v="1155 MILL ST"/>
    <x v="11"/>
    <x v="2"/>
    <x v="1"/>
    <m/>
  </r>
  <r>
    <n v="12"/>
    <n v="5429"/>
    <n v="1"/>
    <d v="2012-11-20T00:00:00"/>
    <x v="0"/>
    <n v="1"/>
    <s v="Active Bethel Citizens"/>
    <n v="4214538"/>
    <n v="885363"/>
    <m/>
    <m/>
    <s v="GREEN BRIAR LEVEL 3 PROPERTIES LLC"/>
    <m/>
    <s v="518 RABER RD"/>
    <x v="11"/>
    <x v="0"/>
    <x v="0"/>
    <m/>
  </r>
  <r>
    <n v="12"/>
    <n v="5430"/>
    <n v="1"/>
    <d v="2012-11-20T00:00:00"/>
    <x v="0"/>
    <n v="1"/>
    <s v="Active Bethel Citizens"/>
    <n v="4214550"/>
    <n v="885416"/>
    <m/>
    <m/>
    <s v="GREEN BRIAR LEVEL 3 PROPERTIES LLC"/>
    <m/>
    <s v="536 RABER RD"/>
    <x v="11"/>
    <x v="0"/>
    <x v="0"/>
    <m/>
  </r>
  <r>
    <n v="12"/>
    <n v="5425"/>
    <n v="1"/>
    <d v="2012-11-26T00:00:00"/>
    <x v="0"/>
    <n v="1"/>
    <s v="Active Bethel Citizens"/>
    <n v="4213987"/>
    <n v="890944"/>
    <m/>
    <s v="Orchard"/>
    <s v="HAYDEN HOMES LLC"/>
    <m/>
    <s v="5301 OLYMPIC CIR"/>
    <x v="11"/>
    <x v="0"/>
    <x v="0"/>
    <m/>
  </r>
  <r>
    <n v="12"/>
    <n v="5662"/>
    <n v="1"/>
    <d v="2012-11-29T00:00:00"/>
    <x v="0"/>
    <n v="1"/>
    <s v="Active Bethel Citizens"/>
    <n v="4214638"/>
    <n v="890697"/>
    <m/>
    <m/>
    <s v="HAYDEN HOMES LLC"/>
    <m/>
    <s v="5237 ELK RIDGE DR"/>
    <x v="11"/>
    <x v="0"/>
    <x v="0"/>
    <m/>
  </r>
  <r>
    <n v="12"/>
    <n v="5665"/>
    <n v="1"/>
    <d v="2012-11-29T00:00:00"/>
    <x v="0"/>
    <n v="1"/>
    <s v="Active Bethel Citizens"/>
    <n v="4214097"/>
    <n v="890673"/>
    <m/>
    <s v="Orchard"/>
    <s v="HAYDEN HOMES"/>
    <m/>
    <s v="5390 ELK RIDGE DR"/>
    <x v="11"/>
    <x v="0"/>
    <x v="0"/>
    <m/>
  </r>
  <r>
    <n v="12"/>
    <n v="5667"/>
    <n v="1"/>
    <d v="2012-11-29T00:00:00"/>
    <x v="0"/>
    <n v="1"/>
    <s v="Active Bethel Citizens"/>
    <n v="4214584"/>
    <n v="890581"/>
    <m/>
    <m/>
    <s v="HAYDEN HOMES LLC"/>
    <m/>
    <s v="5240 ELK RIDGE DR"/>
    <x v="11"/>
    <x v="0"/>
    <x v="0"/>
    <m/>
  </r>
  <r>
    <n v="12"/>
    <n v="5672"/>
    <n v="1"/>
    <d v="2012-11-29T00:00:00"/>
    <x v="0"/>
    <n v="1"/>
    <s v="Active Bethel Citizens"/>
    <n v="4214581"/>
    <n v="890704"/>
    <m/>
    <m/>
    <s v="HAYDEN HOMES LLC"/>
    <m/>
    <s v="5255 ELK RIDGE DR"/>
    <x v="11"/>
    <x v="0"/>
    <x v="0"/>
    <m/>
  </r>
  <r>
    <n v="12"/>
    <n v="4582"/>
    <n v="1"/>
    <d v="2012-12-05T00:00:00"/>
    <x v="7"/>
    <n v="6"/>
    <s v="West University Neighbors"/>
    <n v="4241196"/>
    <n v="875671"/>
    <m/>
    <m/>
    <s v="ARBORETUM LLC"/>
    <m/>
    <s v="1755 MILL ST"/>
    <x v="11"/>
    <x v="2"/>
    <x v="1"/>
    <m/>
  </r>
  <r>
    <n v="12"/>
    <n v="4583"/>
    <n v="1"/>
    <d v="2012-12-05T00:00:00"/>
    <x v="7"/>
    <n v="6"/>
    <s v="West University Neighbors"/>
    <n v="4241194"/>
    <n v="875607"/>
    <m/>
    <m/>
    <s v="ARBORETUM LLC"/>
    <m/>
    <s v="1777 MILL ST"/>
    <x v="11"/>
    <x v="2"/>
    <x v="1"/>
    <m/>
  </r>
  <r>
    <n v="12"/>
    <n v="5215"/>
    <n v="1"/>
    <d v="2012-12-14T00:00:00"/>
    <x v="7"/>
    <n v="8"/>
    <s v="West University Neighbors"/>
    <n v="4240841"/>
    <n v="875706"/>
    <m/>
    <m/>
    <s v="MILL ALLEY INVESTMENTS LLC"/>
    <s v="RIDGEMONT THE"/>
    <s v="1733 HIGH ST"/>
    <x v="11"/>
    <x v="2"/>
    <x v="1"/>
    <m/>
  </r>
  <r>
    <n v="12"/>
    <n v="5715"/>
    <n v="1"/>
    <d v="2012-12-14T00:00:00"/>
    <x v="0"/>
    <n v="1"/>
    <s v="River Road Community Organization"/>
    <n v="4227394"/>
    <n v="889952"/>
    <m/>
    <s v="santa cruz"/>
    <s v="KNODE KEVIN"/>
    <m/>
    <s v="734 ROSSMORE ST"/>
    <x v="11"/>
    <x v="0"/>
    <x v="0"/>
    <m/>
  </r>
  <r>
    <n v="12"/>
    <n v="5716"/>
    <n v="1"/>
    <d v="2012-12-14T00:00:00"/>
    <x v="0"/>
    <n v="1"/>
    <s v="River Road Community Organization"/>
    <n v="4227539"/>
    <n v="890104"/>
    <m/>
    <s v="santa cruz"/>
    <s v="KNODE KEVIN"/>
    <m/>
    <s v="755 ROSSMORE ST"/>
    <x v="11"/>
    <x v="0"/>
    <x v="0"/>
    <m/>
  </r>
  <r>
    <n v="12"/>
    <n v="5939"/>
    <n v="1"/>
    <d v="2012-12-14T00:00:00"/>
    <x v="0"/>
    <n v="1"/>
    <s v="Churchill Area Neighbors"/>
    <n v="4224299"/>
    <n v="868101"/>
    <m/>
    <m/>
    <s v="STONE BRIDGE HOMES NW LLC"/>
    <m/>
    <s v="3544 VISTA HEIGHTS LN"/>
    <x v="11"/>
    <x v="0"/>
    <x v="0"/>
    <m/>
  </r>
  <r>
    <n v="12"/>
    <n v="658"/>
    <n v="1"/>
    <d v="2012-12-20T00:00:00"/>
    <x v="8"/>
    <n v="4"/>
    <s v="West University Neighbors"/>
    <n v="4242181"/>
    <n v="875531"/>
    <m/>
    <m/>
    <s v="DEVEREAUX BRIAN C"/>
    <s v="EAUX ON 18TH"/>
    <s v="663 E 18TH AVE"/>
    <x v="11"/>
    <x v="1"/>
    <x v="1"/>
    <m/>
  </r>
  <r>
    <n v="12"/>
    <n v="5841"/>
    <n v="1"/>
    <d v="2012-12-20T00:00:00"/>
    <x v="0"/>
    <n v="1"/>
    <s v="Active Bethel Citizens"/>
    <n v="4211170"/>
    <n v="889779"/>
    <m/>
    <s v="The Middleton II"/>
    <s v="HAYDEN HOMES LLC"/>
    <m/>
    <s v="1982 ADELMAN LP"/>
    <x v="11"/>
    <x v="0"/>
    <x v="0"/>
    <m/>
  </r>
  <r>
    <n v="12"/>
    <n v="5657"/>
    <n v="1"/>
    <d v="2012-12-21T00:00:00"/>
    <x v="2"/>
    <n v="1"/>
    <s v="Active Bethel Citizens"/>
    <n v="4218187"/>
    <n v="887662"/>
    <m/>
    <m/>
    <s v="KREINDEL RICO"/>
    <m/>
    <s v="876 LAURELHURST DR"/>
    <x v="11"/>
    <x v="0"/>
    <x v="0"/>
    <m/>
  </r>
  <r>
    <n v="12"/>
    <n v="5805"/>
    <n v="1"/>
    <d v="2012-12-27T00:00:00"/>
    <x v="0"/>
    <n v="1"/>
    <s v="Churchill Area Neighbors"/>
    <n v="4224190"/>
    <n v="868546"/>
    <m/>
    <m/>
    <s v="STONE BRIDGE HOMES NW LLC"/>
    <m/>
    <s v="3473 VISTA HEIGHTS LN"/>
    <x v="11"/>
    <x v="0"/>
    <x v="0"/>
    <m/>
  </r>
  <r>
    <n v="12"/>
    <n v="6135"/>
    <n v="1"/>
    <d v="2012-12-27T00:00:00"/>
    <x v="0"/>
    <n v="1"/>
    <s v="Churchill Area Neighbors"/>
    <n v="4224285"/>
    <n v="868244"/>
    <m/>
    <m/>
    <s v="STONE BRIDGE HOMES NW LLC"/>
    <m/>
    <s v="3510 VISTA HEIGHTS LN"/>
    <x v="11"/>
    <x v="0"/>
    <x v="0"/>
    <m/>
  </r>
  <r>
    <n v="12"/>
    <n v="6009"/>
    <n v="1"/>
    <d v="2012-12-31T00:00:00"/>
    <x v="0"/>
    <n v="1"/>
    <s v="Churchill Area Neighbors"/>
    <n v="4223877"/>
    <n v="868494"/>
    <m/>
    <m/>
    <s v="HEITMAN CUSTOM HOMES"/>
    <m/>
    <s v="3198 SUMMIT SKY BLVD"/>
    <x v="11"/>
    <x v="0"/>
    <x v="0"/>
    <m/>
  </r>
  <r>
    <n v="12"/>
    <n v="6011"/>
    <n v="1"/>
    <d v="2012-12-31T00:00:00"/>
    <x v="0"/>
    <n v="1"/>
    <s v="Churchill Area Neighbors"/>
    <n v="4223869"/>
    <n v="868185"/>
    <m/>
    <m/>
    <s v="HEITMAN CUSTOM HOMES"/>
    <m/>
    <s v="3571 SUMMIT SKY BLVD"/>
    <x v="11"/>
    <x v="0"/>
    <x v="0"/>
    <m/>
  </r>
</pivotCacheRecords>
</file>

<file path=xl/pivotCache/pivotCacheRecords3.xml><?xml version="1.0" encoding="utf-8"?>
<pivotCacheRecords xmlns="http://schemas.openxmlformats.org/spreadsheetml/2006/main" xmlns:r="http://schemas.openxmlformats.org/officeDocument/2006/relationships" count="13">
  <r>
    <n v="13"/>
    <n v="469"/>
    <n v="1"/>
    <d v="2013-04-18T00:00:00"/>
    <s v="Apartment  20+ Units"/>
    <n v="100"/>
    <s v="West University Neighbors"/>
    <n v="4242048"/>
    <n v="877354"/>
    <s v="Other Retail Trade"/>
    <s v="1331 Patterson Apartments"/>
    <s v="PATTERSON STREET SUSTAINABLE"/>
    <m/>
    <s v="1331 PATTERSON ST"/>
    <x v="0"/>
    <x v="0"/>
    <x v="0"/>
    <m/>
  </r>
  <r>
    <n v="13"/>
    <n v="308"/>
    <n v="1"/>
    <d v="2013-04-26T00:00:00"/>
    <s v="Apartment  20+ Units"/>
    <n v="45"/>
    <s v="Goodpasture Island Neighbors"/>
    <n v="4235320"/>
    <n v="889734"/>
    <m/>
    <s v="Goodpasture Island Apartments"/>
    <s v="GOODPASTURE ISLAND INVESTORS LLC"/>
    <m/>
    <s v="464 ALEXANDER LP"/>
    <x v="0"/>
    <x v="0"/>
    <x v="0"/>
    <s v="dwellings were confirmed"/>
  </r>
  <r>
    <n v="13"/>
    <n v="309"/>
    <n v="1"/>
    <d v="2013-04-26T00:00:00"/>
    <s v="Apartment  20+ Units"/>
    <n v="45"/>
    <s v="Goodpasture Island Neighbors"/>
    <n v="4235281"/>
    <n v="889668"/>
    <m/>
    <s v="Goodpasture Island Apartments"/>
    <s v="GOODPASTURE ISLAND INVESTORS LLC"/>
    <m/>
    <s v="456 ALEXANDER LP"/>
    <x v="0"/>
    <x v="0"/>
    <x v="0"/>
    <s v="dwellings were confirmed"/>
  </r>
  <r>
    <n v="13"/>
    <n v="310"/>
    <n v="1"/>
    <d v="2013-04-26T00:00:00"/>
    <s v="Apartment  20+ Units"/>
    <n v="49"/>
    <s v="Goodpasture Island Neighbors"/>
    <n v="4235424"/>
    <n v="889945"/>
    <m/>
    <s v="Goodpasture Island Apartments"/>
    <s v="GOODPASTURE ISLAND INVESTORS LLC"/>
    <m/>
    <s v="488 ALEXANDER LP"/>
    <x v="0"/>
    <x v="0"/>
    <x v="0"/>
    <s v="dwellings were confirmed"/>
  </r>
  <r>
    <n v="13"/>
    <n v="305"/>
    <n v="1"/>
    <d v="2013-04-30T00:00:00"/>
    <s v="Apartment  20+ Units"/>
    <n v="45"/>
    <s v="Goodpasture Island Neighbors"/>
    <n v="4235074"/>
    <n v="890263"/>
    <m/>
    <s v="Goodpasture Island Apartments"/>
    <s v="GOODPASTURE ISLAND INVESTORS LLC"/>
    <m/>
    <s v="495 ALEXANDER LP"/>
    <x v="0"/>
    <x v="0"/>
    <x v="0"/>
    <s v="dwellings were confirmed"/>
  </r>
  <r>
    <n v="13"/>
    <n v="306"/>
    <n v="1"/>
    <d v="2013-04-30T00:00:00"/>
    <s v="Apartment  20+ Units"/>
    <n v="45"/>
    <s v="Goodpasture Island Neighbors"/>
    <n v="4235199"/>
    <n v="890179"/>
    <m/>
    <s v="Goodpasture Island Apartments"/>
    <s v="GOODPASTURE ISLAND INVESTORS LLC"/>
    <m/>
    <s v="496 ALEXANDER LP"/>
    <x v="0"/>
    <x v="0"/>
    <x v="0"/>
    <s v="dwellings were confirmed"/>
  </r>
  <r>
    <n v="13"/>
    <n v="307"/>
    <n v="1"/>
    <d v="2013-04-30T00:00:00"/>
    <s v="Apartment  20+ Units"/>
    <n v="45"/>
    <s v="Goodpasture Island Neighbors"/>
    <n v="4235110"/>
    <n v="889999"/>
    <m/>
    <s v="Goodpasture Island Apartments"/>
    <s v="GOODPASTURE ISLAND INVESTORS LLC"/>
    <m/>
    <s v="480 ALEXANDER LP"/>
    <x v="0"/>
    <x v="0"/>
    <x v="0"/>
    <s v="dwellings were confirmed"/>
  </r>
  <r>
    <n v="13"/>
    <n v="2734"/>
    <n v="1"/>
    <d v="2013-07-19T00:00:00"/>
    <s v="Apartment  20+ Units"/>
    <n v="28"/>
    <s v="West University Neighbors"/>
    <n v="4242502"/>
    <n v="877016"/>
    <m/>
    <s v="The Lofts"/>
    <s v="HUGHES LEE"/>
    <s v="LOFTS THE"/>
    <s v="712 E 14TH AVE"/>
    <x v="0"/>
    <x v="0"/>
    <x v="0"/>
    <m/>
  </r>
  <r>
    <n v="13"/>
    <n v="2973"/>
    <n v="1"/>
    <d v="2013-08-20T00:00:00"/>
    <s v="Apartment  20+ Units"/>
    <n v="90"/>
    <s v="West University Neighbors"/>
    <n v="4241987"/>
    <n v="877911"/>
    <m/>
    <s v="Patterson Student Housing"/>
    <s v="COMMERCIAL INVESTMENT PROP"/>
    <s v="PATTERSON STUDENT HOUSING"/>
    <s v="1180 PATTERSON ST"/>
    <x v="0"/>
    <x v="0"/>
    <x v="0"/>
    <m/>
  </r>
  <r>
    <n v="13"/>
    <n v="3365"/>
    <n v="1"/>
    <d v="2013-10-18T00:00:00"/>
    <s v="Apartment  20+ Units"/>
    <n v="45"/>
    <s v="West University Neighbors"/>
    <n v="4243239"/>
    <n v="876982"/>
    <s v="Civic,Social,Fratrnal Org"/>
    <s v="Presbyterian Student Housing"/>
    <s v="PRESBYTERERIAN COLLEGIATE MI"/>
    <m/>
    <s v="1414 KINCAID ST"/>
    <x v="0"/>
    <x v="0"/>
    <x v="0"/>
    <m/>
  </r>
  <r>
    <n v="13"/>
    <n v="4515"/>
    <n v="1"/>
    <d v="2013-12-09T00:00:00"/>
    <s v="Apartment  20+ Units"/>
    <n v="33"/>
    <s v="South University Neighborhood Association"/>
    <n v="4242000"/>
    <n v="875433"/>
    <m/>
    <s v="18th &amp; Patterson Student Housi"/>
    <s v="SDS LLC"/>
    <m/>
    <s v="1837 PATTERSON ST"/>
    <x v="0"/>
    <x v="0"/>
    <x v="0"/>
    <m/>
  </r>
  <r>
    <n v="13"/>
    <n v="4557"/>
    <n v="1"/>
    <d v="2014-01-03T00:00:00"/>
    <s v="Apartment  20+ Units"/>
    <n v="31"/>
    <s v="West University Neighbors"/>
    <n v="4241770"/>
    <n v="877953"/>
    <m/>
    <s v="Outrigger Student Housing"/>
    <s v="CAMPUS INVESTORS EUGENE LLC"/>
    <s v="OUTRIGGER STUDENT HOUSING"/>
    <s v="539 E 12TH AVE"/>
    <x v="1"/>
    <x v="0"/>
    <x v="0"/>
    <m/>
  </r>
  <r>
    <n v="13"/>
    <n v="1264"/>
    <n v="1"/>
    <d v="2014-03-21T00:00:00"/>
    <s v="Apartment  5-19 Units"/>
    <n v="9"/>
    <s v="West University Neighbors"/>
    <n v="4241231"/>
    <n v="876877"/>
    <m/>
    <s v="1455 Mill St. Apts"/>
    <s v="MILL APARTMENTS LLC"/>
    <m/>
    <s v="1455 MILL ST"/>
    <x v="1"/>
    <x v="0"/>
    <x v="0"/>
    <s v="changed dwellings from 0 to 9"/>
  </r>
</pivotCacheRecords>
</file>

<file path=xl/pivotCache/pivotCacheRecords4.xml><?xml version="1.0" encoding="utf-8"?>
<pivotCacheRecords xmlns="http://schemas.openxmlformats.org/spreadsheetml/2006/main" xmlns:r="http://schemas.openxmlformats.org/officeDocument/2006/relationships" count="527">
  <r>
    <n v="12"/>
    <n v="5405"/>
    <n v="1"/>
    <d v="2013-01-03T00:00:00"/>
    <x v="0"/>
    <n v="2"/>
    <s v="West University Neighbors"/>
    <n v="4242749"/>
    <n v="875790"/>
    <m/>
    <m/>
    <s v="QUINNEY BOB &amp; LESLIE"/>
    <m/>
    <s v="790 E 17TH AVE"/>
    <x v="0"/>
    <x v="0"/>
    <x v="0"/>
    <m/>
  </r>
  <r>
    <n v="12"/>
    <n v="6062"/>
    <n v="1"/>
    <d v="2013-01-03T00:00:00"/>
    <x v="1"/>
    <n v="1"/>
    <s v="River Road Community Organization"/>
    <n v="4227243"/>
    <n v="890149"/>
    <m/>
    <m/>
    <s v="KD BLDG LLC"/>
    <m/>
    <s v="1125 VERONICA LN"/>
    <x v="0"/>
    <x v="1"/>
    <x v="1"/>
    <m/>
  </r>
  <r>
    <n v="12"/>
    <n v="6398"/>
    <n v="1"/>
    <d v="2013-01-08T00:00:00"/>
    <x v="1"/>
    <n v="1"/>
    <s v="Active Bethel Citizens"/>
    <n v="4214585"/>
    <n v="890787"/>
    <m/>
    <m/>
    <s v="HAYDEN HOMES LLC"/>
    <m/>
    <s v="5246 GOLDEN EAGLE DR"/>
    <x v="0"/>
    <x v="1"/>
    <x v="1"/>
    <m/>
  </r>
  <r>
    <n v="12"/>
    <n v="6298"/>
    <n v="1"/>
    <d v="2013-01-09T00:00:00"/>
    <x v="2"/>
    <n v="1"/>
    <s v="Amazon Neighbors Association"/>
    <n v="4243559"/>
    <n v="871376"/>
    <m/>
    <m/>
    <s v="COUPER AL"/>
    <m/>
    <s v="1063 E 27TH AVE, Unit A"/>
    <x v="0"/>
    <x v="1"/>
    <x v="1"/>
    <m/>
  </r>
  <r>
    <n v="12"/>
    <n v="6285"/>
    <n v="1"/>
    <d v="2013-01-10T00:00:00"/>
    <x v="1"/>
    <n v="1"/>
    <s v="Northeast Neighbors"/>
    <n v="4241429"/>
    <n v="899352"/>
    <m/>
    <m/>
    <s v="MCDUFFIE RICHARD JR &amp; K M"/>
    <m/>
    <s v="3720 MEADOW VIEW DR"/>
    <x v="0"/>
    <x v="1"/>
    <x v="1"/>
    <m/>
  </r>
  <r>
    <n v="12"/>
    <n v="6196"/>
    <n v="1"/>
    <d v="2013-01-15T00:00:00"/>
    <x v="1"/>
    <n v="1"/>
    <s v="Crest Drive Citizens Association"/>
    <n v="4235962"/>
    <n v="867459"/>
    <m/>
    <m/>
    <s v="JORDAN IVERSON SIGNATURE HOMES DBA"/>
    <m/>
    <s v="844 W 35TH PL"/>
    <x v="0"/>
    <x v="1"/>
    <x v="1"/>
    <m/>
  </r>
  <r>
    <n v="12"/>
    <n v="6385"/>
    <n v="1"/>
    <d v="2013-01-15T00:00:00"/>
    <x v="1"/>
    <n v="1"/>
    <s v="Northeast Neighbors"/>
    <n v="4245330"/>
    <n v="896581"/>
    <m/>
    <m/>
    <s v="MELTEBEKE CONSTRUCTION DBA"/>
    <m/>
    <s v="2321 PARK VIEW DR"/>
    <x v="0"/>
    <x v="1"/>
    <x v="1"/>
    <m/>
  </r>
  <r>
    <n v="12"/>
    <n v="6411"/>
    <n v="1"/>
    <d v="2013-01-18T00:00:00"/>
    <x v="1"/>
    <n v="1"/>
    <s v="Active Bethel Citizens"/>
    <n v="4212642"/>
    <n v="892397"/>
    <m/>
    <m/>
    <s v="SEERY JESSE"/>
    <m/>
    <s v="5534 TRIBUTE WAY"/>
    <x v="0"/>
    <x v="1"/>
    <x v="1"/>
    <m/>
  </r>
  <r>
    <n v="13"/>
    <n v="135"/>
    <n v="1"/>
    <d v="2013-01-24T00:00:00"/>
    <x v="1"/>
    <n v="1"/>
    <s v="Active Bethel Citizens"/>
    <n v="4211214"/>
    <n v="889922"/>
    <m/>
    <m/>
    <s v="HAYDEN HOMES LLC"/>
    <m/>
    <s v="1961 ADELMAN LP"/>
    <x v="0"/>
    <x v="1"/>
    <x v="1"/>
    <m/>
  </r>
  <r>
    <n v="13"/>
    <n v="143"/>
    <n v="1"/>
    <d v="2013-01-25T00:00:00"/>
    <x v="1"/>
    <n v="1"/>
    <s v="Cal Young Neighborhood Association"/>
    <n v="4238959"/>
    <n v="886475"/>
    <m/>
    <m/>
    <s v="ADKINS JACK L"/>
    <m/>
    <s v="862 MEADOW BUTTE LP"/>
    <x v="0"/>
    <x v="1"/>
    <x v="1"/>
    <m/>
  </r>
  <r>
    <n v="12"/>
    <n v="6367"/>
    <n v="1"/>
    <d v="2013-01-28T00:00:00"/>
    <x v="1"/>
    <n v="1"/>
    <s v="Whiteaker Community Council"/>
    <n v="4234479"/>
    <n v="884015"/>
    <m/>
    <m/>
    <s v="JONES LINDA"/>
    <m/>
    <s v="205 CROSS PL"/>
    <x v="0"/>
    <x v="1"/>
    <x v="1"/>
    <m/>
  </r>
  <r>
    <n v="12"/>
    <n v="6395"/>
    <n v="1"/>
    <d v="2013-01-29T00:00:00"/>
    <x v="1"/>
    <n v="1"/>
    <s v="Active Bethel Citizens"/>
    <n v="4211215"/>
    <n v="889778"/>
    <m/>
    <m/>
    <s v="HAYDEN HOMES LLC"/>
    <m/>
    <s v="1972 ADELMAN LP"/>
    <x v="0"/>
    <x v="1"/>
    <x v="1"/>
    <m/>
  </r>
  <r>
    <n v="12"/>
    <n v="6448"/>
    <n v="1"/>
    <d v="2013-01-29T00:00:00"/>
    <x v="1"/>
    <n v="1"/>
    <s v="Active Bethel Citizens"/>
    <n v="4211252"/>
    <n v="889777"/>
    <m/>
    <s v="Rockwood"/>
    <s v="HAYDEN HOMES LLC"/>
    <m/>
    <s v="1962 ADELMAN LP"/>
    <x v="0"/>
    <x v="1"/>
    <x v="1"/>
    <m/>
  </r>
  <r>
    <n v="12"/>
    <n v="6259"/>
    <n v="1"/>
    <d v="2013-01-30T00:00:00"/>
    <x v="1"/>
    <n v="1"/>
    <s v="Northeast Neighbors"/>
    <n v="4242770"/>
    <n v="899646"/>
    <m/>
    <m/>
    <s v="WESTER KATRINA"/>
    <m/>
    <s v="1970 CRIMSON AVE"/>
    <x v="0"/>
    <x v="1"/>
    <x v="1"/>
    <m/>
  </r>
  <r>
    <n v="13"/>
    <n v="77"/>
    <n v="1"/>
    <d v="2013-01-30T00:00:00"/>
    <x v="1"/>
    <n v="1"/>
    <s v="Santa Clara Community Organization"/>
    <n v="4230993"/>
    <n v="903841"/>
    <m/>
    <m/>
    <s v="ADAIR HOMES"/>
    <m/>
    <s v="530 DEAN AVE"/>
    <x v="0"/>
    <x v="1"/>
    <x v="1"/>
    <m/>
  </r>
  <r>
    <n v="13"/>
    <n v="40"/>
    <n v="1"/>
    <d v="2013-02-01T00:00:00"/>
    <x v="2"/>
    <n v="1"/>
    <s v="Active Bethel Citizens"/>
    <n v="4216725"/>
    <n v="888304"/>
    <m/>
    <m/>
    <s v="FINN MICHAEL"/>
    <m/>
    <s v="1070 CANDLELIGHT DR, Unit A"/>
    <x v="0"/>
    <x v="1"/>
    <x v="1"/>
    <m/>
  </r>
  <r>
    <n v="13"/>
    <n v="148"/>
    <n v="1"/>
    <d v="2013-02-01T00:00:00"/>
    <x v="1"/>
    <n v="1"/>
    <s v="Harlow Neighbors"/>
    <n v="4246759"/>
    <n v="884628"/>
    <m/>
    <m/>
    <s v="LAAKSONEN DAVID"/>
    <m/>
    <s v="293 WALNUT LN"/>
    <x v="0"/>
    <x v="1"/>
    <x v="1"/>
    <m/>
  </r>
  <r>
    <n v="13"/>
    <n v="198"/>
    <n v="1"/>
    <d v="2013-02-07T00:00:00"/>
    <x v="1"/>
    <n v="1"/>
    <s v="Churchill Area Neighbors"/>
    <n v="4223909"/>
    <n v="869476"/>
    <m/>
    <m/>
    <s v="HART WILLY"/>
    <m/>
    <s v="3377 BENTLEY AVE"/>
    <x v="0"/>
    <x v="1"/>
    <x v="1"/>
    <m/>
  </r>
  <r>
    <n v="13"/>
    <n v="247"/>
    <n v="1"/>
    <d v="2013-02-11T00:00:00"/>
    <x v="1"/>
    <n v="1"/>
    <s v="Churchill Area Neighbors"/>
    <n v="4221049"/>
    <n v="872605"/>
    <m/>
    <m/>
    <s v="MOODY JOHN T"/>
    <m/>
    <s v="2443 ROYALANN LN"/>
    <x v="0"/>
    <x v="1"/>
    <x v="1"/>
    <m/>
  </r>
  <r>
    <n v="13"/>
    <n v="338"/>
    <n v="1"/>
    <d v="2013-02-11T00:00:00"/>
    <x v="1"/>
    <n v="1"/>
    <s v="Churchill Area Neighbors"/>
    <n v="4224326"/>
    <n v="868037"/>
    <m/>
    <m/>
    <s v="STONE BRIDGE HOMES NW LLC"/>
    <m/>
    <s v="3562 VISTA HEIGHTS LN"/>
    <x v="0"/>
    <x v="1"/>
    <x v="1"/>
    <m/>
  </r>
  <r>
    <n v="13"/>
    <n v="402"/>
    <n v="1"/>
    <d v="2013-02-12T00:00:00"/>
    <x v="1"/>
    <n v="1"/>
    <s v="Santa Clara Community Organization"/>
    <n v="4228739"/>
    <n v="897617"/>
    <m/>
    <m/>
    <s v="LIEBREICH MAX"/>
    <m/>
    <s v="2465 LENORE DR"/>
    <x v="0"/>
    <x v="1"/>
    <x v="1"/>
    <m/>
  </r>
  <r>
    <n v="12"/>
    <n v="5780"/>
    <n v="1"/>
    <d v="2013-02-19T00:00:00"/>
    <x v="3"/>
    <n v="4"/>
    <s v="Far West Neighborhood Association"/>
    <n v="4230843"/>
    <n v="876693"/>
    <m/>
    <m/>
    <s v="WESTMORELAND VILLAGE LLC"/>
    <m/>
    <s v="2180 W 16TH AVE"/>
    <x v="0"/>
    <x v="0"/>
    <x v="0"/>
    <m/>
  </r>
  <r>
    <n v="13"/>
    <n v="664"/>
    <n v="1"/>
    <d v="2013-02-25T00:00:00"/>
    <x v="1"/>
    <n v="1"/>
    <s v="River Road Community Organization"/>
    <n v="4232309"/>
    <n v="895000"/>
    <m/>
    <m/>
    <s v="G &amp; R BUILDING CONCEPTS"/>
    <m/>
    <s v="268 CAROLYN DR"/>
    <x v="0"/>
    <x v="1"/>
    <x v="1"/>
    <m/>
  </r>
  <r>
    <n v="12"/>
    <n v="6289"/>
    <n v="1"/>
    <d v="2013-02-26T00:00:00"/>
    <x v="1"/>
    <n v="1"/>
    <s v="Churchill Area Neighbors"/>
    <n v="4224172"/>
    <n v="868478"/>
    <m/>
    <m/>
    <s v="STONE BRIDGE HOMES NW LLC"/>
    <m/>
    <s v="3485 VISTA HEIGHTS LN"/>
    <x v="0"/>
    <x v="1"/>
    <x v="1"/>
    <m/>
  </r>
  <r>
    <n v="13"/>
    <n v="400"/>
    <n v="1"/>
    <d v="2013-02-26T00:00:00"/>
    <x v="1"/>
    <n v="1"/>
    <s v="Fairmount Neighbors"/>
    <n v="4247460"/>
    <n v="876058"/>
    <m/>
    <m/>
    <s v="HAWES GEORGE"/>
    <m/>
    <s v="1611 ORCHARD ST"/>
    <x v="0"/>
    <x v="1"/>
    <x v="1"/>
    <m/>
  </r>
  <r>
    <n v="13"/>
    <n v="677"/>
    <n v="1"/>
    <d v="2013-03-01T00:00:00"/>
    <x v="1"/>
    <n v="1"/>
    <s v="Northeast Neighbors"/>
    <n v="4249032"/>
    <n v="895475"/>
    <m/>
    <m/>
    <s v="FUTURE B HOMES INC"/>
    <m/>
    <s v="3016 LORD BYRON PL"/>
    <x v="0"/>
    <x v="1"/>
    <x v="1"/>
    <m/>
  </r>
  <r>
    <n v="13"/>
    <n v="678"/>
    <n v="1"/>
    <d v="2013-03-01T00:00:00"/>
    <x v="1"/>
    <n v="1"/>
    <s v="Northeast Neighbors"/>
    <n v="4249033"/>
    <n v="895512"/>
    <m/>
    <m/>
    <s v="FUTURE B HOMES INC"/>
    <m/>
    <s v="3026 LORD BYRON PL"/>
    <x v="0"/>
    <x v="1"/>
    <x v="1"/>
    <m/>
  </r>
  <r>
    <n v="13"/>
    <n v="694"/>
    <n v="1"/>
    <d v="2013-03-01T00:00:00"/>
    <x v="1"/>
    <n v="1"/>
    <s v="River Road Community Organization"/>
    <n v="4231358"/>
    <n v="891564"/>
    <m/>
    <m/>
    <s v="GEROT MIKE &amp; ELIZABETH"/>
    <m/>
    <s v="156 ROSETTA AVE"/>
    <x v="0"/>
    <x v="1"/>
    <x v="1"/>
    <m/>
  </r>
  <r>
    <n v="12"/>
    <n v="6256"/>
    <n v="1"/>
    <d v="2013-03-04T00:00:00"/>
    <x v="1"/>
    <n v="1"/>
    <s v="Southeast Neighbors"/>
    <n v="4242016"/>
    <n v="869471"/>
    <m/>
    <m/>
    <s v="MUNRO JOSH &amp; MORGAN"/>
    <m/>
    <s v="625 E 31ST AVE"/>
    <x v="0"/>
    <x v="1"/>
    <x v="1"/>
    <m/>
  </r>
  <r>
    <n v="13"/>
    <n v="723"/>
    <n v="1"/>
    <d v="2013-03-06T00:00:00"/>
    <x v="4"/>
    <n v="1"/>
    <s v="Northeast Neighbors"/>
    <n v="4241157"/>
    <n v="895776"/>
    <m/>
    <m/>
    <s v="MHC FALCON WOOD VILLAGE LLC"/>
    <m/>
    <s v="1475 GREEN ACRES RD, Unit 108"/>
    <x v="0"/>
    <x v="1"/>
    <x v="1"/>
    <m/>
  </r>
  <r>
    <n v="13"/>
    <n v="747"/>
    <n v="1"/>
    <d v="2013-03-07T00:00:00"/>
    <x v="1"/>
    <n v="1"/>
    <s v="Active Bethel Citizens"/>
    <n v="4214558"/>
    <n v="885244"/>
    <m/>
    <m/>
    <s v="GREEN BRIAR LEVEL 3 PROPERTIES LLC"/>
    <m/>
    <s v="5445 PRANZ PL"/>
    <x v="0"/>
    <x v="1"/>
    <x v="1"/>
    <m/>
  </r>
  <r>
    <n v="13"/>
    <n v="748"/>
    <n v="1"/>
    <d v="2013-03-07T00:00:00"/>
    <x v="1"/>
    <n v="1"/>
    <s v="Active Bethel Citizens"/>
    <n v="4214504"/>
    <n v="885242"/>
    <m/>
    <m/>
    <s v="GREEN BRIAR LEVEL 3 PROPERTIES LLC"/>
    <m/>
    <s v="5449 PRANZ PL"/>
    <x v="0"/>
    <x v="1"/>
    <x v="1"/>
    <m/>
  </r>
  <r>
    <n v="13"/>
    <n v="1023"/>
    <n v="1"/>
    <d v="2013-03-11T00:00:00"/>
    <x v="1"/>
    <n v="1"/>
    <s v="Southeast Neighbors"/>
    <n v="4246775"/>
    <n v="863976"/>
    <m/>
    <m/>
    <s v="GANSEN MIKE"/>
    <m/>
    <s v="4225 WENDELL LN"/>
    <x v="0"/>
    <x v="1"/>
    <x v="1"/>
    <m/>
  </r>
  <r>
    <n v="13"/>
    <n v="939"/>
    <n v="1"/>
    <d v="2013-03-12T00:00:00"/>
    <x v="1"/>
    <n v="1"/>
    <s v="Active Bethel Citizens"/>
    <n v="4214549"/>
    <n v="885311"/>
    <m/>
    <m/>
    <s v="GREENBRIER LEVEL 3 PROPERTIE"/>
    <m/>
    <s v="490 RABER RD"/>
    <x v="0"/>
    <x v="1"/>
    <x v="1"/>
    <m/>
  </r>
  <r>
    <n v="13"/>
    <n v="940"/>
    <n v="1"/>
    <d v="2013-03-12T00:00:00"/>
    <x v="1"/>
    <n v="1"/>
    <s v="Active Bethel Citizens"/>
    <n v="4214448"/>
    <n v="885244"/>
    <m/>
    <m/>
    <s v="GREENBRIER LEVEL 3 PROPERTIE"/>
    <m/>
    <s v="5457 PRANZ PL"/>
    <x v="0"/>
    <x v="1"/>
    <x v="1"/>
    <m/>
  </r>
  <r>
    <n v="12"/>
    <n v="4734"/>
    <n v="1"/>
    <d v="2013-03-15T00:00:00"/>
    <x v="1"/>
    <n v="1"/>
    <s v="Laurel Hill Valley Citizens"/>
    <n v="4249761"/>
    <n v="872764"/>
    <m/>
    <m/>
    <s v="LAMB LANCE"/>
    <m/>
    <s v="2380 SUNTREK DR"/>
    <x v="0"/>
    <x v="1"/>
    <x v="1"/>
    <m/>
  </r>
  <r>
    <n v="13"/>
    <n v="1125"/>
    <n v="1"/>
    <d v="2013-03-15T00:00:00"/>
    <x v="1"/>
    <n v="1"/>
    <s v="Santa Clara Community Organization"/>
    <n v="4231562"/>
    <n v="907253"/>
    <m/>
    <m/>
    <s v="HOMEBUILDERS CONSTRUCTION COMPANY"/>
    <m/>
    <s v="703 NOTTINGHAM AVE"/>
    <x v="0"/>
    <x v="1"/>
    <x v="1"/>
    <m/>
  </r>
  <r>
    <n v="13"/>
    <n v="201"/>
    <n v="1"/>
    <d v="2013-03-22T00:00:00"/>
    <x v="1"/>
    <n v="1"/>
    <s v="Southeast Neighbors"/>
    <n v="4241217"/>
    <n v="860648"/>
    <m/>
    <m/>
    <s v="AGUIRRE ANTONIO"/>
    <m/>
    <s v="4976 FOX HOLLOW RD"/>
    <x v="0"/>
    <x v="1"/>
    <x v="1"/>
    <m/>
  </r>
  <r>
    <n v="13"/>
    <n v="879"/>
    <n v="1"/>
    <d v="2013-03-25T00:00:00"/>
    <x v="1"/>
    <n v="1"/>
    <s v="Crest Drive Citizens Association"/>
    <n v="4236215"/>
    <n v="867406"/>
    <m/>
    <m/>
    <s v="BLUM VICTOR"/>
    <m/>
    <s v="814 W 35TH PL"/>
    <x v="0"/>
    <x v="1"/>
    <x v="1"/>
    <m/>
  </r>
  <r>
    <n v="13"/>
    <n v="1187"/>
    <n v="1"/>
    <d v="2013-03-26T00:00:00"/>
    <x v="1"/>
    <n v="1"/>
    <s v="Cal Young Neighborhood Association"/>
    <n v="4239583"/>
    <n v="890474"/>
    <m/>
    <m/>
    <s v="CASTRO GILBERT A"/>
    <m/>
    <s v="1645 CHASA ST"/>
    <x v="0"/>
    <x v="1"/>
    <x v="1"/>
    <m/>
  </r>
  <r>
    <n v="13"/>
    <n v="1175"/>
    <n v="1"/>
    <d v="2013-03-27T00:00:00"/>
    <x v="5"/>
    <n v="1"/>
    <s v="Active Bethel Citizens"/>
    <n v="4217939"/>
    <n v="892660"/>
    <m/>
    <m/>
    <s v="HARRISON-JACOBSON INC"/>
    <m/>
    <s v="2017 GOLDEN GARDENS ST"/>
    <x v="0"/>
    <x v="1"/>
    <x v="1"/>
    <m/>
  </r>
  <r>
    <n v="13"/>
    <n v="1367"/>
    <n v="1"/>
    <d v="2013-03-28T00:00:00"/>
    <x v="1"/>
    <n v="1"/>
    <s v="Santa Clara Community Organization"/>
    <n v="4222040"/>
    <n v="902644"/>
    <m/>
    <m/>
    <s v="IVERSON BOYD"/>
    <m/>
    <s v="3470 CABERNET LN"/>
    <x v="0"/>
    <x v="1"/>
    <x v="1"/>
    <m/>
  </r>
  <r>
    <n v="13"/>
    <n v="1382"/>
    <n v="1"/>
    <d v="2013-04-03T00:00:00"/>
    <x v="1"/>
    <n v="1"/>
    <s v="Santa Clara Community Organization"/>
    <n v="4228452"/>
    <n v="897493"/>
    <m/>
    <m/>
    <s v="GARY KONOLD BUILDER"/>
    <m/>
    <s v="359 LENORE LP"/>
    <x v="0"/>
    <x v="1"/>
    <x v="1"/>
    <m/>
  </r>
  <r>
    <n v="13"/>
    <n v="331"/>
    <n v="1"/>
    <d v="2013-04-08T00:00:00"/>
    <x v="1"/>
    <n v="1"/>
    <s v="Santa Clara Community Organization"/>
    <n v="4231213"/>
    <n v="903834"/>
    <m/>
    <m/>
    <s v="BERGEY DALE"/>
    <m/>
    <s v="570 DEAN AVE"/>
    <x v="0"/>
    <x v="1"/>
    <x v="1"/>
    <m/>
  </r>
  <r>
    <n v="13"/>
    <n v="1369"/>
    <n v="1"/>
    <d v="2013-04-09T00:00:00"/>
    <x v="1"/>
    <n v="1"/>
    <s v="Active Bethel Citizens"/>
    <n v="4211252"/>
    <n v="889916"/>
    <m/>
    <m/>
    <s v="HAYDEN HOMES LLC"/>
    <m/>
    <s v="1953 ADELMAN LP"/>
    <x v="0"/>
    <x v="1"/>
    <x v="1"/>
    <m/>
  </r>
  <r>
    <n v="12"/>
    <n v="5420"/>
    <n v="1"/>
    <d v="2013-04-11T00:00:00"/>
    <x v="3"/>
    <n v="4"/>
    <s v="Far West Neighborhood Association"/>
    <n v="4230900"/>
    <n v="876334"/>
    <m/>
    <m/>
    <s v="WESTMORELAND VILLAGE LLC"/>
    <m/>
    <s v="2147 W 17TH CT"/>
    <x v="0"/>
    <x v="0"/>
    <x v="0"/>
    <m/>
  </r>
  <r>
    <n v="13"/>
    <n v="1037"/>
    <n v="1"/>
    <d v="2013-04-12T00:00:00"/>
    <x v="1"/>
    <n v="1"/>
    <s v="Active Bethel Citizens"/>
    <n v="4211004"/>
    <n v="890001"/>
    <m/>
    <m/>
    <s v="HAYDEN HOMES LLC"/>
    <m/>
    <s v="1585 LEGACY ST"/>
    <x v="0"/>
    <x v="1"/>
    <x v="1"/>
    <m/>
  </r>
  <r>
    <n v="13"/>
    <n v="1400"/>
    <n v="1"/>
    <d v="2013-04-15T00:00:00"/>
    <x v="1"/>
    <n v="1"/>
    <s v="Cal Young Neighborhood Association"/>
    <n v="4239848"/>
    <n v="888520"/>
    <m/>
    <m/>
    <s v="WHITE DOUGLAS G &amp; K L"/>
    <m/>
    <s v="1333 BRICKLEY RD"/>
    <x v="0"/>
    <x v="1"/>
    <x v="1"/>
    <m/>
  </r>
  <r>
    <n v="13"/>
    <n v="277"/>
    <n v="1"/>
    <d v="2013-04-16T00:00:00"/>
    <x v="1"/>
    <n v="1"/>
    <s v="Laurel Hill Valley Citizens"/>
    <n v="4250844"/>
    <n v="872964"/>
    <m/>
    <m/>
    <s v="DILCHER PETER"/>
    <m/>
    <s v="2331 AUGUSTA ST"/>
    <x v="0"/>
    <x v="1"/>
    <x v="1"/>
    <m/>
  </r>
  <r>
    <n v="13"/>
    <n v="1212"/>
    <n v="1"/>
    <d v="2013-04-19T00:00:00"/>
    <x v="1"/>
    <n v="1"/>
    <s v="Friendly Area Neighbors"/>
    <n v="4234914"/>
    <n v="874325"/>
    <m/>
    <m/>
    <s v="THERRELL MATTHEW (RYAN) &amp; SOPHIE"/>
    <m/>
    <s v="1148 W 21ST AVE"/>
    <x v="0"/>
    <x v="1"/>
    <x v="1"/>
    <m/>
  </r>
  <r>
    <n v="13"/>
    <n v="1085"/>
    <n v="1"/>
    <d v="2013-04-23T00:00:00"/>
    <x v="1"/>
    <n v="1"/>
    <s v="Active Bethel Citizens"/>
    <n v="4215421"/>
    <n v="892291"/>
    <m/>
    <m/>
    <s v="HENGEL ANDREW"/>
    <m/>
    <s v="5130 BARGER DR"/>
    <x v="0"/>
    <x v="1"/>
    <x v="1"/>
    <m/>
  </r>
  <r>
    <n v="13"/>
    <n v="1591"/>
    <n v="1"/>
    <d v="2013-04-23T00:00:00"/>
    <x v="1"/>
    <n v="1"/>
    <s v="Active Bethel Citizens"/>
    <n v="4212429"/>
    <n v="892515"/>
    <m/>
    <m/>
    <s v="GOOSMAN RICHARD &amp; MARY JO"/>
    <m/>
    <s v="5580 TRADITION ALY"/>
    <x v="0"/>
    <x v="1"/>
    <x v="1"/>
    <m/>
  </r>
  <r>
    <n v="13"/>
    <n v="1705"/>
    <n v="1"/>
    <d v="2013-04-24T00:00:00"/>
    <x v="1"/>
    <n v="1"/>
    <s v="Active Bethel Citizens"/>
    <n v="4211293"/>
    <n v="889915"/>
    <m/>
    <s v="Darrington"/>
    <s v="HAYDEN HOMES LLC"/>
    <m/>
    <s v="1945 ADELMAN LP"/>
    <x v="0"/>
    <x v="1"/>
    <x v="1"/>
    <m/>
  </r>
  <r>
    <n v="13"/>
    <n v="1897"/>
    <n v="1"/>
    <d v="2013-04-24T00:00:00"/>
    <x v="1"/>
    <n v="1"/>
    <s v="Active Bethel Citizens"/>
    <n v="4214213"/>
    <n v="890666"/>
    <m/>
    <m/>
    <s v="HAYDEN HOMES LLC"/>
    <m/>
    <s v="5354 ELK RIDGE DR"/>
    <x v="0"/>
    <x v="1"/>
    <x v="1"/>
    <m/>
  </r>
  <r>
    <n v="13"/>
    <n v="1543"/>
    <n v="1"/>
    <d v="2013-04-29T00:00:00"/>
    <x v="1"/>
    <n v="1"/>
    <s v="South University Neighborhood Association"/>
    <n v="4244539"/>
    <n v="874306"/>
    <m/>
    <m/>
    <s v="HANSEN JASEN"/>
    <m/>
    <s v="2073 ONYX ALY"/>
    <x v="0"/>
    <x v="1"/>
    <x v="1"/>
    <m/>
  </r>
  <r>
    <n v="13"/>
    <n v="1668"/>
    <n v="1"/>
    <d v="2013-05-01T00:00:00"/>
    <x v="1"/>
    <n v="1"/>
    <s v="Jefferson Westside Neighbors"/>
    <n v="4238157"/>
    <n v="876907"/>
    <m/>
    <m/>
    <s v="TAYLOR JOSEPH (JOE)"/>
    <m/>
    <s v="1465 LAWRENCE ST"/>
    <x v="0"/>
    <x v="1"/>
    <x v="1"/>
    <m/>
  </r>
  <r>
    <n v="13"/>
    <n v="1669"/>
    <n v="1"/>
    <d v="2013-05-01T00:00:00"/>
    <x v="2"/>
    <n v="1"/>
    <s v="Jefferson Westside Neighbors"/>
    <n v="4238179"/>
    <n v="876905"/>
    <m/>
    <m/>
    <s v="TAYLOR JOSEPH (JOE)"/>
    <m/>
    <s v="1490 LINCOLN ALY, Unit A"/>
    <x v="0"/>
    <x v="1"/>
    <x v="1"/>
    <m/>
  </r>
  <r>
    <n v="13"/>
    <n v="1696"/>
    <n v="1"/>
    <d v="2013-05-01T00:00:00"/>
    <x v="1"/>
    <n v="1"/>
    <s v="River Road Community Organization"/>
    <n v="4227139"/>
    <n v="890156"/>
    <m/>
    <m/>
    <s v="KD BLDG LLC"/>
    <m/>
    <s v="1145 VERONICA LN"/>
    <x v="0"/>
    <x v="1"/>
    <x v="1"/>
    <m/>
  </r>
  <r>
    <n v="13"/>
    <n v="1780"/>
    <n v="1"/>
    <d v="2013-05-01T00:00:00"/>
    <x v="1"/>
    <n v="1"/>
    <s v="River Road Community Organization"/>
    <n v="4227911"/>
    <n v="891643"/>
    <m/>
    <m/>
    <s v="GETTY ROBERT"/>
    <m/>
    <s v="1317 AUDEL AVE"/>
    <x v="0"/>
    <x v="1"/>
    <x v="1"/>
    <m/>
  </r>
  <r>
    <n v="13"/>
    <n v="1679"/>
    <n v="1"/>
    <d v="2013-05-02T00:00:00"/>
    <x v="1"/>
    <n v="1"/>
    <s v="Churchill Area Neighbors"/>
    <n v="4224201"/>
    <n v="867932"/>
    <m/>
    <m/>
    <s v="STONE BRIDGE HOMES NW LLC"/>
    <m/>
    <s v="3589 VISTA HEIGHTS LN"/>
    <x v="0"/>
    <x v="1"/>
    <x v="1"/>
    <m/>
  </r>
  <r>
    <n v="13"/>
    <n v="2192"/>
    <n v="1"/>
    <d v="2013-05-03T00:00:00"/>
    <x v="1"/>
    <n v="1"/>
    <s v="Santa Clara Community Organization"/>
    <n v="4230999"/>
    <n v="903358"/>
    <m/>
    <m/>
    <s v="HABITAT FOR HUMANITY"/>
    <m/>
    <s v="3608 YOGI WAY"/>
    <x v="0"/>
    <x v="1"/>
    <x v="1"/>
    <m/>
  </r>
  <r>
    <n v="13"/>
    <n v="1681"/>
    <n v="1"/>
    <d v="2013-05-06T00:00:00"/>
    <x v="1"/>
    <n v="1"/>
    <s v="Churchill Area Neighbors"/>
    <n v="4224322"/>
    <n v="868698"/>
    <m/>
    <m/>
    <s v="STONE BRIDGE HOMES NW LLC"/>
    <m/>
    <s v="3439 VISTA HEIGHTS LN"/>
    <x v="0"/>
    <x v="1"/>
    <x v="1"/>
    <m/>
  </r>
  <r>
    <n v="13"/>
    <n v="1895"/>
    <n v="1"/>
    <d v="2013-05-06T00:00:00"/>
    <x v="1"/>
    <n v="1"/>
    <s v="Active Bethel Citizens"/>
    <n v="4214020"/>
    <n v="891126"/>
    <m/>
    <m/>
    <s v="HAYDEN HOMES LLC"/>
    <m/>
    <s v="5291 OLYMPIC CIR"/>
    <x v="0"/>
    <x v="1"/>
    <x v="1"/>
    <m/>
  </r>
  <r>
    <n v="13"/>
    <n v="1896"/>
    <n v="1"/>
    <d v="2013-05-06T00:00:00"/>
    <x v="1"/>
    <n v="1"/>
    <s v="Active Bethel Citizens"/>
    <n v="4214159"/>
    <n v="890670"/>
    <m/>
    <m/>
    <s v="HAYDEN HOMES LLC"/>
    <m/>
    <s v="5378 ELK RIDGE DR"/>
    <x v="0"/>
    <x v="1"/>
    <x v="1"/>
    <m/>
  </r>
  <r>
    <n v="13"/>
    <n v="1898"/>
    <n v="1"/>
    <d v="2013-05-06T00:00:00"/>
    <x v="1"/>
    <n v="1"/>
    <s v="Active Bethel Citizens"/>
    <n v="4214173"/>
    <n v="890789"/>
    <m/>
    <s v="Hudson"/>
    <s v="HAYDEN HOMES LLC"/>
    <m/>
    <s v="5367 ELK RIDGE DR"/>
    <x v="0"/>
    <x v="1"/>
    <x v="1"/>
    <m/>
  </r>
  <r>
    <n v="13"/>
    <n v="1903"/>
    <n v="1"/>
    <d v="2013-05-06T00:00:00"/>
    <x v="1"/>
    <n v="1"/>
    <s v="Santa Clara Community Organization"/>
    <n v="4222303"/>
    <n v="902626"/>
    <m/>
    <m/>
    <s v="NORDIC HOMES &amp; CONSTRUCTION"/>
    <m/>
    <s v="3477 CABERNET LN"/>
    <x v="0"/>
    <x v="1"/>
    <x v="1"/>
    <m/>
  </r>
  <r>
    <n v="13"/>
    <n v="1989"/>
    <n v="1"/>
    <d v="2013-05-07T00:00:00"/>
    <x v="0"/>
    <n v="2"/>
    <s v="Southeast Neighbors"/>
    <n v="4243089"/>
    <n v="866983"/>
    <m/>
    <m/>
    <s v="IACHELLO GIOVANNI"/>
    <m/>
    <s v="3635 E AMAZON DR"/>
    <x v="0"/>
    <x v="0"/>
    <x v="0"/>
    <m/>
  </r>
  <r>
    <n v="13"/>
    <n v="1906"/>
    <n v="1"/>
    <d v="2013-05-08T00:00:00"/>
    <x v="1"/>
    <n v="1"/>
    <s v="Santa Clara Community Organization"/>
    <n v="4223955"/>
    <n v="900830"/>
    <m/>
    <m/>
    <s v="PAPAZIAN MICHAEL"/>
    <m/>
    <s v="3095 ARROWHEAD ST"/>
    <x v="0"/>
    <x v="1"/>
    <x v="1"/>
    <m/>
  </r>
  <r>
    <n v="13"/>
    <n v="1899"/>
    <n v="1"/>
    <d v="2013-05-09T00:00:00"/>
    <x v="1"/>
    <n v="1"/>
    <s v="Active Bethel Citizens"/>
    <n v="4214229"/>
    <n v="890789"/>
    <m/>
    <s v="Hayden Edgewood"/>
    <s v="HAYDEN HOMES LLC"/>
    <m/>
    <s v="5345 ELK RIDGE DR"/>
    <x v="0"/>
    <x v="1"/>
    <x v="1"/>
    <m/>
  </r>
  <r>
    <n v="13"/>
    <n v="1782"/>
    <n v="1"/>
    <d v="2013-05-15T00:00:00"/>
    <x v="1"/>
    <n v="1"/>
    <s v="Churchill Area Neighbors"/>
    <n v="4223869"/>
    <n v="868269"/>
    <m/>
    <m/>
    <s v="HEITMAN CUSTOM HOMES"/>
    <m/>
    <s v="3579 SUMMIT SKY BLVD"/>
    <x v="0"/>
    <x v="1"/>
    <x v="1"/>
    <m/>
  </r>
  <r>
    <n v="13"/>
    <n v="1784"/>
    <n v="1"/>
    <d v="2013-05-15T00:00:00"/>
    <x v="1"/>
    <n v="1"/>
    <s v="Churchill Area Neighbors"/>
    <n v="4223866"/>
    <n v="868357"/>
    <m/>
    <m/>
    <s v="HEITMAN CUSTOM HOMES"/>
    <m/>
    <s v="3587 SUMMIT SKY BLVD"/>
    <x v="0"/>
    <x v="1"/>
    <x v="1"/>
    <m/>
  </r>
  <r>
    <n v="13"/>
    <n v="2135"/>
    <n v="1"/>
    <d v="2013-05-15T00:00:00"/>
    <x v="1"/>
    <n v="1"/>
    <s v="Churchill Area Neighbors"/>
    <n v="4224122"/>
    <n v="868202"/>
    <m/>
    <m/>
    <s v="HEITMAN CUSTOM HOMES"/>
    <m/>
    <s v="3523 VISTA HEIGHTS LN"/>
    <x v="0"/>
    <x v="1"/>
    <x v="1"/>
    <m/>
  </r>
  <r>
    <n v="13"/>
    <n v="2137"/>
    <n v="1"/>
    <d v="2013-05-15T00:00:00"/>
    <x v="1"/>
    <n v="1"/>
    <s v="Churchill Area Neighbors"/>
    <n v="4224150"/>
    <n v="868063"/>
    <m/>
    <m/>
    <s v="HEITMAN CUSTOM HOMES"/>
    <m/>
    <s v="3553 VISTA HEIGHTS LN"/>
    <x v="0"/>
    <x v="1"/>
    <x v="1"/>
    <m/>
  </r>
  <r>
    <n v="12"/>
    <n v="653"/>
    <n v="1"/>
    <d v="2013-05-16T00:00:00"/>
    <x v="3"/>
    <n v="3"/>
    <s v="West University Neighbors"/>
    <n v="4241254"/>
    <n v="875367"/>
    <m/>
    <m/>
    <s v="DAUGHERTY RICHARD"/>
    <m/>
    <s v="435 E 18TH ALY"/>
    <x v="0"/>
    <x v="0"/>
    <x v="0"/>
    <m/>
  </r>
  <r>
    <n v="13"/>
    <n v="1775"/>
    <n v="1"/>
    <d v="2013-05-16T00:00:00"/>
    <x v="1"/>
    <n v="1"/>
    <s v="Santa Clara Community Organization"/>
    <n v="4231045"/>
    <n v="903843"/>
    <m/>
    <m/>
    <s v="ADAIR HOMES"/>
    <m/>
    <s v="3686 YOGI WAY"/>
    <x v="0"/>
    <x v="1"/>
    <x v="1"/>
    <m/>
  </r>
  <r>
    <n v="13"/>
    <n v="1805"/>
    <n v="1"/>
    <d v="2013-05-16T00:00:00"/>
    <x v="1"/>
    <n v="1"/>
    <s v="Far West Neighborhood Association"/>
    <n v="4231413"/>
    <n v="873595"/>
    <m/>
    <m/>
    <s v="HOONHOUT PATRICK &amp; JANICE"/>
    <m/>
    <s v="2050 W 23RD AVE"/>
    <x v="0"/>
    <x v="1"/>
    <x v="1"/>
    <m/>
  </r>
  <r>
    <n v="13"/>
    <n v="2031"/>
    <n v="1"/>
    <d v="2013-05-16T00:00:00"/>
    <x v="1"/>
    <n v="1"/>
    <s v="Active Bethel Citizens"/>
    <n v="4211005"/>
    <n v="889952"/>
    <m/>
    <m/>
    <s v="HAYDEN HOMES LLC"/>
    <m/>
    <s v="1575 LEGACY ST"/>
    <x v="0"/>
    <x v="1"/>
    <x v="1"/>
    <m/>
  </r>
  <r>
    <n v="13"/>
    <n v="2057"/>
    <n v="1"/>
    <d v="2013-05-16T00:00:00"/>
    <x v="1"/>
    <n v="1"/>
    <s v="Active Bethel Citizens"/>
    <n v="4214459"/>
    <n v="885366"/>
    <m/>
    <m/>
    <s v="GREEN BRIAR LEVEL 3 PROPERTIES LLC"/>
    <m/>
    <s v="519 ST CHARLES ST"/>
    <x v="0"/>
    <x v="1"/>
    <x v="1"/>
    <m/>
  </r>
  <r>
    <n v="13"/>
    <n v="2058"/>
    <n v="1"/>
    <d v="2013-05-16T00:00:00"/>
    <x v="1"/>
    <n v="1"/>
    <s v="Active Bethel Citizens"/>
    <n v="4214459"/>
    <n v="885312"/>
    <m/>
    <m/>
    <s v="GREENBRIER LEVEL 3 PROPERTIE"/>
    <m/>
    <s v="495 ST CHARLES ST"/>
    <x v="0"/>
    <x v="1"/>
    <x v="1"/>
    <m/>
  </r>
  <r>
    <n v="13"/>
    <n v="1621"/>
    <n v="1"/>
    <d v="2013-05-22T00:00:00"/>
    <x v="1"/>
    <n v="1"/>
    <s v="Cal Young Neighborhood Association"/>
    <n v="4238861"/>
    <n v="886507"/>
    <m/>
    <m/>
    <s v="J &amp; J ADKINS DEVELOPMENT CO"/>
    <m/>
    <s v="867 MEADOW BUTTE LP"/>
    <x v="0"/>
    <x v="1"/>
    <x v="1"/>
    <m/>
  </r>
  <r>
    <n v="13"/>
    <n v="1840"/>
    <n v="1"/>
    <d v="2013-05-23T00:00:00"/>
    <x v="1"/>
    <n v="1"/>
    <s v="Northeast Neighbors"/>
    <n v="4242634"/>
    <n v="893517"/>
    <m/>
    <m/>
    <s v="PRUSZ CHAD &amp; KELLY"/>
    <m/>
    <s v="2041 ELANCO AVE"/>
    <x v="0"/>
    <x v="1"/>
    <x v="1"/>
    <m/>
  </r>
  <r>
    <n v="13"/>
    <n v="2221"/>
    <n v="1"/>
    <d v="2013-05-23T00:00:00"/>
    <x v="1"/>
    <n v="1"/>
    <s v="Northeast Neighbors"/>
    <n v="4250457"/>
    <n v="893665"/>
    <m/>
    <s v="THE HAWAII"/>
    <s v="HEITMAN CUSTOM HOMES"/>
    <m/>
    <s v="2571 CUMBERLAND DR"/>
    <x v="0"/>
    <x v="1"/>
    <x v="1"/>
    <m/>
  </r>
  <r>
    <n v="13"/>
    <n v="1887"/>
    <n v="1"/>
    <d v="2013-05-24T00:00:00"/>
    <x v="1"/>
    <n v="1"/>
    <s v="Whiteaker Community Council"/>
    <n v="4236761"/>
    <n v="882928"/>
    <m/>
    <m/>
    <s v="GURLEY GANTT"/>
    <m/>
    <s v="765 CLARK ST"/>
    <x v="0"/>
    <x v="1"/>
    <x v="1"/>
    <m/>
  </r>
  <r>
    <n v="13"/>
    <n v="2310"/>
    <n v="1"/>
    <d v="2013-05-28T00:00:00"/>
    <x v="1"/>
    <n v="1"/>
    <s v="Active Bethel Citizens"/>
    <n v="4213983"/>
    <n v="890885"/>
    <m/>
    <m/>
    <s v="HAYDEN HOMES LLC"/>
    <m/>
    <s v="5309 OLYMPIC CIR"/>
    <x v="0"/>
    <x v="1"/>
    <x v="1"/>
    <m/>
  </r>
  <r>
    <n v="13"/>
    <n v="2330"/>
    <n v="1"/>
    <d v="2013-05-29T00:00:00"/>
    <x v="1"/>
    <n v="1"/>
    <s v="Santa Clara Community Organization"/>
    <n v="4231473"/>
    <n v="907307"/>
    <m/>
    <m/>
    <s v="CRESCENT HOMES INC"/>
    <m/>
    <s v="4431 WENDOVER ST"/>
    <x v="0"/>
    <x v="1"/>
    <x v="1"/>
    <m/>
  </r>
  <r>
    <n v="13"/>
    <n v="2389"/>
    <n v="1"/>
    <d v="2013-05-29T00:00:00"/>
    <x v="1"/>
    <n v="1"/>
    <s v="Active Bethel Citizens"/>
    <n v="4212744"/>
    <n v="892511"/>
    <m/>
    <m/>
    <s v="SEERY JESSE"/>
    <m/>
    <s v="5513 TRIBUTE WAY"/>
    <x v="0"/>
    <x v="1"/>
    <x v="1"/>
    <m/>
  </r>
  <r>
    <n v="13"/>
    <n v="2387"/>
    <n v="1"/>
    <d v="2013-05-30T00:00:00"/>
    <x v="4"/>
    <n v="1"/>
    <s v="Northeast Neighbors"/>
    <n v="4241157"/>
    <n v="895776"/>
    <m/>
    <m/>
    <s v="MHC FALCON WOOD VILLAGE LLC"/>
    <m/>
    <s v="1475 GREEN ACRES RD, Unit 145"/>
    <x v="0"/>
    <x v="1"/>
    <x v="1"/>
    <m/>
  </r>
  <r>
    <n v="13"/>
    <n v="2388"/>
    <n v="1"/>
    <d v="2013-05-30T00:00:00"/>
    <x v="4"/>
    <n v="1"/>
    <s v="Northeast Neighbors"/>
    <n v="4241157"/>
    <n v="895776"/>
    <m/>
    <m/>
    <s v="MHC FALCON WOOD VILLAGE LLC"/>
    <m/>
    <s v="1475 GREEN ACRES RD, Unit 122"/>
    <x v="0"/>
    <x v="1"/>
    <x v="1"/>
    <m/>
  </r>
  <r>
    <n v="13"/>
    <n v="2589"/>
    <n v="1"/>
    <d v="2013-05-31T00:00:00"/>
    <x v="1"/>
    <n v="1"/>
    <s v="Northeast Neighbors"/>
    <n v="4250438"/>
    <n v="893570"/>
    <m/>
    <m/>
    <s v="HEITMAN CUSTOM HOMES"/>
    <m/>
    <s v="2549 CUMBERLAND DR"/>
    <x v="0"/>
    <x v="1"/>
    <x v="1"/>
    <m/>
  </r>
  <r>
    <n v="13"/>
    <n v="2706"/>
    <n v="1"/>
    <d v="2013-05-31T00:00:00"/>
    <x v="0"/>
    <n v="2"/>
    <s v="Northeast Neighbors"/>
    <n v="4244713"/>
    <n v="895720"/>
    <m/>
    <m/>
    <s v="BOYD HELEN M"/>
    <m/>
    <s v="2360 BONNIE VIEW DR"/>
    <x v="0"/>
    <x v="0"/>
    <x v="0"/>
    <s v="change d from 0 to 2 because a dconversion to a uplex is proposed"/>
  </r>
  <r>
    <n v="13"/>
    <n v="2557"/>
    <n v="1"/>
    <d v="2013-06-04T00:00:00"/>
    <x v="1"/>
    <n v="1"/>
    <s v="Active Bethel Citizens"/>
    <n v="4211333"/>
    <n v="889912"/>
    <m/>
    <m/>
    <s v="HAYDEN HOMES LLC"/>
    <m/>
    <s v="1939 ADELMAN LP"/>
    <x v="0"/>
    <x v="1"/>
    <x v="1"/>
    <m/>
  </r>
  <r>
    <n v="13"/>
    <n v="2611"/>
    <n v="1"/>
    <d v="2013-06-04T00:00:00"/>
    <x v="1"/>
    <n v="1"/>
    <s v="Active Bethel Citizens"/>
    <n v="4211372"/>
    <n v="889910"/>
    <m/>
    <s v="Darrington"/>
    <s v="HAYDEN HOMES LLC"/>
    <m/>
    <s v="1933 ADELMAN LP"/>
    <x v="0"/>
    <x v="1"/>
    <x v="1"/>
    <m/>
  </r>
  <r>
    <n v="13"/>
    <n v="2101"/>
    <n v="1"/>
    <d v="2013-06-05T00:00:00"/>
    <x v="2"/>
    <n v="1"/>
    <s v="Friendly Area Neighbors"/>
    <n v="4238876"/>
    <n v="874605"/>
    <m/>
    <m/>
    <s v="BELLER BYRKE O &amp; KLARISSA N"/>
    <m/>
    <s v="2035 CHARNELTON ST, Unit A"/>
    <x v="0"/>
    <x v="1"/>
    <x v="1"/>
    <s v="Change proposed units from 2 to 1"/>
  </r>
  <r>
    <n v="13"/>
    <n v="2672"/>
    <n v="1"/>
    <d v="2013-06-12T00:00:00"/>
    <x v="1"/>
    <n v="1"/>
    <s v="Northeast Neighbors"/>
    <n v="4250385"/>
    <n v="893326"/>
    <m/>
    <m/>
    <s v="FUTURE B HOMES INC"/>
    <m/>
    <s v="3316 AMHERST WAY"/>
    <x v="0"/>
    <x v="1"/>
    <x v="1"/>
    <m/>
  </r>
  <r>
    <n v="13"/>
    <n v="2315"/>
    <n v="1"/>
    <d v="2013-06-13T00:00:00"/>
    <x v="1"/>
    <n v="1"/>
    <s v="Churchill Area Neighbors"/>
    <n v="4224385"/>
    <n v="868585"/>
    <m/>
    <m/>
    <s v="STONE BRIDGE HOMES NW LLC"/>
    <m/>
    <s v="3444 VISTA HEIGHTS LN"/>
    <x v="0"/>
    <x v="1"/>
    <x v="1"/>
    <m/>
  </r>
  <r>
    <n v="13"/>
    <n v="2625"/>
    <n v="1"/>
    <d v="2013-06-13T00:00:00"/>
    <x v="1"/>
    <n v="1"/>
    <s v="Santa Clara Community Organization"/>
    <n v="4224132"/>
    <n v="901282"/>
    <m/>
    <m/>
    <s v="BRADLEY C THORNTON REVOCABLE"/>
    <m/>
    <s v="3145 SPEARMINT ST"/>
    <x v="0"/>
    <x v="1"/>
    <x v="1"/>
    <m/>
  </r>
  <r>
    <n v="13"/>
    <n v="2003"/>
    <n v="1"/>
    <d v="2013-06-14T00:00:00"/>
    <x v="1"/>
    <n v="1"/>
    <s v="Northeast Neighbors"/>
    <n v="4242925"/>
    <n v="900809"/>
    <m/>
    <m/>
    <s v="WALTER CUSTOM HOMES"/>
    <m/>
    <s v="3953 STERLING WOODS DR"/>
    <x v="0"/>
    <x v="1"/>
    <x v="1"/>
    <m/>
  </r>
  <r>
    <n v="13"/>
    <n v="2627"/>
    <n v="1"/>
    <d v="2013-06-17T00:00:00"/>
    <x v="1"/>
    <n v="1"/>
    <s v="Fairmount Neighbors"/>
    <n v="4247214"/>
    <n v="871211"/>
    <m/>
    <m/>
    <s v="BRIAN MURRY HOMES"/>
    <m/>
    <s v="1957 E 28TH AVE"/>
    <x v="0"/>
    <x v="1"/>
    <x v="1"/>
    <m/>
  </r>
  <r>
    <n v="13"/>
    <n v="2923"/>
    <n v="1"/>
    <d v="2013-06-18T00:00:00"/>
    <x v="1"/>
    <n v="1"/>
    <s v="Active Bethel Citizens"/>
    <n v="4212633"/>
    <n v="892517"/>
    <m/>
    <m/>
    <s v="SEERY JESSE"/>
    <m/>
    <s v="5537 TRIBUTE WAY"/>
    <x v="0"/>
    <x v="1"/>
    <x v="1"/>
    <m/>
  </r>
  <r>
    <n v="13"/>
    <n v="2638"/>
    <n v="1"/>
    <d v="2013-06-24T00:00:00"/>
    <x v="1"/>
    <n v="1"/>
    <s v="Churchill Area Neighbors"/>
    <n v="4224419"/>
    <n v="868363"/>
    <m/>
    <m/>
    <s v="STONE BRIDGE HOMES NW LLC"/>
    <m/>
    <s v="3341 SUMMIT SKY BLVD"/>
    <x v="0"/>
    <x v="1"/>
    <x v="1"/>
    <m/>
  </r>
  <r>
    <n v="13"/>
    <n v="2727"/>
    <n v="1"/>
    <d v="2013-06-25T00:00:00"/>
    <x v="1"/>
    <n v="1"/>
    <s v="Cal Young Neighborhood Association"/>
    <n v="4241384"/>
    <n v="889387"/>
    <m/>
    <s v="Shaniko"/>
    <s v="BRUCE WIECHERT CUSTOM HOMES"/>
    <m/>
    <s v="1711 CAL YOUNG RD"/>
    <x v="0"/>
    <x v="1"/>
    <x v="1"/>
    <m/>
  </r>
  <r>
    <n v="13"/>
    <n v="2703"/>
    <n v="1"/>
    <d v="2013-06-26T00:00:00"/>
    <x v="1"/>
    <n v="1"/>
    <s v="West University Neighbors"/>
    <n v="4241839"/>
    <n v="876014"/>
    <m/>
    <m/>
    <s v="JAMES &amp; KIRIN WALSH TRUST"/>
    <m/>
    <s v="577 E 17TH AVE"/>
    <x v="0"/>
    <x v="1"/>
    <x v="1"/>
    <m/>
  </r>
  <r>
    <n v="13"/>
    <n v="1737"/>
    <n v="1"/>
    <d v="2013-07-01T00:00:00"/>
    <x v="1"/>
    <n v="1"/>
    <s v="Goodpasture Island Neighbors"/>
    <n v="4236483"/>
    <n v="895351"/>
    <m/>
    <m/>
    <s v="MALHI DIVYA"/>
    <m/>
    <s v="3347 RIVERPLACE DR"/>
    <x v="0"/>
    <x v="1"/>
    <x v="1"/>
    <m/>
  </r>
  <r>
    <n v="13"/>
    <n v="2713"/>
    <n v="1"/>
    <d v="2013-07-01T00:00:00"/>
    <x v="1"/>
    <n v="1"/>
    <s v="Active Bethel Citizens"/>
    <n v="4218490"/>
    <n v="887554"/>
    <m/>
    <m/>
    <s v="LODGE RANDY"/>
    <m/>
    <s v="10 SHEFFIELD CT"/>
    <x v="0"/>
    <x v="1"/>
    <x v="1"/>
    <m/>
  </r>
  <r>
    <n v="13"/>
    <n v="3005"/>
    <n v="1"/>
    <d v="2013-07-05T00:00:00"/>
    <x v="1"/>
    <n v="1"/>
    <s v="Active Bethel Citizens"/>
    <n v="4210997"/>
    <n v="889904"/>
    <m/>
    <m/>
    <s v="HAYDEN HOMES LLC"/>
    <m/>
    <s v="1565 LEGACY ST"/>
    <x v="0"/>
    <x v="1"/>
    <x v="1"/>
    <m/>
  </r>
  <r>
    <n v="13"/>
    <n v="3114"/>
    <n v="1"/>
    <d v="2013-07-05T00:00:00"/>
    <x v="1"/>
    <n v="1"/>
    <s v="Active Bethel Citizens"/>
    <n v="4211008"/>
    <n v="890050"/>
    <m/>
    <m/>
    <s v="HAYDEN HOMES LLC"/>
    <m/>
    <s v="1595 LEGACY ST"/>
    <x v="0"/>
    <x v="1"/>
    <x v="1"/>
    <m/>
  </r>
  <r>
    <n v="13"/>
    <n v="3080"/>
    <n v="1"/>
    <d v="2013-07-08T00:00:00"/>
    <x v="1"/>
    <n v="1"/>
    <s v="River Road Community Organization"/>
    <n v="4227405"/>
    <n v="889905"/>
    <m/>
    <s v="Hudson"/>
    <s v="KNODE KEVIN"/>
    <m/>
    <s v="728 ROSSMORE ST"/>
    <x v="0"/>
    <x v="1"/>
    <x v="1"/>
    <m/>
  </r>
  <r>
    <n v="13"/>
    <n v="3204"/>
    <n v="1"/>
    <d v="2013-07-08T00:00:00"/>
    <x v="1"/>
    <n v="1"/>
    <s v="River Road Community Organization"/>
    <n v="4227075"/>
    <n v="890216"/>
    <m/>
    <s v="Boulder"/>
    <s v="KD BLDG LLC"/>
    <m/>
    <s v="1167 VERONICA LN"/>
    <x v="0"/>
    <x v="1"/>
    <x v="1"/>
    <m/>
  </r>
  <r>
    <n v="13"/>
    <n v="1392"/>
    <n v="1"/>
    <d v="2013-07-09T00:00:00"/>
    <x v="6"/>
    <n v="119"/>
    <s v="Northeast Neighbors"/>
    <n v="4247188"/>
    <n v="895884"/>
    <m/>
    <m/>
    <s v="S K EUGENE LLC"/>
    <s v="CRESCENT PARK SENIOR LIVING"/>
    <s v="2951 COBURG RD"/>
    <x v="0"/>
    <x v="2"/>
    <x v="0"/>
    <s v="Crescent Park Senior Living @ 2951 Coburg. Per BP, each unit has own kit/bath and on the ground floor there is formal dining room and large kitched, movies, salon, etc. No medical. On the edge of group quarters but is using land like apartments so counting as apartments.Changed proposed units from 229 to 119 for this building._x000a_Change proposed units from 229 to 119 per engineering notes."/>
  </r>
  <r>
    <n v="13"/>
    <n v="3081"/>
    <n v="1"/>
    <d v="2013-07-10T00:00:00"/>
    <x v="1"/>
    <n v="1"/>
    <s v="River Road Community Organization"/>
    <n v="4227536"/>
    <n v="889999"/>
    <m/>
    <s v="Santa Cruz"/>
    <s v="KNODE KEVIN"/>
    <m/>
    <s v="741 ROSSMORE ST"/>
    <x v="0"/>
    <x v="1"/>
    <x v="1"/>
    <m/>
  </r>
  <r>
    <n v="13"/>
    <n v="3082"/>
    <n v="1"/>
    <d v="2013-07-10T00:00:00"/>
    <x v="1"/>
    <n v="1"/>
    <s v="River Road Community Organization"/>
    <n v="4227539"/>
    <n v="890051"/>
    <m/>
    <m/>
    <s v="KNODE KEVIN"/>
    <m/>
    <s v="749 ROSSMORE ST"/>
    <x v="0"/>
    <x v="1"/>
    <x v="1"/>
    <m/>
  </r>
  <r>
    <n v="13"/>
    <n v="3221"/>
    <n v="1"/>
    <d v="2013-07-12T00:00:00"/>
    <x v="1"/>
    <n v="1"/>
    <s v="Active Bethel Citizens"/>
    <n v="4217070"/>
    <n v="894294"/>
    <m/>
    <m/>
    <s v="O'CONNELL MIKE"/>
    <m/>
    <s v="4771 CODY AVE"/>
    <x v="0"/>
    <x v="1"/>
    <x v="1"/>
    <m/>
  </r>
  <r>
    <n v="13"/>
    <n v="2008"/>
    <n v="1"/>
    <d v="2013-07-15T00:00:00"/>
    <x v="7"/>
    <n v="8"/>
    <s v="West University Neighbors"/>
    <n v="4241921"/>
    <n v="877151"/>
    <m/>
    <m/>
    <s v="ANSLOW &amp; DEGENEAULT"/>
    <m/>
    <s v="585 E 14TH AVE"/>
    <x v="0"/>
    <x v="2"/>
    <x v="0"/>
    <m/>
  </r>
  <r>
    <n v="13"/>
    <n v="2855"/>
    <n v="1"/>
    <d v="2013-07-17T00:00:00"/>
    <x v="1"/>
    <n v="1"/>
    <s v="Southeast Neighbors"/>
    <n v="4245477"/>
    <n v="862768"/>
    <m/>
    <m/>
    <s v="HARRIS TOD R"/>
    <m/>
    <s v="1472 BARBER DR"/>
    <x v="0"/>
    <x v="1"/>
    <x v="1"/>
    <m/>
  </r>
  <r>
    <n v="13"/>
    <n v="1849"/>
    <n v="1"/>
    <d v="2013-07-18T00:00:00"/>
    <x v="3"/>
    <n v="4"/>
    <s v="Northeast Neighbors"/>
    <n v="4245975"/>
    <n v="896837"/>
    <m/>
    <m/>
    <s v="LAKEVIEW DRIVE LLC"/>
    <s v="LAKE VIEW APARTMENTS"/>
    <s v="2410 LAKEVIEW DR"/>
    <x v="0"/>
    <x v="0"/>
    <x v="0"/>
    <m/>
  </r>
  <r>
    <n v="13"/>
    <n v="1850"/>
    <n v="1"/>
    <d v="2013-07-18T00:00:00"/>
    <x v="3"/>
    <n v="4"/>
    <s v="Northeast Neighbors"/>
    <n v="4246038"/>
    <n v="896807"/>
    <m/>
    <m/>
    <s v="LAKEVIEW DRIVE LLC"/>
    <s v="LAKE VIEW APARTMENTS"/>
    <s v="2420 LAKEVIEW DR"/>
    <x v="0"/>
    <x v="0"/>
    <x v="0"/>
    <m/>
  </r>
  <r>
    <n v="13"/>
    <n v="1851"/>
    <n v="1"/>
    <d v="2013-07-18T00:00:00"/>
    <x v="3"/>
    <n v="4"/>
    <s v="Northeast Neighbors"/>
    <n v="4246100"/>
    <n v="896798"/>
    <m/>
    <m/>
    <s v="LAKEVIEW DRIVE LLC"/>
    <s v="LAKE VIEW APARTMENTS"/>
    <s v="2430 LAKEVIEW DR"/>
    <x v="0"/>
    <x v="0"/>
    <x v="0"/>
    <m/>
  </r>
  <r>
    <n v="13"/>
    <n v="1852"/>
    <n v="1"/>
    <d v="2013-07-18T00:00:00"/>
    <x v="3"/>
    <n v="4"/>
    <s v="Northeast Neighbors"/>
    <n v="4246149"/>
    <n v="896796"/>
    <m/>
    <m/>
    <s v="LAKEVIEW DRIVE LLC"/>
    <s v="LAKE VIEW APARTMENTS"/>
    <s v="2440 LAKEVIEW DR"/>
    <x v="0"/>
    <x v="0"/>
    <x v="0"/>
    <m/>
  </r>
  <r>
    <n v="13"/>
    <n v="1853"/>
    <n v="1"/>
    <d v="2013-07-18T00:00:00"/>
    <x v="3"/>
    <n v="4"/>
    <s v="Northeast Neighbors"/>
    <n v="4246189"/>
    <n v="896795"/>
    <m/>
    <m/>
    <s v="LAKEVIEW DRIVE LLC"/>
    <s v="LAKE VIEW APARTMENTS"/>
    <s v="2450 LAKEVIEW DR"/>
    <x v="0"/>
    <x v="0"/>
    <x v="0"/>
    <m/>
  </r>
  <r>
    <n v="13"/>
    <n v="1854"/>
    <n v="1"/>
    <d v="2013-07-18T00:00:00"/>
    <x v="3"/>
    <n v="4"/>
    <s v="Northeast Neighbors"/>
    <n v="4246228"/>
    <n v="896794"/>
    <m/>
    <m/>
    <s v="LAKEVIEW DRIVE LLC"/>
    <s v="LAKE VIEW APARTMENTS"/>
    <s v="2460 LAKEVIEW DR"/>
    <x v="0"/>
    <x v="0"/>
    <x v="0"/>
    <m/>
  </r>
  <r>
    <n v="13"/>
    <n v="1855"/>
    <n v="1"/>
    <d v="2013-07-18T00:00:00"/>
    <x v="3"/>
    <n v="4"/>
    <s v="Northeast Neighbors"/>
    <n v="4246312"/>
    <n v="896792"/>
    <m/>
    <m/>
    <s v="LAKEVIEW DRIVE LLC"/>
    <s v="LAKE VIEW APARTMENTS"/>
    <s v="2480 LAKEVIEW DR"/>
    <x v="0"/>
    <x v="0"/>
    <x v="0"/>
    <m/>
  </r>
  <r>
    <n v="13"/>
    <n v="1856"/>
    <n v="1"/>
    <d v="2013-07-18T00:00:00"/>
    <x v="3"/>
    <n v="4"/>
    <s v="Northeast Neighbors"/>
    <n v="4246422"/>
    <n v="896791"/>
    <m/>
    <m/>
    <s v="LAKEVIEW DRIVE LLC"/>
    <s v="LAKE VIEW APARTMENTS"/>
    <s v="2540 LAKEVIEW DR"/>
    <x v="0"/>
    <x v="0"/>
    <x v="0"/>
    <m/>
  </r>
  <r>
    <n v="13"/>
    <n v="1857"/>
    <n v="1"/>
    <d v="2013-07-18T00:00:00"/>
    <x v="3"/>
    <n v="4"/>
    <s v="Northeast Neighbors"/>
    <n v="4246480"/>
    <n v="896786"/>
    <m/>
    <m/>
    <s v="LAKEVIEW DRIVE LLC"/>
    <s v="LAKE VIEW APARTMENTS"/>
    <s v="2550 LAKEVIEW DR"/>
    <x v="0"/>
    <x v="0"/>
    <x v="0"/>
    <m/>
  </r>
  <r>
    <n v="13"/>
    <n v="1858"/>
    <n v="1"/>
    <d v="2013-07-18T00:00:00"/>
    <x v="3"/>
    <n v="4"/>
    <s v="Northeast Neighbors"/>
    <n v="4246537"/>
    <n v="896783"/>
    <m/>
    <m/>
    <s v="LAKEVIEW DRIVE LLC"/>
    <s v="LAKE VIEW APARTMENTS"/>
    <s v="2560 LAKEVIEW DR"/>
    <x v="0"/>
    <x v="0"/>
    <x v="0"/>
    <m/>
  </r>
  <r>
    <n v="13"/>
    <n v="1859"/>
    <n v="1"/>
    <d v="2013-07-18T00:00:00"/>
    <x v="3"/>
    <n v="4"/>
    <s v="Northeast Neighbors"/>
    <n v="4246585"/>
    <n v="896782"/>
    <m/>
    <m/>
    <s v="LAKEVIEW DRIVE LLC"/>
    <s v="LAKE VIEW APARTMENTS"/>
    <s v="2570 LAKEVIEW DR"/>
    <x v="0"/>
    <x v="0"/>
    <x v="0"/>
    <m/>
  </r>
  <r>
    <n v="13"/>
    <n v="1860"/>
    <n v="1"/>
    <d v="2013-07-18T00:00:00"/>
    <x v="3"/>
    <n v="4"/>
    <s v="Northeast Neighbors"/>
    <n v="4246642"/>
    <n v="896783"/>
    <m/>
    <m/>
    <s v="LAKEVIEW DRIVE LLC"/>
    <s v="LAKE VIEW APARTMENTS"/>
    <s v="2580 LAKEVIEW DR"/>
    <x v="0"/>
    <x v="0"/>
    <x v="0"/>
    <m/>
  </r>
  <r>
    <n v="13"/>
    <n v="1861"/>
    <n v="1"/>
    <d v="2013-07-18T00:00:00"/>
    <x v="3"/>
    <n v="4"/>
    <s v="Northeast Neighbors"/>
    <n v="4246707"/>
    <n v="896780"/>
    <m/>
    <m/>
    <s v="LAKEVIEW DRIVE LLC"/>
    <s v="LAKE VIEW APARTMENTS"/>
    <s v="2590 LAKEVIEW DR"/>
    <x v="0"/>
    <x v="0"/>
    <x v="0"/>
    <m/>
  </r>
  <r>
    <n v="13"/>
    <n v="3313"/>
    <n v="1"/>
    <d v="2013-07-18T00:00:00"/>
    <x v="1"/>
    <n v="1"/>
    <s v="Santa Clara Community Organization"/>
    <n v="4228450"/>
    <n v="897438"/>
    <m/>
    <m/>
    <s v="GARY KONOLD BUILDER"/>
    <m/>
    <s v="369 LENORE LP"/>
    <x v="0"/>
    <x v="1"/>
    <x v="1"/>
    <m/>
  </r>
  <r>
    <n v="13"/>
    <n v="3276"/>
    <n v="1"/>
    <d v="2013-07-22T00:00:00"/>
    <x v="1"/>
    <n v="1"/>
    <s v="Santa Clara Community Organization"/>
    <n v="4228736"/>
    <n v="897375"/>
    <m/>
    <m/>
    <s v="818 SJL LLC"/>
    <m/>
    <s v="2411 LENORE DR"/>
    <x v="0"/>
    <x v="1"/>
    <x v="1"/>
    <m/>
  </r>
  <r>
    <n v="13"/>
    <n v="3010"/>
    <n v="1"/>
    <d v="2013-07-23T00:00:00"/>
    <x v="1"/>
    <n v="1"/>
    <s v="Northeast Neighbors"/>
    <n v="4241400"/>
    <n v="899255"/>
    <m/>
    <m/>
    <s v="STEELE TYSON"/>
    <m/>
    <s v="3698 MEADOW VIEW DR"/>
    <x v="0"/>
    <x v="1"/>
    <x v="1"/>
    <m/>
  </r>
  <r>
    <n v="13"/>
    <n v="2120"/>
    <n v="1"/>
    <d v="2013-07-29T00:00:00"/>
    <x v="1"/>
    <n v="1"/>
    <s v="Southeast Neighbors"/>
    <n v="4244248"/>
    <n v="862457"/>
    <m/>
    <m/>
    <s v="HISEL JOHN M &amp; CARLYNN E"/>
    <m/>
    <s v="4414 DILLARD RD"/>
    <x v="0"/>
    <x v="1"/>
    <x v="1"/>
    <m/>
  </r>
  <r>
    <n v="13"/>
    <n v="3061"/>
    <n v="1"/>
    <d v="2013-07-30T00:00:00"/>
    <x v="1"/>
    <n v="1"/>
    <s v="Santa Clara Community Organization"/>
    <n v="4229703"/>
    <n v="900160"/>
    <m/>
    <m/>
    <s v="RIDGEWOOD CONSTRUCTION"/>
    <m/>
    <s v="2941 AVA ST"/>
    <x v="0"/>
    <x v="1"/>
    <x v="1"/>
    <m/>
  </r>
  <r>
    <n v="13"/>
    <n v="3617"/>
    <n v="1"/>
    <d v="2013-07-30T00:00:00"/>
    <x v="1"/>
    <n v="1"/>
    <s v="Active Bethel Citizens"/>
    <n v="4213992"/>
    <n v="891005"/>
    <m/>
    <s v="Lot 143"/>
    <s v="HAYDEN HOMES LLC"/>
    <m/>
    <s v="5299 OLYMPIC CIR"/>
    <x v="0"/>
    <x v="1"/>
    <x v="1"/>
    <m/>
  </r>
  <r>
    <n v="13"/>
    <n v="3618"/>
    <n v="1"/>
    <d v="2013-07-30T00:00:00"/>
    <x v="1"/>
    <n v="1"/>
    <s v="Active Bethel Citizens"/>
    <n v="4214211"/>
    <n v="890995"/>
    <m/>
    <s v="Lot 149"/>
    <s v="HAYDEN HOMES LLC"/>
    <m/>
    <s v="5355 GOLDEN EAGLE DR"/>
    <x v="0"/>
    <x v="1"/>
    <x v="1"/>
    <m/>
  </r>
  <r>
    <n v="13"/>
    <n v="3619"/>
    <n v="1"/>
    <d v="2013-07-30T00:00:00"/>
    <x v="1"/>
    <n v="1"/>
    <s v="Active Bethel Citizens"/>
    <n v="4214116"/>
    <n v="890888"/>
    <m/>
    <s v="Lot 167"/>
    <s v="HAYDEN HOMES LLC"/>
    <m/>
    <s v="5306 OLYMPIC CIR"/>
    <x v="0"/>
    <x v="1"/>
    <x v="1"/>
    <m/>
  </r>
  <r>
    <n v="13"/>
    <n v="3402"/>
    <n v="1"/>
    <d v="2013-07-31T00:00:00"/>
    <x v="1"/>
    <n v="1"/>
    <s v="Active Bethel Citizens"/>
    <n v="4214461"/>
    <n v="885421"/>
    <m/>
    <m/>
    <s v="GREENBRIER LEVEL 3 PROPERTIE"/>
    <m/>
    <s v="533 ST CHARLES ST"/>
    <x v="0"/>
    <x v="1"/>
    <x v="1"/>
    <m/>
  </r>
  <r>
    <n v="13"/>
    <n v="3535"/>
    <n v="1"/>
    <d v="2013-08-01T00:00:00"/>
    <x v="1"/>
    <n v="1"/>
    <s v="Northeast Neighbors"/>
    <n v="4249038"/>
    <n v="895541"/>
    <m/>
    <m/>
    <s v="FUTURE B HOMES INC"/>
    <m/>
    <s v="3036 LORD BYRON PL"/>
    <x v="0"/>
    <x v="1"/>
    <x v="1"/>
    <m/>
  </r>
  <r>
    <n v="13"/>
    <n v="3029"/>
    <n v="1"/>
    <d v="2013-08-02T00:00:00"/>
    <x v="1"/>
    <n v="1"/>
    <s v="Northeast Neighbors"/>
    <n v="4244401"/>
    <n v="899604"/>
    <m/>
    <s v="Cascade Modified"/>
    <s v="HEITMAN CUSTOM HOMES"/>
    <m/>
    <s v="3744 NORWICH AVE"/>
    <x v="0"/>
    <x v="1"/>
    <x v="1"/>
    <m/>
  </r>
  <r>
    <n v="13"/>
    <n v="3471"/>
    <n v="1"/>
    <d v="2013-08-02T00:00:00"/>
    <x v="4"/>
    <n v="1"/>
    <s v="Active Bethel Citizens"/>
    <n v="4217107"/>
    <n v="890608"/>
    <m/>
    <s v="Briarwood MHP"/>
    <s v="BRIARWOOD"/>
    <m/>
    <s v="1400 CANDLELIGHT DR, Unit 159"/>
    <x v="0"/>
    <x v="1"/>
    <x v="1"/>
    <m/>
  </r>
  <r>
    <n v="13"/>
    <n v="3852"/>
    <n v="1"/>
    <d v="2013-08-02T00:00:00"/>
    <x v="1"/>
    <n v="1"/>
    <s v="Northeast Neighbors"/>
    <n v="4250707"/>
    <n v="893478"/>
    <m/>
    <m/>
    <s v="HEITMAN CUSTOM HOMES"/>
    <m/>
    <s v="3353 AMHERST WAY"/>
    <x v="0"/>
    <x v="1"/>
    <x v="1"/>
    <m/>
  </r>
  <r>
    <n v="13"/>
    <n v="1248"/>
    <n v="1"/>
    <d v="2013-08-05T00:00:00"/>
    <x v="1"/>
    <n v="1"/>
    <s v="Harlow Neighbors"/>
    <n v="4247738"/>
    <n v="890900"/>
    <m/>
    <m/>
    <s v="ADKINS MARK"/>
    <m/>
    <s v="1699 BEST LN"/>
    <x v="0"/>
    <x v="1"/>
    <x v="1"/>
    <m/>
  </r>
  <r>
    <n v="13"/>
    <n v="3690"/>
    <n v="1"/>
    <d v="2013-08-06T00:00:00"/>
    <x v="1"/>
    <n v="1"/>
    <s v="Active Bethel Citizens"/>
    <n v="4214180"/>
    <n v="890872"/>
    <m/>
    <s v="Hudson"/>
    <s v="HAYDEN HOMES LLC"/>
    <m/>
    <s v="5362 GOLDEN EAGLE DR"/>
    <x v="0"/>
    <x v="1"/>
    <x v="1"/>
    <m/>
  </r>
  <r>
    <n v="13"/>
    <n v="3401"/>
    <n v="1"/>
    <d v="2013-08-08T00:00:00"/>
    <x v="1"/>
    <n v="1"/>
    <s v="Active Bethel Citizens"/>
    <n v="4214683"/>
    <n v="885847"/>
    <m/>
    <m/>
    <s v="GREENBRIER LEVEL 3 PROPERTIE"/>
    <m/>
    <s v="673 RABER RD"/>
    <x v="0"/>
    <x v="1"/>
    <x v="1"/>
    <m/>
  </r>
  <r>
    <n v="13"/>
    <n v="3413"/>
    <n v="1"/>
    <d v="2013-08-13T00:00:00"/>
    <x v="2"/>
    <n v="1"/>
    <s v="Crest Drive Citizens Association"/>
    <n v="4235435"/>
    <n v="870540"/>
    <m/>
    <m/>
    <s v="POULOS DONALD C"/>
    <m/>
    <s v="2892 ADAMS ST, Unit A"/>
    <x v="0"/>
    <x v="1"/>
    <x v="1"/>
    <m/>
  </r>
  <r>
    <n v="13"/>
    <n v="3975"/>
    <n v="1"/>
    <d v="2013-08-13T00:00:00"/>
    <x v="4"/>
    <n v="1"/>
    <s v="Active Bethel Citizens"/>
    <n v="4217107"/>
    <n v="890608"/>
    <m/>
    <m/>
    <s v="BRIARWOOD"/>
    <m/>
    <s v="1400 CANDLELIGHT DR, Unit 130"/>
    <x v="0"/>
    <x v="1"/>
    <x v="1"/>
    <m/>
  </r>
  <r>
    <n v="13"/>
    <n v="3997"/>
    <n v="1"/>
    <d v="2013-08-13T00:00:00"/>
    <x v="1"/>
    <n v="1"/>
    <s v="Northeast Neighbors"/>
    <n v="4250530"/>
    <n v="893478"/>
    <m/>
    <m/>
    <s v="FUTURE B HOMES INC"/>
    <m/>
    <s v="3333 AMHERST WAY"/>
    <x v="0"/>
    <x v="1"/>
    <x v="1"/>
    <m/>
  </r>
  <r>
    <n v="13"/>
    <n v="2963"/>
    <n v="1"/>
    <d v="2013-08-14T00:00:00"/>
    <x v="1"/>
    <n v="1"/>
    <s v="Laurel Hill Valley Citizens"/>
    <n v="4250476"/>
    <n v="872219"/>
    <m/>
    <m/>
    <s v="ST CLAIR ED"/>
    <m/>
    <s v="2530 AUGUSTA ST"/>
    <x v="0"/>
    <x v="1"/>
    <x v="1"/>
    <m/>
  </r>
  <r>
    <n v="13"/>
    <n v="30"/>
    <n v="1"/>
    <d v="2013-08-16T00:00:00"/>
    <x v="8"/>
    <n v="52"/>
    <s v="Downtown Neighborhood Association"/>
    <n v="4239144"/>
    <n v="877699"/>
    <m/>
    <s v="Capstone Phase 2 - Westside"/>
    <s v="CAPSTONE COLLEGIATE COMMUNITIES LLC"/>
    <m/>
    <s v="1298 OLIVE ST"/>
    <x v="0"/>
    <x v="2"/>
    <x v="0"/>
    <s v="Capstone. Dus confirmed."/>
  </r>
  <r>
    <n v="13"/>
    <n v="31"/>
    <n v="1"/>
    <d v="2013-08-16T00:00:00"/>
    <x v="8"/>
    <n v="94"/>
    <s v="Downtown Neighborhood Association"/>
    <n v="4239144"/>
    <n v="877699"/>
    <m/>
    <s v="Capstone Phase 2 - Westside"/>
    <s v="CAPSTONE COLLEGIATE COMMUNITIES LLC"/>
    <m/>
    <s v="1298 OLIVE ST"/>
    <x v="0"/>
    <x v="2"/>
    <x v="0"/>
    <s v="Capstone. Dus confirmed."/>
  </r>
  <r>
    <n v="13"/>
    <n v="3060"/>
    <n v="1"/>
    <d v="2013-08-16T00:00:00"/>
    <x v="1"/>
    <n v="1"/>
    <s v="Santa Clara Community Organization"/>
    <n v="4229421"/>
    <n v="900175"/>
    <m/>
    <m/>
    <s v="RIDGEWOOD CONSTRUCTION"/>
    <m/>
    <s v="2929 AVA ST"/>
    <x v="0"/>
    <x v="1"/>
    <x v="1"/>
    <m/>
  </r>
  <r>
    <n v="13"/>
    <n v="3297"/>
    <n v="1"/>
    <d v="2013-08-16T00:00:00"/>
    <x v="1"/>
    <n v="1"/>
    <s v="Santa Clara Community Organization"/>
    <n v="4229490"/>
    <n v="900171"/>
    <m/>
    <m/>
    <s v="RIDGEWOOD CONSTRUCTION"/>
    <m/>
    <s v="2933 AVA ST"/>
    <x v="0"/>
    <x v="1"/>
    <x v="1"/>
    <m/>
  </r>
  <r>
    <n v="13"/>
    <n v="3837"/>
    <n v="1"/>
    <d v="2013-08-16T00:00:00"/>
    <x v="2"/>
    <n v="1"/>
    <s v="Fairmount Neighbors"/>
    <n v="4246559"/>
    <n v="874866"/>
    <m/>
    <m/>
    <s v="BROWN G Z"/>
    <m/>
    <s v="1820 E 19TH AVE, Unit A"/>
    <x v="0"/>
    <x v="1"/>
    <x v="1"/>
    <m/>
  </r>
  <r>
    <n v="13"/>
    <n v="3838"/>
    <n v="1"/>
    <d v="2013-08-16T00:00:00"/>
    <x v="1"/>
    <n v="1"/>
    <s v="Northeast Neighbors"/>
    <n v="4243676"/>
    <n v="897882"/>
    <m/>
    <m/>
    <s v="SCHAR CONSTRUCTION"/>
    <m/>
    <s v="3374 TALON ST"/>
    <x v="0"/>
    <x v="1"/>
    <x v="1"/>
    <m/>
  </r>
  <r>
    <n v="13"/>
    <n v="4256"/>
    <n v="1"/>
    <d v="2013-08-21T00:00:00"/>
    <x v="1"/>
    <n v="1"/>
    <s v="Southeast Neighbors"/>
    <n v="4240662"/>
    <n v="868889"/>
    <m/>
    <m/>
    <s v="GAUTIER CLAYTON ROBERT &amp; BAKER GAIL"/>
    <m/>
    <s v="350 E 32ND AVE"/>
    <x v="0"/>
    <x v="1"/>
    <x v="1"/>
    <m/>
  </r>
  <r>
    <n v="13"/>
    <n v="4166"/>
    <n v="1"/>
    <d v="2013-08-26T00:00:00"/>
    <x v="5"/>
    <n v="1"/>
    <s v="Crest Drive Citizens Association"/>
    <n v="4235801"/>
    <n v="870681"/>
    <m/>
    <m/>
    <s v="TIMMONS CRAIG &amp; KLEIN MAE"/>
    <m/>
    <s v="2871 ADAMS ST"/>
    <x v="0"/>
    <x v="1"/>
    <x v="1"/>
    <m/>
  </r>
  <r>
    <n v="13"/>
    <n v="4264"/>
    <n v="1"/>
    <d v="2013-08-26T00:00:00"/>
    <x v="4"/>
    <n v="1"/>
    <s v="Northeast Neighbors"/>
    <n v="4241157"/>
    <n v="895776"/>
    <m/>
    <s v="Falconwood Village"/>
    <s v="MHC FALCON WOOD VILLAGE LLC"/>
    <m/>
    <s v="1475 GREEN ACRES RD, Unit 100"/>
    <x v="0"/>
    <x v="1"/>
    <x v="1"/>
    <m/>
  </r>
  <r>
    <n v="13"/>
    <n v="4265"/>
    <n v="1"/>
    <d v="2013-08-26T00:00:00"/>
    <x v="4"/>
    <n v="1"/>
    <s v="Northeast Neighbors"/>
    <n v="4241157"/>
    <n v="895776"/>
    <m/>
    <s v="Falconwood Village"/>
    <s v="MHC FALCON WOOD VILLAGE LLC"/>
    <m/>
    <s v="1475 GREEN ACRES RD, Unit 148"/>
    <x v="0"/>
    <x v="1"/>
    <x v="1"/>
    <m/>
  </r>
  <r>
    <n v="13"/>
    <n v="4266"/>
    <n v="1"/>
    <d v="2013-08-26T00:00:00"/>
    <x v="4"/>
    <n v="1"/>
    <s v="Northeast Neighbors"/>
    <n v="4241157"/>
    <n v="895776"/>
    <m/>
    <s v="Falconwood Village"/>
    <s v="MHC FALCON WOOD VILLAGE LLC"/>
    <m/>
    <s v="1475 GREEN ACRES RD, Unit 5"/>
    <x v="0"/>
    <x v="1"/>
    <x v="1"/>
    <m/>
  </r>
  <r>
    <n v="13"/>
    <n v="4226"/>
    <n v="1"/>
    <d v="2013-08-30T00:00:00"/>
    <x v="1"/>
    <n v="1"/>
    <s v="Northeast Neighbors"/>
    <n v="4243030"/>
    <n v="897110"/>
    <m/>
    <m/>
    <s v="PARADISE DEVELOPMENT CO"/>
    <m/>
    <s v="3170 LAKE CREST DR"/>
    <x v="0"/>
    <x v="1"/>
    <x v="1"/>
    <m/>
  </r>
  <r>
    <n v="13"/>
    <n v="4230"/>
    <n v="1"/>
    <d v="2013-08-30T00:00:00"/>
    <x v="1"/>
    <n v="1"/>
    <s v="Cal Young Neighborhood Association"/>
    <n v="4240297"/>
    <n v="889347"/>
    <m/>
    <m/>
    <s v="FUTURE B HOMES INC"/>
    <m/>
    <s v="1438 PIPER LN"/>
    <x v="0"/>
    <x v="1"/>
    <x v="1"/>
    <m/>
  </r>
  <r>
    <n v="13"/>
    <n v="4231"/>
    <n v="1"/>
    <d v="2013-08-30T00:00:00"/>
    <x v="1"/>
    <n v="1"/>
    <s v="Cal Young Neighborhood Association"/>
    <n v="4240355"/>
    <n v="889342"/>
    <m/>
    <m/>
    <s v="FUTURE B HOMES INC"/>
    <m/>
    <s v="1442 PIPER LN"/>
    <x v="0"/>
    <x v="1"/>
    <x v="1"/>
    <m/>
  </r>
  <r>
    <n v="13"/>
    <n v="4046"/>
    <n v="1"/>
    <d v="2013-09-03T00:00:00"/>
    <x v="1"/>
    <n v="1"/>
    <s v="Santa Clara Community Organization"/>
    <n v="4229549"/>
    <n v="900163"/>
    <m/>
    <m/>
    <s v="RIDGEWOOD CONSTRUCTION"/>
    <m/>
    <s v="2937 AVA ST"/>
    <x v="0"/>
    <x v="1"/>
    <x v="1"/>
    <m/>
  </r>
  <r>
    <n v="13"/>
    <n v="3024"/>
    <n v="1"/>
    <d v="2013-09-04T00:00:00"/>
    <x v="1"/>
    <n v="1"/>
    <s v="Northeast Neighbors"/>
    <n v="4250432"/>
    <n v="893479"/>
    <m/>
    <m/>
    <s v="HEITMAN CUSTOM HOMES"/>
    <m/>
    <s v="2527 CUMBERLAND DR"/>
    <x v="0"/>
    <x v="1"/>
    <x v="1"/>
    <m/>
  </r>
  <r>
    <n v="13"/>
    <n v="3760"/>
    <n v="1"/>
    <d v="2013-09-05T00:00:00"/>
    <x v="1"/>
    <n v="1"/>
    <s v="Churchill Area Neighbors"/>
    <n v="4224270"/>
    <n v="868658"/>
    <m/>
    <m/>
    <s v="STONE BRIDGE HOMES NW LLC"/>
    <m/>
    <s v="3451 VISTA HEIGHTS LN"/>
    <x v="0"/>
    <x v="1"/>
    <x v="1"/>
    <m/>
  </r>
  <r>
    <n v="13"/>
    <n v="2035"/>
    <n v="1"/>
    <d v="2013-09-09T00:00:00"/>
    <x v="9"/>
    <n v="1"/>
    <s v="Friendly Area Neighbors"/>
    <n v="4236006"/>
    <n v="871566"/>
    <m/>
    <s v="Lucia Townhomes Building &quot;B&quot;"/>
    <s v="LUCIA COMMUNITY LLC"/>
    <m/>
    <s v="2712 FRIENDLY ST"/>
    <x v="0"/>
    <x v="3"/>
    <x v="0"/>
    <m/>
  </r>
  <r>
    <n v="13"/>
    <n v="2036"/>
    <n v="1"/>
    <d v="2013-09-09T00:00:00"/>
    <x v="9"/>
    <n v="1"/>
    <s v="Friendly Area Neighbors"/>
    <n v="4236006"/>
    <n v="871546"/>
    <m/>
    <s v="Lucia Townhomes Building &quot;B&quot;"/>
    <s v="LUCIA COMMUNITY LLC"/>
    <m/>
    <s v="2714 FRIENDLY ST"/>
    <x v="0"/>
    <x v="3"/>
    <x v="0"/>
    <m/>
  </r>
  <r>
    <n v="13"/>
    <n v="2037"/>
    <n v="1"/>
    <d v="2013-09-09T00:00:00"/>
    <x v="9"/>
    <n v="1"/>
    <s v="Friendly Area Neighbors"/>
    <n v="4236004"/>
    <n v="871529"/>
    <m/>
    <s v="Lucia Townhomes Building &quot;B&quot;"/>
    <s v="LUCIA COMMUNITY LLC"/>
    <m/>
    <s v="2716 FRIENDLY ST"/>
    <x v="0"/>
    <x v="3"/>
    <x v="0"/>
    <m/>
  </r>
  <r>
    <n v="13"/>
    <n v="2038"/>
    <n v="1"/>
    <d v="2013-09-09T00:00:00"/>
    <x v="9"/>
    <n v="1"/>
    <s v="Friendly Area Neighbors"/>
    <n v="4236004"/>
    <n v="871509"/>
    <m/>
    <s v="Lucia Townhomes Building &quot;B&quot;"/>
    <s v="LUCIA COMMUNITY LLC"/>
    <m/>
    <s v="2718 FRIENDLY ST"/>
    <x v="0"/>
    <x v="3"/>
    <x v="0"/>
    <m/>
  </r>
  <r>
    <n v="13"/>
    <n v="4193"/>
    <n v="1"/>
    <d v="2013-09-13T00:00:00"/>
    <x v="1"/>
    <n v="1"/>
    <s v="Active Bethel Citizens"/>
    <n v="4213972"/>
    <n v="890397"/>
    <m/>
    <m/>
    <s v="HAYDEN HOMES LLC"/>
    <m/>
    <s v="5351 OLYMPIC CIR"/>
    <x v="0"/>
    <x v="1"/>
    <x v="1"/>
    <m/>
  </r>
  <r>
    <n v="13"/>
    <n v="4596"/>
    <n v="1"/>
    <d v="2013-09-17T00:00:00"/>
    <x v="2"/>
    <n v="1"/>
    <s v="South University Neighborhood Association"/>
    <n v="4243613"/>
    <n v="873941"/>
    <m/>
    <m/>
    <s v="PAMELA A PANUM TRUST"/>
    <m/>
    <s v="1035 E 22ND AVE, Unit A"/>
    <x v="0"/>
    <x v="1"/>
    <x v="1"/>
    <m/>
  </r>
  <r>
    <n v="13"/>
    <n v="3059"/>
    <n v="1"/>
    <d v="2013-09-20T00:00:00"/>
    <x v="1"/>
    <n v="1"/>
    <s v="Active Bethel Citizens"/>
    <n v="4226082"/>
    <n v="886803"/>
    <m/>
    <m/>
    <s v="RIDGEWOOD CONSTRUCTION"/>
    <m/>
    <s v="741 WIDE SITE ST"/>
    <x v="0"/>
    <x v="1"/>
    <x v="1"/>
    <m/>
  </r>
  <r>
    <n v="13"/>
    <n v="4045"/>
    <n v="1"/>
    <d v="2013-09-20T00:00:00"/>
    <x v="1"/>
    <n v="1"/>
    <s v="Active Bethel Citizens"/>
    <n v="4226085"/>
    <n v="886748"/>
    <m/>
    <m/>
    <s v="RIDGEWOOD CONSTRUCTION"/>
    <m/>
    <s v="735 WIDE SITE ST"/>
    <x v="0"/>
    <x v="1"/>
    <x v="1"/>
    <m/>
  </r>
  <r>
    <n v="13"/>
    <n v="4524"/>
    <n v="1"/>
    <d v="2013-09-20T00:00:00"/>
    <x v="4"/>
    <n v="1"/>
    <s v="West Eugene Community Organization"/>
    <n v="4221599"/>
    <n v="877190"/>
    <m/>
    <m/>
    <s v="CHURCHILL MEADOWS MHC LLC"/>
    <m/>
    <s v="1415 S BERTELSEN RD, Unit 116"/>
    <x v="0"/>
    <x v="1"/>
    <x v="1"/>
    <m/>
  </r>
  <r>
    <n v="13"/>
    <n v="4731"/>
    <n v="1"/>
    <d v="2013-09-20T00:00:00"/>
    <x v="4"/>
    <n v="1"/>
    <s v="West Eugene Community Organization"/>
    <n v="4221599"/>
    <n v="877190"/>
    <m/>
    <m/>
    <s v="CHURCHILL MEADOWS MHC LLC"/>
    <m/>
    <s v="1415 S BERTELSEN RD, Unit 65"/>
    <x v="0"/>
    <x v="1"/>
    <x v="1"/>
    <m/>
  </r>
  <r>
    <n v="13"/>
    <n v="4616"/>
    <n v="1"/>
    <d v="2013-09-23T00:00:00"/>
    <x v="1"/>
    <n v="1"/>
    <s v="Cal Young Neighborhood Association"/>
    <n v="4240215"/>
    <n v="889307"/>
    <m/>
    <m/>
    <s v="BUTLER DANE"/>
    <m/>
    <s v="1405 HAMMOCK ST"/>
    <x v="0"/>
    <x v="1"/>
    <x v="1"/>
    <m/>
  </r>
  <r>
    <n v="13"/>
    <n v="4331"/>
    <n v="1"/>
    <d v="2013-09-26T00:00:00"/>
    <x v="1"/>
    <n v="1"/>
    <s v="Fairmount Neighbors"/>
    <n v="4247308"/>
    <n v="871118"/>
    <m/>
    <m/>
    <s v="MURRY BRIAN"/>
    <m/>
    <s v="2796 SPRING BLVD"/>
    <x v="0"/>
    <x v="1"/>
    <x v="1"/>
    <m/>
  </r>
  <r>
    <n v="13"/>
    <n v="4573"/>
    <n v="1"/>
    <d v="2013-09-30T00:00:00"/>
    <x v="1"/>
    <n v="1"/>
    <s v="Harlow Neighbors"/>
    <n v="4249114"/>
    <n v="889846"/>
    <m/>
    <m/>
    <s v="EVERALL ERIC"/>
    <m/>
    <s v="1471 BARRINGTON AVE"/>
    <x v="0"/>
    <x v="1"/>
    <x v="1"/>
    <m/>
  </r>
  <r>
    <n v="13"/>
    <n v="4799"/>
    <n v="1"/>
    <d v="2013-10-02T00:00:00"/>
    <x v="1"/>
    <n v="1"/>
    <s v="Northeast Neighbors"/>
    <n v="4250644"/>
    <n v="893318"/>
    <m/>
    <m/>
    <s v="ANSLOW &amp; DEGENEAULT"/>
    <m/>
    <s v="3350 AMHERST WAY"/>
    <x v="0"/>
    <x v="1"/>
    <x v="1"/>
    <m/>
  </r>
  <r>
    <n v="13"/>
    <n v="4849"/>
    <n v="1"/>
    <d v="2013-10-02T00:00:00"/>
    <x v="1"/>
    <n v="1"/>
    <s v="Northeast Neighbors"/>
    <n v="4244231"/>
    <n v="896754"/>
    <m/>
    <m/>
    <s v="CHAVEZ LIVING TRUST"/>
    <m/>
    <s v="2219 LAKEVIEW DR"/>
    <x v="0"/>
    <x v="1"/>
    <x v="1"/>
    <m/>
  </r>
  <r>
    <n v="13"/>
    <n v="2636"/>
    <n v="1"/>
    <d v="2013-10-03T00:00:00"/>
    <x v="1"/>
    <n v="1"/>
    <s v="Southeast Neighbors"/>
    <n v="4237400"/>
    <n v="862103"/>
    <m/>
    <m/>
    <s v="SWENSON ERIC A &amp; MCCAFFREY C"/>
    <m/>
    <s v="251 ROCKRIDGE LP"/>
    <x v="0"/>
    <x v="1"/>
    <x v="1"/>
    <m/>
  </r>
  <r>
    <n v="13"/>
    <n v="4896"/>
    <n v="1"/>
    <d v="2013-10-04T00:00:00"/>
    <x v="1"/>
    <n v="1"/>
    <s v="Northeast Neighbors"/>
    <n v="4249036"/>
    <n v="895572"/>
    <m/>
    <m/>
    <s v="FUTURE B HOMES INC"/>
    <m/>
    <s v="3046 LORD BYRON PL"/>
    <x v="0"/>
    <x v="1"/>
    <x v="1"/>
    <m/>
  </r>
  <r>
    <n v="9"/>
    <n v="2531"/>
    <n v="1"/>
    <d v="2013-10-07T00:00:00"/>
    <x v="1"/>
    <n v="1"/>
    <s v="Southeast Neighbors"/>
    <n v="4247687"/>
    <n v="862273"/>
    <m/>
    <m/>
    <s v="ROSS RICK"/>
    <m/>
    <s v="4580 SPRING BLVD"/>
    <x v="0"/>
    <x v="1"/>
    <x v="1"/>
    <m/>
  </r>
  <r>
    <n v="13"/>
    <n v="4169"/>
    <n v="1"/>
    <d v="2013-10-09T00:00:00"/>
    <x v="1"/>
    <n v="1"/>
    <s v="Churchill Area Neighbors"/>
    <n v="4226064"/>
    <n v="869739"/>
    <m/>
    <s v="Edgefield"/>
    <s v="HOVISS DEVELOPMENT GROUP"/>
    <m/>
    <s v="3049 DEERBRUSH WAY"/>
    <x v="0"/>
    <x v="1"/>
    <x v="1"/>
    <m/>
  </r>
  <r>
    <n v="13"/>
    <n v="4171"/>
    <n v="1"/>
    <d v="2013-10-09T00:00:00"/>
    <x v="1"/>
    <n v="1"/>
    <s v="Churchill Area Neighbors"/>
    <n v="4225994"/>
    <n v="869702"/>
    <m/>
    <s v="Edgefield"/>
    <s v="HOVISS DEVELOPMENT GROUP"/>
    <m/>
    <s v="3045 DEERBRUSH WAY"/>
    <x v="0"/>
    <x v="1"/>
    <x v="1"/>
    <m/>
  </r>
  <r>
    <n v="13"/>
    <n v="5083"/>
    <n v="1"/>
    <d v="2013-10-11T00:00:00"/>
    <x v="1"/>
    <n v="1"/>
    <s v="Laurel Hill Valley Citizens"/>
    <n v="4253504"/>
    <n v="872261"/>
    <m/>
    <m/>
    <s v="TRENDSETTER HOMES"/>
    <m/>
    <s v="3662 ROCKCRESS RD"/>
    <x v="0"/>
    <x v="1"/>
    <x v="1"/>
    <m/>
  </r>
  <r>
    <n v="13"/>
    <n v="3311"/>
    <n v="1"/>
    <d v="2013-10-15T00:00:00"/>
    <x v="1"/>
    <n v="1"/>
    <s v="Southeast Neighbors"/>
    <n v="4247089"/>
    <n v="863371"/>
    <m/>
    <s v="Dan Cooper"/>
    <s v="COOPER DANIEL W (DAN)"/>
    <m/>
    <s v="2008 E 43RD AVE"/>
    <x v="0"/>
    <x v="1"/>
    <x v="1"/>
    <m/>
  </r>
  <r>
    <n v="13"/>
    <n v="4605"/>
    <n v="1"/>
    <d v="2013-10-15T00:00:00"/>
    <x v="1"/>
    <n v="1"/>
    <s v="Santa Clara Community Organization"/>
    <n v="4232721"/>
    <n v="899037"/>
    <m/>
    <m/>
    <s v="TAIT L B"/>
    <m/>
    <s v="2718 ECHO LN"/>
    <x v="0"/>
    <x v="1"/>
    <x v="1"/>
    <m/>
  </r>
  <r>
    <n v="13"/>
    <n v="4981"/>
    <n v="1"/>
    <d v="2013-10-15T00:00:00"/>
    <x v="1"/>
    <n v="1"/>
    <s v="Laurel Hill Valley Citizens"/>
    <n v="4253626"/>
    <n v="871871"/>
    <m/>
    <m/>
    <s v="LAZARICH SAM"/>
    <m/>
    <s v="2641 CASCARA DR"/>
    <x v="0"/>
    <x v="1"/>
    <x v="1"/>
    <m/>
  </r>
  <r>
    <n v="13"/>
    <n v="4870"/>
    <n v="1"/>
    <d v="2013-10-16T00:00:00"/>
    <x v="1"/>
    <n v="1"/>
    <s v="Santa Clara Community Organization"/>
    <n v="4229350"/>
    <n v="900181"/>
    <m/>
    <m/>
    <s v="RIDGEWOOD CONSTRUCTION"/>
    <m/>
    <s v="2925 AVA ST"/>
    <x v="0"/>
    <x v="1"/>
    <x v="1"/>
    <m/>
  </r>
  <r>
    <n v="13"/>
    <n v="4395"/>
    <n v="1"/>
    <d v="2013-10-17T00:00:00"/>
    <x v="1"/>
    <n v="1"/>
    <s v="South University Neighborhood Association"/>
    <n v="4243601"/>
    <n v="873499"/>
    <m/>
    <m/>
    <s v="CHESLUK CELIA"/>
    <m/>
    <s v="1043 E 23RD AVE"/>
    <x v="0"/>
    <x v="1"/>
    <x v="1"/>
    <m/>
  </r>
  <r>
    <n v="13"/>
    <n v="3729"/>
    <n v="1"/>
    <d v="2013-10-18T00:00:00"/>
    <x v="3"/>
    <n v="4"/>
    <s v="Far West Neighborhood Association"/>
    <n v="4230942"/>
    <n v="876397"/>
    <m/>
    <m/>
    <s v="WESTMORELAND VILLAGE LLC"/>
    <m/>
    <s v="2117 W 17TH CT"/>
    <x v="0"/>
    <x v="0"/>
    <x v="0"/>
    <m/>
  </r>
  <r>
    <n v="13"/>
    <n v="4392"/>
    <n v="1"/>
    <d v="2013-10-18T00:00:00"/>
    <x v="9"/>
    <n v="7"/>
    <s v="South University Neighborhood Association"/>
    <n v="4243169"/>
    <n v="875164"/>
    <m/>
    <m/>
    <s v="HAWES GEORGE"/>
    <m/>
    <s v="1881 KINCAID ST"/>
    <x v="0"/>
    <x v="3"/>
    <x v="0"/>
    <m/>
  </r>
  <r>
    <n v="13"/>
    <n v="4863"/>
    <n v="1"/>
    <d v="2013-10-18T00:00:00"/>
    <x v="1"/>
    <n v="1"/>
    <s v="Active Bethel Citizens"/>
    <n v="4212690"/>
    <n v="892513"/>
    <m/>
    <m/>
    <s v="SEERY JESSE"/>
    <m/>
    <s v="5525 TRIBUTE WAY"/>
    <x v="0"/>
    <x v="1"/>
    <x v="1"/>
    <m/>
  </r>
  <r>
    <n v="13"/>
    <n v="5121"/>
    <n v="1"/>
    <d v="2013-10-18T00:00:00"/>
    <x v="1"/>
    <n v="1"/>
    <s v="Santa Clara Community Organization"/>
    <n v="4222196"/>
    <n v="903226"/>
    <m/>
    <m/>
    <s v="BRUCE WIECHERT CUSTOM HOMES"/>
    <m/>
    <s v="3528 BUTTERFLY CREEK LN"/>
    <x v="0"/>
    <x v="1"/>
    <x v="1"/>
    <m/>
  </r>
  <r>
    <n v="13"/>
    <n v="5160"/>
    <n v="1"/>
    <d v="2013-10-18T00:00:00"/>
    <x v="1"/>
    <n v="1"/>
    <s v="Santa Clara Community Organization"/>
    <n v="4222216"/>
    <n v="902705"/>
    <m/>
    <m/>
    <s v="NORDIC HOMES &amp; CONSTRUCTION"/>
    <m/>
    <s v="3489 CABERNET LN"/>
    <x v="0"/>
    <x v="1"/>
    <x v="1"/>
    <m/>
  </r>
  <r>
    <n v="13"/>
    <n v="4876"/>
    <n v="1"/>
    <d v="2013-10-21T00:00:00"/>
    <x v="1"/>
    <n v="1"/>
    <s v="River Road Community Organization"/>
    <n v="4227402"/>
    <n v="889830"/>
    <m/>
    <m/>
    <s v="KD BLDG LLC"/>
    <m/>
    <s v="712 ROSSMORE ST"/>
    <x v="0"/>
    <x v="1"/>
    <x v="1"/>
    <m/>
  </r>
  <r>
    <n v="13"/>
    <n v="4728"/>
    <n v="1"/>
    <d v="2013-10-24T00:00:00"/>
    <x v="2"/>
    <n v="1"/>
    <s v="River Road Community Organization"/>
    <n v="4230049"/>
    <n v="890778"/>
    <m/>
    <m/>
    <s v="REIMAN EMILY"/>
    <m/>
    <s v="1160 MAPLE DR, Unit A"/>
    <x v="0"/>
    <x v="1"/>
    <x v="1"/>
    <m/>
  </r>
  <r>
    <n v="13"/>
    <n v="5176"/>
    <n v="1"/>
    <d v="2013-10-24T00:00:00"/>
    <x v="1"/>
    <n v="1"/>
    <s v="Northeast Neighbors"/>
    <n v="4251031"/>
    <n v="893468"/>
    <m/>
    <m/>
    <s v="FUTURE B HOMES INC"/>
    <m/>
    <s v="3387 AMHERST WAY"/>
    <x v="0"/>
    <x v="1"/>
    <x v="1"/>
    <m/>
  </r>
  <r>
    <n v="13"/>
    <n v="5347"/>
    <n v="1"/>
    <d v="2013-10-24T00:00:00"/>
    <x v="1"/>
    <n v="1"/>
    <s v="Northeast Neighbors"/>
    <n v="4242591"/>
    <n v="897312"/>
    <m/>
    <m/>
    <s v="MELTEBEKE CONSTRUCTION DBA"/>
    <m/>
    <s v="3262 LAKE WOOD DR"/>
    <x v="0"/>
    <x v="1"/>
    <x v="1"/>
    <m/>
  </r>
  <r>
    <n v="13"/>
    <n v="5004"/>
    <n v="1"/>
    <d v="2013-10-25T00:00:00"/>
    <x v="2"/>
    <n v="1"/>
    <s v="Active Bethel Citizens"/>
    <n v="4219642"/>
    <n v="891127"/>
    <s v="Single Family Dwelling"/>
    <m/>
    <s v="MCCULLOUGH ANDREW &amp; AMY"/>
    <m/>
    <s v="1585 SCANDIA ST, Unit A"/>
    <x v="0"/>
    <x v="1"/>
    <x v="1"/>
    <m/>
  </r>
  <r>
    <n v="13"/>
    <n v="5241"/>
    <n v="1"/>
    <d v="2013-10-28T00:00:00"/>
    <x v="1"/>
    <n v="1"/>
    <s v="Jefferson Westside Neighbors"/>
    <n v="4238207"/>
    <n v="877010"/>
    <m/>
    <m/>
    <s v="TAYLOR MADE HOMES INC"/>
    <m/>
    <s v="1425 LAWRENCE ST"/>
    <x v="0"/>
    <x v="1"/>
    <x v="1"/>
    <m/>
  </r>
  <r>
    <n v="13"/>
    <n v="5526"/>
    <n v="1"/>
    <d v="2013-10-31T00:00:00"/>
    <x v="1"/>
    <n v="1"/>
    <s v="Cal Young Neighborhood Association"/>
    <n v="4240215"/>
    <n v="889372"/>
    <m/>
    <m/>
    <s v="FUTURE B HOMES INC"/>
    <m/>
    <s v="1427 HAMMOCK ST"/>
    <x v="0"/>
    <x v="1"/>
    <x v="1"/>
    <m/>
  </r>
  <r>
    <n v="13"/>
    <n v="5158"/>
    <n v="1"/>
    <d v="2013-11-04T00:00:00"/>
    <x v="1"/>
    <n v="1"/>
    <s v="Santa Clara Community Organization"/>
    <n v="4231432"/>
    <n v="907136"/>
    <m/>
    <m/>
    <s v="NORDIC HOMES &amp; CONSTRUCTION"/>
    <m/>
    <s v="630 NOTTINGHAM AVE"/>
    <x v="0"/>
    <x v="1"/>
    <x v="1"/>
    <m/>
  </r>
  <r>
    <n v="13"/>
    <n v="4404"/>
    <n v="1"/>
    <d v="2013-11-06T00:00:00"/>
    <x v="1"/>
    <n v="1"/>
    <s v="Northeast Neighbors"/>
    <n v="4250725"/>
    <n v="893772"/>
    <m/>
    <m/>
    <s v="HEITMAN CUSTOM HOMES"/>
    <m/>
    <s v="2562 CHESAPEAKE DR"/>
    <x v="0"/>
    <x v="1"/>
    <x v="1"/>
    <m/>
  </r>
  <r>
    <n v="13"/>
    <n v="5392"/>
    <n v="1"/>
    <d v="2013-11-06T00:00:00"/>
    <x v="1"/>
    <n v="1"/>
    <s v="Churchill Area Neighbors"/>
    <n v="4224122"/>
    <n v="868275"/>
    <m/>
    <m/>
    <s v="HEITMAN CUSTOM HOMES"/>
    <m/>
    <s v="3260 SUMMIT SKY BLVD"/>
    <x v="0"/>
    <x v="1"/>
    <x v="1"/>
    <m/>
  </r>
  <r>
    <n v="13"/>
    <n v="4275"/>
    <n v="1"/>
    <d v="2013-11-15T00:00:00"/>
    <x v="7"/>
    <n v="6"/>
    <s v="West University Neighbors"/>
    <n v="4240988"/>
    <n v="875959"/>
    <m/>
    <m/>
    <s v="DEGENEAULT &amp; ANSLOW INC"/>
    <s v="DUCK POND APARTMENTS"/>
    <s v="363 E 17TH AVE"/>
    <x v="0"/>
    <x v="2"/>
    <x v="0"/>
    <m/>
  </r>
  <r>
    <n v="13"/>
    <n v="5351"/>
    <n v="1"/>
    <d v="2013-11-19T00:00:00"/>
    <x v="1"/>
    <n v="1"/>
    <s v="River Road Community Organization"/>
    <n v="4224641"/>
    <n v="894664"/>
    <m/>
    <m/>
    <s v="G &amp; R BUILDING CONCEPTS"/>
    <m/>
    <s v="1794 ALLEA DR"/>
    <x v="0"/>
    <x v="1"/>
    <x v="1"/>
    <m/>
  </r>
  <r>
    <n v="13"/>
    <n v="4939"/>
    <n v="1"/>
    <d v="2013-11-21T00:00:00"/>
    <x v="0"/>
    <n v="2"/>
    <s v="Santa Clara Community Organization"/>
    <n v="4229364"/>
    <n v="900281"/>
    <m/>
    <m/>
    <s v="OGREN HAROLD C &amp; VONA L"/>
    <m/>
    <s v="2965 AVA ST"/>
    <x v="0"/>
    <x v="0"/>
    <x v="0"/>
    <m/>
  </r>
  <r>
    <n v="13"/>
    <n v="6008"/>
    <n v="1"/>
    <d v="2013-11-26T00:00:00"/>
    <x v="1"/>
    <n v="1"/>
    <s v="Santa Clara Community Organization"/>
    <n v="4228450"/>
    <n v="897383"/>
    <m/>
    <m/>
    <s v="KONOLD GARY"/>
    <m/>
    <s v="381 LENORE LP"/>
    <x v="0"/>
    <x v="1"/>
    <x v="1"/>
    <m/>
  </r>
  <r>
    <n v="13"/>
    <n v="6091"/>
    <n v="1"/>
    <d v="2013-11-27T00:00:00"/>
    <x v="1"/>
    <n v="1"/>
    <s v="Santa Clara Community Organization"/>
    <n v="4222405"/>
    <n v="903232"/>
    <m/>
    <m/>
    <s v="BRUCE WIECHERT CUSTOM HOMES"/>
    <m/>
    <s v="3535 BUTTERFLY CREEK LN"/>
    <x v="0"/>
    <x v="1"/>
    <x v="1"/>
    <m/>
  </r>
  <r>
    <n v="13"/>
    <n v="6117"/>
    <n v="1"/>
    <d v="2013-11-27T00:00:00"/>
    <x v="1"/>
    <n v="1"/>
    <s v="Santa Clara Community Organization"/>
    <n v="4222322"/>
    <n v="903231"/>
    <m/>
    <m/>
    <s v="BRUCE WIECHERT CUSTOM HOMES"/>
    <m/>
    <s v="3529 BUTTERFLY CREEK LN"/>
    <x v="0"/>
    <x v="1"/>
    <x v="1"/>
    <m/>
  </r>
  <r>
    <n v="13"/>
    <n v="6102"/>
    <n v="1"/>
    <d v="2013-12-05T00:00:00"/>
    <x v="1"/>
    <n v="1"/>
    <s v="Crest Drive Citizens Association"/>
    <n v="4237546"/>
    <n v="865960"/>
    <m/>
    <m/>
    <s v="MTN INVESTMENTS LLC"/>
    <m/>
    <s v="375 W 39TH AVE"/>
    <x v="0"/>
    <x v="1"/>
    <x v="1"/>
    <m/>
  </r>
  <r>
    <n v="13"/>
    <n v="4665"/>
    <n v="1"/>
    <d v="2013-12-23T00:00:00"/>
    <x v="3"/>
    <n v="3"/>
    <s v="Downtown Neighborhood Association"/>
    <n v="4239678"/>
    <n v="878101"/>
    <s v="Vacant Shop or Office"/>
    <m/>
    <s v="ROSCOE DIVINE LLC"/>
    <m/>
    <s v="1167 WILLAMETTE ST"/>
    <x v="0"/>
    <x v="0"/>
    <x v="0"/>
    <m/>
  </r>
  <r>
    <n v="13"/>
    <n v="6293"/>
    <n v="1"/>
    <d v="2013-12-26T00:00:00"/>
    <x v="1"/>
    <n v="1"/>
    <s v="Active Bethel Citizens"/>
    <n v="4221808"/>
    <n v="885522"/>
    <m/>
    <m/>
    <s v="HACSA LANE COUNTY"/>
    <m/>
    <s v="384 HOPE LP"/>
    <x v="0"/>
    <x v="1"/>
    <x v="1"/>
    <m/>
  </r>
  <r>
    <n v="13"/>
    <n v="3731"/>
    <n v="1"/>
    <d v="2013-12-31T00:00:00"/>
    <x v="0"/>
    <n v="2"/>
    <s v="Far West Neighborhood Association"/>
    <n v="4231049"/>
    <n v="876695"/>
    <m/>
    <m/>
    <s v="WESTMORELAND VILLAGE LLC"/>
    <m/>
    <s v="2146 W 16TH AVE"/>
    <x v="0"/>
    <x v="0"/>
    <x v="0"/>
    <m/>
  </r>
  <r>
    <n v="13"/>
    <n v="6396"/>
    <n v="1"/>
    <d v="2013-12-31T00:00:00"/>
    <x v="1"/>
    <n v="1"/>
    <s v="Northeast Neighbors"/>
    <n v="4250712"/>
    <n v="893593"/>
    <m/>
    <m/>
    <s v="FUTURE B HOMES INC"/>
    <m/>
    <s v="3360 WYNDHAM CT"/>
    <x v="0"/>
    <x v="1"/>
    <x v="1"/>
    <m/>
  </r>
  <r>
    <n v="13"/>
    <n v="5506"/>
    <n v="1"/>
    <d v="2014-01-02T00:00:00"/>
    <x v="1"/>
    <n v="1"/>
    <s v="Active Bethel Citizens"/>
    <n v="4214462"/>
    <n v="885532"/>
    <m/>
    <m/>
    <s v="GREENBRIER LEVEL 3 PROPERTIE"/>
    <m/>
    <s v="589 ST CHARLES ST"/>
    <x v="1"/>
    <x v="1"/>
    <x v="1"/>
    <m/>
  </r>
  <r>
    <n v="13"/>
    <n v="5962"/>
    <n v="1"/>
    <d v="2014-01-03T00:00:00"/>
    <x v="1"/>
    <n v="1"/>
    <s v="Active Bethel Citizens"/>
    <n v="4211612"/>
    <n v="889763"/>
    <m/>
    <m/>
    <s v="HAYDEN HOMES LLC"/>
    <m/>
    <s v="1896 ADELMAN LP"/>
    <x v="1"/>
    <x v="1"/>
    <x v="1"/>
    <m/>
  </r>
  <r>
    <n v="13"/>
    <n v="6549"/>
    <n v="1"/>
    <d v="2014-01-03T00:00:00"/>
    <x v="1"/>
    <n v="1"/>
    <s v="Northeast Neighbors"/>
    <n v="4249019"/>
    <n v="895099"/>
    <m/>
    <m/>
    <s v="FUTURE B HOMES INC"/>
    <m/>
    <s v="2902 LORD BYRON PL"/>
    <x v="1"/>
    <x v="1"/>
    <x v="1"/>
    <m/>
  </r>
  <r>
    <n v="13"/>
    <n v="5751"/>
    <n v="1"/>
    <d v="2014-01-06T00:00:00"/>
    <x v="1"/>
    <n v="1"/>
    <s v="Northeast Neighbors"/>
    <n v="4242785"/>
    <n v="899468"/>
    <m/>
    <m/>
    <s v="WESTER KATRINA"/>
    <m/>
    <s v="3632 STERLING WOODS DR"/>
    <x v="1"/>
    <x v="1"/>
    <x v="1"/>
    <m/>
  </r>
  <r>
    <n v="13"/>
    <n v="4675"/>
    <n v="1"/>
    <d v="2014-01-07T00:00:00"/>
    <x v="1"/>
    <n v="1"/>
    <s v="Churchill Area Neighbors"/>
    <n v="4224551"/>
    <n v="868573"/>
    <m/>
    <m/>
    <s v="STONE BRIDGE HOMES NW LLC"/>
    <m/>
    <s v="3241 TIMBERLINE DR"/>
    <x v="1"/>
    <x v="1"/>
    <x v="1"/>
    <m/>
  </r>
  <r>
    <n v="13"/>
    <n v="5653"/>
    <n v="1"/>
    <d v="2014-01-13T00:00:00"/>
    <x v="1"/>
    <n v="1"/>
    <s v="Laurel Hill Valley Citizens"/>
    <n v="4250004"/>
    <n v="870641"/>
    <m/>
    <m/>
    <s v="CUNNEEN JOE"/>
    <m/>
    <s v="3032 HENDRICKS HILL DR"/>
    <x v="1"/>
    <x v="1"/>
    <x v="1"/>
    <m/>
  </r>
  <r>
    <n v="13"/>
    <n v="5892"/>
    <n v="1"/>
    <d v="2014-01-13T00:00:00"/>
    <x v="1"/>
    <n v="1"/>
    <s v="Southeast Neighbors"/>
    <n v="4246765"/>
    <n v="863834"/>
    <m/>
    <m/>
    <s v="GANSEN MIKE"/>
    <m/>
    <s v="4220 WENDELL LN"/>
    <x v="1"/>
    <x v="1"/>
    <x v="1"/>
    <m/>
  </r>
  <r>
    <n v="13"/>
    <n v="6598"/>
    <n v="1"/>
    <d v="2014-01-13T00:00:00"/>
    <x v="1"/>
    <n v="1"/>
    <s v="Churchill Area Neighbors"/>
    <n v="4224488"/>
    <n v="868354"/>
    <m/>
    <m/>
    <s v="STONE BRIDGE HOMES NW LLC"/>
    <m/>
    <s v="3351 SUMMIT SKY BLVD"/>
    <x v="1"/>
    <x v="1"/>
    <x v="1"/>
    <m/>
  </r>
  <r>
    <n v="14"/>
    <n v="46"/>
    <n v="1"/>
    <d v="2014-01-21T00:00:00"/>
    <x v="1"/>
    <n v="1"/>
    <s v="Santa Clara Community Organization"/>
    <n v="4222203"/>
    <n v="903483"/>
    <m/>
    <m/>
    <s v="BRUCE WIECHERT CUSTOM HOMES"/>
    <m/>
    <s v="3568 BUTTERFLY CREEK LN"/>
    <x v="1"/>
    <x v="1"/>
    <x v="1"/>
    <m/>
  </r>
  <r>
    <n v="14"/>
    <n v="47"/>
    <n v="1"/>
    <d v="2014-01-21T00:00:00"/>
    <x v="1"/>
    <n v="1"/>
    <s v="Santa Clara Community Organization"/>
    <n v="4222338"/>
    <n v="903511"/>
    <m/>
    <m/>
    <s v="BRUCE WIECHERT CUSTOM HOMES"/>
    <m/>
    <s v="3569 BUTTERFLY CREEK LN"/>
    <x v="1"/>
    <x v="1"/>
    <x v="1"/>
    <m/>
  </r>
  <r>
    <n v="14"/>
    <n v="172"/>
    <n v="1"/>
    <d v="2014-01-21T00:00:00"/>
    <x v="1"/>
    <n v="1"/>
    <s v="Northeast Neighbors"/>
    <n v="4249022"/>
    <n v="895134"/>
    <m/>
    <m/>
    <s v="FUTURE B HOMES INC"/>
    <m/>
    <s v="2912 LORD BYRON PL"/>
    <x v="1"/>
    <x v="1"/>
    <x v="1"/>
    <m/>
  </r>
  <r>
    <n v="14"/>
    <n v="351"/>
    <n v="1"/>
    <d v="2014-01-24T00:00:00"/>
    <x v="1"/>
    <n v="1"/>
    <s v="Southeast Neighbors"/>
    <n v="4245734"/>
    <n v="865980"/>
    <m/>
    <m/>
    <s v="COOLEY LAWRENCE"/>
    <m/>
    <s v="3781 PINE CANYON DR"/>
    <x v="1"/>
    <x v="1"/>
    <x v="1"/>
    <m/>
  </r>
  <r>
    <n v="14"/>
    <n v="352"/>
    <n v="1"/>
    <d v="2014-01-24T00:00:00"/>
    <x v="1"/>
    <n v="1"/>
    <s v="Southeast Neighbors"/>
    <n v="4245433"/>
    <n v="865992"/>
    <m/>
    <m/>
    <s v="COOLEY LAWRENCE"/>
    <m/>
    <s v="3779 PINE CANYON DR"/>
    <x v="1"/>
    <x v="1"/>
    <x v="1"/>
    <m/>
  </r>
  <r>
    <n v="13"/>
    <n v="5495"/>
    <n v="1"/>
    <d v="2014-01-28T00:00:00"/>
    <x v="8"/>
    <n v="183"/>
    <s v="Downtown Neighborhood Association"/>
    <n v="4241822"/>
    <n v="879162"/>
    <s v="Restaurants"/>
    <s v="The Hub"/>
    <s v="CORE CAMPUS EUGENE LLC"/>
    <m/>
    <s v="515 E BROADWAY"/>
    <x v="1"/>
    <x v="2"/>
    <x v="0"/>
    <m/>
  </r>
  <r>
    <n v="13"/>
    <n v="6729"/>
    <n v="1"/>
    <d v="2014-01-28T00:00:00"/>
    <x v="1"/>
    <n v="1"/>
    <s v="Laurel Hill Valley Citizens"/>
    <n v="4253475"/>
    <n v="872105"/>
    <m/>
    <m/>
    <s v="KURIHARA WALLACE"/>
    <m/>
    <s v="2620 CASCARA DR"/>
    <x v="1"/>
    <x v="1"/>
    <x v="1"/>
    <m/>
  </r>
  <r>
    <n v="14"/>
    <n v="88"/>
    <n v="1"/>
    <d v="2014-01-30T00:00:00"/>
    <x v="1"/>
    <n v="1"/>
    <s v="Crest Drive Citizens Association"/>
    <n v="4236109"/>
    <n v="867662"/>
    <m/>
    <s v="Mascord 22125A"/>
    <s v="BRUCE WIECHERT CUSTOM HOMES"/>
    <m/>
    <s v="877 W 35TH PL"/>
    <x v="1"/>
    <x v="1"/>
    <x v="1"/>
    <m/>
  </r>
  <r>
    <n v="14"/>
    <n v="127"/>
    <n v="1"/>
    <d v="2014-01-31T00:00:00"/>
    <x v="1"/>
    <n v="1"/>
    <s v="Northeast Neighbors"/>
    <n v="4243076"/>
    <n v="897287"/>
    <m/>
    <m/>
    <s v="MELTEBEKE CONSTRUCTION DBA"/>
    <m/>
    <s v="2077 LAKELAND WAY"/>
    <x v="1"/>
    <x v="1"/>
    <x v="1"/>
    <m/>
  </r>
  <r>
    <n v="14"/>
    <n v="290"/>
    <n v="1"/>
    <d v="2014-01-31T00:00:00"/>
    <x v="5"/>
    <n v="1"/>
    <s v="Santa Clara Community Organization"/>
    <n v="4233203"/>
    <n v="897857"/>
    <m/>
    <m/>
    <s v="LINDSAY BONNIE LYNN"/>
    <m/>
    <s v="2621 ROSS LN"/>
    <x v="1"/>
    <x v="1"/>
    <x v="1"/>
    <m/>
  </r>
  <r>
    <n v="14"/>
    <n v="358"/>
    <n v="1"/>
    <d v="2014-01-31T00:00:00"/>
    <x v="1"/>
    <n v="1"/>
    <s v="Northeast Neighbors"/>
    <n v="4242733"/>
    <n v="897353"/>
    <m/>
    <m/>
    <s v="MELTEBEKE CONSTRUCTION DBA"/>
    <m/>
    <s v="3275 LAKE WOOD DR"/>
    <x v="1"/>
    <x v="1"/>
    <x v="1"/>
    <m/>
  </r>
  <r>
    <n v="14"/>
    <n v="280"/>
    <n v="1"/>
    <d v="2014-02-05T00:00:00"/>
    <x v="1"/>
    <n v="1"/>
    <s v="Santa Clara Community Organization"/>
    <n v="4222051"/>
    <n v="902381"/>
    <m/>
    <m/>
    <s v="NORDIC HOMES &amp; CONSTRUCTION"/>
    <m/>
    <s v="3442 CABERNET LN"/>
    <x v="1"/>
    <x v="1"/>
    <x v="1"/>
    <m/>
  </r>
  <r>
    <n v="14"/>
    <n v="423"/>
    <n v="1"/>
    <d v="2014-02-05T00:00:00"/>
    <x v="4"/>
    <n v="1"/>
    <s v="Santa Clara Community Organization"/>
    <n v="4233564"/>
    <n v="896929"/>
    <m/>
    <m/>
    <s v="SKL INVESTMENTS LLC"/>
    <m/>
    <s v="501 DIVISION AVE, Unit 3"/>
    <x v="1"/>
    <x v="1"/>
    <x v="1"/>
    <m/>
  </r>
  <r>
    <n v="14"/>
    <n v="354"/>
    <n v="1"/>
    <d v="2014-02-12T00:00:00"/>
    <x v="1"/>
    <n v="1"/>
    <s v="Laurel Hill Valley Citizens"/>
    <n v="4253145"/>
    <n v="872286"/>
    <m/>
    <m/>
    <s v="MACKENZIE DAVID"/>
    <m/>
    <s v="2589 ABIGAIL LN"/>
    <x v="1"/>
    <x v="1"/>
    <x v="1"/>
    <m/>
  </r>
  <r>
    <n v="14"/>
    <n v="470"/>
    <n v="1"/>
    <d v="2014-02-19T00:00:00"/>
    <x v="1"/>
    <n v="1"/>
    <s v="Santa Clara Community Organization"/>
    <n v="4231425"/>
    <n v="907029"/>
    <m/>
    <m/>
    <s v="HOMEBUILDERS CONSTRUCTION COMPANY"/>
    <m/>
    <s v="633 WATSON DR"/>
    <x v="1"/>
    <x v="1"/>
    <x v="1"/>
    <m/>
  </r>
  <r>
    <n v="13"/>
    <n v="4624"/>
    <n v="1"/>
    <d v="2014-02-20T00:00:00"/>
    <x v="8"/>
    <n v="162"/>
    <s v="Fairmount Neighbors"/>
    <n v="4248218"/>
    <n v="877182"/>
    <m/>
    <s v="Garden Avenue"/>
    <s v="AMERICAN CAMPUS COMMUNITIES"/>
    <s v="GARDEN AVENUE APARTMENTS"/>
    <s v="2125 FRANKLIN BLVD"/>
    <x v="1"/>
    <x v="2"/>
    <x v="0"/>
    <m/>
  </r>
  <r>
    <n v="13"/>
    <n v="4625"/>
    <n v="1"/>
    <d v="2014-02-20T00:00:00"/>
    <x v="8"/>
    <n v="30"/>
    <s v="Fairmount Neighbors"/>
    <n v="4248218"/>
    <n v="877182"/>
    <m/>
    <s v="Garden Avenue"/>
    <s v="AMERICAN CAMPUS COMMUNITIES"/>
    <s v="GARDEN AVENUE APARTMENTS"/>
    <s v="2125 FRANKLIN BLVD"/>
    <x v="1"/>
    <x v="2"/>
    <x v="0"/>
    <m/>
  </r>
  <r>
    <n v="14"/>
    <n v="495"/>
    <n v="1"/>
    <d v="2014-02-21T00:00:00"/>
    <x v="1"/>
    <n v="1"/>
    <s v="Cal Young Neighborhood Association"/>
    <n v="4239962"/>
    <n v="893136"/>
    <m/>
    <m/>
    <s v="NORDIC HOMES &amp; CONSTRUCTION"/>
    <m/>
    <s v="2215 WILDWOOD ST"/>
    <x v="1"/>
    <x v="1"/>
    <x v="1"/>
    <m/>
  </r>
  <r>
    <n v="14"/>
    <n v="540"/>
    <n v="1"/>
    <d v="2014-02-25T00:00:00"/>
    <x v="1"/>
    <n v="1"/>
    <s v="Santa Clara Community Organization"/>
    <n v="4222199"/>
    <n v="903421"/>
    <m/>
    <m/>
    <s v="WIECHERT BRUCE"/>
    <m/>
    <s v="3562 BUTTERFLY CREEK LN"/>
    <x v="1"/>
    <x v="1"/>
    <x v="1"/>
    <m/>
  </r>
  <r>
    <n v="14"/>
    <n v="766"/>
    <n v="1"/>
    <d v="2014-02-27T00:00:00"/>
    <x v="4"/>
    <n v="1"/>
    <s v="Active Bethel Citizens"/>
    <n v="4214949"/>
    <n v="888055"/>
    <m/>
    <m/>
    <s v="SUNBURST HOMES"/>
    <m/>
    <s v="1199 N TERRY ST, Unit 159"/>
    <x v="1"/>
    <x v="1"/>
    <x v="1"/>
    <m/>
  </r>
  <r>
    <n v="14"/>
    <n v="225"/>
    <n v="1"/>
    <d v="2014-02-28T00:00:00"/>
    <x v="3"/>
    <n v="4"/>
    <s v="Far West Neighborhood Association"/>
    <n v="4231566"/>
    <n v="876215"/>
    <m/>
    <s v="Westmoreland Village"/>
    <s v="KNIGHTS DUANE"/>
    <m/>
    <s v="2004 W 17TH AVE"/>
    <x v="1"/>
    <x v="0"/>
    <x v="0"/>
    <m/>
  </r>
  <r>
    <n v="13"/>
    <n v="6614"/>
    <n v="1"/>
    <d v="2014-03-03T00:00:00"/>
    <x v="1"/>
    <n v="1"/>
    <s v="Cal Young Neighborhood Association"/>
    <n v="4244413"/>
    <n v="891416"/>
    <m/>
    <m/>
    <s v="REYNOLDS JEREMY"/>
    <m/>
    <s v="2259 JEPPESEN ACRES RD"/>
    <x v="1"/>
    <x v="1"/>
    <x v="1"/>
    <m/>
  </r>
  <r>
    <n v="13"/>
    <n v="6616"/>
    <n v="1"/>
    <d v="2014-03-03T00:00:00"/>
    <x v="1"/>
    <n v="1"/>
    <s v="Cal Young Neighborhood Association"/>
    <n v="4244423"/>
    <n v="891481"/>
    <m/>
    <m/>
    <s v="WRIGHTINGTON DAN"/>
    <m/>
    <s v="2263 JEPPESEN ACRES RD"/>
    <x v="1"/>
    <x v="1"/>
    <x v="1"/>
    <m/>
  </r>
  <r>
    <n v="14"/>
    <n v="415"/>
    <n v="1"/>
    <d v="2014-03-03T00:00:00"/>
    <x v="1"/>
    <n v="1"/>
    <s v="Fairmount Neighbors"/>
    <n v="4247282"/>
    <n v="871186"/>
    <m/>
    <m/>
    <s v="SMITH CRAIG H"/>
    <m/>
    <s v="2788 SPRING BLVD"/>
    <x v="1"/>
    <x v="1"/>
    <x v="1"/>
    <m/>
  </r>
  <r>
    <n v="14"/>
    <n v="226"/>
    <n v="1"/>
    <d v="2014-03-04T00:00:00"/>
    <x v="1"/>
    <n v="1"/>
    <s v="Southeast Neighbors"/>
    <n v="4241110"/>
    <n v="860837"/>
    <m/>
    <s v="SFD Gansen. Ryan McDonnald 541"/>
    <s v="JUSTICE GUY D"/>
    <m/>
    <s v="5125 MIRAMAR ST"/>
    <x v="1"/>
    <x v="1"/>
    <x v="1"/>
    <m/>
  </r>
  <r>
    <n v="14"/>
    <n v="815"/>
    <n v="1"/>
    <d v="2014-03-04T00:00:00"/>
    <x v="1"/>
    <n v="1"/>
    <s v="Southeast Neighbors"/>
    <n v="4241877"/>
    <n v="869622"/>
    <m/>
    <m/>
    <s v="LUNDBERG ERIC W &amp; KATHLEEN A"/>
    <m/>
    <s v="3010 HUMMINGBIRD LN"/>
    <x v="1"/>
    <x v="1"/>
    <x v="1"/>
    <m/>
  </r>
  <r>
    <n v="13"/>
    <n v="3028"/>
    <n v="1"/>
    <d v="2014-03-06T00:00:00"/>
    <x v="1"/>
    <n v="1"/>
    <s v="Northeast Neighbors"/>
    <n v="4244731"/>
    <n v="899586"/>
    <m/>
    <m/>
    <s v="HEITMAN CUSTOM HOMES"/>
    <m/>
    <s v="3743 NORWICH AVE"/>
    <x v="1"/>
    <x v="1"/>
    <x v="1"/>
    <m/>
  </r>
  <r>
    <n v="14"/>
    <n v="160"/>
    <n v="1"/>
    <d v="2014-03-07T00:00:00"/>
    <x v="1"/>
    <n v="1"/>
    <s v="Churchill Area Neighbors"/>
    <n v="4227775"/>
    <n v="874217"/>
    <m/>
    <m/>
    <s v="RIDGEWOOD CONSTRUCTION"/>
    <m/>
    <s v="3305 PARK HILLS DR"/>
    <x v="1"/>
    <x v="1"/>
    <x v="1"/>
    <m/>
  </r>
  <r>
    <n v="14"/>
    <n v="1248"/>
    <n v="1"/>
    <d v="2014-03-13T00:00:00"/>
    <x v="1"/>
    <n v="1"/>
    <s v="Northeast Neighbors"/>
    <n v="4249036"/>
    <n v="895602"/>
    <m/>
    <m/>
    <s v="FUTURE B HOMES INC"/>
    <m/>
    <s v="3056 LORD BYRON PL"/>
    <x v="1"/>
    <x v="1"/>
    <x v="1"/>
    <m/>
  </r>
  <r>
    <n v="13"/>
    <n v="5675"/>
    <n v="1"/>
    <d v="2014-03-14T00:00:00"/>
    <x v="1"/>
    <n v="1"/>
    <s v="Cal Young Neighborhood Association"/>
    <n v="4242611"/>
    <n v="889597"/>
    <m/>
    <m/>
    <s v="DEVERS BRANDON"/>
    <m/>
    <s v="1503 MORNINGSIDE DR"/>
    <x v="1"/>
    <x v="1"/>
    <x v="1"/>
    <m/>
  </r>
  <r>
    <n v="14"/>
    <n v="909"/>
    <n v="1"/>
    <d v="2014-03-19T00:00:00"/>
    <x v="1"/>
    <n v="1"/>
    <s v="Santa Clara Community Organization"/>
    <n v="4222325"/>
    <n v="903429"/>
    <m/>
    <m/>
    <s v="BRUCE WIECHERT CUSTOM HOMES"/>
    <m/>
    <s v="3563 BUTTERFLY CREEK LN"/>
    <x v="1"/>
    <x v="1"/>
    <x v="1"/>
    <m/>
  </r>
  <r>
    <n v="14"/>
    <n v="1065"/>
    <n v="1"/>
    <d v="2014-03-19T00:00:00"/>
    <x v="1"/>
    <n v="1"/>
    <s v="Harlow Neighbors"/>
    <n v="4249048"/>
    <n v="889854"/>
    <m/>
    <m/>
    <s v="OREGON ESTATES LLC"/>
    <m/>
    <s v="1477 BARRINGTON AVE"/>
    <x v="1"/>
    <x v="1"/>
    <x v="1"/>
    <m/>
  </r>
  <r>
    <n v="14"/>
    <n v="1283"/>
    <n v="1"/>
    <d v="2014-03-24T00:00:00"/>
    <x v="1"/>
    <n v="1"/>
    <s v="Northeast Neighbors"/>
    <n v="4242989"/>
    <n v="897295"/>
    <m/>
    <m/>
    <s v="MELTEBEKE CONSTRUCTION DBA"/>
    <m/>
    <s v="2057 LAKELAND WAY"/>
    <x v="1"/>
    <x v="1"/>
    <x v="1"/>
    <m/>
  </r>
  <r>
    <n v="14"/>
    <n v="1418"/>
    <n v="1"/>
    <d v="2014-03-25T00:00:00"/>
    <x v="1"/>
    <n v="1"/>
    <s v="Northeast Neighbors"/>
    <n v="4249022"/>
    <n v="895163"/>
    <m/>
    <m/>
    <s v="FUTURE B HOMES INC"/>
    <m/>
    <s v="2922 LORD BYRON PL"/>
    <x v="1"/>
    <x v="1"/>
    <x v="1"/>
    <m/>
  </r>
  <r>
    <n v="14"/>
    <n v="1443"/>
    <n v="1"/>
    <d v="2014-03-26T00:00:00"/>
    <x v="1"/>
    <n v="1"/>
    <s v="Unknown"/>
    <m/>
    <m/>
    <m/>
    <m/>
    <s v="BRUCE WIECHERT CUSTOM HOMES"/>
    <m/>
    <s v="3536 BUTTERFLY CREEK"/>
    <x v="1"/>
    <x v="1"/>
    <x v="1"/>
    <m/>
  </r>
  <r>
    <n v="14"/>
    <n v="1250"/>
    <n v="1"/>
    <d v="2014-03-27T00:00:00"/>
    <x v="1"/>
    <n v="1"/>
    <s v="River Road Community Organization"/>
    <n v="4227536"/>
    <n v="889948"/>
    <m/>
    <s v="Hudson"/>
    <s v="KD BLDG LLC"/>
    <m/>
    <s v="733 ROSSMORE ST"/>
    <x v="1"/>
    <x v="1"/>
    <x v="1"/>
    <m/>
  </r>
  <r>
    <n v="14"/>
    <n v="1259"/>
    <n v="1"/>
    <d v="2014-03-27T00:00:00"/>
    <x v="1"/>
    <n v="1"/>
    <s v="River Road Community Organization"/>
    <n v="4227528"/>
    <n v="889894"/>
    <m/>
    <m/>
    <s v="KD BLDG LLC"/>
    <m/>
    <s v="723 ROSSMORE ST"/>
    <x v="1"/>
    <x v="1"/>
    <x v="1"/>
    <m/>
  </r>
  <r>
    <n v="14"/>
    <n v="1260"/>
    <n v="1"/>
    <d v="2014-03-27T00:00:00"/>
    <x v="1"/>
    <n v="1"/>
    <s v="River Road Community Organization"/>
    <n v="4227525"/>
    <n v="889789"/>
    <m/>
    <s v="Santa Cruz"/>
    <s v="KD BLDG LLC"/>
    <m/>
    <s v="715 ROSSMORE ST"/>
    <x v="1"/>
    <x v="1"/>
    <x v="1"/>
    <m/>
  </r>
  <r>
    <n v="14"/>
    <n v="1262"/>
    <n v="1"/>
    <d v="2014-03-27T00:00:00"/>
    <x v="1"/>
    <n v="1"/>
    <s v="River Road Community Organization"/>
    <n v="4227189"/>
    <n v="890027"/>
    <m/>
    <s v="Hudson"/>
    <s v="KD BLDG LLC"/>
    <m/>
    <s v="1130 VERONICA LN"/>
    <x v="1"/>
    <x v="1"/>
    <x v="1"/>
    <m/>
  </r>
  <r>
    <n v="14"/>
    <n v="1263"/>
    <n v="1"/>
    <d v="2014-03-27T00:00:00"/>
    <x v="1"/>
    <n v="1"/>
    <s v="River Road Community Organization"/>
    <n v="4227128"/>
    <n v="890031"/>
    <m/>
    <m/>
    <s v="KD BLDG LLC"/>
    <m/>
    <s v="1140 VERONICA LN"/>
    <x v="1"/>
    <x v="1"/>
    <x v="1"/>
    <m/>
  </r>
  <r>
    <n v="13"/>
    <n v="6092"/>
    <n v="1"/>
    <d v="2014-03-31T00:00:00"/>
    <x v="1"/>
    <n v="1"/>
    <s v="Fairmount Neighbors"/>
    <n v="4247475"/>
    <n v="871840"/>
    <m/>
    <m/>
    <s v="LITTLE SANDY &amp; BLEWSTER KELLEY"/>
    <m/>
    <s v="2705 CAPITAL DR"/>
    <x v="1"/>
    <x v="1"/>
    <x v="1"/>
    <m/>
  </r>
  <r>
    <n v="14"/>
    <n v="1274"/>
    <n v="1"/>
    <d v="2014-04-01T00:00:00"/>
    <x v="1"/>
    <n v="1"/>
    <s v="Active Bethel Citizens"/>
    <n v="4211641"/>
    <n v="889906"/>
    <m/>
    <s v="Clearwater"/>
    <s v="HAYDEN HOMES LLC"/>
    <m/>
    <s v="1895 ADELMAN LP"/>
    <x v="1"/>
    <x v="1"/>
    <x v="1"/>
    <m/>
  </r>
  <r>
    <n v="14"/>
    <n v="1623"/>
    <n v="1"/>
    <d v="2014-04-03T00:00:00"/>
    <x v="1"/>
    <n v="1"/>
    <s v="Santa Clara Community Organization"/>
    <n v="4222465"/>
    <n v="903285"/>
    <m/>
    <m/>
    <s v="BRUCE WIECHERT CUSTOM HOMES"/>
    <m/>
    <s v="3541 BUTTERFLY CREEK LN"/>
    <x v="1"/>
    <x v="1"/>
    <x v="1"/>
    <m/>
  </r>
  <r>
    <n v="14"/>
    <n v="86"/>
    <n v="1"/>
    <d v="2014-04-04T00:00:00"/>
    <x v="1"/>
    <n v="1"/>
    <s v="Churchill Area Neighbors"/>
    <n v="4226930"/>
    <n v="871332"/>
    <m/>
    <m/>
    <s v="HUTCHISON STEVEN"/>
    <m/>
    <s v="3436 MOUNTAIN ASH BLVD"/>
    <x v="1"/>
    <x v="1"/>
    <x v="1"/>
    <m/>
  </r>
  <r>
    <n v="14"/>
    <n v="478"/>
    <n v="1"/>
    <d v="2014-04-04T00:00:00"/>
    <x v="0"/>
    <n v="2"/>
    <s v="Unknown"/>
    <n v="4211781"/>
    <n v="944612"/>
    <m/>
    <m/>
    <s v="CHRISTENSEN JOHN P &amp; TAE S"/>
    <m/>
    <s v="560 W 15TH AVE"/>
    <x v="1"/>
    <x v="0"/>
    <x v="0"/>
    <m/>
  </r>
  <r>
    <n v="14"/>
    <n v="1210"/>
    <n v="1"/>
    <d v="2014-04-04T00:00:00"/>
    <x v="5"/>
    <n v="1"/>
    <s v="Unknown"/>
    <m/>
    <m/>
    <m/>
    <m/>
    <s v="FLECK DARRELD M &amp; LINDA C"/>
    <m/>
    <s v="137 BUSHNELL LN"/>
    <x v="1"/>
    <x v="1"/>
    <x v="1"/>
    <m/>
  </r>
  <r>
    <n v="14"/>
    <n v="1451"/>
    <n v="1"/>
    <d v="2014-04-07T00:00:00"/>
    <x v="1"/>
    <n v="1"/>
    <s v="Active Bethel Citizens"/>
    <n v="4211659"/>
    <n v="889758"/>
    <m/>
    <m/>
    <s v="HAYDEN HOMES LLC"/>
    <m/>
    <s v="1884 ADELMAN LP"/>
    <x v="1"/>
    <x v="1"/>
    <x v="1"/>
    <m/>
  </r>
  <r>
    <n v="14"/>
    <n v="1452"/>
    <n v="1"/>
    <d v="2014-04-07T00:00:00"/>
    <x v="1"/>
    <n v="1"/>
    <s v="Active Bethel Citizens"/>
    <n v="4211694"/>
    <n v="889994"/>
    <m/>
    <s v="Metolius"/>
    <s v="HAYDEN HOMES LLC"/>
    <m/>
    <s v="5779 AVALON ALY"/>
    <x v="1"/>
    <x v="1"/>
    <x v="1"/>
    <m/>
  </r>
  <r>
    <n v="14"/>
    <n v="1453"/>
    <n v="1"/>
    <d v="2014-04-07T00:00:00"/>
    <x v="1"/>
    <n v="1"/>
    <s v="Active Bethel Citizens"/>
    <n v="4211758"/>
    <n v="889746"/>
    <m/>
    <s v="Orchard"/>
    <s v="HAYDEN HOMES LLC"/>
    <m/>
    <s v="1864 ADELMAN LP"/>
    <x v="1"/>
    <x v="1"/>
    <x v="1"/>
    <m/>
  </r>
  <r>
    <n v="14"/>
    <n v="1462"/>
    <n v="1"/>
    <d v="2014-04-08T00:00:00"/>
    <x v="1"/>
    <n v="1"/>
    <s v="Friendly Area Neighbors"/>
    <n v="4234802"/>
    <n v="871362"/>
    <m/>
    <m/>
    <s v="BAKER GEORGE B"/>
    <m/>
    <s v="1178 W 27TH PL"/>
    <x v="1"/>
    <x v="1"/>
    <x v="1"/>
    <m/>
  </r>
  <r>
    <n v="14"/>
    <n v="1824"/>
    <n v="1"/>
    <d v="2014-04-08T00:00:00"/>
    <x v="4"/>
    <n v="1"/>
    <s v="Northeast Neighbors"/>
    <n v="4241157"/>
    <n v="895776"/>
    <m/>
    <m/>
    <s v="MHC FALCON WOOD VILLAGE LLC"/>
    <m/>
    <s v="1475 GREEN ACRES RD, Unit 150"/>
    <x v="1"/>
    <x v="1"/>
    <x v="1"/>
    <m/>
  </r>
  <r>
    <n v="14"/>
    <n v="1825"/>
    <n v="1"/>
    <d v="2014-04-08T00:00:00"/>
    <x v="4"/>
    <n v="1"/>
    <s v="Northeast Neighbors"/>
    <n v="4241157"/>
    <n v="895776"/>
    <m/>
    <m/>
    <s v="MHC FALCON WOOD VILLAGE LLC"/>
    <m/>
    <s v="1475 GREEN ACRES RD, Unit 7"/>
    <x v="1"/>
    <x v="1"/>
    <x v="1"/>
    <m/>
  </r>
  <r>
    <n v="14"/>
    <n v="1538"/>
    <n v="1"/>
    <d v="2014-04-10T00:00:00"/>
    <x v="1"/>
    <n v="1"/>
    <s v="Churchill Area Neighbors"/>
    <n v="4230234"/>
    <n v="875950"/>
    <m/>
    <m/>
    <s v="DUNG PHAM CHI"/>
    <m/>
    <s v="1810 CITY VIEW ST"/>
    <x v="1"/>
    <x v="1"/>
    <x v="1"/>
    <s v="changed units from 0 to 1"/>
  </r>
  <r>
    <n v="14"/>
    <n v="1275"/>
    <n v="1"/>
    <d v="2014-04-14T00:00:00"/>
    <x v="1"/>
    <n v="1"/>
    <s v="Active Bethel Citizens"/>
    <n v="4211646"/>
    <n v="890004"/>
    <m/>
    <s v="Prelim"/>
    <s v="HAYDEN HOMES LLC"/>
    <m/>
    <s v="5789 AVALON ALY"/>
    <x v="1"/>
    <x v="1"/>
    <x v="1"/>
    <m/>
  </r>
  <r>
    <n v="14"/>
    <n v="1448"/>
    <n v="1"/>
    <d v="2014-04-14T00:00:00"/>
    <x v="1"/>
    <n v="1"/>
    <s v="Active Bethel Citizens"/>
    <n v="4211696"/>
    <n v="889903"/>
    <m/>
    <s v="Edgewood"/>
    <s v="HAYDEN HOMES LLC"/>
    <m/>
    <s v="1887 ADELMAN LP"/>
    <x v="1"/>
    <x v="1"/>
    <x v="1"/>
    <m/>
  </r>
  <r>
    <n v="14"/>
    <n v="1676"/>
    <n v="1"/>
    <d v="2014-04-15T00:00:00"/>
    <x v="1"/>
    <n v="1"/>
    <s v="Cal Young Neighborhood Association"/>
    <n v="4238759"/>
    <n v="886075"/>
    <m/>
    <m/>
    <s v="JACK ADKINS CONSTRUCTION"/>
    <m/>
    <s v="1042 ABBIE LN"/>
    <x v="1"/>
    <x v="1"/>
    <x v="1"/>
    <m/>
  </r>
  <r>
    <n v="14"/>
    <n v="1582"/>
    <n v="1"/>
    <d v="2014-04-18T00:00:00"/>
    <x v="1"/>
    <n v="1"/>
    <s v="Unknown"/>
    <m/>
    <m/>
    <m/>
    <m/>
    <s v="HAYDEN HOMES LLC"/>
    <m/>
    <s v="5739 AVALON ALY"/>
    <x v="1"/>
    <x v="1"/>
    <x v="1"/>
    <m/>
  </r>
  <r>
    <n v="14"/>
    <n v="1628"/>
    <n v="1"/>
    <d v="2014-04-21T00:00:00"/>
    <x v="1"/>
    <n v="1"/>
    <s v="Harlow Neighbors"/>
    <n v="4248293"/>
    <n v="883784"/>
    <m/>
    <m/>
    <s v="BRUCE WIECHERT CUSTOM HOMES"/>
    <m/>
    <s v="3224 SORREL WAY"/>
    <x v="1"/>
    <x v="1"/>
    <x v="1"/>
    <m/>
  </r>
  <r>
    <n v="14"/>
    <n v="1743"/>
    <n v="1"/>
    <d v="2014-04-21T00:00:00"/>
    <x v="1"/>
    <n v="1"/>
    <s v="Harlow Neighbors"/>
    <n v="4248287"/>
    <n v="883717"/>
    <m/>
    <m/>
    <s v="BRUCE WIECHERT CUSTOM HOMES"/>
    <m/>
    <s v="3218 SORREL WAY"/>
    <x v="1"/>
    <x v="1"/>
    <x v="1"/>
    <m/>
  </r>
  <r>
    <n v="14"/>
    <n v="1797"/>
    <n v="1"/>
    <d v="2014-04-22T00:00:00"/>
    <x v="1"/>
    <n v="1"/>
    <s v="South University Neighborhood Association"/>
    <n v="4244379"/>
    <n v="873547"/>
    <m/>
    <m/>
    <s v="WEST JANE A"/>
    <m/>
    <s v="2261 UNIVERSITY ST"/>
    <x v="1"/>
    <x v="1"/>
    <x v="1"/>
    <m/>
  </r>
  <r>
    <n v="14"/>
    <n v="1236"/>
    <n v="1"/>
    <d v="2014-04-24T00:00:00"/>
    <x v="1"/>
    <n v="1"/>
    <s v="River Road Community Organization"/>
    <n v="4233411"/>
    <n v="885996"/>
    <m/>
    <m/>
    <s v="DICUS KRISTOPHER J"/>
    <m/>
    <s v="465 RIVER RD"/>
    <x v="1"/>
    <x v="1"/>
    <x v="1"/>
    <m/>
  </r>
  <r>
    <n v="14"/>
    <n v="1865"/>
    <n v="1"/>
    <d v="2014-04-24T00:00:00"/>
    <x v="1"/>
    <n v="1"/>
    <s v="Unknown"/>
    <m/>
    <m/>
    <m/>
    <m/>
    <s v="RIDGEWOOD CONSTRUCTION"/>
    <m/>
    <s v="2953 AVA"/>
    <x v="1"/>
    <x v="1"/>
    <x v="1"/>
    <m/>
  </r>
  <r>
    <n v="14"/>
    <n v="1997"/>
    <n v="1"/>
    <d v="2014-04-24T00:00:00"/>
    <x v="1"/>
    <n v="1"/>
    <s v="Active Bethel Citizens"/>
    <n v="4211714"/>
    <n v="889760"/>
    <m/>
    <s v="Stoneridge"/>
    <s v="HAYDEN HOMES LLC"/>
    <m/>
    <s v="1872 ADELMAN LP"/>
    <x v="1"/>
    <x v="1"/>
    <x v="1"/>
    <m/>
  </r>
  <r>
    <n v="13"/>
    <n v="6765"/>
    <n v="1"/>
    <d v="2014-04-28T00:00:00"/>
    <x v="3"/>
    <n v="3"/>
    <s v="Jefferson Westside Neighbors"/>
    <n v="4239506"/>
    <n v="876900"/>
    <s v="Professional Office Bldg"/>
    <m/>
    <s v="IVERSON JORDAN"/>
    <m/>
    <s v="1460 WILLAMETTE ST"/>
    <x v="1"/>
    <x v="0"/>
    <x v="0"/>
    <m/>
  </r>
  <r>
    <n v="14"/>
    <n v="1747"/>
    <n v="1"/>
    <d v="2014-04-28T00:00:00"/>
    <x v="1"/>
    <n v="1"/>
    <s v="Santa Clara Community Organization"/>
    <n v="4222119"/>
    <n v="902421"/>
    <m/>
    <m/>
    <s v="NORDIC HOMES &amp; CONSTRUCTION"/>
    <m/>
    <s v="3438 CABERNET LN"/>
    <x v="1"/>
    <x v="1"/>
    <x v="1"/>
    <m/>
  </r>
  <r>
    <n v="14"/>
    <n v="2022"/>
    <n v="1"/>
    <d v="2014-04-28T00:00:00"/>
    <x v="1"/>
    <n v="1"/>
    <s v="Northeast Neighbors"/>
    <n v="4249035"/>
    <n v="895631"/>
    <m/>
    <s v="005-353"/>
    <s v="FUTURE B HOMES INC"/>
    <m/>
    <s v="3066 LORD BYRON PL"/>
    <x v="1"/>
    <x v="1"/>
    <x v="1"/>
    <m/>
  </r>
  <r>
    <n v="14"/>
    <n v="1882"/>
    <n v="1"/>
    <d v="2014-05-01T00:00:00"/>
    <x v="1"/>
    <n v="1"/>
    <s v="Churchill Area Neighbors"/>
    <n v="4224174"/>
    <n v="867999"/>
    <m/>
    <m/>
    <s v="STONE BRIDGE HOMES NW LLC"/>
    <m/>
    <s v="3571 VISTA HEIGHTS LN"/>
    <x v="1"/>
    <x v="1"/>
    <x v="1"/>
    <m/>
  </r>
  <r>
    <n v="14"/>
    <n v="2054"/>
    <n v="1"/>
    <d v="2014-05-05T00:00:00"/>
    <x v="1"/>
    <n v="1"/>
    <s v="Unknown"/>
    <m/>
    <m/>
    <m/>
    <m/>
    <s v="GARY KONOLD BUILDER"/>
    <m/>
    <s v="393 LENORE LP"/>
    <x v="1"/>
    <x v="1"/>
    <x v="1"/>
    <m/>
  </r>
  <r>
    <n v="14"/>
    <n v="1998"/>
    <n v="1"/>
    <d v="2014-05-06T00:00:00"/>
    <x v="1"/>
    <n v="1"/>
    <s v="Unknown"/>
    <m/>
    <m/>
    <m/>
    <m/>
    <s v="HAYDEN HOMES LLC"/>
    <m/>
    <s v="1856 ADELMAN LP"/>
    <x v="1"/>
    <x v="1"/>
    <x v="1"/>
    <m/>
  </r>
  <r>
    <n v="14"/>
    <n v="2088"/>
    <n v="1"/>
    <d v="2014-05-06T00:00:00"/>
    <x v="1"/>
    <n v="1"/>
    <s v="Unknown"/>
    <m/>
    <m/>
    <m/>
    <m/>
    <s v="HABITAT FOR HUMANITY"/>
    <m/>
    <s v="3613 YOGI WAY"/>
    <x v="1"/>
    <x v="1"/>
    <x v="1"/>
    <m/>
  </r>
  <r>
    <n v="14"/>
    <n v="2005"/>
    <n v="1"/>
    <d v="2014-05-07T00:00:00"/>
    <x v="1"/>
    <n v="1"/>
    <s v="Unknown"/>
    <m/>
    <m/>
    <m/>
    <m/>
    <s v="RUHOFF RODNEY C"/>
    <m/>
    <s v="3345 AMHERST WAY"/>
    <x v="1"/>
    <x v="1"/>
    <x v="1"/>
    <m/>
  </r>
  <r>
    <n v="14"/>
    <n v="1917"/>
    <n v="1"/>
    <d v="2014-05-08T00:00:00"/>
    <x v="1"/>
    <n v="1"/>
    <s v="Santa Clara Community Organization"/>
    <n v="4222198"/>
    <n v="903354"/>
    <m/>
    <m/>
    <s v="BRUCE WIECHERT CUSTOM HOMES"/>
    <m/>
    <s v="3554 BUTTERFLY CREEK LN"/>
    <x v="1"/>
    <x v="1"/>
    <x v="1"/>
    <m/>
  </r>
  <r>
    <n v="14"/>
    <n v="2559"/>
    <n v="1"/>
    <d v="2014-05-09T00:00:00"/>
    <x v="4"/>
    <n v="1"/>
    <s v="Active Bethel Citizens"/>
    <n v="4214888"/>
    <n v="895429"/>
    <m/>
    <m/>
    <s v="SAINT LUCIA/ROWAN OAK MHC LL"/>
    <m/>
    <s v="2333 N TERRY ST, Unit 70"/>
    <x v="1"/>
    <x v="1"/>
    <x v="1"/>
    <m/>
  </r>
  <r>
    <n v="14"/>
    <n v="1788"/>
    <n v="1"/>
    <d v="2014-05-12T00:00:00"/>
    <x v="1"/>
    <n v="1"/>
    <s v="Unknown"/>
    <m/>
    <m/>
    <m/>
    <m/>
    <s v="EQUITY HOME BUILDERS"/>
    <m/>
    <s v="3668 SNOWBERRY RD"/>
    <x v="1"/>
    <x v="1"/>
    <x v="1"/>
    <m/>
  </r>
  <r>
    <n v="14"/>
    <n v="1789"/>
    <n v="1"/>
    <d v="2014-05-12T00:00:00"/>
    <x v="1"/>
    <n v="1"/>
    <s v="Unknown"/>
    <m/>
    <m/>
    <m/>
    <m/>
    <s v="EQUITY HOME BUILDERS"/>
    <m/>
    <s v="3678 SNOWBERRY RD"/>
    <x v="1"/>
    <x v="1"/>
    <x v="1"/>
    <m/>
  </r>
  <r>
    <n v="14"/>
    <n v="2266"/>
    <n v="1"/>
    <d v="2014-05-13T00:00:00"/>
    <x v="1"/>
    <n v="1"/>
    <s v="Santa Clara Community Organization"/>
    <n v="4222343"/>
    <n v="903616"/>
    <m/>
    <m/>
    <s v="BRUCE WIECHERT CUSTOM HOMES"/>
    <m/>
    <s v="3593 BUTTERFLY CREEK LN"/>
    <x v="1"/>
    <x v="1"/>
    <x v="1"/>
    <m/>
  </r>
  <r>
    <n v="14"/>
    <n v="2333"/>
    <n v="1"/>
    <d v="2014-05-15T00:00:00"/>
    <x v="1"/>
    <n v="1"/>
    <s v="Northeast Neighbors"/>
    <n v="4244835"/>
    <n v="899430"/>
    <m/>
    <m/>
    <s v="HEITMAN CUSTOM HOMES"/>
    <m/>
    <s v="3731 NORWICH AVE"/>
    <x v="1"/>
    <x v="1"/>
    <x v="1"/>
    <m/>
  </r>
  <r>
    <n v="14"/>
    <n v="2182"/>
    <n v="1"/>
    <d v="2014-05-21T00:00:00"/>
    <x v="1"/>
    <n v="1"/>
    <s v="Santa Clara Community Organization"/>
    <n v="4228883"/>
    <n v="899170"/>
    <m/>
    <m/>
    <s v="CHANEY NICHOLAS"/>
    <m/>
    <s v="241 IRVING RD"/>
    <x v="1"/>
    <x v="1"/>
    <x v="1"/>
    <m/>
  </r>
  <r>
    <n v="14"/>
    <n v="2298"/>
    <n v="1"/>
    <d v="2014-05-21T00:00:00"/>
    <x v="9"/>
    <n v="1"/>
    <s v="Cal Young Neighborhood Association"/>
    <n v="4243449"/>
    <n v="884885"/>
    <m/>
    <m/>
    <s v="SMITH DAVID E &amp; ANNETTE M"/>
    <m/>
    <s v="2169 WESTWOOD LN"/>
    <x v="1"/>
    <x v="3"/>
    <x v="0"/>
    <s v="ok; this is a townhome."/>
  </r>
  <r>
    <n v="14"/>
    <n v="2303"/>
    <n v="1"/>
    <d v="2014-05-21T00:00:00"/>
    <x v="9"/>
    <n v="1"/>
    <s v="Cal Young Neighborhood Association"/>
    <n v="4243450"/>
    <n v="884928"/>
    <m/>
    <m/>
    <s v="SMITH DAVID E &amp; ANNETTE M"/>
    <m/>
    <s v="2173 WESTWOOD LN"/>
    <x v="1"/>
    <x v="3"/>
    <x v="0"/>
    <s v="ok; this is a townhome."/>
  </r>
  <r>
    <n v="14"/>
    <n v="2306"/>
    <n v="1"/>
    <d v="2014-05-21T00:00:00"/>
    <x v="9"/>
    <n v="1"/>
    <s v="Cal Young Neighborhood Association"/>
    <n v="4243452"/>
    <n v="884974"/>
    <m/>
    <m/>
    <s v="SMITH DAVID E &amp; ANNETTE M"/>
    <m/>
    <s v="2181 WESTWOOD LN"/>
    <x v="1"/>
    <x v="3"/>
    <x v="0"/>
    <s v="ok; this is a townhome."/>
  </r>
  <r>
    <n v="14"/>
    <n v="2477"/>
    <n v="1"/>
    <d v="2014-05-21T00:00:00"/>
    <x v="1"/>
    <n v="1"/>
    <s v="Santa Clara Community Organization"/>
    <n v="4228891"/>
    <n v="899240"/>
    <m/>
    <m/>
    <s v="CHANEY NICHOLAS"/>
    <m/>
    <s v="237 IRVING RD"/>
    <x v="1"/>
    <x v="1"/>
    <x v="1"/>
    <m/>
  </r>
  <r>
    <n v="14"/>
    <n v="2308"/>
    <n v="1"/>
    <d v="2014-05-22T00:00:00"/>
    <x v="9"/>
    <n v="1"/>
    <s v="Cal Young Neighborhood Association"/>
    <n v="4243544"/>
    <n v="884975"/>
    <m/>
    <m/>
    <s v="SMITH DAVID E &amp; ANNETTE M"/>
    <m/>
    <s v="2185 WESTWOOD LN"/>
    <x v="1"/>
    <x v="3"/>
    <x v="0"/>
    <s v="ok; this is a townhome."/>
  </r>
  <r>
    <n v="14"/>
    <n v="2309"/>
    <n v="1"/>
    <d v="2014-05-22T00:00:00"/>
    <x v="9"/>
    <n v="1"/>
    <s v="Cal Young Neighborhood Association"/>
    <n v="4243543"/>
    <n v="884928"/>
    <m/>
    <m/>
    <s v="SMITH DAVID E &amp; ANNETTE M"/>
    <m/>
    <s v="2191 WESTWOOD LN"/>
    <x v="1"/>
    <x v="3"/>
    <x v="0"/>
    <s v="ok; this is a townhome."/>
  </r>
  <r>
    <n v="14"/>
    <n v="2310"/>
    <n v="1"/>
    <d v="2014-05-22T00:00:00"/>
    <x v="9"/>
    <n v="1"/>
    <s v="Cal Young Neighborhood Association"/>
    <n v="4243540"/>
    <n v="884886"/>
    <m/>
    <m/>
    <s v="SMITH DAVID E &amp; ANNETTE M"/>
    <m/>
    <s v="2197 WESTWOOD LN"/>
    <x v="1"/>
    <x v="3"/>
    <x v="0"/>
    <s v="ok; this is a townhome."/>
  </r>
  <r>
    <n v="13"/>
    <n v="5858"/>
    <n v="1"/>
    <d v="2014-05-23T00:00:00"/>
    <x v="1"/>
    <n v="1"/>
    <s v="River Road Community Organization"/>
    <n v="4230692"/>
    <n v="890006"/>
    <m/>
    <m/>
    <s v="RATERMAN SAGE"/>
    <m/>
    <s v="880 W HILLIARD LN"/>
    <x v="1"/>
    <x v="1"/>
    <x v="1"/>
    <m/>
  </r>
  <r>
    <n v="14"/>
    <n v="1756"/>
    <n v="1"/>
    <d v="2014-05-23T00:00:00"/>
    <x v="10"/>
    <n v="1"/>
    <s v="Churchill Area Neighbors"/>
    <n v="4216551"/>
    <n v="878258"/>
    <s v="Single Family Dwelling"/>
    <m/>
    <s v="WILLOW CREEK HOLDINGS LLC"/>
    <s v="WILLOW CREEK SELF STORAGE"/>
    <s v="29905 WILLOW CREEK RD"/>
    <x v="1"/>
    <x v="1"/>
    <x v="1"/>
    <m/>
  </r>
  <r>
    <n v="14"/>
    <n v="2394"/>
    <n v="1"/>
    <d v="2014-05-23T00:00:00"/>
    <x v="1"/>
    <n v="1"/>
    <s v="Active Bethel Citizens"/>
    <n v="4211962"/>
    <n v="889753"/>
    <m/>
    <m/>
    <s v="HAYDEN HOMES LLC"/>
    <m/>
    <s v="1826 ADELMAN LP"/>
    <x v="1"/>
    <x v="1"/>
    <x v="1"/>
    <m/>
  </r>
  <r>
    <n v="14"/>
    <n v="2496"/>
    <n v="1"/>
    <d v="2014-05-27T00:00:00"/>
    <x v="1"/>
    <n v="1"/>
    <s v="Active Bethel Citizens"/>
    <n v="4211746"/>
    <n v="889907"/>
    <m/>
    <s v="Rockwood"/>
    <s v="HAYDEN HOMES LLC"/>
    <m/>
    <s v="1879 ADELMAN LP"/>
    <x v="1"/>
    <x v="1"/>
    <x v="1"/>
    <m/>
  </r>
  <r>
    <n v="14"/>
    <n v="1329"/>
    <n v="1"/>
    <d v="2014-05-28T00:00:00"/>
    <x v="1"/>
    <n v="1"/>
    <s v="Active Bethel Citizens"/>
    <n v="4214467"/>
    <n v="885477"/>
    <m/>
    <m/>
    <s v="GREEN BRIAR LEVEL 3 PROPERTIES LLC"/>
    <m/>
    <s v="563 ST CHARLES ST"/>
    <x v="1"/>
    <x v="1"/>
    <x v="1"/>
    <m/>
  </r>
  <r>
    <n v="14"/>
    <n v="1884"/>
    <n v="1"/>
    <d v="2014-05-28T00:00:00"/>
    <x v="1"/>
    <n v="1"/>
    <s v="Churchill Area Neighbors"/>
    <n v="4224443"/>
    <n v="868754"/>
    <m/>
    <m/>
    <s v="STONE BRIDGE HOMES NW LLC"/>
    <m/>
    <s v="3415 VISTA HEIGHTS LN"/>
    <x v="1"/>
    <x v="1"/>
    <x v="1"/>
    <m/>
  </r>
  <r>
    <n v="14"/>
    <n v="2290"/>
    <n v="1"/>
    <d v="2014-05-29T00:00:00"/>
    <x v="1"/>
    <n v="1"/>
    <s v="Active Bethel Citizens"/>
    <n v="4220147"/>
    <n v="891294"/>
    <m/>
    <m/>
    <s v="JERNBERG DENNIS S"/>
    <m/>
    <s v="4208 BOSTON LN"/>
    <x v="1"/>
    <x v="1"/>
    <x v="1"/>
    <m/>
  </r>
  <r>
    <n v="14"/>
    <n v="2582"/>
    <n v="1"/>
    <d v="2014-05-30T00:00:00"/>
    <x v="1"/>
    <n v="1"/>
    <s v="Santa Clara Community Organization"/>
    <n v="4231132"/>
    <n v="903667"/>
    <m/>
    <m/>
    <s v="LARRY KENT COOPER CONSTRUCTION"/>
    <m/>
    <s v="3653 YOGI WAY"/>
    <x v="1"/>
    <x v="1"/>
    <x v="1"/>
    <m/>
  </r>
  <r>
    <n v="14"/>
    <n v="2449"/>
    <n v="1"/>
    <d v="2014-06-02T00:00:00"/>
    <x v="2"/>
    <n v="1"/>
    <s v="Laurel Hill Valley Citizens"/>
    <n v="4250554"/>
    <n v="874933"/>
    <m/>
    <m/>
    <s v="GATCHEV TZVETAN"/>
    <m/>
    <s v="2765 E 18TH AVE, Unit A"/>
    <x v="1"/>
    <x v="1"/>
    <x v="1"/>
    <m/>
  </r>
  <r>
    <n v="14"/>
    <n v="2467"/>
    <n v="1"/>
    <d v="2014-06-02T00:00:00"/>
    <x v="1"/>
    <n v="1"/>
    <s v="Northeast Neighbors"/>
    <n v="4249041"/>
    <n v="895660"/>
    <m/>
    <m/>
    <s v="ML EXCHANGE LLC"/>
    <m/>
    <s v="3076 LORD BYRON PL"/>
    <x v="1"/>
    <x v="1"/>
    <x v="1"/>
    <m/>
  </r>
  <r>
    <n v="14"/>
    <n v="2626"/>
    <n v="1"/>
    <d v="2014-06-02T00:00:00"/>
    <x v="1"/>
    <n v="1"/>
    <s v="Santa Clara Community Organization"/>
    <n v="4221976"/>
    <n v="902599"/>
    <m/>
    <m/>
    <s v="NORDIC HOMES &amp; CONSTRUCTION"/>
    <m/>
    <s v="3474 CABERNET LN"/>
    <x v="1"/>
    <x v="1"/>
    <x v="1"/>
    <m/>
  </r>
  <r>
    <n v="14"/>
    <n v="2353"/>
    <n v="1"/>
    <d v="2014-06-03T00:00:00"/>
    <x v="5"/>
    <n v="1"/>
    <s v="Active Bethel Citizens"/>
    <n v="4222995"/>
    <n v="884670"/>
    <m/>
    <m/>
    <s v="KAPAKAHI INVESTMENTS"/>
    <m/>
    <s v="161 WAITE ST"/>
    <x v="1"/>
    <x v="1"/>
    <x v="1"/>
    <m/>
  </r>
  <r>
    <n v="14"/>
    <n v="2679"/>
    <n v="1"/>
    <d v="2014-06-04T00:00:00"/>
    <x v="1"/>
    <n v="1"/>
    <s v="Harlow Neighbors"/>
    <n v="4250522"/>
    <n v="888854"/>
    <m/>
    <m/>
    <s v="MELTEBEKE CONSTRUCTION DBA"/>
    <m/>
    <s v="1196 REGENCY DR"/>
    <x v="1"/>
    <x v="1"/>
    <x v="1"/>
    <m/>
  </r>
  <r>
    <n v="14"/>
    <n v="2289"/>
    <n v="1"/>
    <d v="2014-06-05T00:00:00"/>
    <x v="1"/>
    <n v="1"/>
    <s v="Active Bethel Citizens"/>
    <n v="4220146"/>
    <n v="891239"/>
    <m/>
    <m/>
    <s v="JERNBERG DENNIS S"/>
    <m/>
    <s v="1790 ECHO HOLLOW RD"/>
    <x v="1"/>
    <x v="1"/>
    <x v="1"/>
    <m/>
  </r>
  <r>
    <n v="14"/>
    <n v="2368"/>
    <n v="1"/>
    <d v="2014-06-10T00:00:00"/>
    <x v="1"/>
    <n v="1"/>
    <s v="Churchill Area Neighbors"/>
    <n v="4228230"/>
    <n v="870542"/>
    <m/>
    <m/>
    <s v="KNACKSTEDT JAMES &amp; KARLA"/>
    <m/>
    <s v="2735 SUNCREST AVE"/>
    <x v="1"/>
    <x v="1"/>
    <x v="1"/>
    <m/>
  </r>
  <r>
    <n v="14"/>
    <n v="2773"/>
    <n v="1"/>
    <d v="2014-06-10T00:00:00"/>
    <x v="1"/>
    <n v="1"/>
    <s v="Active Bethel Citizens"/>
    <n v="4212689"/>
    <n v="892608"/>
    <m/>
    <m/>
    <s v="SEEREY JESSIE"/>
    <m/>
    <s v="5531 TRADITION ALY"/>
    <x v="1"/>
    <x v="1"/>
    <x v="1"/>
    <m/>
  </r>
  <r>
    <n v="14"/>
    <n v="2920"/>
    <n v="1"/>
    <d v="2014-06-10T00:00:00"/>
    <x v="1"/>
    <n v="1"/>
    <s v="Santa Clara Community Organization"/>
    <n v="4222206"/>
    <n v="903551"/>
    <m/>
    <m/>
    <s v="BRUCE WIECHERT CUSTOM HOMES"/>
    <m/>
    <s v="3584 BUTTERFLY CREEK LN"/>
    <x v="1"/>
    <x v="1"/>
    <x v="1"/>
    <m/>
  </r>
  <r>
    <n v="14"/>
    <n v="2316"/>
    <n v="1"/>
    <d v="2014-06-12T00:00:00"/>
    <x v="1"/>
    <n v="1"/>
    <s v="Northeast Neighbors"/>
    <n v="4249021"/>
    <n v="895193"/>
    <m/>
    <s v="0058-343"/>
    <s v="FUTURE B HOMES INC"/>
    <m/>
    <s v="2932 LORD BYRON PL"/>
    <x v="1"/>
    <x v="1"/>
    <x v="1"/>
    <m/>
  </r>
  <r>
    <n v="14"/>
    <n v="2636"/>
    <n v="1"/>
    <d v="2014-06-17T00:00:00"/>
    <x v="2"/>
    <n v="1"/>
    <s v="Southeast Neighbors"/>
    <n v="4239487"/>
    <n v="866268"/>
    <m/>
    <m/>
    <s v="WAYMAN JOSEPH L"/>
    <m/>
    <s v="30 E 38TH AVE, Unit A"/>
    <x v="1"/>
    <x v="1"/>
    <x v="1"/>
    <m/>
  </r>
  <r>
    <n v="14"/>
    <n v="2995"/>
    <n v="1"/>
    <d v="2014-06-17T00:00:00"/>
    <x v="1"/>
    <n v="1"/>
    <s v="Southeast Neighbors"/>
    <n v="4246885"/>
    <n v="863971"/>
    <m/>
    <m/>
    <s v="KROLL JILL"/>
    <m/>
    <s v="4231 WENDELL LN"/>
    <x v="1"/>
    <x v="1"/>
    <x v="1"/>
    <m/>
  </r>
  <r>
    <n v="13"/>
    <n v="508"/>
    <n v="1"/>
    <d v="2014-06-19T00:00:00"/>
    <x v="8"/>
    <n v="12"/>
    <s v="River Road Community Organization"/>
    <n v="4231247"/>
    <n v="892728"/>
    <m/>
    <m/>
    <s v="EVERGREEN HOUSING DEVELOPMENT"/>
    <s v="RIVER ROAD APARTMENTS"/>
    <s v="135 HATTON AVE"/>
    <x v="1"/>
    <x v="2"/>
    <x v="0"/>
    <s v="confirmed dus. Need to change BPR use code to 5-19 units?"/>
  </r>
  <r>
    <n v="13"/>
    <n v="509"/>
    <n v="1"/>
    <d v="2014-06-19T00:00:00"/>
    <x v="8"/>
    <n v="12"/>
    <s v="River Road Community Organization"/>
    <n v="4231447"/>
    <n v="892720"/>
    <m/>
    <m/>
    <s v="EVERGREEN HOUSING DEVELOPMENT"/>
    <s v="RIVER ROAD APARTMENTS"/>
    <s v="75 HATTON AVE"/>
    <x v="1"/>
    <x v="2"/>
    <x v="0"/>
    <s v="confirmed dus. Need to change BPR use code to 5-19 units?"/>
  </r>
  <r>
    <n v="13"/>
    <n v="510"/>
    <n v="1"/>
    <d v="2014-06-19T00:00:00"/>
    <x v="8"/>
    <n v="12"/>
    <s v="River Road Community Organization"/>
    <n v="4231532"/>
    <n v="892714"/>
    <m/>
    <m/>
    <s v="EVERGREEN HOUSING DEVELOPMENT"/>
    <s v="RIVER ROAD APARTMENTS"/>
    <s v="65 HATTON AVE"/>
    <x v="1"/>
    <x v="2"/>
    <x v="0"/>
    <s v="confirmed dus. Need to change BPR use code to 5-19 units?"/>
  </r>
  <r>
    <n v="13"/>
    <n v="511"/>
    <n v="1"/>
    <d v="2014-06-19T00:00:00"/>
    <x v="8"/>
    <n v="12"/>
    <s v="River Road Community Organization"/>
    <n v="4231729"/>
    <n v="892717"/>
    <m/>
    <m/>
    <s v="EVERGREEN HOUSING DEVELOPMENT"/>
    <s v="RIVER ROAD APARTMENTS"/>
    <s v="25 HATTON AVE"/>
    <x v="1"/>
    <x v="2"/>
    <x v="0"/>
    <s v="confirmed dus. Need to change BPR use code to 5-19 units?"/>
  </r>
  <r>
    <n v="13"/>
    <n v="512"/>
    <n v="1"/>
    <d v="2014-06-19T00:00:00"/>
    <x v="8"/>
    <n v="12"/>
    <s v="River Road Community Organization"/>
    <n v="4231312"/>
    <n v="892493"/>
    <m/>
    <m/>
    <s v="EVERGREEN HOUSING DEVELOPMENT"/>
    <s v="RIVER ROAD APARTMENTS"/>
    <s v="110 HATTON AVE"/>
    <x v="1"/>
    <x v="2"/>
    <x v="0"/>
    <s v="confirmed dus. Need to change BPR use code to 5-19 units?"/>
  </r>
  <r>
    <n v="13"/>
    <n v="513"/>
    <n v="1"/>
    <d v="2014-06-19T00:00:00"/>
    <x v="8"/>
    <n v="12"/>
    <s v="River Road Community Organization"/>
    <n v="4231501"/>
    <n v="892484"/>
    <m/>
    <m/>
    <s v="EVERGREEN HOUSING DEVELOPMENT"/>
    <s v="RIVER ROAD APARTMENTS"/>
    <s v="70 HATTON AVE"/>
    <x v="1"/>
    <x v="2"/>
    <x v="0"/>
    <s v="confirmed dus. Need to change BPR use code to 5-19 units?"/>
  </r>
  <r>
    <n v="13"/>
    <n v="514"/>
    <n v="1"/>
    <d v="2014-06-19T00:00:00"/>
    <x v="8"/>
    <n v="12"/>
    <s v="River Road Community Organization"/>
    <n v="4231341"/>
    <n v="892487"/>
    <m/>
    <m/>
    <s v="EVERGREEN HOUSING DEVELOPMENT"/>
    <s v="RIVER ROAD APARTMENTS"/>
    <s v="100 HATTON AVE"/>
    <x v="1"/>
    <x v="2"/>
    <x v="0"/>
    <s v="confirmed dus. Need to change BPR use code to 5-19 units?"/>
  </r>
  <r>
    <n v="13"/>
    <n v="515"/>
    <n v="1"/>
    <d v="2014-06-19T00:00:00"/>
    <x v="8"/>
    <n v="12"/>
    <s v="River Road Community Organization"/>
    <n v="4231343"/>
    <n v="892518"/>
    <m/>
    <m/>
    <s v="EVERGREEN HOUSING DEVELOPMENT"/>
    <s v="RIVER ROAD APARTMENTS"/>
    <s v="50 HATTON AVE"/>
    <x v="1"/>
    <x v="2"/>
    <x v="0"/>
    <s v="confirmed dus. Need to change BPR use code to 5-19 units?"/>
  </r>
  <r>
    <n v="13"/>
    <n v="516"/>
    <n v="1"/>
    <d v="2014-06-19T00:00:00"/>
    <x v="8"/>
    <n v="12"/>
    <s v="River Road Community Organization"/>
    <n v="4231514"/>
    <n v="892513"/>
    <m/>
    <m/>
    <s v="EVERGREEN HOUSING DEVELOPMENT"/>
    <s v="RIVER ROAD APARTMENTS"/>
    <s v="20 HATTON AVE"/>
    <x v="1"/>
    <x v="2"/>
    <x v="0"/>
    <s v="confirmed dus. Need to change BPR use code to 5-19 units?"/>
  </r>
  <r>
    <n v="13"/>
    <n v="517"/>
    <n v="1"/>
    <d v="2014-06-19T00:00:00"/>
    <x v="8"/>
    <n v="24"/>
    <s v="River Road Community Organization"/>
    <n v="4231391"/>
    <n v="892487"/>
    <m/>
    <m/>
    <s v="EVERGREEN HOUSING DEVELOPMENT"/>
    <s v="RIVER ROAD APARTMENTS"/>
    <s v="90 HATTON AVE"/>
    <x v="1"/>
    <x v="2"/>
    <x v="0"/>
    <s v="confirmed dus"/>
  </r>
  <r>
    <n v="13"/>
    <n v="518"/>
    <n v="1"/>
    <d v="2014-06-19T00:00:00"/>
    <x v="8"/>
    <n v="12"/>
    <s v="River Road Community Organization"/>
    <n v="4231440"/>
    <n v="892485"/>
    <m/>
    <m/>
    <s v="EVERGREEN HOUSING DEVELOPMENT"/>
    <s v="RIVER ROAD APARTMENTS"/>
    <s v="80 HATTON AVE"/>
    <x v="1"/>
    <x v="2"/>
    <x v="0"/>
    <s v="confirmed dus. Need to change BPR use code to 5-19 units?"/>
  </r>
  <r>
    <n v="13"/>
    <n v="519"/>
    <n v="1"/>
    <d v="2014-06-19T00:00:00"/>
    <x v="8"/>
    <n v="24"/>
    <s v="River Road Community Organization"/>
    <n v="4231397"/>
    <n v="892512"/>
    <m/>
    <m/>
    <s v="EVERGREEN HOUSING DEVELOPMENT"/>
    <s v="RIVER ROAD APARTMENTS"/>
    <s v="40 HATTON AVE"/>
    <x v="1"/>
    <x v="2"/>
    <x v="0"/>
    <s v="confirmed dus"/>
  </r>
  <r>
    <n v="13"/>
    <n v="520"/>
    <n v="1"/>
    <d v="2014-06-19T00:00:00"/>
    <x v="8"/>
    <n v="24"/>
    <s v="River Road Community Organization"/>
    <n v="4231458"/>
    <n v="892511"/>
    <m/>
    <m/>
    <s v="EVERGREEN HOUSING DEVELOPMENT"/>
    <s v="RIVER ROAD APARTMENTS"/>
    <s v="30 HATTON AVE"/>
    <x v="1"/>
    <x v="2"/>
    <x v="0"/>
    <s v="confirmed dus"/>
  </r>
  <r>
    <n v="14"/>
    <n v="1955"/>
    <n v="1"/>
    <d v="2014-06-20T00:00:00"/>
    <x v="2"/>
    <n v="1"/>
    <s v="South University Neighborhood Association"/>
    <n v="4243591"/>
    <n v="874347"/>
    <m/>
    <m/>
    <s v="STREISINGER LOTTE"/>
    <m/>
    <s v="2074 POTTER ALY, Unit A"/>
    <x v="1"/>
    <x v="1"/>
    <x v="1"/>
    <m/>
  </r>
  <r>
    <n v="14"/>
    <n v="2716"/>
    <n v="1"/>
    <d v="2014-06-20T00:00:00"/>
    <x v="2"/>
    <n v="1"/>
    <s v="Cal Young Neighborhood Association"/>
    <n v="4240053"/>
    <n v="891229"/>
    <m/>
    <m/>
    <s v="GALLINGER JOHN"/>
    <m/>
    <s v="1362 JEPPESEN AVE, Unit A"/>
    <x v="1"/>
    <x v="1"/>
    <x v="1"/>
    <m/>
  </r>
  <r>
    <n v="14"/>
    <n v="2725"/>
    <n v="1"/>
    <d v="2014-06-23T00:00:00"/>
    <x v="1"/>
    <n v="1"/>
    <s v="Churchill Area Neighbors"/>
    <n v="4227024"/>
    <n v="873915"/>
    <m/>
    <m/>
    <s v="RUSSELL MARGO &amp; DONDI"/>
    <m/>
    <s v="2379 TODD ST"/>
    <x v="1"/>
    <x v="1"/>
    <x v="1"/>
    <m/>
  </r>
  <r>
    <n v="14"/>
    <n v="3186"/>
    <n v="1"/>
    <d v="2014-06-24T00:00:00"/>
    <x v="1"/>
    <n v="1"/>
    <s v="Santa Clara Community Organization"/>
    <n v="4232227"/>
    <n v="900454"/>
    <m/>
    <m/>
    <s v="FUTURE B HOMES INC"/>
    <m/>
    <s v="2944 MILES WAY"/>
    <x v="1"/>
    <x v="1"/>
    <x v="1"/>
    <m/>
  </r>
  <r>
    <n v="14"/>
    <n v="3264"/>
    <n v="1"/>
    <d v="2014-06-24T00:00:00"/>
    <x v="1"/>
    <n v="1"/>
    <s v="Unknown"/>
    <m/>
    <m/>
    <m/>
    <m/>
    <s v="WIECHERT BRUCE"/>
    <m/>
    <s v="3577 BUTTERFLY CREEK DR"/>
    <x v="1"/>
    <x v="1"/>
    <x v="1"/>
    <m/>
  </r>
  <r>
    <n v="14"/>
    <n v="2881"/>
    <n v="1"/>
    <d v="2014-06-26T00:00:00"/>
    <x v="1"/>
    <n v="1"/>
    <s v="Unknown"/>
    <m/>
    <m/>
    <m/>
    <m/>
    <s v="MAHADEVAN KARTHIK"/>
    <m/>
    <s v="1121 CRENSHAW"/>
    <x v="1"/>
    <x v="1"/>
    <x v="1"/>
    <m/>
  </r>
  <r>
    <n v="14"/>
    <n v="1977"/>
    <n v="1"/>
    <d v="2014-06-27T00:00:00"/>
    <x v="1"/>
    <n v="1"/>
    <s v="Amazon Neighbors Association"/>
    <n v="4245212"/>
    <n v="872438"/>
    <m/>
    <m/>
    <s v="STEWART KRISTINA A"/>
    <m/>
    <s v="1486 E 25TH AVE, Unit A"/>
    <x v="1"/>
    <x v="1"/>
    <x v="1"/>
    <s v="change units from 0 to 1"/>
  </r>
  <r>
    <n v="14"/>
    <n v="3021"/>
    <n v="1"/>
    <d v="2014-06-30T00:00:00"/>
    <x v="1"/>
    <n v="1"/>
    <s v="Southeast Neighbors"/>
    <n v="4238627"/>
    <n v="861094"/>
    <m/>
    <m/>
    <s v="QUANTUM CONSTRUCTION DBA"/>
    <m/>
    <s v="31 MARLBORO LN"/>
    <x v="1"/>
    <x v="1"/>
    <x v="1"/>
    <m/>
  </r>
  <r>
    <n v="14"/>
    <n v="3256"/>
    <n v="1"/>
    <d v="2014-07-01T00:00:00"/>
    <x v="1"/>
    <n v="1"/>
    <s v="Unknown"/>
    <m/>
    <m/>
    <m/>
    <m/>
    <s v="WESTER KATRINA"/>
    <m/>
    <s v="3646 STERLING WOODS DR"/>
    <x v="1"/>
    <x v="1"/>
    <x v="1"/>
    <m/>
  </r>
  <r>
    <n v="14"/>
    <n v="3327"/>
    <n v="1"/>
    <d v="2014-07-02T00:00:00"/>
    <x v="1"/>
    <n v="1"/>
    <s v="Santa Clara Community Organization"/>
    <n v="4222457"/>
    <n v="903368"/>
    <m/>
    <m/>
    <s v="WIECHERT BRUCE"/>
    <m/>
    <s v="3547 BUTTERFLY CREEK LN"/>
    <x v="1"/>
    <x v="1"/>
    <x v="1"/>
    <m/>
  </r>
  <r>
    <n v="14"/>
    <n v="3312"/>
    <n v="1"/>
    <d v="2014-07-03T00:00:00"/>
    <x v="1"/>
    <n v="1"/>
    <s v="Santa Clara Community Organization"/>
    <n v="4222432"/>
    <n v="903605"/>
    <m/>
    <s v="Stonecreek"/>
    <s v="WIECHERT BRUCE"/>
    <m/>
    <s v="3585 BUTTERFLY CREEK LN"/>
    <x v="1"/>
    <x v="1"/>
    <x v="1"/>
    <m/>
  </r>
  <r>
    <n v="14"/>
    <n v="3386"/>
    <n v="1"/>
    <d v="2014-07-03T00:00:00"/>
    <x v="1"/>
    <n v="1"/>
    <s v="Unknown"/>
    <m/>
    <m/>
    <m/>
    <s v="Sequoia"/>
    <s v="BRUCE WIECHERT CUSTOM HOMES"/>
    <m/>
    <s v="3555 BUTTERFLY  CREEK LN"/>
    <x v="1"/>
    <x v="1"/>
    <x v="1"/>
    <m/>
  </r>
  <r>
    <n v="14"/>
    <n v="3364"/>
    <n v="1"/>
    <d v="2014-07-07T00:00:00"/>
    <x v="1"/>
    <n v="1"/>
    <s v="Active Bethel Citizens"/>
    <n v="4212645"/>
    <n v="892595"/>
    <m/>
    <m/>
    <s v="SEERY JESSE"/>
    <m/>
    <s v="5539 TRADITION ALY"/>
    <x v="1"/>
    <x v="1"/>
    <x v="1"/>
    <m/>
  </r>
  <r>
    <n v="14"/>
    <n v="3363"/>
    <n v="1"/>
    <d v="2014-07-08T00:00:00"/>
    <x v="1"/>
    <n v="1"/>
    <s v="Active Bethel Citizens"/>
    <n v="4212727"/>
    <n v="892596"/>
    <m/>
    <m/>
    <s v="SEERY JESSE"/>
    <m/>
    <s v="5523 TRADITION ALY"/>
    <x v="1"/>
    <x v="1"/>
    <x v="1"/>
    <m/>
  </r>
  <r>
    <n v="14"/>
    <n v="2577"/>
    <n v="1"/>
    <d v="2014-07-09T00:00:00"/>
    <x v="5"/>
    <n v="1"/>
    <s v="River Road Community Organization"/>
    <n v="4230742"/>
    <n v="890043"/>
    <m/>
    <m/>
    <s v="KREINDEL JOEL (RICO)"/>
    <m/>
    <s v="870 W HILLIARD LN"/>
    <x v="1"/>
    <x v="1"/>
    <x v="1"/>
    <m/>
  </r>
  <r>
    <n v="14"/>
    <n v="3470"/>
    <n v="1"/>
    <d v="2014-07-09T00:00:00"/>
    <x v="1"/>
    <n v="1"/>
    <s v="South University Neighborhood Association"/>
    <n v="4242601"/>
    <n v="873532"/>
    <m/>
    <m/>
    <s v="WOODS WAZIR"/>
    <m/>
    <s v="2281 ALDER ALY"/>
    <x v="1"/>
    <x v="1"/>
    <x v="1"/>
    <s v="change units from 0 to 1"/>
  </r>
  <r>
    <n v="14"/>
    <n v="1419"/>
    <n v="1"/>
    <d v="2014-07-11T00:00:00"/>
    <x v="11"/>
    <n v="4"/>
    <s v="Northeast Neighbors"/>
    <n v="4246270"/>
    <n v="896259"/>
    <s v="Apartment  1-4 Units"/>
    <s v="Bascom Village"/>
    <s v="ST VINCENT DE PAUL"/>
    <m/>
    <s v="3090 MATT DR"/>
    <x v="1"/>
    <x v="0"/>
    <x v="0"/>
    <s v="rec room  and 4 dwellings"/>
  </r>
  <r>
    <n v="14"/>
    <n v="1420"/>
    <n v="1"/>
    <d v="2014-07-11T00:00:00"/>
    <x v="0"/>
    <n v="2"/>
    <s v="Northeast Neighbors"/>
    <n v="4246139"/>
    <n v="896235"/>
    <m/>
    <s v="Bascom Village"/>
    <s v="ST VINCENT DE PAUL"/>
    <m/>
    <s v="2464 PARK VIEW DR"/>
    <x v="1"/>
    <x v="0"/>
    <x v="0"/>
    <m/>
  </r>
  <r>
    <n v="14"/>
    <n v="1421"/>
    <n v="1"/>
    <d v="2014-07-11T00:00:00"/>
    <x v="0"/>
    <n v="2"/>
    <s v="Northeast Neighbors"/>
    <n v="4246093"/>
    <n v="896235"/>
    <m/>
    <s v="Bascom Village"/>
    <s v="ST VINCENT DE PAUL"/>
    <m/>
    <s v="2452 PARK VIEW DR"/>
    <x v="1"/>
    <x v="0"/>
    <x v="0"/>
    <m/>
  </r>
  <r>
    <n v="14"/>
    <n v="1422"/>
    <n v="1"/>
    <d v="2014-07-11T00:00:00"/>
    <x v="0"/>
    <n v="2"/>
    <s v="Northeast Neighbors"/>
    <n v="4246057"/>
    <n v="896237"/>
    <m/>
    <s v="Bascom Village"/>
    <s v="ST VINCENT DE PAUL"/>
    <m/>
    <s v="2438 PARK VIEW DR"/>
    <x v="1"/>
    <x v="0"/>
    <x v="0"/>
    <m/>
  </r>
  <r>
    <n v="14"/>
    <n v="1423"/>
    <n v="1"/>
    <d v="2014-07-11T00:00:00"/>
    <x v="0"/>
    <n v="2"/>
    <s v="Northeast Neighbors"/>
    <n v="4246010"/>
    <n v="896237"/>
    <m/>
    <s v="Bascom Village"/>
    <s v="ST VINCENT DE PAUL"/>
    <m/>
    <s v="2420 PARK VIEW DR"/>
    <x v="1"/>
    <x v="0"/>
    <x v="0"/>
    <m/>
  </r>
  <r>
    <n v="14"/>
    <n v="1424"/>
    <n v="1"/>
    <d v="2014-07-11T00:00:00"/>
    <x v="0"/>
    <n v="2"/>
    <s v="Northeast Neighbors"/>
    <n v="4245961"/>
    <n v="896240"/>
    <m/>
    <s v="Bascom Village"/>
    <s v="ST VINCENT DE PAUL"/>
    <m/>
    <s v="2410 PARK VIEW DR"/>
    <x v="1"/>
    <x v="0"/>
    <x v="0"/>
    <m/>
  </r>
  <r>
    <n v="14"/>
    <n v="1425"/>
    <n v="1"/>
    <d v="2014-07-11T00:00:00"/>
    <x v="0"/>
    <n v="2"/>
    <s v="Northeast Neighbors"/>
    <n v="4246270"/>
    <n v="896239"/>
    <m/>
    <s v="Bascom Village"/>
    <s v="ST VINCENT DE PAUL"/>
    <m/>
    <s v="3084 MATT DR"/>
    <x v="1"/>
    <x v="0"/>
    <x v="0"/>
    <m/>
  </r>
  <r>
    <n v="14"/>
    <n v="1426"/>
    <n v="1"/>
    <d v="2014-07-11T00:00:00"/>
    <x v="0"/>
    <n v="2"/>
    <s v="Northeast Neighbors"/>
    <n v="4246270"/>
    <n v="896221"/>
    <m/>
    <s v="Bascom Village"/>
    <s v="ST VINCENT DE PAUL"/>
    <m/>
    <s v="3080 MATT DR"/>
    <x v="1"/>
    <x v="0"/>
    <x v="0"/>
    <m/>
  </r>
  <r>
    <n v="14"/>
    <n v="1427"/>
    <n v="1"/>
    <d v="2014-07-11T00:00:00"/>
    <x v="0"/>
    <n v="2"/>
    <s v="Northeast Neighbors"/>
    <n v="4246270"/>
    <n v="896175"/>
    <m/>
    <s v="Bascom Village"/>
    <s v="ST VINCENT DE PAUL"/>
    <m/>
    <s v="3074 MATT DR"/>
    <x v="1"/>
    <x v="0"/>
    <x v="0"/>
    <m/>
  </r>
  <r>
    <n v="14"/>
    <n v="1428"/>
    <n v="1"/>
    <d v="2014-07-11T00:00:00"/>
    <x v="0"/>
    <n v="2"/>
    <s v="Northeast Neighbors"/>
    <n v="4246269"/>
    <n v="896124"/>
    <m/>
    <s v="Bascom Village"/>
    <s v="ST VINCENT DE PAUL"/>
    <m/>
    <s v="3068 MATT DR"/>
    <x v="1"/>
    <x v="0"/>
    <x v="0"/>
    <m/>
  </r>
  <r>
    <n v="14"/>
    <n v="1429"/>
    <n v="1"/>
    <d v="2014-07-11T00:00:00"/>
    <x v="0"/>
    <n v="2"/>
    <s v="Northeast Neighbors"/>
    <n v="4246270"/>
    <n v="896065"/>
    <m/>
    <s v="Bascom Village"/>
    <s v="ST VINCENT DE PAUL"/>
    <m/>
    <s v="3062 MATT DR"/>
    <x v="1"/>
    <x v="0"/>
    <x v="0"/>
    <m/>
  </r>
  <r>
    <n v="14"/>
    <n v="1430"/>
    <n v="1"/>
    <d v="2014-07-11T00:00:00"/>
    <x v="7"/>
    <n v="8"/>
    <s v="Northeast Neighbors"/>
    <n v="4246271"/>
    <n v="896037"/>
    <m/>
    <s v="Bascom Village"/>
    <s v="ST VINCENT DE PAUL"/>
    <m/>
    <s v="3060 MATT DR"/>
    <x v="1"/>
    <x v="2"/>
    <x v="0"/>
    <m/>
  </r>
  <r>
    <n v="14"/>
    <n v="1431"/>
    <n v="1"/>
    <d v="2014-07-11T00:00:00"/>
    <x v="7"/>
    <n v="7"/>
    <s v="Northeast Neighbors"/>
    <n v="4246269"/>
    <n v="896089"/>
    <m/>
    <s v="Bascom Village"/>
    <s v="ST VINCENT DE PAUL"/>
    <m/>
    <s v="3066 MATT DR"/>
    <x v="1"/>
    <x v="2"/>
    <x v="0"/>
    <m/>
  </r>
  <r>
    <n v="14"/>
    <n v="1432"/>
    <n v="1"/>
    <d v="2014-07-11T00:00:00"/>
    <x v="7"/>
    <n v="7"/>
    <s v="Northeast Neighbors"/>
    <n v="4246269"/>
    <n v="896152"/>
    <m/>
    <s v="Bascom Village"/>
    <s v="ST VINCENT DE PAUL"/>
    <m/>
    <s v="3072 MATT DR"/>
    <x v="1"/>
    <x v="2"/>
    <x v="0"/>
    <m/>
  </r>
  <r>
    <n v="14"/>
    <n v="1433"/>
    <n v="1"/>
    <d v="2014-07-11T00:00:00"/>
    <x v="7"/>
    <n v="7"/>
    <s v="Northeast Neighbors"/>
    <n v="4246270"/>
    <n v="896199"/>
    <m/>
    <s v="Bascom Village"/>
    <s v="ST VINCENT DE PAUL"/>
    <m/>
    <s v="3078 MATT DR"/>
    <x v="1"/>
    <x v="2"/>
    <x v="0"/>
    <m/>
  </r>
  <r>
    <n v="14"/>
    <n v="3534"/>
    <n v="1"/>
    <d v="2014-07-11T00:00:00"/>
    <x v="1"/>
    <n v="1"/>
    <s v="River Road Community Organization"/>
    <n v="4227082"/>
    <n v="890285"/>
    <m/>
    <m/>
    <s v="ZORN TOM"/>
    <m/>
    <s v="1189 VERONICA LN"/>
    <x v="1"/>
    <x v="1"/>
    <x v="1"/>
    <m/>
  </r>
  <r>
    <n v="14"/>
    <n v="2722"/>
    <n v="1"/>
    <d v="2014-07-15T00:00:00"/>
    <x v="1"/>
    <n v="1"/>
    <s v="Santa Clara Community Organization"/>
    <n v="4232099"/>
    <n v="903450"/>
    <m/>
    <m/>
    <s v="WEBER KIMBERLY ANNE &amp; KELLY"/>
    <m/>
    <s v="775 WILKES DR"/>
    <x v="1"/>
    <x v="1"/>
    <x v="1"/>
    <m/>
  </r>
  <r>
    <n v="14"/>
    <n v="3544"/>
    <n v="1"/>
    <d v="2014-07-15T00:00:00"/>
    <x v="1"/>
    <n v="1"/>
    <s v="Active Bethel Citizens"/>
    <n v="4211860"/>
    <n v="889750"/>
    <m/>
    <s v="Umpqua"/>
    <s v="HAYDEN HOMES LLC"/>
    <m/>
    <s v="1842 ADELMAN LP"/>
    <x v="1"/>
    <x v="1"/>
    <x v="1"/>
    <m/>
  </r>
  <r>
    <n v="14"/>
    <n v="3545"/>
    <n v="1"/>
    <d v="2014-07-15T00:00:00"/>
    <x v="1"/>
    <n v="1"/>
    <s v="Active Bethel Citizens"/>
    <n v="4211953"/>
    <n v="889886"/>
    <m/>
    <s v="Teton"/>
    <s v="HAYDEN HOMES LLC"/>
    <m/>
    <s v="1837 ADELMAN LP"/>
    <x v="1"/>
    <x v="1"/>
    <x v="1"/>
    <m/>
  </r>
  <r>
    <n v="14"/>
    <n v="3547"/>
    <n v="1"/>
    <d v="2014-07-16T00:00:00"/>
    <x v="1"/>
    <n v="1"/>
    <s v="River Road Community Organization"/>
    <n v="4230831"/>
    <n v="892202"/>
    <m/>
    <m/>
    <s v="WOODARD MARASHA &amp; CARRIE"/>
    <m/>
    <s v="1365 MANZANA ST"/>
    <x v="1"/>
    <x v="1"/>
    <x v="1"/>
    <m/>
  </r>
  <r>
    <n v="14"/>
    <n v="3493"/>
    <n v="1"/>
    <d v="2014-07-17T00:00:00"/>
    <x v="2"/>
    <n v="1"/>
    <s v="Friendly Area Neighbors"/>
    <n v="4236058"/>
    <n v="873033"/>
    <m/>
    <m/>
    <s v="TAYLOR CALAN K &amp; KARINA J"/>
    <m/>
    <s v="2406 FRIENDLY ST, Unit A"/>
    <x v="1"/>
    <x v="1"/>
    <x v="1"/>
    <m/>
  </r>
  <r>
    <n v="14"/>
    <n v="3710"/>
    <n v="1"/>
    <d v="2014-07-21T00:00:00"/>
    <x v="1"/>
    <n v="1"/>
    <s v="Unknown"/>
    <m/>
    <m/>
    <m/>
    <m/>
    <s v="FUTURE B HOMES INC"/>
    <m/>
    <s v="2942 LORD BYRON"/>
    <x v="1"/>
    <x v="1"/>
    <x v="1"/>
    <m/>
  </r>
  <r>
    <n v="14"/>
    <n v="3253"/>
    <n v="1"/>
    <d v="2014-07-22T00:00:00"/>
    <x v="1"/>
    <n v="1"/>
    <s v="Churchill Area Neighbors"/>
    <n v="4224222"/>
    <n v="868606"/>
    <m/>
    <m/>
    <s v="STONE BRIDGE HOMES NW LLC"/>
    <m/>
    <s v="3463 VISTA HEIGHTS LN"/>
    <x v="1"/>
    <x v="1"/>
    <x v="1"/>
    <m/>
  </r>
  <r>
    <n v="14"/>
    <n v="2736"/>
    <n v="1"/>
    <d v="2014-07-25T00:00:00"/>
    <x v="1"/>
    <n v="1"/>
    <s v="Southeast Neighbors"/>
    <n v="4246399"/>
    <n v="863468"/>
    <m/>
    <m/>
    <s v="GREENLEAF PROPERTIES LLC"/>
    <m/>
    <s v="1845 E 43RD AVE"/>
    <x v="1"/>
    <x v="1"/>
    <x v="1"/>
    <m/>
  </r>
  <r>
    <n v="14"/>
    <n v="3712"/>
    <n v="1"/>
    <d v="2014-07-28T00:00:00"/>
    <x v="1"/>
    <n v="1"/>
    <s v="Northeast Neighbors"/>
    <n v="4250612"/>
    <n v="893771"/>
    <m/>
    <m/>
    <s v="BUTLER DANE"/>
    <m/>
    <s v="3343 WYNDHAM CT"/>
    <x v="1"/>
    <x v="1"/>
    <x v="1"/>
    <m/>
  </r>
  <r>
    <n v="14"/>
    <n v="2617"/>
    <n v="1"/>
    <d v="2014-07-29T00:00:00"/>
    <x v="0"/>
    <n v="2"/>
    <s v="Santa Clara Community Organization"/>
    <n v="4233603"/>
    <n v="903137"/>
    <m/>
    <m/>
    <s v="ZEEDYK STEVEN J &amp; NOEL"/>
    <m/>
    <s v="1189 RIVER LOOP 1"/>
    <x v="1"/>
    <x v="0"/>
    <x v="0"/>
    <m/>
  </r>
  <r>
    <n v="14"/>
    <n v="3928"/>
    <n v="1"/>
    <d v="2014-07-30T00:00:00"/>
    <x v="1"/>
    <n v="1"/>
    <s v="Active Bethel Citizens"/>
    <n v="4211796"/>
    <n v="889897"/>
    <m/>
    <m/>
    <s v="HAYDEN HOMES LLC"/>
    <m/>
    <s v="1861 ADELMAN LP"/>
    <x v="1"/>
    <x v="1"/>
    <x v="1"/>
    <m/>
  </r>
  <r>
    <n v="14"/>
    <n v="3927"/>
    <n v="1"/>
    <d v="2014-08-05T00:00:00"/>
    <x v="1"/>
    <n v="1"/>
    <s v="Active Bethel Citizens"/>
    <n v="4211735"/>
    <n v="889995"/>
    <m/>
    <s v="Jordan"/>
    <s v="HAYDEN HOMES LLC"/>
    <m/>
    <s v="5769 AVALON ALY"/>
    <x v="1"/>
    <x v="1"/>
    <x v="1"/>
    <m/>
  </r>
  <r>
    <n v="14"/>
    <n v="4121"/>
    <n v="1"/>
    <d v="2014-08-05T00:00:00"/>
    <x v="1"/>
    <n v="1"/>
    <s v="Churchill Area Neighbors"/>
    <n v="4224747"/>
    <n v="877105"/>
    <m/>
    <s v="Tamarack G L"/>
    <s v="BRUCE WIECHERT CUSTOM HOMES"/>
    <m/>
    <s v="3741 PACHYSANDRA PL"/>
    <x v="1"/>
    <x v="1"/>
    <x v="1"/>
    <m/>
  </r>
  <r>
    <n v="14"/>
    <n v="4122"/>
    <n v="1"/>
    <d v="2014-08-05T00:00:00"/>
    <x v="1"/>
    <n v="1"/>
    <s v="Churchill Area Neighbors"/>
    <n v="4224799"/>
    <n v="877098"/>
    <m/>
    <m/>
    <s v="BRUCE WIECHERT CUSTOM HOMES"/>
    <m/>
    <s v="3735 PACHYSANDRA PL"/>
    <x v="1"/>
    <x v="1"/>
    <x v="1"/>
    <m/>
  </r>
  <r>
    <n v="14"/>
    <n v="3546"/>
    <n v="1"/>
    <d v="2014-08-08T00:00:00"/>
    <x v="1"/>
    <n v="1"/>
    <s v="River Road Community Organization"/>
    <n v="4231415"/>
    <n v="891564"/>
    <m/>
    <m/>
    <s v="GEROT MIKE &amp; BETH"/>
    <m/>
    <s v="148 ROSETTA AVE"/>
    <x v="1"/>
    <x v="1"/>
    <x v="1"/>
    <m/>
  </r>
  <r>
    <n v="14"/>
    <n v="4102"/>
    <n v="1"/>
    <d v="2014-08-08T00:00:00"/>
    <x v="1"/>
    <n v="1"/>
    <s v="Northeast Neighbors"/>
    <n v="4244702"/>
    <n v="899281"/>
    <m/>
    <m/>
    <s v="HEITMAN CUSTOM HOMES"/>
    <m/>
    <s v="3719 NORWICH AVE"/>
    <x v="1"/>
    <x v="1"/>
    <x v="1"/>
    <m/>
  </r>
  <r>
    <n v="14"/>
    <n v="3251"/>
    <n v="1"/>
    <d v="2014-08-12T00:00:00"/>
    <x v="0"/>
    <n v="2"/>
    <s v="Churchill Area Neighbors"/>
    <n v="4221000"/>
    <n v="876197"/>
    <m/>
    <m/>
    <s v="HENRY GARY"/>
    <m/>
    <s v="4130 HENRY CT"/>
    <x v="1"/>
    <x v="0"/>
    <x v="0"/>
    <m/>
  </r>
  <r>
    <n v="14"/>
    <n v="4025"/>
    <n v="1"/>
    <d v="2014-08-13T00:00:00"/>
    <x v="1"/>
    <n v="1"/>
    <s v="Laurel Hill Valley Citizens"/>
    <n v="4253290"/>
    <n v="872273"/>
    <m/>
    <m/>
    <s v="DAY ERIC L"/>
    <m/>
    <s v="3632 ROCKCRESS RD"/>
    <x v="1"/>
    <x v="1"/>
    <x v="1"/>
    <m/>
  </r>
  <r>
    <n v="14"/>
    <n v="2596"/>
    <n v="1"/>
    <d v="2014-08-14T00:00:00"/>
    <x v="5"/>
    <n v="1"/>
    <s v="Santa Clara Community Organization"/>
    <n v="4233611"/>
    <n v="903094"/>
    <m/>
    <m/>
    <s v="DELACRUZ RIGOBERTO"/>
    <m/>
    <s v="1185 RIVER LOOP 1"/>
    <x v="1"/>
    <x v="1"/>
    <x v="1"/>
    <m/>
  </r>
  <r>
    <n v="14"/>
    <n v="3691"/>
    <n v="1"/>
    <d v="2014-08-14T00:00:00"/>
    <x v="1"/>
    <n v="1"/>
    <s v="Cal Young Neighborhood Association"/>
    <n v="4240450"/>
    <n v="887330"/>
    <m/>
    <m/>
    <s v="MICHAEL HIATT CONSTRUCTION"/>
    <m/>
    <s v="475 SPYGLASS DR"/>
    <x v="1"/>
    <x v="1"/>
    <x v="1"/>
    <m/>
  </r>
  <r>
    <n v="14"/>
    <n v="4103"/>
    <n v="1"/>
    <d v="2014-08-19T00:00:00"/>
    <x v="1"/>
    <n v="1"/>
    <s v="Northeast Neighbors"/>
    <n v="4244644"/>
    <n v="899362"/>
    <m/>
    <m/>
    <s v="HEITMAN CUSTOM HOMES"/>
    <m/>
    <s v="3715 NORWICH AVE"/>
    <x v="1"/>
    <x v="1"/>
    <x v="1"/>
    <m/>
  </r>
  <r>
    <n v="14"/>
    <n v="3487"/>
    <n v="1"/>
    <d v="2014-08-21T00:00:00"/>
    <x v="9"/>
    <n v="1"/>
    <s v="Friendly Area Neighbors"/>
    <n v="4236017"/>
    <n v="871467"/>
    <m/>
    <m/>
    <s v="LUCIA COMMUNITY LLC"/>
    <m/>
    <s v="2722 FRIENDLY ST"/>
    <x v="1"/>
    <x v="3"/>
    <x v="0"/>
    <m/>
  </r>
  <r>
    <n v="14"/>
    <n v="3488"/>
    <n v="1"/>
    <d v="2014-08-21T00:00:00"/>
    <x v="9"/>
    <n v="1"/>
    <s v="Friendly Area Neighbors"/>
    <n v="4235993"/>
    <n v="871468"/>
    <m/>
    <s v="Lucia"/>
    <s v="LUCIA COMMUNITY LLC"/>
    <m/>
    <s v="2724 FRIENDLY ST"/>
    <x v="1"/>
    <x v="3"/>
    <x v="0"/>
    <s v="change du from 0 to 1, because even though building is on the -02 permit, the -02 permit doesn't get &quot;issued&quot;"/>
  </r>
  <r>
    <n v="14"/>
    <n v="3489"/>
    <n v="1"/>
    <d v="2014-08-21T00:00:00"/>
    <x v="9"/>
    <n v="1"/>
    <s v="Friendly Area Neighbors"/>
    <n v="4235974"/>
    <n v="871467"/>
    <m/>
    <m/>
    <s v="LUCIA COMMUNITY LLC"/>
    <m/>
    <s v="2726 FRIENDLY ST"/>
    <x v="1"/>
    <x v="3"/>
    <x v="0"/>
    <s v="change du from 0 to 1, because even though building is on the -02 permit, the -02 permit doesn't get &quot;issued&quot;"/>
  </r>
  <r>
    <n v="14"/>
    <n v="3490"/>
    <n v="1"/>
    <d v="2014-08-21T00:00:00"/>
    <x v="9"/>
    <n v="1"/>
    <s v="Friendly Area Neighbors"/>
    <n v="4235951"/>
    <n v="871469"/>
    <m/>
    <m/>
    <s v="LUCIA COMMUNITY LLC"/>
    <m/>
    <s v="2728 FRIENDLY ST"/>
    <x v="1"/>
    <x v="3"/>
    <x v="0"/>
    <s v="change du from 0 to 1, because even though building is on the -02 permit, the -02 permit doesn't get &quot;issued&quot;"/>
  </r>
  <r>
    <n v="14"/>
    <n v="3713"/>
    <n v="1"/>
    <d v="2014-08-21T00:00:00"/>
    <x v="1"/>
    <n v="1"/>
    <s v="Santa Clara Community Organization"/>
    <n v="4228196"/>
    <n v="899260"/>
    <m/>
    <m/>
    <s v="BRUCE KYLE"/>
    <m/>
    <s v="383 IRVING RD"/>
    <x v="1"/>
    <x v="1"/>
    <x v="1"/>
    <m/>
  </r>
  <r>
    <n v="14"/>
    <n v="4511"/>
    <n v="1"/>
    <d v="2014-08-22T00:00:00"/>
    <x v="1"/>
    <n v="1"/>
    <s v="Active Bethel Citizens"/>
    <n v="4212057"/>
    <n v="889972"/>
    <m/>
    <s v="Orchard"/>
    <s v="HAYDEN HOMES LLC"/>
    <m/>
    <s v="1821 ADELMAN LP"/>
    <x v="1"/>
    <x v="1"/>
    <x v="1"/>
    <m/>
  </r>
  <r>
    <n v="14"/>
    <n v="4575"/>
    <n v="1"/>
    <d v="2014-08-22T00:00:00"/>
    <x v="2"/>
    <n v="1"/>
    <s v="River Road Community Organization"/>
    <n v="4232190"/>
    <n v="889072"/>
    <m/>
    <m/>
    <s v="BAUGNON BRYAN J"/>
    <m/>
    <s v="120 ELKAY DR, Unit A"/>
    <x v="1"/>
    <x v="1"/>
    <x v="1"/>
    <m/>
  </r>
  <r>
    <n v="14"/>
    <n v="4512"/>
    <n v="1"/>
    <d v="2014-08-26T00:00:00"/>
    <x v="1"/>
    <n v="1"/>
    <s v="Active Bethel Citizens"/>
    <n v="4212164"/>
    <n v="889838"/>
    <m/>
    <s v="Waterville w/ 3-car garage"/>
    <s v="HAYDEN HOMES LLC"/>
    <m/>
    <s v="1497 MCCARTY WAY"/>
    <x v="1"/>
    <x v="1"/>
    <x v="1"/>
    <m/>
  </r>
  <r>
    <n v="14"/>
    <n v="4696"/>
    <n v="1"/>
    <d v="2014-08-26T00:00:00"/>
    <x v="1"/>
    <n v="1"/>
    <s v="Churchill Area Neighbors"/>
    <n v="4224275"/>
    <n v="876954"/>
    <m/>
    <s v="Redrock"/>
    <s v="BRUCE WIECHERT CUSTOM HOMES"/>
    <m/>
    <s v="3786 PACHYSANDRA PL"/>
    <x v="1"/>
    <x v="1"/>
    <x v="1"/>
    <m/>
  </r>
  <r>
    <n v="14"/>
    <n v="4703"/>
    <n v="1"/>
    <d v="2014-08-26T00:00:00"/>
    <x v="1"/>
    <n v="1"/>
    <s v="Active Bethel Citizens"/>
    <n v="4212110"/>
    <n v="889973"/>
    <m/>
    <s v="Umpqua"/>
    <s v="HAYDEN HOMES LLC"/>
    <m/>
    <s v="1811 ADELMAN LP"/>
    <x v="1"/>
    <x v="1"/>
    <x v="1"/>
    <m/>
  </r>
  <r>
    <n v="14"/>
    <n v="4705"/>
    <n v="1"/>
    <d v="2014-08-28T00:00:00"/>
    <x v="1"/>
    <n v="1"/>
    <s v="Active Bethel Citizens"/>
    <n v="4211975"/>
    <n v="889980"/>
    <m/>
    <s v="Metolius"/>
    <s v="HAYDEN HOMES LLC"/>
    <m/>
    <s v="5709 AVALON ALY"/>
    <x v="1"/>
    <x v="1"/>
    <x v="1"/>
    <m/>
  </r>
  <r>
    <n v="14"/>
    <n v="4248"/>
    <n v="1"/>
    <d v="2014-08-29T00:00:00"/>
    <x v="2"/>
    <n v="1"/>
    <s v="Jefferson Westside Neighbors"/>
    <n v="4238252"/>
    <n v="876847"/>
    <m/>
    <m/>
    <s v="RANDALL WILLIAM"/>
    <m/>
    <s v="351 W 15TH AVE"/>
    <x v="1"/>
    <x v="1"/>
    <x v="1"/>
    <m/>
  </r>
  <r>
    <n v="14"/>
    <n v="4221"/>
    <n v="1"/>
    <d v="2014-09-08T00:00:00"/>
    <x v="1"/>
    <n v="1"/>
    <s v="Churchill Area Neighbors"/>
    <n v="4224634"/>
    <n v="868390"/>
    <m/>
    <m/>
    <s v="STONE BRIDGE HOMES NW LLC"/>
    <m/>
    <s v="3229 TIMBERLINE DR"/>
    <x v="1"/>
    <x v="1"/>
    <x v="1"/>
    <m/>
  </r>
  <r>
    <n v="14"/>
    <n v="4223"/>
    <n v="1"/>
    <d v="2014-09-08T00:00:00"/>
    <x v="1"/>
    <n v="1"/>
    <s v="Churchill Area Neighbors"/>
    <n v="4224564"/>
    <n v="868506"/>
    <m/>
    <m/>
    <s v="STONE BRIDGE HOMES NW LLC"/>
    <m/>
    <s v="3237 TIMBERLINE DR"/>
    <x v="1"/>
    <x v="1"/>
    <x v="1"/>
    <m/>
  </r>
  <r>
    <n v="14"/>
    <n v="1933"/>
    <n v="1"/>
    <d v="2014-09-09T00:00:00"/>
    <x v="1"/>
    <n v="1"/>
    <s v="Southeast Neighbors"/>
    <n v="4241382"/>
    <n v="870076"/>
    <m/>
    <m/>
    <s v="THERRELL MATTHEW"/>
    <m/>
    <s v="2945 FERRY ST"/>
    <x v="1"/>
    <x v="1"/>
    <x v="1"/>
    <m/>
  </r>
  <r>
    <n v="14"/>
    <n v="4371"/>
    <n v="1"/>
    <d v="2014-09-09T00:00:00"/>
    <x v="1"/>
    <n v="1"/>
    <s v="Active Bethel Citizens"/>
    <n v="4214471"/>
    <n v="885804"/>
    <m/>
    <m/>
    <s v="M N H CONSTRUCTION"/>
    <m/>
    <s v="639 ST CHARLES ST"/>
    <x v="1"/>
    <x v="1"/>
    <x v="1"/>
    <m/>
  </r>
  <r>
    <n v="14"/>
    <n v="4706"/>
    <n v="1"/>
    <d v="2014-09-10T00:00:00"/>
    <x v="1"/>
    <n v="1"/>
    <s v="Active Bethel Citizens"/>
    <n v="4211896"/>
    <n v="889888"/>
    <m/>
    <s v="Rockwood"/>
    <s v="HAYDEN HOMES LLC"/>
    <m/>
    <s v="1845 ADELMAN LP"/>
    <x v="1"/>
    <x v="1"/>
    <x v="1"/>
    <m/>
  </r>
  <r>
    <n v="14"/>
    <n v="4812"/>
    <n v="1"/>
    <d v="2014-09-10T00:00:00"/>
    <x v="1"/>
    <n v="1"/>
    <s v="Jefferson Westside Neighbors"/>
    <n v="4238171"/>
    <n v="876851"/>
    <m/>
    <m/>
    <s v="RANDALL WILLIAM"/>
    <m/>
    <s v="1491 LAWRENCE ST"/>
    <x v="1"/>
    <x v="1"/>
    <x v="1"/>
    <m/>
  </r>
  <r>
    <n v="14"/>
    <n v="4798"/>
    <n v="1"/>
    <d v="2014-09-16T00:00:00"/>
    <x v="1"/>
    <n v="1"/>
    <s v="Churchill Area Neighbors"/>
    <n v="4221002"/>
    <n v="873837"/>
    <m/>
    <m/>
    <s v="HEITMAN CUSTOM HOMES"/>
    <m/>
    <s v="2340 ROLLIE LP"/>
    <x v="1"/>
    <x v="1"/>
    <x v="1"/>
    <m/>
  </r>
  <r>
    <n v="14"/>
    <n v="4854"/>
    <n v="1"/>
    <d v="2014-09-16T00:00:00"/>
    <x v="1"/>
    <n v="1"/>
    <s v="Active Bethel Citizens"/>
    <n v="4211934"/>
    <n v="889982"/>
    <m/>
    <s v="Jordan 3 car Lot 71"/>
    <s v="HAYDEN HOMES LLC"/>
    <m/>
    <s v="5719 AVALON ALY"/>
    <x v="1"/>
    <x v="1"/>
    <x v="1"/>
    <m/>
  </r>
  <r>
    <n v="14"/>
    <n v="4962"/>
    <n v="1"/>
    <d v="2014-09-16T00:00:00"/>
    <x v="1"/>
    <n v="1"/>
    <s v="Churchill Area Neighbors"/>
    <n v="4224637"/>
    <n v="877106"/>
    <m/>
    <s v="Sequoia"/>
    <s v="WIECHERT BRUCE"/>
    <m/>
    <s v="3753 PACHYSANDRA PL"/>
    <x v="1"/>
    <x v="1"/>
    <x v="1"/>
    <m/>
  </r>
  <r>
    <n v="14"/>
    <n v="4972"/>
    <n v="1"/>
    <d v="2014-09-16T00:00:00"/>
    <x v="1"/>
    <n v="1"/>
    <s v="Active Bethel Citizens"/>
    <n v="4211914"/>
    <n v="889755"/>
    <m/>
    <s v="Umpqua 2 car Lof 55"/>
    <s v="HAYDEN HOMES LLC"/>
    <m/>
    <s v="1834 ADELMAN LP"/>
    <x v="1"/>
    <x v="1"/>
    <x v="1"/>
    <m/>
  </r>
  <r>
    <n v="14"/>
    <n v="4964"/>
    <n v="1"/>
    <d v="2014-09-17T00:00:00"/>
    <x v="1"/>
    <n v="1"/>
    <s v="Churchill Area Neighbors"/>
    <n v="4224692"/>
    <n v="877110"/>
    <m/>
    <s v="Tamarack G R"/>
    <s v="WIECHERT BRUCE"/>
    <m/>
    <s v="3747 PACHYSANDRA PL"/>
    <x v="1"/>
    <x v="1"/>
    <x v="1"/>
    <m/>
  </r>
  <r>
    <n v="14"/>
    <n v="4966"/>
    <n v="1"/>
    <d v="2014-09-17T00:00:00"/>
    <x v="1"/>
    <n v="1"/>
    <s v="Santa Clara Community Organization"/>
    <n v="4222205"/>
    <n v="903616"/>
    <m/>
    <m/>
    <s v="WIECHERT BRUCE"/>
    <m/>
    <s v="3596 BUTTERFLY CREEK LN"/>
    <x v="1"/>
    <x v="1"/>
    <x v="1"/>
    <m/>
  </r>
  <r>
    <n v="14"/>
    <n v="4273"/>
    <n v="1"/>
    <d v="2014-09-18T00:00:00"/>
    <x v="1"/>
    <n v="1"/>
    <s v="Active Bethel Citizens"/>
    <n v="4213280"/>
    <n v="894926"/>
    <m/>
    <m/>
    <s v="LEONARD MATTHEW &amp; CANDICE"/>
    <m/>
    <s v="2255 DAKOTA ST"/>
    <x v="1"/>
    <x v="1"/>
    <x v="1"/>
    <m/>
  </r>
  <r>
    <n v="14"/>
    <n v="4855"/>
    <n v="1"/>
    <d v="2014-09-18T00:00:00"/>
    <x v="1"/>
    <n v="1"/>
    <s v="Active Bethel Citizens"/>
    <n v="4212158"/>
    <n v="889974"/>
    <m/>
    <s v="Waterville 2 car"/>
    <s v="HAYDEN HOMES LLC"/>
    <m/>
    <s v="1803 ADELMAN LP"/>
    <x v="1"/>
    <x v="1"/>
    <x v="1"/>
    <m/>
  </r>
  <r>
    <n v="14"/>
    <n v="4794"/>
    <n v="1"/>
    <d v="2014-09-19T00:00:00"/>
    <x v="1"/>
    <n v="1"/>
    <s v="Laurel Hill Valley Citizens"/>
    <n v="4252980"/>
    <n v="871537"/>
    <m/>
    <m/>
    <s v="WINTER JEFFREY K &amp; LYNN R"/>
    <m/>
    <s v="3605 SNOWBERRY RD"/>
    <x v="1"/>
    <x v="1"/>
    <x v="1"/>
    <m/>
  </r>
  <r>
    <n v="14"/>
    <n v="4593"/>
    <n v="1"/>
    <d v="2014-09-22T00:00:00"/>
    <x v="1"/>
    <n v="1"/>
    <s v="Unknown"/>
    <m/>
    <m/>
    <m/>
    <m/>
    <s v="WINDOM TRACEY &amp; PAM"/>
    <m/>
    <s v="1080 CAL YOUNG RD"/>
    <x v="1"/>
    <x v="1"/>
    <x v="1"/>
    <m/>
  </r>
  <r>
    <n v="14"/>
    <n v="4857"/>
    <n v="1"/>
    <d v="2014-09-22T00:00:00"/>
    <x v="1"/>
    <n v="1"/>
    <s v="Unknown"/>
    <m/>
    <m/>
    <m/>
    <m/>
    <s v="NORDIC HOMES &amp; CONSTRUCTION"/>
    <m/>
    <s v="4462 WENDOVER ST"/>
    <x v="1"/>
    <x v="1"/>
    <x v="1"/>
    <m/>
  </r>
  <r>
    <n v="14"/>
    <n v="4971"/>
    <n v="1"/>
    <d v="2014-09-22T00:00:00"/>
    <x v="1"/>
    <n v="1"/>
    <s v="Active Bethel Citizens"/>
    <n v="4212015"/>
    <n v="889976"/>
    <m/>
    <s v="Jordan 2 car"/>
    <s v="HAYDEN HOMES LLC"/>
    <m/>
    <s v="5701 AVALON ALY"/>
    <x v="1"/>
    <x v="1"/>
    <x v="1"/>
    <m/>
  </r>
  <r>
    <n v="14"/>
    <n v="5106"/>
    <n v="1"/>
    <d v="2014-09-22T00:00:00"/>
    <x v="1"/>
    <n v="1"/>
    <s v="Unknown"/>
    <m/>
    <m/>
    <m/>
    <m/>
    <s v="HAYDEN HOMES LLC"/>
    <m/>
    <s v="1491 MCCARTY WAY"/>
    <x v="1"/>
    <x v="1"/>
    <x v="1"/>
    <m/>
  </r>
  <r>
    <n v="14"/>
    <n v="4148"/>
    <n v="1"/>
    <d v="2014-09-23T00:00:00"/>
    <x v="2"/>
    <n v="1"/>
    <s v="Friendly Area Neighbors"/>
    <n v="4237529"/>
    <n v="875386"/>
    <m/>
    <m/>
    <s v="COLEMAN THERESA D"/>
    <m/>
    <s v="1871 WASHINGTON ALY"/>
    <x v="1"/>
    <x v="1"/>
    <x v="1"/>
    <m/>
  </r>
  <r>
    <n v="14"/>
    <n v="4967"/>
    <n v="1"/>
    <d v="2014-09-23T00:00:00"/>
    <x v="1"/>
    <n v="1"/>
    <s v="Northeast Neighbors"/>
    <n v="4249020"/>
    <n v="895253"/>
    <m/>
    <s v="Crescent Village"/>
    <s v="FUTURE B HOMES INC"/>
    <m/>
    <s v="2952 LORD BYRON PL"/>
    <x v="1"/>
    <x v="1"/>
    <x v="1"/>
    <m/>
  </r>
  <r>
    <n v="14"/>
    <n v="4969"/>
    <n v="1"/>
    <d v="2014-09-23T00:00:00"/>
    <x v="1"/>
    <n v="1"/>
    <s v="Northeast Neighbors"/>
    <n v="4249041"/>
    <n v="895692"/>
    <m/>
    <m/>
    <s v="BUTLER MICHAEL A &amp; LORI J"/>
    <m/>
    <s v="3086 LORD BYRON PL"/>
    <x v="1"/>
    <x v="1"/>
    <x v="1"/>
    <m/>
  </r>
  <r>
    <n v="14"/>
    <n v="4995"/>
    <n v="1"/>
    <d v="2014-09-24T00:00:00"/>
    <x v="2"/>
    <n v="1"/>
    <s v="Friendly Area Neighbors"/>
    <n v="4239077"/>
    <n v="871313"/>
    <m/>
    <m/>
    <s v="EDMONDS BARBARA LYNN"/>
    <m/>
    <s v="2751 MCMILLAN ALY, Unit A"/>
    <x v="1"/>
    <x v="1"/>
    <x v="1"/>
    <m/>
  </r>
  <r>
    <n v="14"/>
    <n v="4927"/>
    <n v="1"/>
    <d v="2014-09-25T00:00:00"/>
    <x v="1"/>
    <n v="1"/>
    <s v="Unknown"/>
    <m/>
    <m/>
    <m/>
    <m/>
    <s v="CASTRO GILBERT A"/>
    <m/>
    <s v="91 HILL VIEW LANE 1"/>
    <x v="1"/>
    <x v="1"/>
    <x v="1"/>
    <m/>
  </r>
  <r>
    <n v="14"/>
    <n v="4748"/>
    <n v="1"/>
    <d v="2014-09-26T00:00:00"/>
    <x v="1"/>
    <n v="1"/>
    <s v="Laurel Hill Valley Citizens"/>
    <n v="4253008"/>
    <n v="871814"/>
    <m/>
    <m/>
    <s v="PATEL BHARAT N &amp; DEEPA"/>
    <m/>
    <s v="2694 ABIGAIL LN"/>
    <x v="1"/>
    <x v="1"/>
    <x v="1"/>
    <m/>
  </r>
  <r>
    <n v="14"/>
    <n v="1149"/>
    <n v="1"/>
    <d v="2014-09-29T00:00:00"/>
    <x v="10"/>
    <n v="1"/>
    <s v="Active Bethel Citizens"/>
    <n v="4226521"/>
    <n v="884545"/>
    <s v="Single Family Dwelling"/>
    <s v="House Hold Storage Facility"/>
    <s v="BOLES TODD"/>
    <m/>
    <s v="3151 MEADOW LN"/>
    <x v="1"/>
    <x v="0"/>
    <x v="0"/>
    <m/>
  </r>
  <r>
    <n v="14"/>
    <n v="4895"/>
    <n v="1"/>
    <d v="2014-09-29T00:00:00"/>
    <x v="1"/>
    <n v="1"/>
    <s v="Santa Clara Community Organization"/>
    <n v="4229644"/>
    <n v="900269"/>
    <m/>
    <m/>
    <s v="RIDGEWOOD CONSTRUCTION"/>
    <m/>
    <s v="2949 AVA ST"/>
    <x v="1"/>
    <x v="1"/>
    <x v="1"/>
    <m/>
  </r>
  <r>
    <n v="14"/>
    <n v="5093"/>
    <n v="1"/>
    <d v="2014-09-30T00:00:00"/>
    <x v="1"/>
    <n v="1"/>
    <s v="Santa Clara Community Organization"/>
    <n v="4231775"/>
    <n v="900539"/>
    <m/>
    <m/>
    <s v="FUTURE B HOMES INC"/>
    <m/>
    <s v="512 SILVER MEADOWS DR"/>
    <x v="1"/>
    <x v="1"/>
    <x v="1"/>
    <m/>
  </r>
  <r>
    <n v="14"/>
    <n v="1932"/>
    <n v="1"/>
    <d v="2014-10-01T00:00:00"/>
    <x v="2"/>
    <n v="1"/>
    <s v="South University Neighborhood Association"/>
    <n v="4245419"/>
    <n v="874499"/>
    <m/>
    <m/>
    <s v="SEGLER SUE"/>
    <m/>
    <s v="1470 E 20TH AVE, Unit A"/>
    <x v="1"/>
    <x v="1"/>
    <x v="1"/>
    <m/>
  </r>
  <r>
    <n v="14"/>
    <n v="3519"/>
    <n v="1"/>
    <d v="2014-10-02T00:00:00"/>
    <x v="1"/>
    <n v="1"/>
    <s v="Southeast Neighbors"/>
    <n v="4246902"/>
    <n v="862403"/>
    <m/>
    <m/>
    <s v="HAWES GEORGE"/>
    <m/>
    <s v="2029 WHY WORRY LN"/>
    <x v="1"/>
    <x v="1"/>
    <x v="1"/>
    <m/>
  </r>
  <r>
    <n v="14"/>
    <n v="4627"/>
    <n v="1"/>
    <d v="2014-10-08T00:00:00"/>
    <x v="1"/>
    <n v="1"/>
    <s v="Churchill Area Neighbors"/>
    <n v="4223338"/>
    <n v="869303"/>
    <m/>
    <m/>
    <s v="HEITMAN CUSTOM HOMES"/>
    <m/>
    <s v="3944 LOS ALTOS LN"/>
    <x v="1"/>
    <x v="1"/>
    <x v="1"/>
    <m/>
  </r>
  <r>
    <n v="14"/>
    <n v="4874"/>
    <n v="1"/>
    <d v="2014-10-08T00:00:00"/>
    <x v="1"/>
    <n v="1"/>
    <s v="Churchill Area Neighbors"/>
    <n v="4229342"/>
    <n v="869288"/>
    <m/>
    <m/>
    <s v="HEITMAN CUSTOM HOMES"/>
    <m/>
    <s v="2626 BLACKTAIL DR"/>
    <x v="1"/>
    <x v="1"/>
    <x v="1"/>
    <m/>
  </r>
  <r>
    <n v="14"/>
    <n v="4943"/>
    <n v="1"/>
    <d v="2014-10-08T00:00:00"/>
    <x v="1"/>
    <n v="1"/>
    <s v="River Road Community Organization"/>
    <n v="4225224"/>
    <n v="896209"/>
    <m/>
    <m/>
    <s v="EBERT SHAWN R"/>
    <m/>
    <s v="2060 DELTA ST"/>
    <x v="1"/>
    <x v="1"/>
    <x v="1"/>
    <m/>
  </r>
  <r>
    <n v="14"/>
    <n v="2820"/>
    <n v="1"/>
    <d v="2014-10-09T00:00:00"/>
    <x v="7"/>
    <n v="12"/>
    <s v="West Eugene Community Organization"/>
    <n v="4224444"/>
    <n v="877815"/>
    <m/>
    <m/>
    <s v="BAILEY HILL PARTNERS, LLC"/>
    <m/>
    <s v="3655 W 13TH AVE"/>
    <x v="1"/>
    <x v="2"/>
    <x v="0"/>
    <m/>
  </r>
  <r>
    <n v="14"/>
    <n v="2821"/>
    <n v="1"/>
    <d v="2014-10-09T00:00:00"/>
    <x v="7"/>
    <n v="12"/>
    <s v="West Eugene Community Organization"/>
    <n v="4224444"/>
    <n v="877815"/>
    <m/>
    <m/>
    <s v="BAILEY HILL PARTNERS, LLC"/>
    <m/>
    <s v="3655 W 13TH AVE"/>
    <x v="1"/>
    <x v="2"/>
    <x v="0"/>
    <m/>
  </r>
  <r>
    <n v="14"/>
    <n v="2822"/>
    <n v="1"/>
    <d v="2014-10-09T00:00:00"/>
    <x v="7"/>
    <n v="18"/>
    <s v="West Eugene Community Organization"/>
    <n v="4224444"/>
    <n v="877815"/>
    <m/>
    <m/>
    <s v="BAILEY HILL PARTNERS, LLC"/>
    <m/>
    <s v="3655 W 13TH AVE"/>
    <x v="1"/>
    <x v="2"/>
    <x v="0"/>
    <m/>
  </r>
  <r>
    <n v="14"/>
    <n v="2823"/>
    <n v="1"/>
    <d v="2014-10-09T00:00:00"/>
    <x v="7"/>
    <n v="12"/>
    <s v="West Eugene Community Organization"/>
    <n v="4224444"/>
    <n v="877815"/>
    <m/>
    <m/>
    <s v="BAILEY HILL PARTNERS, LLC"/>
    <m/>
    <s v="3655 W 13TH AVE"/>
    <x v="1"/>
    <x v="2"/>
    <x v="0"/>
    <m/>
  </r>
  <r>
    <n v="14"/>
    <n v="2824"/>
    <n v="1"/>
    <d v="2014-10-09T00:00:00"/>
    <x v="7"/>
    <n v="18"/>
    <s v="West Eugene Community Organization"/>
    <n v="4224444"/>
    <n v="877815"/>
    <m/>
    <m/>
    <s v="BAILEY HILL PARTNERS, LLC"/>
    <m/>
    <s v="3655 W 13TH AVE"/>
    <x v="1"/>
    <x v="2"/>
    <x v="0"/>
    <m/>
  </r>
  <r>
    <n v="14"/>
    <n v="2825"/>
    <n v="1"/>
    <d v="2014-10-09T00:00:00"/>
    <x v="7"/>
    <n v="12"/>
    <s v="West Eugene Community Organization"/>
    <n v="4224444"/>
    <n v="877815"/>
    <m/>
    <m/>
    <s v="BAILEY HILL PARTNERS, LLC"/>
    <m/>
    <s v="3655 W 13TH AVE"/>
    <x v="1"/>
    <x v="2"/>
    <x v="0"/>
    <m/>
  </r>
  <r>
    <n v="14"/>
    <n v="2826"/>
    <n v="1"/>
    <d v="2014-10-09T00:00:00"/>
    <x v="7"/>
    <n v="12"/>
    <s v="West Eugene Community Organization"/>
    <n v="4224444"/>
    <n v="877815"/>
    <m/>
    <m/>
    <s v="BAILEY HILL PARTNERS, LLC"/>
    <m/>
    <s v="3655 W 13TH AVE"/>
    <x v="1"/>
    <x v="2"/>
    <x v="0"/>
    <m/>
  </r>
  <r>
    <n v="14"/>
    <n v="2827"/>
    <n v="1"/>
    <d v="2014-10-09T00:00:00"/>
    <x v="7"/>
    <n v="12"/>
    <s v="West Eugene Community Organization"/>
    <n v="4224444"/>
    <n v="877815"/>
    <m/>
    <m/>
    <s v="BAILEY HILL PARTNERS, LLC"/>
    <m/>
    <s v="3655 W 13TH AVE"/>
    <x v="1"/>
    <x v="2"/>
    <x v="0"/>
    <m/>
  </r>
  <r>
    <n v="14"/>
    <n v="2828"/>
    <n v="1"/>
    <d v="2014-10-09T00:00:00"/>
    <x v="7"/>
    <n v="12"/>
    <s v="West Eugene Community Organization"/>
    <n v="4224444"/>
    <n v="877815"/>
    <m/>
    <m/>
    <s v="BAILEY HILL PARTNERS, LLC"/>
    <m/>
    <s v="3655 W 13TH AVE"/>
    <x v="1"/>
    <x v="2"/>
    <x v="0"/>
    <m/>
  </r>
  <r>
    <n v="14"/>
    <n v="2829"/>
    <n v="1"/>
    <d v="2014-10-09T00:00:00"/>
    <x v="7"/>
    <n v="18"/>
    <s v="West Eugene Community Organization"/>
    <n v="4224444"/>
    <n v="877815"/>
    <m/>
    <m/>
    <s v="BAILEY HILL PARTNERS, LLC"/>
    <m/>
    <s v="3655 W 13TH AVE"/>
    <x v="1"/>
    <x v="2"/>
    <x v="0"/>
    <m/>
  </r>
  <r>
    <n v="14"/>
    <n v="2830"/>
    <n v="1"/>
    <d v="2014-10-09T00:00:00"/>
    <x v="8"/>
    <n v="24"/>
    <s v="West Eugene Community Organization"/>
    <n v="4224444"/>
    <n v="877815"/>
    <m/>
    <m/>
    <s v="BAILEY HILL PARTNERS, LLC"/>
    <m/>
    <s v="3655 W 13TH AVE"/>
    <x v="1"/>
    <x v="2"/>
    <x v="0"/>
    <m/>
  </r>
  <r>
    <n v="14"/>
    <n v="2831"/>
    <n v="1"/>
    <d v="2014-10-09T00:00:00"/>
    <x v="8"/>
    <n v="24"/>
    <s v="West Eugene Community Organization"/>
    <n v="4224444"/>
    <n v="877815"/>
    <m/>
    <m/>
    <s v="BAILEY HILL PARTNERS, LLC"/>
    <m/>
    <s v="3655 W 13TH AVE"/>
    <x v="1"/>
    <x v="2"/>
    <x v="0"/>
    <m/>
  </r>
  <r>
    <n v="14"/>
    <n v="2832"/>
    <n v="1"/>
    <d v="2014-10-09T00:00:00"/>
    <x v="7"/>
    <n v="12"/>
    <s v="West Eugene Community Organization"/>
    <n v="4224444"/>
    <n v="877815"/>
    <m/>
    <m/>
    <s v="BAILEY HILL PARTNERS, LLC"/>
    <m/>
    <s v="3655 W 13TH AVE"/>
    <x v="1"/>
    <x v="2"/>
    <x v="0"/>
    <m/>
  </r>
  <r>
    <n v="14"/>
    <n v="2833"/>
    <n v="1"/>
    <d v="2014-10-09T00:00:00"/>
    <x v="7"/>
    <n v="12"/>
    <s v="West Eugene Community Organization"/>
    <n v="4224444"/>
    <n v="877815"/>
    <m/>
    <m/>
    <s v="BAILEY HILL PARTNERS, LLC"/>
    <m/>
    <s v="3655 W 13TH AVE"/>
    <x v="1"/>
    <x v="2"/>
    <x v="0"/>
    <m/>
  </r>
  <r>
    <n v="14"/>
    <n v="2834"/>
    <n v="1"/>
    <d v="2014-10-09T00:00:00"/>
    <x v="7"/>
    <n v="12"/>
    <s v="West Eugene Community Organization"/>
    <n v="4224444"/>
    <n v="877815"/>
    <m/>
    <m/>
    <s v="BAILEY HILL PARTNERS, LLC"/>
    <m/>
    <s v="3655 W 13TH AVE"/>
    <x v="1"/>
    <x v="2"/>
    <x v="0"/>
    <m/>
  </r>
  <r>
    <n v="14"/>
    <n v="2835"/>
    <n v="1"/>
    <d v="2014-10-09T00:00:00"/>
    <x v="7"/>
    <n v="18"/>
    <s v="West Eugene Community Organization"/>
    <n v="4224444"/>
    <n v="877815"/>
    <m/>
    <m/>
    <s v="BAILEY HILL PARTNERS, LLC"/>
    <m/>
    <s v="3655 W 13TH AVE"/>
    <x v="1"/>
    <x v="2"/>
    <x v="0"/>
    <m/>
  </r>
  <r>
    <n v="14"/>
    <n v="2836"/>
    <n v="1"/>
    <d v="2014-10-09T00:00:00"/>
    <x v="7"/>
    <n v="12"/>
    <s v="West Eugene Community Organization"/>
    <n v="4224444"/>
    <n v="877815"/>
    <m/>
    <m/>
    <s v="BAILEY HILL PARTNERS, LLC"/>
    <m/>
    <s v="3655 W 13TH AVE"/>
    <x v="1"/>
    <x v="2"/>
    <x v="0"/>
    <m/>
  </r>
  <r>
    <n v="14"/>
    <n v="3560"/>
    <n v="1"/>
    <d v="2014-10-09T00:00:00"/>
    <x v="8"/>
    <n v="30"/>
    <s v="Crest Drive Citizens Association"/>
    <n v="4239115"/>
    <n v="870139"/>
    <m/>
    <s v="Cascade Manor"/>
    <s v="CASCADE MANOR INC"/>
    <m/>
    <s v="65 W 30TH AVE"/>
    <x v="1"/>
    <x v="2"/>
    <x v="0"/>
    <s v="could be GQ but considered MF"/>
  </r>
  <r>
    <n v="14"/>
    <n v="1131"/>
    <n v="1"/>
    <d v="2014-10-15T00:00:00"/>
    <x v="1"/>
    <n v="1"/>
    <s v="River Road Community Organization"/>
    <n v="4226411"/>
    <n v="895004"/>
    <m/>
    <m/>
    <s v="FLECK DARRELD M &amp; LINDA C"/>
    <m/>
    <s v="1797 BERWIN LN"/>
    <x v="1"/>
    <x v="1"/>
    <x v="1"/>
    <m/>
  </r>
  <r>
    <n v="14"/>
    <n v="4372"/>
    <n v="1"/>
    <d v="2014-10-15T00:00:00"/>
    <x v="1"/>
    <n v="1"/>
    <s v="Active Bethel Citizens"/>
    <n v="4222265"/>
    <n v="890536"/>
    <m/>
    <m/>
    <s v="LASSEN JAMES (JIM)"/>
    <m/>
    <s v="1615 TANEY ST"/>
    <x v="1"/>
    <x v="1"/>
    <x v="1"/>
    <m/>
  </r>
  <r>
    <n v="14"/>
    <n v="4731"/>
    <n v="1"/>
    <d v="2014-10-15T00:00:00"/>
    <x v="1"/>
    <n v="1"/>
    <s v="Cal Young Neighborhood Association"/>
    <n v="4239986"/>
    <n v="888871"/>
    <m/>
    <m/>
    <s v="ROBERTS TIM"/>
    <m/>
    <s v="1370 HAMMOCK ST"/>
    <x v="1"/>
    <x v="1"/>
    <x v="1"/>
    <m/>
  </r>
  <r>
    <n v="14"/>
    <n v="5568"/>
    <n v="1"/>
    <d v="2014-10-15T00:00:00"/>
    <x v="1"/>
    <n v="1"/>
    <s v="Unknown"/>
    <m/>
    <m/>
    <m/>
    <m/>
    <s v="KONOLD GARY"/>
    <m/>
    <s v="4220 HEINS CT"/>
    <x v="1"/>
    <x v="1"/>
    <x v="1"/>
    <m/>
  </r>
  <r>
    <n v="14"/>
    <n v="5397"/>
    <n v="1"/>
    <d v="2014-10-17T00:00:00"/>
    <x v="1"/>
    <n v="1"/>
    <s v="Santa Clara Community Organization"/>
    <n v="4225744"/>
    <n v="903936"/>
    <m/>
    <m/>
    <s v="BRUCE WIECHERT CUSTOM HOMES"/>
    <m/>
    <s v="916 LEONARDS WAY"/>
    <x v="1"/>
    <x v="1"/>
    <x v="1"/>
    <m/>
  </r>
  <r>
    <n v="14"/>
    <n v="3176"/>
    <n v="1"/>
    <d v="2014-10-20T00:00:00"/>
    <x v="1"/>
    <n v="1"/>
    <s v="Active Bethel Citizens"/>
    <n v="4212478"/>
    <n v="892607"/>
    <m/>
    <m/>
    <s v="POZDNYAKOVA TATYANA"/>
    <m/>
    <s v="5569 TRADITION ALY"/>
    <x v="1"/>
    <x v="1"/>
    <x v="1"/>
    <m/>
  </r>
  <r>
    <n v="14"/>
    <n v="5439"/>
    <n v="1"/>
    <d v="2014-10-20T00:00:00"/>
    <x v="1"/>
    <n v="1"/>
    <s v="Santa Clara Community Organization"/>
    <n v="4225726"/>
    <n v="904254"/>
    <m/>
    <m/>
    <s v="WIECHERT BRUCE"/>
    <m/>
    <s v="3767 WOODVIEW AVE"/>
    <x v="1"/>
    <x v="1"/>
    <x v="1"/>
    <m/>
  </r>
  <r>
    <n v="14"/>
    <n v="4732"/>
    <n v="1"/>
    <d v="2014-10-21T00:00:00"/>
    <x v="1"/>
    <n v="1"/>
    <s v="Southeast Neighbors"/>
    <n v="4241653"/>
    <n v="868326"/>
    <m/>
    <m/>
    <s v="SCHULTZ PAUL"/>
    <m/>
    <s v="3333 FERRY ST"/>
    <x v="1"/>
    <x v="1"/>
    <x v="1"/>
    <m/>
  </r>
  <r>
    <n v="14"/>
    <n v="2528"/>
    <n v="1"/>
    <d v="2014-10-22T00:00:00"/>
    <x v="1"/>
    <n v="1"/>
    <s v="Active Bethel Citizens"/>
    <n v="4225618"/>
    <n v="886751"/>
    <m/>
    <m/>
    <s v="LONG RUSSELL"/>
    <m/>
    <s v="3335 BELL AVE"/>
    <x v="1"/>
    <x v="1"/>
    <x v="1"/>
    <m/>
  </r>
  <r>
    <n v="14"/>
    <n v="4402"/>
    <n v="1"/>
    <d v="2014-10-23T00:00:00"/>
    <x v="1"/>
    <n v="1"/>
    <s v="Churchill Area Neighbors"/>
    <n v="4224097"/>
    <n v="867911"/>
    <m/>
    <s v="Pralanga 3 car A-2065"/>
    <s v="PAHLISCH HOMES INC"/>
    <m/>
    <s v="3534 SUMMIT SKY BLVD"/>
    <x v="1"/>
    <x v="1"/>
    <x v="1"/>
    <m/>
  </r>
  <r>
    <n v="14"/>
    <n v="5170"/>
    <n v="1"/>
    <d v="2014-10-23T00:00:00"/>
    <x v="1"/>
    <n v="1"/>
    <s v="Churchill Area Neighbors"/>
    <n v="4223912"/>
    <n v="867838"/>
    <m/>
    <m/>
    <s v="PAHLISCH HOMES INC"/>
    <m/>
    <s v="3539 SUMMIT SKY BLVD"/>
    <x v="1"/>
    <x v="1"/>
    <x v="1"/>
    <m/>
  </r>
  <r>
    <n v="14"/>
    <n v="5346"/>
    <n v="1"/>
    <d v="2014-10-23T00:00:00"/>
    <x v="1"/>
    <n v="1"/>
    <s v="Southeast Neighbors"/>
    <n v="4243743"/>
    <n v="864838"/>
    <m/>
    <m/>
    <s v="GANSEN CONSTRUCTION"/>
    <m/>
    <s v="3960 POTTER ST"/>
    <x v="1"/>
    <x v="1"/>
    <x v="1"/>
    <m/>
  </r>
  <r>
    <n v="14"/>
    <n v="5692"/>
    <n v="1"/>
    <d v="2014-10-27T00:00:00"/>
    <x v="1"/>
    <n v="1"/>
    <s v="Unknown"/>
    <m/>
    <m/>
    <m/>
    <m/>
    <s v="MELTEBEKE CONSTRUCTION DBA"/>
    <m/>
    <s v="2061 LAKELAND WAY"/>
    <x v="1"/>
    <x v="1"/>
    <x v="1"/>
    <m/>
  </r>
  <r>
    <n v="14"/>
    <n v="5714"/>
    <n v="1"/>
    <d v="2014-10-27T00:00:00"/>
    <x v="1"/>
    <n v="1"/>
    <s v="Santa Clara Community Organization"/>
    <n v="4225545"/>
    <n v="904080"/>
    <m/>
    <s v="Sequoia bonus room"/>
    <s v="BRUCE WIECHERT CUSTOM HOMES"/>
    <m/>
    <s v="3732 WOODVIEW AVE"/>
    <x v="1"/>
    <x v="1"/>
    <x v="1"/>
    <m/>
  </r>
  <r>
    <n v="14"/>
    <n v="5715"/>
    <n v="1"/>
    <d v="2014-10-27T00:00:00"/>
    <x v="1"/>
    <n v="1"/>
    <s v="Santa Clara Community Organization"/>
    <n v="4225544"/>
    <n v="904022"/>
    <m/>
    <s v="Shaniko"/>
    <s v="BRUCE WIECHERT CUSTOM HOMES"/>
    <m/>
    <s v="3720 WOODVIEW AVE"/>
    <x v="1"/>
    <x v="1"/>
    <x v="1"/>
    <m/>
  </r>
  <r>
    <n v="14"/>
    <n v="5783"/>
    <n v="1"/>
    <d v="2014-10-27T00:00:00"/>
    <x v="1"/>
    <n v="1"/>
    <s v="Santa Clara Community Organization"/>
    <n v="4225673"/>
    <n v="903930"/>
    <m/>
    <m/>
    <s v="WIECHERT BRUCE"/>
    <m/>
    <s v="920 LEONARDS WAY"/>
    <x v="1"/>
    <x v="1"/>
    <x v="1"/>
    <m/>
  </r>
  <r>
    <n v="14"/>
    <n v="5784"/>
    <n v="1"/>
    <d v="2014-10-27T00:00:00"/>
    <x v="1"/>
    <n v="1"/>
    <s v="Santa Clara Community Organization"/>
    <n v="4225721"/>
    <n v="904123"/>
    <m/>
    <m/>
    <s v="BRUCE WIECHERT CUSTOM HOMES"/>
    <m/>
    <s v="3741 WOODVIEW AVE"/>
    <x v="1"/>
    <x v="1"/>
    <x v="1"/>
    <m/>
  </r>
  <r>
    <n v="14"/>
    <n v="5631"/>
    <n v="1"/>
    <d v="2014-10-29T00:00:00"/>
    <x v="5"/>
    <n v="1"/>
    <s v="River Road Community Organization"/>
    <n v="4228642"/>
    <n v="894831"/>
    <m/>
    <m/>
    <s v="KREINDEL RICO"/>
    <m/>
    <s v="571 HAMILTON AVE"/>
    <x v="1"/>
    <x v="1"/>
    <x v="1"/>
    <m/>
  </r>
  <r>
    <n v="14"/>
    <n v="5475"/>
    <n v="1"/>
    <d v="2014-10-30T00:00:00"/>
    <x v="1"/>
    <n v="1"/>
    <s v="Churchill Area Neighbors"/>
    <n v="4227394"/>
    <n v="871488"/>
    <m/>
    <m/>
    <s v="JORDAN IVERSON SIGNATURE HOMES DBA"/>
    <m/>
    <s v="2766 HALLMARK LN"/>
    <x v="1"/>
    <x v="1"/>
    <x v="1"/>
    <m/>
  </r>
  <r>
    <n v="14"/>
    <n v="5634"/>
    <n v="1"/>
    <d v="2014-10-30T00:00:00"/>
    <x v="1"/>
    <n v="1"/>
    <s v="Crest Drive Citizens Association"/>
    <n v="4236125"/>
    <n v="867409"/>
    <m/>
    <m/>
    <s v="AGUERO JESSE"/>
    <m/>
    <s v="824 W 35TH PL"/>
    <x v="1"/>
    <x v="1"/>
    <x v="1"/>
    <m/>
  </r>
  <r>
    <n v="14"/>
    <n v="5689"/>
    <n v="1"/>
    <d v="2014-10-30T00:00:00"/>
    <x v="1"/>
    <n v="1"/>
    <s v="River Road Community Organization"/>
    <n v="4225063"/>
    <n v="895649"/>
    <m/>
    <m/>
    <s v="CRESCENT HOMES INC"/>
    <m/>
    <s v="1918 DEBRA SUE CT"/>
    <x v="1"/>
    <x v="1"/>
    <x v="1"/>
    <m/>
  </r>
  <r>
    <n v="14"/>
    <n v="5721"/>
    <n v="1"/>
    <d v="2014-10-30T00:00:00"/>
    <x v="1"/>
    <n v="1"/>
    <s v="River Road Community Organization"/>
    <n v="4225116"/>
    <n v="895649"/>
    <m/>
    <m/>
    <s v="CRESCENT HOMES INC"/>
    <m/>
    <s v="1914 DEBRA SUE CT"/>
    <x v="1"/>
    <x v="1"/>
    <x v="1"/>
    <m/>
  </r>
  <r>
    <n v="14"/>
    <n v="5057"/>
    <n v="1"/>
    <d v="2014-10-31T00:00:00"/>
    <x v="1"/>
    <n v="1"/>
    <s v="Santa Clara Community Organization"/>
    <n v="4228342"/>
    <n v="906710"/>
    <m/>
    <m/>
    <s v="PARKER DON"/>
    <m/>
    <s v="99 SPRING CREEK DR"/>
    <x v="1"/>
    <x v="1"/>
    <x v="1"/>
    <m/>
  </r>
  <r>
    <n v="14"/>
    <n v="5781"/>
    <n v="1"/>
    <d v="2014-11-04T00:00:00"/>
    <x v="1"/>
    <n v="1"/>
    <s v="Southeast Neighbors"/>
    <n v="4241764"/>
    <n v="869134"/>
    <m/>
    <m/>
    <s v="MASSIMI TERRA"/>
    <m/>
    <s v="514 E 31ST AVE"/>
    <x v="1"/>
    <x v="1"/>
    <x v="1"/>
    <m/>
  </r>
  <r>
    <n v="14"/>
    <n v="4286"/>
    <n v="1"/>
    <d v="2014-11-05T00:00:00"/>
    <x v="1"/>
    <n v="1"/>
    <s v="River Road Community Organization"/>
    <n v="4224562"/>
    <n v="894704"/>
    <m/>
    <m/>
    <s v="G &amp; R BUILDING CONCEPTS"/>
    <m/>
    <s v="1798 ALLEA DR"/>
    <x v="1"/>
    <x v="1"/>
    <x v="1"/>
    <m/>
  </r>
  <r>
    <n v="14"/>
    <n v="5684"/>
    <n v="1"/>
    <d v="2014-11-06T00:00:00"/>
    <x v="1"/>
    <n v="1"/>
    <s v="Active Bethel Citizens"/>
    <n v="4211773"/>
    <n v="889995"/>
    <m/>
    <s v="Jordan 2 car"/>
    <s v="HAYDEN HOMES LLC"/>
    <m/>
    <s v="5759 AVALON ALY"/>
    <x v="1"/>
    <x v="1"/>
    <x v="1"/>
    <m/>
  </r>
  <r>
    <n v="14"/>
    <n v="5892"/>
    <n v="1"/>
    <d v="2014-11-06T00:00:00"/>
    <x v="1"/>
    <n v="1"/>
    <s v="Active Bethel Citizens"/>
    <n v="4211817"/>
    <n v="889994"/>
    <m/>
    <s v="Metolius"/>
    <s v="HAYDEN HOMES LLC"/>
    <m/>
    <s v="5749 AVALON ALY"/>
    <x v="1"/>
    <x v="1"/>
    <x v="1"/>
    <m/>
  </r>
  <r>
    <n v="14"/>
    <n v="6081"/>
    <n v="1"/>
    <d v="2014-11-06T00:00:00"/>
    <x v="1"/>
    <n v="1"/>
    <s v="Northeast Neighbors"/>
    <n v="4249021"/>
    <n v="895283"/>
    <m/>
    <s v="005-353"/>
    <s v="FUTURE B HOMES INC"/>
    <m/>
    <s v="2962 LORD BYRON PL"/>
    <x v="1"/>
    <x v="1"/>
    <x v="1"/>
    <m/>
  </r>
  <r>
    <n v="14"/>
    <n v="5562"/>
    <n v="1"/>
    <d v="2014-11-13T00:00:00"/>
    <x v="1"/>
    <n v="1"/>
    <s v="Santa Clara Community Organization"/>
    <n v="4227026"/>
    <n v="899169"/>
    <m/>
    <m/>
    <s v="OLSEN ROBERT D"/>
    <m/>
    <s v="581 IRVING RD"/>
    <x v="1"/>
    <x v="1"/>
    <x v="1"/>
    <m/>
  </r>
  <r>
    <n v="14"/>
    <n v="5883"/>
    <n v="1"/>
    <d v="2014-11-14T00:00:00"/>
    <x v="1"/>
    <n v="1"/>
    <s v="River Road Community Organization"/>
    <n v="4230547"/>
    <n v="887004"/>
    <m/>
    <m/>
    <s v="HOMEBUYERS.ORG LLC"/>
    <m/>
    <s v="287 KNAPP LN"/>
    <x v="1"/>
    <x v="1"/>
    <x v="1"/>
    <m/>
  </r>
  <r>
    <n v="14"/>
    <n v="6189"/>
    <n v="1"/>
    <d v="2014-11-14T00:00:00"/>
    <x v="1"/>
    <n v="1"/>
    <s v="Jefferson Westside Neighbors"/>
    <n v="4237288"/>
    <n v="877318"/>
    <m/>
    <m/>
    <s v="ST VINCENT DE PAUL"/>
    <m/>
    <s v="1364 JEFFERSON ST"/>
    <x v="1"/>
    <x v="1"/>
    <x v="1"/>
    <m/>
  </r>
  <r>
    <n v="14"/>
    <n v="5071"/>
    <n v="1"/>
    <d v="2014-11-17T00:00:00"/>
    <x v="1"/>
    <n v="1"/>
    <s v="Laurel Hill Valley Citizens"/>
    <n v="4253446"/>
    <n v="872000"/>
    <m/>
    <m/>
    <s v="CRYMES ROBERT &amp; JILL"/>
    <m/>
    <s v="3688 SNOWBERRY RD"/>
    <x v="1"/>
    <x v="1"/>
    <x v="1"/>
    <m/>
  </r>
  <r>
    <n v="14"/>
    <n v="6082"/>
    <n v="1"/>
    <d v="2014-11-17T00:00:00"/>
    <x v="1"/>
    <n v="1"/>
    <s v="Santa Clara Community Organization"/>
    <n v="4231785"/>
    <n v="900704"/>
    <m/>
    <m/>
    <s v="FUTURE B HOMES INC"/>
    <m/>
    <s v="515 SILVER MEADOWS DR"/>
    <x v="1"/>
    <x v="1"/>
    <x v="1"/>
    <m/>
  </r>
  <r>
    <n v="14"/>
    <n v="6133"/>
    <n v="1"/>
    <d v="2014-11-17T00:00:00"/>
    <x v="1"/>
    <n v="1"/>
    <s v="Santa Clara Community Organization"/>
    <n v="4228605"/>
    <n v="897675"/>
    <m/>
    <m/>
    <s v="818 SJL LLC"/>
    <m/>
    <s v="303 LENORE LP"/>
    <x v="1"/>
    <x v="1"/>
    <x v="1"/>
    <m/>
  </r>
  <r>
    <n v="14"/>
    <n v="6134"/>
    <n v="1"/>
    <d v="2014-11-17T00:00:00"/>
    <x v="1"/>
    <n v="1"/>
    <s v="Unknown"/>
    <m/>
    <m/>
    <m/>
    <m/>
    <s v="OREGON ESTATES LLC"/>
    <m/>
    <s v="1492 BARRINGTON AVE"/>
    <x v="1"/>
    <x v="1"/>
    <x v="1"/>
    <m/>
  </r>
  <r>
    <n v="14"/>
    <n v="6186"/>
    <n v="1"/>
    <d v="2014-11-20T00:00:00"/>
    <x v="5"/>
    <n v="1"/>
    <s v="River Road Community Organization"/>
    <n v="4228601"/>
    <n v="894770"/>
    <m/>
    <m/>
    <s v="KREINDEL RICO"/>
    <m/>
    <s v="581 HAMILTON AVE"/>
    <x v="1"/>
    <x v="1"/>
    <x v="1"/>
    <m/>
  </r>
  <r>
    <n v="14"/>
    <n v="3594"/>
    <n v="1"/>
    <d v="2014-11-21T00:00:00"/>
    <x v="1"/>
    <n v="1"/>
    <s v="Churchill Area Neighbors"/>
    <n v="4224708"/>
    <n v="867858"/>
    <m/>
    <s v="Ridgefield"/>
    <s v="TIMBERLINE HILLS INVESTORS LLC"/>
    <m/>
    <s v="3590 MOUNTAIN QUAIL LN"/>
    <x v="1"/>
    <x v="1"/>
    <x v="1"/>
    <m/>
  </r>
  <r>
    <n v="14"/>
    <n v="3824"/>
    <n v="1"/>
    <d v="2014-11-21T00:00:00"/>
    <x v="1"/>
    <n v="1"/>
    <s v="Churchill Area Neighbors"/>
    <n v="4224681"/>
    <n v="867940"/>
    <m/>
    <m/>
    <s v="PAHLISCH HOMES INC"/>
    <m/>
    <s v="3580 MOUNTAIN QUAIL LN"/>
    <x v="1"/>
    <x v="1"/>
    <x v="1"/>
    <m/>
  </r>
  <r>
    <n v="14"/>
    <n v="3829"/>
    <n v="1"/>
    <d v="2014-11-21T00:00:00"/>
    <x v="1"/>
    <n v="1"/>
    <s v="Churchill Area Neighbors"/>
    <n v="4224647"/>
    <n v="868004"/>
    <m/>
    <m/>
    <s v="PAHLISCH HOMES INC"/>
    <m/>
    <s v="3570 MOUNTAIN QUAIL LN"/>
    <x v="1"/>
    <x v="1"/>
    <x v="1"/>
    <m/>
  </r>
  <r>
    <n v="14"/>
    <n v="6302"/>
    <n v="1"/>
    <d v="2014-11-21T00:00:00"/>
    <x v="1"/>
    <n v="1"/>
    <s v="River Road Community Organization"/>
    <n v="4225159"/>
    <n v="895879"/>
    <m/>
    <m/>
    <s v="TK HOMES"/>
    <m/>
    <s v="1950 DEBRA SUE CT"/>
    <x v="1"/>
    <x v="1"/>
    <x v="1"/>
    <m/>
  </r>
  <r>
    <n v="14"/>
    <n v="6329"/>
    <n v="1"/>
    <d v="2014-11-24T00:00:00"/>
    <x v="1"/>
    <n v="1"/>
    <s v="Santa Clara Community Organization"/>
    <n v="4231341"/>
    <n v="907358"/>
    <m/>
    <s v="Paxton"/>
    <s v="NORDIC HOMES &amp; CONSTRUCTION"/>
    <m/>
    <s v="4442 WENDOVER ST"/>
    <x v="1"/>
    <x v="1"/>
    <x v="1"/>
    <m/>
  </r>
  <r>
    <n v="14"/>
    <n v="6357"/>
    <n v="1"/>
    <d v="2014-11-24T00:00:00"/>
    <x v="1"/>
    <n v="1"/>
    <s v="Santa Clara Community Organization"/>
    <n v="4225723"/>
    <n v="904191"/>
    <m/>
    <m/>
    <s v="BRUCE WIECHERT CUSTOM HOMES"/>
    <m/>
    <s v="3755 WOODVIEW AVE"/>
    <x v="1"/>
    <x v="1"/>
    <x v="1"/>
    <m/>
  </r>
  <r>
    <n v="14"/>
    <n v="6355"/>
    <n v="1"/>
    <d v="2014-11-25T00:00:00"/>
    <x v="1"/>
    <n v="1"/>
    <s v="Santa Clara Community Organization"/>
    <n v="4226131"/>
    <n v="903752"/>
    <m/>
    <m/>
    <s v="BRUCE WIECHERT CUSTOM HOMES"/>
    <m/>
    <s v="3622 STARK ST"/>
    <x v="1"/>
    <x v="1"/>
    <x v="1"/>
    <m/>
  </r>
  <r>
    <n v="14"/>
    <n v="6105"/>
    <n v="1"/>
    <d v="2014-12-01T00:00:00"/>
    <x v="1"/>
    <n v="1"/>
    <s v="Northeast Neighbors"/>
    <n v="4251054"/>
    <n v="894765"/>
    <m/>
    <m/>
    <s v="ANSLOW &amp; DEGENEAULT"/>
    <m/>
    <s v="2685 VALLEY FORGE DR"/>
    <x v="1"/>
    <x v="1"/>
    <x v="1"/>
    <m/>
  </r>
  <r>
    <n v="14"/>
    <n v="6732"/>
    <n v="1"/>
    <d v="2014-12-02T00:00:00"/>
    <x v="1"/>
    <n v="1"/>
    <s v="Active Bethel Citizens"/>
    <n v="4224743"/>
    <n v="885766"/>
    <m/>
    <m/>
    <s v="ALVORD-TAYLOR INC"/>
    <m/>
    <s v="3440 WOOD AVE"/>
    <x v="1"/>
    <x v="1"/>
    <x v="1"/>
    <m/>
  </r>
  <r>
    <n v="14"/>
    <n v="6561"/>
    <n v="1"/>
    <d v="2014-12-03T00:00:00"/>
    <x v="1"/>
    <n v="1"/>
    <s v="Santa Clara Community Organization"/>
    <n v="4225546"/>
    <n v="904262"/>
    <m/>
    <s v="Mascord 22151A"/>
    <s v="BRUCE WIECHERT CUSTOM HOMES"/>
    <m/>
    <s v="3768 WOODVIEW AVE"/>
    <x v="1"/>
    <x v="1"/>
    <x v="1"/>
    <m/>
  </r>
  <r>
    <n v="14"/>
    <n v="6811"/>
    <n v="1"/>
    <d v="2014-12-03T00:00:00"/>
    <x v="4"/>
    <n v="1"/>
    <s v="West Eugene Community Organization"/>
    <n v="4221599"/>
    <n v="877190"/>
    <m/>
    <m/>
    <s v="CHURCHILL MEADOWS MHC LLC"/>
    <m/>
    <s v="1415 S BERTELSEN RD, Unit 124"/>
    <x v="1"/>
    <x v="1"/>
    <x v="1"/>
    <m/>
  </r>
  <r>
    <n v="14"/>
    <n v="6406"/>
    <n v="1"/>
    <d v="2014-12-05T00:00:00"/>
    <x v="1"/>
    <n v="1"/>
    <s v="River Road Community Organization"/>
    <n v="4225163"/>
    <n v="895940"/>
    <m/>
    <s v="Kayla"/>
    <s v="RIDGEWOOD CONSTRUCTION"/>
    <m/>
    <s v="1958 DEBRA SUE CT"/>
    <x v="1"/>
    <x v="1"/>
    <x v="1"/>
    <m/>
  </r>
  <r>
    <n v="14"/>
    <n v="6555"/>
    <n v="1"/>
    <d v="2014-12-09T00:00:00"/>
    <x v="1"/>
    <n v="1"/>
    <s v="Active Bethel Citizens"/>
    <n v="4212037"/>
    <n v="889722"/>
    <m/>
    <s v="Waterville 2-car"/>
    <s v="HAYDEN HOMES LLC"/>
    <m/>
    <s v="1482 MCCARTY WAY"/>
    <x v="1"/>
    <x v="1"/>
    <x v="1"/>
    <m/>
  </r>
  <r>
    <n v="14"/>
    <n v="6405"/>
    <n v="1"/>
    <d v="2014-12-10T00:00:00"/>
    <x v="1"/>
    <n v="1"/>
    <s v="River Road Community Organization"/>
    <n v="4225166"/>
    <n v="895983"/>
    <m/>
    <s v="Anna"/>
    <s v="RIDGEWOOD CONSTRUCTION"/>
    <m/>
    <s v="1972 DEBRA SUE CT"/>
    <x v="1"/>
    <x v="1"/>
    <x v="1"/>
    <m/>
  </r>
  <r>
    <n v="14"/>
    <n v="6745"/>
    <n v="1"/>
    <d v="2014-12-10T00:00:00"/>
    <x v="1"/>
    <n v="1"/>
    <s v="Cal Young Neighborhood Association"/>
    <n v="4237075"/>
    <n v="888610"/>
    <m/>
    <s v="Metolious Wiechert"/>
    <s v="BRUCE WIECHERT CUSTOM HOMES"/>
    <m/>
    <s v="1238 WOODFIELD DR"/>
    <x v="1"/>
    <x v="1"/>
    <x v="1"/>
    <m/>
  </r>
  <r>
    <n v="14"/>
    <n v="6746"/>
    <n v="1"/>
    <d v="2014-12-10T00:00:00"/>
    <x v="1"/>
    <n v="1"/>
    <s v="Santa Clara Community Organization"/>
    <n v="4225719"/>
    <n v="904060"/>
    <m/>
    <m/>
    <s v="BRUCE WIECHERT CUSTOM HOMES"/>
    <m/>
    <s v="3725 WOODVIEW AVE"/>
    <x v="1"/>
    <x v="1"/>
    <x v="1"/>
    <m/>
  </r>
  <r>
    <n v="14"/>
    <n v="5886"/>
    <n v="1"/>
    <d v="2014-12-12T00:00:00"/>
    <x v="1"/>
    <n v="1"/>
    <s v="Laurel Hill Valley Citizens"/>
    <n v="4253359"/>
    <n v="872273"/>
    <m/>
    <m/>
    <s v="NEIWERT DEAN D &amp; TIFFANY M"/>
    <m/>
    <s v="3642 ROCKCRESS RD"/>
    <x v="1"/>
    <x v="1"/>
    <x v="1"/>
    <m/>
  </r>
  <r>
    <n v="14"/>
    <n v="5618"/>
    <n v="1"/>
    <d v="2014-12-18T00:00:00"/>
    <x v="1"/>
    <n v="1"/>
    <s v="Crest Drive Citizens Association"/>
    <n v="4236439"/>
    <n v="866887"/>
    <m/>
    <m/>
    <s v="ALLARDT MARY FRANCES"/>
    <m/>
    <s v="810 W 38TH AVE"/>
    <x v="1"/>
    <x v="1"/>
    <x v="1"/>
    <m/>
  </r>
  <r>
    <n v="14"/>
    <n v="4277"/>
    <n v="1"/>
    <d v="2014-12-23T00:00:00"/>
    <x v="1"/>
    <n v="1"/>
    <s v="Northeast Neighbors"/>
    <n v="4243353"/>
    <n v="900395"/>
    <m/>
    <m/>
    <s v="ADKINS MARK"/>
    <m/>
    <s v="3848 GILHAM RD"/>
    <x v="1"/>
    <x v="1"/>
    <x v="1"/>
    <m/>
  </r>
  <r>
    <n v="14"/>
    <n v="4677"/>
    <n v="1"/>
    <d v="2014-12-23T00:00:00"/>
    <x v="1"/>
    <n v="1"/>
    <s v="Churchill Area Neighbors"/>
    <n v="4224940"/>
    <n v="867802"/>
    <m/>
    <m/>
    <s v="TIMBERLINE HILLS INVESTORS LLC"/>
    <m/>
    <s v="3433 SUMMIT SKY BLVD"/>
    <x v="1"/>
    <x v="1"/>
    <x v="1"/>
    <m/>
  </r>
  <r>
    <n v="14"/>
    <n v="6945"/>
    <n v="1"/>
    <d v="2014-12-23T00:00:00"/>
    <x v="1"/>
    <n v="1"/>
    <s v="Churchill Area Neighbors"/>
    <n v="4224650"/>
    <n v="876968"/>
    <m/>
    <s v="Redrock Model"/>
    <s v="BRUCE WIECHERT CUSTOM HOMES"/>
    <m/>
    <s v="3748 PACHYSANDRA PL"/>
    <x v="1"/>
    <x v="1"/>
    <x v="1"/>
    <m/>
  </r>
  <r>
    <n v="14"/>
    <n v="6165"/>
    <n v="1"/>
    <d v="2014-12-24T00:00:00"/>
    <x v="1"/>
    <n v="1"/>
    <s v="Southeast Neighbors"/>
    <n v="4247032"/>
    <n v="864594"/>
    <m/>
    <m/>
    <s v="HEITMAN CUSTOM HOMES"/>
    <m/>
    <s v="4022 SPRING KNOLL DR"/>
    <x v="1"/>
    <x v="1"/>
    <x v="1"/>
    <m/>
  </r>
  <r>
    <n v="14"/>
    <n v="6591"/>
    <n v="1"/>
    <d v="2014-12-24T00:00:00"/>
    <x v="1"/>
    <n v="1"/>
    <s v="Northeast Neighbors"/>
    <n v="4244822"/>
    <n v="899514"/>
    <m/>
    <m/>
    <s v="HEITMAN CUSTOM HOMES"/>
    <m/>
    <s v="3735 NORWICH AVE"/>
    <x v="1"/>
    <x v="1"/>
    <x v="1"/>
    <m/>
  </r>
  <r>
    <n v="14"/>
    <n v="7074"/>
    <n v="1"/>
    <d v="2014-12-24T00:00:00"/>
    <x v="1"/>
    <n v="1"/>
    <s v="Cal Young Neighborhood Association"/>
    <n v="4237078"/>
    <n v="888660"/>
    <m/>
    <s v="Thornsby"/>
    <s v="BRUCE WIECHERT CUSTOM HOMES"/>
    <m/>
    <s v="1246 WOODFIELD DR"/>
    <x v="1"/>
    <x v="1"/>
    <x v="1"/>
    <m/>
  </r>
  <r>
    <n v="14"/>
    <n v="7111"/>
    <n v="1"/>
    <d v="2014-12-24T00:00:00"/>
    <x v="1"/>
    <n v="1"/>
    <s v="Churchill Area Neighbors"/>
    <n v="4224498"/>
    <n v="876966"/>
    <m/>
    <m/>
    <s v="WIECHERT BRUCE"/>
    <m/>
    <s v="3762 PACHYSANDRA PL"/>
    <x v="1"/>
    <x v="1"/>
    <x v="1"/>
    <m/>
  </r>
  <r>
    <n v="14"/>
    <n v="7073"/>
    <n v="1"/>
    <d v="2014-12-26T00:00:00"/>
    <x v="1"/>
    <n v="1"/>
    <s v="Churchill Area Neighbors"/>
    <n v="4224720"/>
    <n v="876968"/>
    <m/>
    <s v="Sequoia"/>
    <s v="BRUCE WIECHERT CUSTOM HOMES"/>
    <m/>
    <s v="3742 PACHYSANDRA PL"/>
    <x v="1"/>
    <x v="1"/>
    <x v="1"/>
    <m/>
  </r>
  <r>
    <n v="14"/>
    <n v="7105"/>
    <n v="1"/>
    <d v="2014-12-26T00:00:00"/>
    <x v="1"/>
    <n v="1"/>
    <s v="Northeast Neighbors"/>
    <n v="4249022"/>
    <n v="895313"/>
    <m/>
    <s v="Crescent Village"/>
    <s v="FUTURE B HOMES INC"/>
    <m/>
    <s v="2972 LORD BYRON PL"/>
    <x v="1"/>
    <x v="1"/>
    <x v="1"/>
    <m/>
  </r>
  <r>
    <n v="14"/>
    <n v="7051"/>
    <n v="1"/>
    <d v="2014-12-30T00:00:00"/>
    <x v="1"/>
    <n v="1"/>
    <s v="Active Bethel Citizens"/>
    <n v="4221806"/>
    <n v="885486"/>
    <m/>
    <m/>
    <s v="UNIVERSITY OF OREGON"/>
    <m/>
    <s v="382 HOPE LP"/>
    <x v="1"/>
    <x v="1"/>
    <x v="1"/>
    <m/>
  </r>
  <r>
    <n v="14"/>
    <n v="6856"/>
    <n v="1"/>
    <d v="2014-12-31T00:00:00"/>
    <x v="1"/>
    <n v="1"/>
    <s v="Northeast Neighbors"/>
    <n v="4246077"/>
    <n v="895976"/>
    <m/>
    <s v="The Rockwood"/>
    <s v="HAYDEN HOMES LLC"/>
    <m/>
    <s v="3025 GUADALUPE WAY"/>
    <x v="1"/>
    <x v="1"/>
    <x v="1"/>
    <m/>
  </r>
  <r>
    <n v="14"/>
    <n v="6857"/>
    <n v="1"/>
    <d v="2014-12-31T00:00:00"/>
    <x v="1"/>
    <n v="1"/>
    <s v="Northeast Neighbors"/>
    <n v="4246273"/>
    <n v="895967"/>
    <m/>
    <s v="Linwood"/>
    <s v="HAYDEN HOMES LLC"/>
    <m/>
    <s v="3041 GUADALUPE WAY"/>
    <x v="1"/>
    <x v="1"/>
    <x v="1"/>
    <m/>
  </r>
  <r>
    <n v="14"/>
    <n v="6859"/>
    <n v="1"/>
    <d v="2014-12-31T00:00:00"/>
    <x v="1"/>
    <n v="1"/>
    <s v="Northeast Neighbors"/>
    <n v="4245941"/>
    <n v="895918"/>
    <m/>
    <s v="The Middleton - Lot #21"/>
    <s v="HAYDEN HOMES LLC"/>
    <m/>
    <s v="3011 GUADALUPE WAY"/>
    <x v="1"/>
    <x v="1"/>
    <x v="1"/>
    <m/>
  </r>
  <r>
    <n v="14"/>
    <n v="6860"/>
    <n v="1"/>
    <d v="2014-12-31T00:00:00"/>
    <x v="1"/>
    <n v="1"/>
    <s v="Northeast Neighbors"/>
    <n v="4246173"/>
    <n v="895971"/>
    <m/>
    <s v="The Middleton - Lot #13"/>
    <s v="HAYDEN HOMES LLC"/>
    <m/>
    <s v="3039 GUADALUPE WAY"/>
    <x v="1"/>
    <x v="1"/>
    <x v="1"/>
    <m/>
  </r>
  <r>
    <n v="14"/>
    <n v="6863"/>
    <n v="1"/>
    <d v="2014-12-31T00:00:00"/>
    <x v="1"/>
    <n v="1"/>
    <s v="Northeast Neighbors"/>
    <n v="4245968"/>
    <n v="895980"/>
    <m/>
    <s v="The Talent - Lot #19"/>
    <s v="HAYDEN HOMES LLC"/>
    <m/>
    <s v="3021 GUADALUPE WAY"/>
    <x v="1"/>
    <x v="1"/>
    <x v="1"/>
    <m/>
  </r>
</pivotCacheRecords>
</file>

<file path=xl/pivotCache/pivotCacheRecords5.xml><?xml version="1.0" encoding="utf-8"?>
<pivotCacheRecords xmlns="http://schemas.openxmlformats.org/spreadsheetml/2006/main" xmlns:r="http://schemas.openxmlformats.org/officeDocument/2006/relationships" count="505">
  <r>
    <n v="1"/>
    <x v="0"/>
    <n v="12"/>
    <n v="5405"/>
    <n v="1"/>
    <d v="2013-01-03T00:00:00"/>
    <s v="Duplex or 2-Family Hs"/>
    <n v="2"/>
    <s v="West University Neighbors"/>
    <n v="4242749"/>
    <n v="875790"/>
    <m/>
    <m/>
    <s v="QUINNEY BOB &amp; LESLIE"/>
    <m/>
    <s v="790 E 17TH AVE"/>
    <x v="0"/>
    <s v="Two to four units"/>
    <x v="0"/>
    <m/>
    <x v="0"/>
    <s v="Yes"/>
  </r>
  <r>
    <n v="2"/>
    <x v="0"/>
    <n v="12"/>
    <n v="6062"/>
    <n v="1"/>
    <d v="2013-01-03T00:00:00"/>
    <s v="Single Family Dwelling"/>
    <n v="1"/>
    <s v="River Road Community Organization"/>
    <n v="4227243"/>
    <n v="890149"/>
    <m/>
    <m/>
    <s v="KD BLDG LLC"/>
    <m/>
    <s v="1125 VERONICA LN"/>
    <x v="0"/>
    <s v="Single-family detached"/>
    <x v="1"/>
    <m/>
    <x v="1"/>
    <m/>
  </r>
  <r>
    <n v="3"/>
    <x v="0"/>
    <n v="12"/>
    <n v="6398"/>
    <n v="1"/>
    <d v="2013-01-08T00:00:00"/>
    <s v="Single Family Dwelling"/>
    <n v="1"/>
    <s v="Active Bethel Citizens"/>
    <n v="4214585"/>
    <n v="890787"/>
    <m/>
    <m/>
    <s v="HAYDEN HOMES LLC"/>
    <m/>
    <s v="5246 GOLDEN EAGLE DR"/>
    <x v="0"/>
    <s v="Single-family detached"/>
    <x v="1"/>
    <m/>
    <x v="1"/>
    <m/>
  </r>
  <r>
    <n v="4"/>
    <x v="0"/>
    <n v="12"/>
    <n v="6298"/>
    <n v="1"/>
    <d v="2013-01-09T00:00:00"/>
    <s v="Secondary Dwelling Unit"/>
    <n v="1"/>
    <s v="Amazon Neighbors Association"/>
    <n v="4243559"/>
    <n v="871376"/>
    <m/>
    <m/>
    <s v="COUPER AL"/>
    <m/>
    <s v="1063 E 27TH AVE, Unit A"/>
    <x v="0"/>
    <s v="Single-family detached"/>
    <x v="1"/>
    <m/>
    <x v="1"/>
    <m/>
  </r>
  <r>
    <n v="5"/>
    <x v="0"/>
    <n v="12"/>
    <n v="6285"/>
    <n v="1"/>
    <d v="2013-01-10T00:00:00"/>
    <s v="Single Family Dwelling"/>
    <n v="1"/>
    <s v="Northeast Neighbors"/>
    <n v="4241429"/>
    <n v="899352"/>
    <m/>
    <m/>
    <s v="MCDUFFIE RICHARD JR &amp; K M"/>
    <m/>
    <s v="3720 MEADOW VIEW DR"/>
    <x v="0"/>
    <s v="Single-family detached"/>
    <x v="1"/>
    <m/>
    <x v="1"/>
    <m/>
  </r>
  <r>
    <n v="6"/>
    <x v="0"/>
    <n v="12"/>
    <n v="6196"/>
    <n v="1"/>
    <d v="2013-01-15T00:00:00"/>
    <s v="Single Family Dwelling"/>
    <n v="1"/>
    <s v="Crest Drive Citizens Association"/>
    <n v="4235962"/>
    <n v="867459"/>
    <m/>
    <m/>
    <s v="JORDAN IVERSON SIGNATURE HOMES DBA"/>
    <m/>
    <s v="844 W 35TH PL"/>
    <x v="0"/>
    <s v="Single-family detached"/>
    <x v="1"/>
    <m/>
    <x v="1"/>
    <m/>
  </r>
  <r>
    <n v="7"/>
    <x v="0"/>
    <n v="12"/>
    <n v="6385"/>
    <n v="1"/>
    <d v="2013-01-15T00:00:00"/>
    <s v="Single Family Dwelling"/>
    <n v="1"/>
    <s v="Northeast Neighbors"/>
    <n v="4245330"/>
    <n v="896581"/>
    <m/>
    <m/>
    <s v="MELTEBEKE CONSTRUCTION DBA"/>
    <m/>
    <s v="2321 PARK VIEW DR"/>
    <x v="0"/>
    <s v="Single-family detached"/>
    <x v="1"/>
    <m/>
    <x v="1"/>
    <m/>
  </r>
  <r>
    <n v="8"/>
    <x v="0"/>
    <n v="12"/>
    <n v="6411"/>
    <n v="1"/>
    <d v="2013-01-18T00:00:00"/>
    <s v="Single Family Dwelling"/>
    <n v="1"/>
    <s v="Active Bethel Citizens"/>
    <n v="4212642"/>
    <n v="892397"/>
    <m/>
    <m/>
    <s v="SEERY JESSE"/>
    <m/>
    <s v="5534 TRIBUTE WAY"/>
    <x v="0"/>
    <s v="Single-family detached"/>
    <x v="1"/>
    <m/>
    <x v="1"/>
    <m/>
  </r>
  <r>
    <n v="9"/>
    <x v="0"/>
    <n v="13"/>
    <n v="135"/>
    <n v="1"/>
    <d v="2013-01-24T00:00:00"/>
    <s v="Single Family Dwelling"/>
    <n v="1"/>
    <s v="Active Bethel Citizens"/>
    <n v="4211214"/>
    <n v="889922"/>
    <m/>
    <m/>
    <s v="HAYDEN HOMES LLC"/>
    <m/>
    <s v="1961 ADELMAN LP"/>
    <x v="0"/>
    <s v="Single-family detached"/>
    <x v="1"/>
    <m/>
    <x v="1"/>
    <m/>
  </r>
  <r>
    <n v="10"/>
    <x v="0"/>
    <n v="13"/>
    <n v="143"/>
    <n v="1"/>
    <d v="2013-01-25T00:00:00"/>
    <s v="Single Family Dwelling"/>
    <n v="1"/>
    <s v="Cal Young Neighborhood Association"/>
    <n v="4238959"/>
    <n v="886475"/>
    <m/>
    <m/>
    <s v="ADKINS JACK L"/>
    <m/>
    <s v="862 MEADOW BUTTE LP"/>
    <x v="0"/>
    <s v="Single-family detached"/>
    <x v="1"/>
    <m/>
    <x v="1"/>
    <m/>
  </r>
  <r>
    <n v="11"/>
    <x v="0"/>
    <n v="12"/>
    <n v="6367"/>
    <n v="1"/>
    <d v="2013-01-28T00:00:00"/>
    <s v="Single Family Dwelling"/>
    <n v="1"/>
    <s v="Whiteaker Community Council"/>
    <n v="4234479"/>
    <n v="884015"/>
    <m/>
    <m/>
    <s v="JONES LINDA"/>
    <m/>
    <s v="205 CROSS PL"/>
    <x v="0"/>
    <s v="Single-family detached"/>
    <x v="1"/>
    <m/>
    <x v="1"/>
    <m/>
  </r>
  <r>
    <n v="12"/>
    <x v="0"/>
    <n v="12"/>
    <n v="6395"/>
    <n v="1"/>
    <d v="2013-01-29T00:00:00"/>
    <s v="Single Family Dwelling"/>
    <n v="1"/>
    <s v="Active Bethel Citizens"/>
    <n v="4211215"/>
    <n v="889778"/>
    <m/>
    <m/>
    <s v="HAYDEN HOMES LLC"/>
    <m/>
    <s v="1972 ADELMAN LP"/>
    <x v="0"/>
    <s v="Single-family detached"/>
    <x v="1"/>
    <m/>
    <x v="1"/>
    <m/>
  </r>
  <r>
    <n v="13"/>
    <x v="0"/>
    <n v="12"/>
    <n v="6448"/>
    <n v="1"/>
    <d v="2013-01-29T00:00:00"/>
    <s v="Single Family Dwelling"/>
    <n v="1"/>
    <s v="Active Bethel Citizens"/>
    <n v="4211252"/>
    <n v="889777"/>
    <m/>
    <s v="Rockwood"/>
    <s v="HAYDEN HOMES LLC"/>
    <m/>
    <s v="1962 ADELMAN LP"/>
    <x v="0"/>
    <s v="Single-family detached"/>
    <x v="1"/>
    <m/>
    <x v="1"/>
    <m/>
  </r>
  <r>
    <n v="14"/>
    <x v="0"/>
    <n v="12"/>
    <n v="6259"/>
    <n v="1"/>
    <d v="2013-01-30T00:00:00"/>
    <s v="Single Family Dwelling"/>
    <n v="1"/>
    <s v="Northeast Neighbors"/>
    <n v="4242770"/>
    <n v="899646"/>
    <m/>
    <m/>
    <s v="WESTER KATRINA"/>
    <m/>
    <s v="1970 CRIMSON AVE"/>
    <x v="0"/>
    <s v="Single-family detached"/>
    <x v="1"/>
    <m/>
    <x v="1"/>
    <m/>
  </r>
  <r>
    <n v="15"/>
    <x v="0"/>
    <n v="13"/>
    <n v="77"/>
    <n v="1"/>
    <d v="2013-01-30T00:00:00"/>
    <s v="Single Family Dwelling"/>
    <n v="1"/>
    <s v="Santa Clara Community Organization"/>
    <n v="4230993"/>
    <n v="903841"/>
    <m/>
    <m/>
    <s v="ADAIR HOMES"/>
    <m/>
    <s v="530 DEAN AVE"/>
    <x v="0"/>
    <s v="Single-family detached"/>
    <x v="1"/>
    <m/>
    <x v="1"/>
    <m/>
  </r>
  <r>
    <n v="16"/>
    <x v="0"/>
    <n v="13"/>
    <n v="40"/>
    <n v="1"/>
    <d v="2013-02-01T00:00:00"/>
    <s v="Secondary Dwelling Unit"/>
    <n v="1"/>
    <s v="Active Bethel Citizens"/>
    <n v="4216725"/>
    <n v="888304"/>
    <m/>
    <m/>
    <s v="FINN MICHAEL"/>
    <m/>
    <s v="1070 CANDLELIGHT DR, Unit A"/>
    <x v="0"/>
    <s v="Single-family detached"/>
    <x v="1"/>
    <m/>
    <x v="1"/>
    <m/>
  </r>
  <r>
    <n v="17"/>
    <x v="0"/>
    <n v="13"/>
    <n v="148"/>
    <n v="1"/>
    <d v="2013-02-01T00:00:00"/>
    <s v="Single Family Dwelling"/>
    <n v="1"/>
    <s v="Harlow Neighbors"/>
    <n v="4246759"/>
    <n v="884628"/>
    <m/>
    <m/>
    <s v="LAAKSONEN DAVID"/>
    <m/>
    <s v="293 WALNUT LN"/>
    <x v="0"/>
    <s v="Single-family detached"/>
    <x v="1"/>
    <m/>
    <x v="1"/>
    <m/>
  </r>
  <r>
    <n v="18"/>
    <x v="0"/>
    <n v="13"/>
    <n v="198"/>
    <n v="1"/>
    <d v="2013-02-07T00:00:00"/>
    <s v="Single Family Dwelling"/>
    <n v="1"/>
    <s v="Churchill Area Neighbors"/>
    <n v="4223909"/>
    <n v="869476"/>
    <m/>
    <m/>
    <s v="HART WILLY"/>
    <m/>
    <s v="3377 BENTLEY AVE"/>
    <x v="0"/>
    <s v="Single-family detached"/>
    <x v="1"/>
    <m/>
    <x v="1"/>
    <m/>
  </r>
  <r>
    <n v="19"/>
    <x v="0"/>
    <n v="13"/>
    <n v="247"/>
    <n v="1"/>
    <d v="2013-02-11T00:00:00"/>
    <s v="Single Family Dwelling"/>
    <n v="1"/>
    <s v="Churchill Area Neighbors"/>
    <n v="4221049"/>
    <n v="872605"/>
    <m/>
    <m/>
    <s v="MOODY JOHN T"/>
    <m/>
    <s v="2443 ROYALANN LN"/>
    <x v="0"/>
    <s v="Single-family detached"/>
    <x v="1"/>
    <m/>
    <x v="1"/>
    <m/>
  </r>
  <r>
    <n v="20"/>
    <x v="0"/>
    <n v="13"/>
    <n v="338"/>
    <n v="1"/>
    <d v="2013-02-11T00:00:00"/>
    <s v="Single Family Dwelling"/>
    <n v="1"/>
    <s v="Churchill Area Neighbors"/>
    <n v="4224326"/>
    <n v="868037"/>
    <m/>
    <m/>
    <s v="STONE BRIDGE HOMES NW LLC"/>
    <m/>
    <s v="3562 VISTA HEIGHTS LN"/>
    <x v="0"/>
    <s v="Single-family detached"/>
    <x v="1"/>
    <m/>
    <x v="1"/>
    <m/>
  </r>
  <r>
    <n v="21"/>
    <x v="0"/>
    <n v="13"/>
    <n v="402"/>
    <n v="1"/>
    <d v="2013-02-12T00:00:00"/>
    <s v="Single Family Dwelling"/>
    <n v="1"/>
    <s v="Santa Clara Community Organization"/>
    <n v="4228739"/>
    <n v="897617"/>
    <m/>
    <m/>
    <s v="LIEBREICH MAX"/>
    <m/>
    <s v="2465 LENORE DR"/>
    <x v="0"/>
    <s v="Single-family detached"/>
    <x v="1"/>
    <m/>
    <x v="1"/>
    <m/>
  </r>
  <r>
    <n v="22"/>
    <x v="0"/>
    <n v="12"/>
    <n v="5780"/>
    <n v="1"/>
    <d v="2013-02-19T00:00:00"/>
    <s v="Apartment  1-4 Units"/>
    <n v="4"/>
    <s v="Far West Neighborhood Association"/>
    <n v="4230843"/>
    <n v="876693"/>
    <m/>
    <m/>
    <s v="WESTMORELAND VILLAGE LLC"/>
    <m/>
    <s v="2180 W 16TH AVE"/>
    <x v="0"/>
    <s v="Two to four units"/>
    <x v="0"/>
    <m/>
    <x v="1"/>
    <m/>
  </r>
  <r>
    <n v="23"/>
    <x v="0"/>
    <n v="13"/>
    <n v="664"/>
    <n v="1"/>
    <d v="2013-02-25T00:00:00"/>
    <s v="Single Family Dwelling"/>
    <n v="1"/>
    <s v="River Road Community Organization"/>
    <n v="4232309"/>
    <n v="895000"/>
    <m/>
    <m/>
    <s v="G &amp; R BUILDING CONCEPTS"/>
    <m/>
    <s v="268 CAROLYN DR"/>
    <x v="0"/>
    <s v="Single-family detached"/>
    <x v="1"/>
    <m/>
    <x v="1"/>
    <m/>
  </r>
  <r>
    <n v="24"/>
    <x v="0"/>
    <n v="12"/>
    <n v="6289"/>
    <n v="1"/>
    <d v="2013-02-26T00:00:00"/>
    <s v="Single Family Dwelling"/>
    <n v="1"/>
    <s v="Churchill Area Neighbors"/>
    <n v="4224172"/>
    <n v="868478"/>
    <m/>
    <m/>
    <s v="STONE BRIDGE HOMES NW LLC"/>
    <m/>
    <s v="3485 VISTA HEIGHTS LN"/>
    <x v="0"/>
    <s v="Single-family detached"/>
    <x v="1"/>
    <m/>
    <x v="1"/>
    <m/>
  </r>
  <r>
    <n v="25"/>
    <x v="0"/>
    <n v="13"/>
    <n v="400"/>
    <n v="1"/>
    <d v="2013-02-26T00:00:00"/>
    <s v="Single Family Dwelling"/>
    <n v="1"/>
    <s v="Fairmount Neighbors"/>
    <n v="4247460"/>
    <n v="876058"/>
    <m/>
    <m/>
    <s v="HAWES GEORGE"/>
    <m/>
    <s v="1611 ORCHARD ST"/>
    <x v="0"/>
    <s v="Single-family detached"/>
    <x v="1"/>
    <m/>
    <x v="1"/>
    <s v="Yes"/>
  </r>
  <r>
    <n v="26"/>
    <x v="0"/>
    <n v="13"/>
    <n v="677"/>
    <n v="1"/>
    <d v="2013-03-01T00:00:00"/>
    <s v="Single Family Dwelling"/>
    <n v="1"/>
    <s v="Northeast Neighbors"/>
    <n v="4249032"/>
    <n v="895475"/>
    <m/>
    <m/>
    <s v="FUTURE B HOMES INC"/>
    <m/>
    <s v="3016 LORD BYRON PL"/>
    <x v="0"/>
    <s v="Single-family detached"/>
    <x v="1"/>
    <m/>
    <x v="1"/>
    <m/>
  </r>
  <r>
    <n v="27"/>
    <x v="0"/>
    <n v="13"/>
    <n v="678"/>
    <n v="1"/>
    <d v="2013-03-01T00:00:00"/>
    <s v="Single Family Dwelling"/>
    <n v="1"/>
    <s v="Northeast Neighbors"/>
    <n v="4249033"/>
    <n v="895512"/>
    <m/>
    <m/>
    <s v="FUTURE B HOMES INC"/>
    <m/>
    <s v="3026 LORD BYRON PL"/>
    <x v="0"/>
    <s v="Single-family detached"/>
    <x v="1"/>
    <m/>
    <x v="1"/>
    <m/>
  </r>
  <r>
    <n v="28"/>
    <x v="0"/>
    <n v="13"/>
    <n v="694"/>
    <n v="1"/>
    <d v="2013-03-01T00:00:00"/>
    <s v="Single Family Dwelling"/>
    <n v="1"/>
    <s v="River Road Community Organization"/>
    <n v="4231358"/>
    <n v="891564"/>
    <m/>
    <m/>
    <s v="GEROT MIKE &amp; ELIZABETH"/>
    <m/>
    <s v="156 ROSETTA AVE"/>
    <x v="0"/>
    <s v="Single-family detached"/>
    <x v="1"/>
    <m/>
    <x v="1"/>
    <m/>
  </r>
  <r>
    <n v="29"/>
    <x v="0"/>
    <n v="12"/>
    <n v="6256"/>
    <n v="1"/>
    <d v="2013-03-04T00:00:00"/>
    <s v="Single Family Dwelling"/>
    <n v="1"/>
    <s v="Southeast Neighbors"/>
    <n v="4242016"/>
    <n v="869471"/>
    <m/>
    <m/>
    <s v="MUNRO JOSH &amp; MORGAN"/>
    <m/>
    <s v="625 E 31ST AVE"/>
    <x v="0"/>
    <s v="Single-family detached"/>
    <x v="1"/>
    <m/>
    <x v="1"/>
    <m/>
  </r>
  <r>
    <n v="30"/>
    <x v="0"/>
    <n v="13"/>
    <n v="723"/>
    <n v="1"/>
    <d v="2013-03-06T00:00:00"/>
    <s v="Mfg Home Park or Court"/>
    <n v="1"/>
    <s v="Northeast Neighbors"/>
    <n v="4241157"/>
    <n v="895776"/>
    <m/>
    <m/>
    <s v="MHC FALCON WOOD VILLAGE LLC"/>
    <m/>
    <s v="1475 GREEN ACRES RD, Unit 108"/>
    <x v="0"/>
    <s v="Single-family detached"/>
    <x v="1"/>
    <m/>
    <x v="1"/>
    <m/>
  </r>
  <r>
    <n v="31"/>
    <x v="0"/>
    <n v="13"/>
    <n v="747"/>
    <n v="1"/>
    <d v="2013-03-07T00:00:00"/>
    <s v="Single Family Dwelling"/>
    <n v="1"/>
    <s v="Active Bethel Citizens"/>
    <n v="4214558"/>
    <n v="885244"/>
    <m/>
    <m/>
    <s v="GREEN BRIAR LEVEL 3 PROPERTIES LLC"/>
    <m/>
    <s v="5445 PRANZ PL"/>
    <x v="0"/>
    <s v="Single-family detached"/>
    <x v="1"/>
    <m/>
    <x v="1"/>
    <m/>
  </r>
  <r>
    <n v="32"/>
    <x v="0"/>
    <n v="13"/>
    <n v="748"/>
    <n v="1"/>
    <d v="2013-03-07T00:00:00"/>
    <s v="Single Family Dwelling"/>
    <n v="1"/>
    <s v="Active Bethel Citizens"/>
    <n v="4214504"/>
    <n v="885242"/>
    <m/>
    <m/>
    <s v="GREEN BRIAR LEVEL 3 PROPERTIES LLC"/>
    <m/>
    <s v="5449 PRANZ PL"/>
    <x v="0"/>
    <s v="Single-family detached"/>
    <x v="1"/>
    <m/>
    <x v="1"/>
    <m/>
  </r>
  <r>
    <n v="33"/>
    <x v="0"/>
    <n v="13"/>
    <n v="1023"/>
    <n v="1"/>
    <d v="2013-03-11T00:00:00"/>
    <s v="Single Family Dwelling"/>
    <n v="1"/>
    <s v="Southeast Neighbors"/>
    <n v="4246775"/>
    <n v="863976"/>
    <m/>
    <m/>
    <s v="GANSEN MIKE"/>
    <m/>
    <s v="4225 WENDELL LN"/>
    <x v="0"/>
    <s v="Single-family detached"/>
    <x v="1"/>
    <m/>
    <x v="1"/>
    <m/>
  </r>
  <r>
    <n v="34"/>
    <x v="0"/>
    <n v="13"/>
    <n v="939"/>
    <n v="1"/>
    <d v="2013-03-12T00:00:00"/>
    <s v="Single Family Dwelling"/>
    <n v="1"/>
    <s v="Active Bethel Citizens"/>
    <n v="4214549"/>
    <n v="885311"/>
    <m/>
    <m/>
    <s v="GREENBRIER LEVEL 3 PROPERTIE"/>
    <m/>
    <s v="490 RABER RD"/>
    <x v="0"/>
    <s v="Single-family detached"/>
    <x v="1"/>
    <m/>
    <x v="1"/>
    <m/>
  </r>
  <r>
    <n v="35"/>
    <x v="0"/>
    <n v="13"/>
    <n v="940"/>
    <n v="1"/>
    <d v="2013-03-12T00:00:00"/>
    <s v="Single Family Dwelling"/>
    <n v="1"/>
    <s v="Active Bethel Citizens"/>
    <n v="4214448"/>
    <n v="885244"/>
    <m/>
    <m/>
    <s v="GREENBRIER LEVEL 3 PROPERTIE"/>
    <m/>
    <s v="5457 PRANZ PL"/>
    <x v="0"/>
    <s v="Single-family detached"/>
    <x v="1"/>
    <m/>
    <x v="1"/>
    <m/>
  </r>
  <r>
    <n v="36"/>
    <x v="0"/>
    <n v="12"/>
    <n v="4734"/>
    <n v="1"/>
    <d v="2013-03-15T00:00:00"/>
    <s v="Single Family Dwelling"/>
    <n v="1"/>
    <s v="Laurel Hill Valley Citizens"/>
    <n v="4249761"/>
    <n v="872764"/>
    <m/>
    <m/>
    <s v="LAMB LANCE"/>
    <m/>
    <s v="2380 SUNTREK DR"/>
    <x v="0"/>
    <s v="Single-family detached"/>
    <x v="1"/>
    <m/>
    <x v="1"/>
    <m/>
  </r>
  <r>
    <n v="37"/>
    <x v="0"/>
    <n v="13"/>
    <n v="1125"/>
    <n v="1"/>
    <d v="2013-03-15T00:00:00"/>
    <s v="Single Family Dwelling"/>
    <n v="1"/>
    <s v="Santa Clara Community Organization"/>
    <n v="4231562"/>
    <n v="907253"/>
    <m/>
    <m/>
    <s v="HOMEBUILDERS CONSTRUCTION COMPANY"/>
    <m/>
    <s v="703 NOTTINGHAM AVE"/>
    <x v="0"/>
    <s v="Single-family detached"/>
    <x v="1"/>
    <m/>
    <x v="1"/>
    <m/>
  </r>
  <r>
    <n v="38"/>
    <x v="0"/>
    <n v="13"/>
    <n v="201"/>
    <n v="1"/>
    <d v="2013-03-22T00:00:00"/>
    <s v="Single Family Dwelling"/>
    <n v="1"/>
    <s v="Southeast Neighbors"/>
    <n v="4241217"/>
    <n v="860648"/>
    <m/>
    <m/>
    <s v="AGUIRRE ANTONIO"/>
    <m/>
    <s v="4976 FOX HOLLOW RD"/>
    <x v="0"/>
    <s v="Single-family detached"/>
    <x v="1"/>
    <m/>
    <x v="1"/>
    <m/>
  </r>
  <r>
    <n v="39"/>
    <x v="0"/>
    <n v="13"/>
    <n v="879"/>
    <n v="1"/>
    <d v="2013-03-25T00:00:00"/>
    <s v="Single Family Dwelling"/>
    <n v="1"/>
    <s v="Crest Drive Citizens Association"/>
    <n v="4236215"/>
    <n v="867406"/>
    <m/>
    <m/>
    <s v="BLUM VICTOR"/>
    <m/>
    <s v="814 W 35TH PL"/>
    <x v="0"/>
    <s v="Single-family detached"/>
    <x v="1"/>
    <m/>
    <x v="1"/>
    <m/>
  </r>
  <r>
    <n v="40"/>
    <x v="0"/>
    <n v="13"/>
    <n v="1187"/>
    <n v="1"/>
    <d v="2013-03-26T00:00:00"/>
    <s v="Single Family Dwelling"/>
    <n v="1"/>
    <s v="Cal Young Neighborhood Association"/>
    <n v="4239583"/>
    <n v="890474"/>
    <m/>
    <m/>
    <s v="CASTRO GILBERT A"/>
    <m/>
    <s v="1645 CHASA ST"/>
    <x v="0"/>
    <s v="Single-family detached"/>
    <x v="1"/>
    <m/>
    <x v="1"/>
    <m/>
  </r>
  <r>
    <n v="41"/>
    <x v="0"/>
    <n v="13"/>
    <n v="1175"/>
    <n v="1"/>
    <d v="2013-03-27T00:00:00"/>
    <s v="Mfg Home - Not in a Park"/>
    <n v="1"/>
    <s v="Active Bethel Citizens"/>
    <n v="4217939"/>
    <n v="892660"/>
    <m/>
    <m/>
    <s v="HARRISON-JACOBSON INC"/>
    <m/>
    <s v="2017 GOLDEN GARDENS ST"/>
    <x v="0"/>
    <s v="Single-family detached"/>
    <x v="1"/>
    <m/>
    <x v="1"/>
    <m/>
  </r>
  <r>
    <n v="42"/>
    <x v="0"/>
    <n v="13"/>
    <n v="1367"/>
    <n v="1"/>
    <d v="2013-03-28T00:00:00"/>
    <s v="Single Family Dwelling"/>
    <n v="1"/>
    <s v="Santa Clara Community Organization"/>
    <n v="4222040"/>
    <n v="902644"/>
    <m/>
    <m/>
    <s v="IVERSON BOYD"/>
    <m/>
    <s v="3470 CABERNET LN"/>
    <x v="0"/>
    <s v="Single-family detached"/>
    <x v="1"/>
    <m/>
    <x v="1"/>
    <m/>
  </r>
  <r>
    <n v="43"/>
    <x v="0"/>
    <n v="13"/>
    <n v="1382"/>
    <n v="1"/>
    <d v="2013-04-03T00:00:00"/>
    <s v="Single Family Dwelling"/>
    <n v="1"/>
    <s v="Santa Clara Community Organization"/>
    <n v="4228452"/>
    <n v="897493"/>
    <m/>
    <m/>
    <s v="GARY KONOLD BUILDER"/>
    <m/>
    <s v="359 LENORE LP"/>
    <x v="0"/>
    <s v="Single-family detached"/>
    <x v="1"/>
    <m/>
    <x v="1"/>
    <m/>
  </r>
  <r>
    <n v="44"/>
    <x v="0"/>
    <n v="13"/>
    <n v="331"/>
    <n v="1"/>
    <d v="2013-04-08T00:00:00"/>
    <s v="Single Family Dwelling"/>
    <n v="1"/>
    <s v="Santa Clara Community Organization"/>
    <n v="4231213"/>
    <n v="903834"/>
    <m/>
    <m/>
    <s v="BERGEY DALE"/>
    <m/>
    <s v="570 DEAN AVE"/>
    <x v="0"/>
    <s v="Single-family detached"/>
    <x v="1"/>
    <m/>
    <x v="1"/>
    <m/>
  </r>
  <r>
    <n v="45"/>
    <x v="0"/>
    <n v="13"/>
    <n v="1369"/>
    <n v="1"/>
    <d v="2013-04-09T00:00:00"/>
    <s v="Single Family Dwelling"/>
    <n v="1"/>
    <s v="Active Bethel Citizens"/>
    <n v="4211252"/>
    <n v="889916"/>
    <m/>
    <m/>
    <s v="HAYDEN HOMES LLC"/>
    <m/>
    <s v="1953 ADELMAN LP"/>
    <x v="0"/>
    <s v="Single-family detached"/>
    <x v="1"/>
    <m/>
    <x v="1"/>
    <m/>
  </r>
  <r>
    <n v="46"/>
    <x v="0"/>
    <n v="12"/>
    <n v="5420"/>
    <n v="1"/>
    <d v="2013-04-11T00:00:00"/>
    <s v="Apartment  1-4 Units"/>
    <n v="4"/>
    <s v="Far West Neighborhood Association"/>
    <n v="4230900"/>
    <n v="876334"/>
    <m/>
    <m/>
    <s v="WESTMORELAND VILLAGE LLC"/>
    <m/>
    <s v="2147 W 17TH CT"/>
    <x v="0"/>
    <s v="Two to four units"/>
    <x v="0"/>
    <m/>
    <x v="1"/>
    <m/>
  </r>
  <r>
    <n v="47"/>
    <x v="0"/>
    <n v="13"/>
    <n v="1037"/>
    <n v="1"/>
    <d v="2013-04-12T00:00:00"/>
    <s v="Single Family Dwelling"/>
    <n v="1"/>
    <s v="Active Bethel Citizens"/>
    <n v="4211004"/>
    <n v="890001"/>
    <m/>
    <m/>
    <s v="HAYDEN HOMES LLC"/>
    <m/>
    <s v="1585 LEGACY ST"/>
    <x v="0"/>
    <s v="Single-family detached"/>
    <x v="1"/>
    <m/>
    <x v="1"/>
    <m/>
  </r>
  <r>
    <n v="48"/>
    <x v="0"/>
    <n v="13"/>
    <n v="1400"/>
    <n v="1"/>
    <d v="2013-04-15T00:00:00"/>
    <s v="Single Family Dwelling"/>
    <n v="1"/>
    <s v="Cal Young Neighborhood Association"/>
    <n v="4239848"/>
    <n v="888520"/>
    <m/>
    <m/>
    <s v="WHITE DOUGLAS G &amp; K L"/>
    <m/>
    <s v="1333 BRICKLEY RD"/>
    <x v="0"/>
    <s v="Single-family detached"/>
    <x v="1"/>
    <m/>
    <x v="1"/>
    <m/>
  </r>
  <r>
    <n v="49"/>
    <x v="0"/>
    <n v="13"/>
    <n v="277"/>
    <n v="1"/>
    <d v="2013-04-16T00:00:00"/>
    <s v="Single Family Dwelling"/>
    <n v="1"/>
    <s v="Laurel Hill Valley Citizens"/>
    <n v="4250844"/>
    <n v="872964"/>
    <m/>
    <m/>
    <s v="DILCHER PETER"/>
    <m/>
    <s v="2331 AUGUSTA ST"/>
    <x v="0"/>
    <s v="Single-family detached"/>
    <x v="1"/>
    <m/>
    <x v="1"/>
    <m/>
  </r>
  <r>
    <n v="50"/>
    <x v="0"/>
    <n v="13"/>
    <n v="1212"/>
    <n v="1"/>
    <d v="2013-04-19T00:00:00"/>
    <s v="Single Family Dwelling"/>
    <n v="1"/>
    <s v="Friendly Area Neighbors"/>
    <n v="4234914"/>
    <n v="874325"/>
    <m/>
    <m/>
    <s v="THERRELL MATTHEW (RYAN) &amp; SOPHIE"/>
    <m/>
    <s v="1148 W 21ST AVE"/>
    <x v="0"/>
    <s v="Single-family detached"/>
    <x v="1"/>
    <m/>
    <x v="1"/>
    <m/>
  </r>
  <r>
    <n v="51"/>
    <x v="0"/>
    <n v="13"/>
    <n v="1085"/>
    <n v="1"/>
    <d v="2013-04-23T00:00:00"/>
    <s v="Single Family Dwelling"/>
    <n v="1"/>
    <s v="Active Bethel Citizens"/>
    <n v="4215421"/>
    <n v="892291"/>
    <m/>
    <m/>
    <s v="HENGEL ANDREW"/>
    <m/>
    <s v="5130 BARGER DR"/>
    <x v="0"/>
    <s v="Single-family detached"/>
    <x v="1"/>
    <m/>
    <x v="1"/>
    <m/>
  </r>
  <r>
    <n v="52"/>
    <x v="0"/>
    <n v="13"/>
    <n v="1591"/>
    <n v="1"/>
    <d v="2013-04-23T00:00:00"/>
    <s v="Single Family Dwelling"/>
    <n v="1"/>
    <s v="Active Bethel Citizens"/>
    <n v="4212429"/>
    <n v="892515"/>
    <m/>
    <m/>
    <s v="GOOSMAN RICHARD &amp; MARY JO"/>
    <m/>
    <s v="5580 TRADITION ALY"/>
    <x v="0"/>
    <s v="Single-family detached"/>
    <x v="1"/>
    <m/>
    <x v="1"/>
    <m/>
  </r>
  <r>
    <n v="53"/>
    <x v="0"/>
    <n v="13"/>
    <n v="1705"/>
    <n v="1"/>
    <d v="2013-04-24T00:00:00"/>
    <s v="Single Family Dwelling"/>
    <n v="1"/>
    <s v="Active Bethel Citizens"/>
    <n v="4211293"/>
    <n v="889915"/>
    <m/>
    <s v="Darrington"/>
    <s v="HAYDEN HOMES LLC"/>
    <m/>
    <s v="1945 ADELMAN LP"/>
    <x v="0"/>
    <s v="Single-family detached"/>
    <x v="1"/>
    <m/>
    <x v="1"/>
    <m/>
  </r>
  <r>
    <n v="54"/>
    <x v="0"/>
    <n v="13"/>
    <n v="1897"/>
    <n v="1"/>
    <d v="2013-04-24T00:00:00"/>
    <s v="Single Family Dwelling"/>
    <n v="1"/>
    <s v="Active Bethel Citizens"/>
    <n v="4214213"/>
    <n v="890666"/>
    <m/>
    <m/>
    <s v="HAYDEN HOMES LLC"/>
    <m/>
    <s v="5354 ELK RIDGE DR"/>
    <x v="0"/>
    <s v="Single-family detached"/>
    <x v="1"/>
    <m/>
    <x v="1"/>
    <m/>
  </r>
  <r>
    <n v="55"/>
    <x v="0"/>
    <n v="13"/>
    <n v="1543"/>
    <n v="1"/>
    <d v="2013-04-29T00:00:00"/>
    <s v="Single Family Dwelling"/>
    <n v="1"/>
    <s v="South University Neighborhood Association"/>
    <n v="4244539"/>
    <n v="874306"/>
    <m/>
    <m/>
    <s v="HANSEN JASEN"/>
    <m/>
    <s v="2073 ONYX ALY"/>
    <x v="0"/>
    <s v="Single-family detached"/>
    <x v="1"/>
    <m/>
    <x v="1"/>
    <s v="Yes"/>
  </r>
  <r>
    <n v="56"/>
    <x v="0"/>
    <n v="13"/>
    <n v="1668"/>
    <n v="1"/>
    <d v="2013-05-01T00:00:00"/>
    <s v="Single Family Dwelling"/>
    <n v="1"/>
    <s v="Jefferson Westside Neighbors"/>
    <n v="4238157"/>
    <n v="876907"/>
    <m/>
    <m/>
    <s v="TAYLOR JOSEPH (JOE)"/>
    <m/>
    <s v="1465 LAWRENCE ST"/>
    <x v="0"/>
    <s v="Single-family detached"/>
    <x v="1"/>
    <m/>
    <x v="1"/>
    <m/>
  </r>
  <r>
    <n v="57"/>
    <x v="0"/>
    <n v="13"/>
    <n v="1669"/>
    <n v="1"/>
    <d v="2013-05-01T00:00:00"/>
    <s v="Secondary Dwelling Unit"/>
    <n v="1"/>
    <s v="Jefferson Westside Neighbors"/>
    <n v="4238179"/>
    <n v="876905"/>
    <m/>
    <m/>
    <s v="TAYLOR JOSEPH (JOE)"/>
    <m/>
    <s v="1490 LINCOLN ALY, Unit A"/>
    <x v="0"/>
    <s v="Single-family detached"/>
    <x v="1"/>
    <m/>
    <x v="1"/>
    <m/>
  </r>
  <r>
    <n v="58"/>
    <x v="0"/>
    <n v="13"/>
    <n v="1696"/>
    <n v="1"/>
    <d v="2013-05-01T00:00:00"/>
    <s v="Single Family Dwelling"/>
    <n v="1"/>
    <s v="River Road Community Organization"/>
    <n v="4227139"/>
    <n v="890156"/>
    <m/>
    <m/>
    <s v="KD BLDG LLC"/>
    <m/>
    <s v="1145 VERONICA LN"/>
    <x v="0"/>
    <s v="Single-family detached"/>
    <x v="1"/>
    <m/>
    <x v="1"/>
    <m/>
  </r>
  <r>
    <n v="59"/>
    <x v="0"/>
    <n v="13"/>
    <n v="1780"/>
    <n v="1"/>
    <d v="2013-05-01T00:00:00"/>
    <s v="Single Family Dwelling"/>
    <n v="1"/>
    <s v="River Road Community Organization"/>
    <n v="4227911"/>
    <n v="891643"/>
    <m/>
    <m/>
    <s v="GETTY ROBERT"/>
    <m/>
    <s v="1317 AUDEL AVE"/>
    <x v="0"/>
    <s v="Single-family detached"/>
    <x v="1"/>
    <m/>
    <x v="1"/>
    <m/>
  </r>
  <r>
    <n v="60"/>
    <x v="0"/>
    <n v="13"/>
    <n v="1679"/>
    <n v="1"/>
    <d v="2013-05-02T00:00:00"/>
    <s v="Single Family Dwelling"/>
    <n v="1"/>
    <s v="Churchill Area Neighbors"/>
    <n v="4224201"/>
    <n v="867932"/>
    <m/>
    <m/>
    <s v="STONE BRIDGE HOMES NW LLC"/>
    <m/>
    <s v="3589 VISTA HEIGHTS LN"/>
    <x v="0"/>
    <s v="Single-family detached"/>
    <x v="1"/>
    <m/>
    <x v="1"/>
    <m/>
  </r>
  <r>
    <n v="61"/>
    <x v="0"/>
    <n v="13"/>
    <n v="2192"/>
    <n v="1"/>
    <d v="2013-05-03T00:00:00"/>
    <s v="Single Family Dwelling"/>
    <n v="1"/>
    <s v="Santa Clara Community Organization"/>
    <n v="4230999"/>
    <n v="903358"/>
    <m/>
    <m/>
    <s v="HABITAT FOR HUMANITY"/>
    <m/>
    <s v="3608 YOGI WAY"/>
    <x v="0"/>
    <s v="Single-family detached"/>
    <x v="1"/>
    <m/>
    <x v="1"/>
    <m/>
  </r>
  <r>
    <n v="62"/>
    <x v="0"/>
    <n v="13"/>
    <n v="1681"/>
    <n v="1"/>
    <d v="2013-05-06T00:00:00"/>
    <s v="Single Family Dwelling"/>
    <n v="1"/>
    <s v="Churchill Area Neighbors"/>
    <n v="4224322"/>
    <n v="868698"/>
    <m/>
    <m/>
    <s v="STONE BRIDGE HOMES NW LLC"/>
    <m/>
    <s v="3439 VISTA HEIGHTS LN"/>
    <x v="0"/>
    <s v="Single-family detached"/>
    <x v="1"/>
    <m/>
    <x v="1"/>
    <m/>
  </r>
  <r>
    <n v="63"/>
    <x v="0"/>
    <n v="13"/>
    <n v="1895"/>
    <n v="1"/>
    <d v="2013-05-06T00:00:00"/>
    <s v="Single Family Dwelling"/>
    <n v="1"/>
    <s v="Active Bethel Citizens"/>
    <n v="4214020"/>
    <n v="891126"/>
    <m/>
    <m/>
    <s v="HAYDEN HOMES LLC"/>
    <m/>
    <s v="5291 OLYMPIC CIR"/>
    <x v="0"/>
    <s v="Single-family detached"/>
    <x v="1"/>
    <m/>
    <x v="1"/>
    <m/>
  </r>
  <r>
    <n v="64"/>
    <x v="0"/>
    <n v="13"/>
    <n v="1896"/>
    <n v="1"/>
    <d v="2013-05-06T00:00:00"/>
    <s v="Single Family Dwelling"/>
    <n v="1"/>
    <s v="Active Bethel Citizens"/>
    <n v="4214159"/>
    <n v="890670"/>
    <m/>
    <m/>
    <s v="HAYDEN HOMES LLC"/>
    <m/>
    <s v="5378 ELK RIDGE DR"/>
    <x v="0"/>
    <s v="Single-family detached"/>
    <x v="1"/>
    <m/>
    <x v="1"/>
    <m/>
  </r>
  <r>
    <n v="65"/>
    <x v="0"/>
    <n v="13"/>
    <n v="1898"/>
    <n v="1"/>
    <d v="2013-05-06T00:00:00"/>
    <s v="Single Family Dwelling"/>
    <n v="1"/>
    <s v="Active Bethel Citizens"/>
    <n v="4214173"/>
    <n v="890789"/>
    <m/>
    <s v="Hudson"/>
    <s v="HAYDEN HOMES LLC"/>
    <m/>
    <s v="5367 ELK RIDGE DR"/>
    <x v="0"/>
    <s v="Single-family detached"/>
    <x v="1"/>
    <m/>
    <x v="1"/>
    <m/>
  </r>
  <r>
    <n v="66"/>
    <x v="0"/>
    <n v="13"/>
    <n v="1903"/>
    <n v="1"/>
    <d v="2013-05-06T00:00:00"/>
    <s v="Single Family Dwelling"/>
    <n v="1"/>
    <s v="Santa Clara Community Organization"/>
    <n v="4222303"/>
    <n v="902626"/>
    <m/>
    <m/>
    <s v="NORDIC HOMES &amp; CONSTRUCTION"/>
    <m/>
    <s v="3477 CABERNET LN"/>
    <x v="0"/>
    <s v="Single-family detached"/>
    <x v="1"/>
    <m/>
    <x v="1"/>
    <m/>
  </r>
  <r>
    <n v="67"/>
    <x v="0"/>
    <n v="13"/>
    <n v="1989"/>
    <n v="1"/>
    <d v="2013-05-07T00:00:00"/>
    <s v="Duplex or 2-Family Hs"/>
    <n v="2"/>
    <s v="Southeast Neighbors"/>
    <n v="4243089"/>
    <n v="866983"/>
    <m/>
    <m/>
    <s v="IACHELLO GIOVANNI"/>
    <m/>
    <s v="3635 E AMAZON DR"/>
    <x v="0"/>
    <s v="Two to four units"/>
    <x v="0"/>
    <m/>
    <x v="1"/>
    <m/>
  </r>
  <r>
    <n v="68"/>
    <x v="0"/>
    <n v="13"/>
    <n v="1906"/>
    <n v="1"/>
    <d v="2013-05-08T00:00:00"/>
    <s v="Single Family Dwelling"/>
    <n v="1"/>
    <s v="Santa Clara Community Organization"/>
    <n v="4223955"/>
    <n v="900830"/>
    <m/>
    <m/>
    <s v="PAPAZIAN MICHAEL"/>
    <m/>
    <s v="3095 ARROWHEAD ST"/>
    <x v="0"/>
    <s v="Single-family detached"/>
    <x v="1"/>
    <m/>
    <x v="1"/>
    <m/>
  </r>
  <r>
    <n v="69"/>
    <x v="0"/>
    <n v="13"/>
    <n v="1899"/>
    <n v="1"/>
    <d v="2013-05-09T00:00:00"/>
    <s v="Single Family Dwelling"/>
    <n v="1"/>
    <s v="Active Bethel Citizens"/>
    <n v="4214229"/>
    <n v="890789"/>
    <m/>
    <s v="Hayden Edgewood"/>
    <s v="HAYDEN HOMES LLC"/>
    <m/>
    <s v="5345 ELK RIDGE DR"/>
    <x v="0"/>
    <s v="Single-family detached"/>
    <x v="1"/>
    <m/>
    <x v="1"/>
    <m/>
  </r>
  <r>
    <n v="70"/>
    <x v="0"/>
    <n v="13"/>
    <n v="1782"/>
    <n v="1"/>
    <d v="2013-05-15T00:00:00"/>
    <s v="Single Family Dwelling"/>
    <n v="1"/>
    <s v="Churchill Area Neighbors"/>
    <n v="4223869"/>
    <n v="868269"/>
    <m/>
    <m/>
    <s v="HEITMAN CUSTOM HOMES"/>
    <m/>
    <s v="3579 SUMMIT SKY BLVD"/>
    <x v="0"/>
    <s v="Single-family detached"/>
    <x v="1"/>
    <m/>
    <x v="1"/>
    <m/>
  </r>
  <r>
    <n v="71"/>
    <x v="0"/>
    <n v="13"/>
    <n v="1784"/>
    <n v="1"/>
    <d v="2013-05-15T00:00:00"/>
    <s v="Single Family Dwelling"/>
    <n v="1"/>
    <s v="Churchill Area Neighbors"/>
    <n v="4223866"/>
    <n v="868357"/>
    <m/>
    <m/>
    <s v="HEITMAN CUSTOM HOMES"/>
    <m/>
    <s v="3587 SUMMIT SKY BLVD"/>
    <x v="0"/>
    <s v="Single-family detached"/>
    <x v="1"/>
    <m/>
    <x v="1"/>
    <m/>
  </r>
  <r>
    <n v="72"/>
    <x v="0"/>
    <n v="13"/>
    <n v="2135"/>
    <n v="1"/>
    <d v="2013-05-15T00:00:00"/>
    <s v="Single Family Dwelling"/>
    <n v="1"/>
    <s v="Churchill Area Neighbors"/>
    <n v="4224122"/>
    <n v="868202"/>
    <m/>
    <m/>
    <s v="HEITMAN CUSTOM HOMES"/>
    <m/>
    <s v="3523 VISTA HEIGHTS LN"/>
    <x v="0"/>
    <s v="Single-family detached"/>
    <x v="1"/>
    <m/>
    <x v="1"/>
    <m/>
  </r>
  <r>
    <n v="73"/>
    <x v="0"/>
    <n v="13"/>
    <n v="2137"/>
    <n v="1"/>
    <d v="2013-05-15T00:00:00"/>
    <s v="Single Family Dwelling"/>
    <n v="1"/>
    <s v="Churchill Area Neighbors"/>
    <n v="4224150"/>
    <n v="868063"/>
    <m/>
    <m/>
    <s v="HEITMAN CUSTOM HOMES"/>
    <m/>
    <s v="3553 VISTA HEIGHTS LN"/>
    <x v="0"/>
    <s v="Single-family detached"/>
    <x v="1"/>
    <m/>
    <x v="1"/>
    <m/>
  </r>
  <r>
    <n v="74"/>
    <x v="0"/>
    <n v="12"/>
    <n v="653"/>
    <n v="1"/>
    <d v="2013-05-16T00:00:00"/>
    <s v="Apartment  1-4 Units"/>
    <n v="3"/>
    <s v="West University Neighbors"/>
    <n v="4241254"/>
    <n v="875367"/>
    <m/>
    <m/>
    <s v="DAUGHERTY RICHARD"/>
    <m/>
    <s v="435 E 18TH ALY"/>
    <x v="0"/>
    <s v="Two to four units"/>
    <x v="0"/>
    <m/>
    <x v="0"/>
    <s v="Yes"/>
  </r>
  <r>
    <n v="75"/>
    <x v="0"/>
    <n v="13"/>
    <n v="1775"/>
    <n v="1"/>
    <d v="2013-05-16T00:00:00"/>
    <s v="Single Family Dwelling"/>
    <n v="1"/>
    <s v="Santa Clara Community Organization"/>
    <n v="4231045"/>
    <n v="903843"/>
    <m/>
    <m/>
    <s v="ADAIR HOMES"/>
    <m/>
    <s v="3686 YOGI WAY"/>
    <x v="0"/>
    <s v="Single-family detached"/>
    <x v="1"/>
    <m/>
    <x v="1"/>
    <m/>
  </r>
  <r>
    <n v="76"/>
    <x v="0"/>
    <n v="13"/>
    <n v="1805"/>
    <n v="1"/>
    <d v="2013-05-16T00:00:00"/>
    <s v="Single Family Dwelling"/>
    <n v="1"/>
    <s v="Far West Neighborhood Association"/>
    <n v="4231413"/>
    <n v="873595"/>
    <m/>
    <m/>
    <s v="HOONHOUT PATRICK &amp; JANICE"/>
    <m/>
    <s v="2050 W 23RD AVE"/>
    <x v="0"/>
    <s v="Single-family detached"/>
    <x v="1"/>
    <m/>
    <x v="1"/>
    <m/>
  </r>
  <r>
    <n v="77"/>
    <x v="0"/>
    <n v="13"/>
    <n v="2031"/>
    <n v="1"/>
    <d v="2013-05-16T00:00:00"/>
    <s v="Single Family Dwelling"/>
    <n v="1"/>
    <s v="Active Bethel Citizens"/>
    <n v="4211005"/>
    <n v="889952"/>
    <m/>
    <m/>
    <s v="HAYDEN HOMES LLC"/>
    <m/>
    <s v="1575 LEGACY ST"/>
    <x v="0"/>
    <s v="Single-family detached"/>
    <x v="1"/>
    <m/>
    <x v="1"/>
    <m/>
  </r>
  <r>
    <n v="78"/>
    <x v="0"/>
    <n v="13"/>
    <n v="2057"/>
    <n v="1"/>
    <d v="2013-05-16T00:00:00"/>
    <s v="Single Family Dwelling"/>
    <n v="1"/>
    <s v="Active Bethel Citizens"/>
    <n v="4214459"/>
    <n v="885366"/>
    <m/>
    <m/>
    <s v="GREEN BRIAR LEVEL 3 PROPERTIES LLC"/>
    <m/>
    <s v="519 ST CHARLES ST"/>
    <x v="0"/>
    <s v="Single-family detached"/>
    <x v="1"/>
    <m/>
    <x v="1"/>
    <m/>
  </r>
  <r>
    <n v="79"/>
    <x v="0"/>
    <n v="13"/>
    <n v="2058"/>
    <n v="1"/>
    <d v="2013-05-16T00:00:00"/>
    <s v="Single Family Dwelling"/>
    <n v="1"/>
    <s v="Active Bethel Citizens"/>
    <n v="4214459"/>
    <n v="885312"/>
    <m/>
    <m/>
    <s v="GREENBRIER LEVEL 3 PROPERTIE"/>
    <m/>
    <s v="495 ST CHARLES ST"/>
    <x v="0"/>
    <s v="Single-family detached"/>
    <x v="1"/>
    <m/>
    <x v="1"/>
    <m/>
  </r>
  <r>
    <n v="80"/>
    <x v="0"/>
    <n v="13"/>
    <n v="1621"/>
    <n v="1"/>
    <d v="2013-05-22T00:00:00"/>
    <s v="Single Family Dwelling"/>
    <n v="1"/>
    <s v="Cal Young Neighborhood Association"/>
    <n v="4238861"/>
    <n v="886507"/>
    <m/>
    <m/>
    <s v="J &amp; J ADKINS DEVELOPMENT CO"/>
    <m/>
    <s v="867 MEADOW BUTTE LP"/>
    <x v="0"/>
    <s v="Single-family detached"/>
    <x v="1"/>
    <m/>
    <x v="1"/>
    <m/>
  </r>
  <r>
    <n v="81"/>
    <x v="0"/>
    <n v="13"/>
    <n v="1840"/>
    <n v="1"/>
    <d v="2013-05-23T00:00:00"/>
    <s v="Single Family Dwelling"/>
    <n v="1"/>
    <s v="Northeast Neighbors"/>
    <n v="4242634"/>
    <n v="893517"/>
    <m/>
    <m/>
    <s v="PRUSZ CHAD &amp; KELLY"/>
    <m/>
    <s v="2041 ELANCO AVE"/>
    <x v="0"/>
    <s v="Single-family detached"/>
    <x v="1"/>
    <m/>
    <x v="1"/>
    <m/>
  </r>
  <r>
    <n v="82"/>
    <x v="0"/>
    <n v="13"/>
    <n v="2221"/>
    <n v="1"/>
    <d v="2013-05-23T00:00:00"/>
    <s v="Single Family Dwelling"/>
    <n v="1"/>
    <s v="Northeast Neighbors"/>
    <n v="4250457"/>
    <n v="893665"/>
    <m/>
    <s v="THE HAWAII"/>
    <s v="HEITMAN CUSTOM HOMES"/>
    <m/>
    <s v="2571 CUMBERLAND DR"/>
    <x v="0"/>
    <s v="Single-family detached"/>
    <x v="1"/>
    <m/>
    <x v="1"/>
    <m/>
  </r>
  <r>
    <n v="83"/>
    <x v="0"/>
    <n v="13"/>
    <n v="1887"/>
    <n v="1"/>
    <d v="2013-05-24T00:00:00"/>
    <s v="Single Family Dwelling"/>
    <n v="1"/>
    <s v="Whiteaker Community Council"/>
    <n v="4236761"/>
    <n v="882928"/>
    <m/>
    <m/>
    <s v="GURLEY GANTT"/>
    <m/>
    <s v="765 CLARK ST"/>
    <x v="0"/>
    <s v="Single-family detached"/>
    <x v="1"/>
    <m/>
    <x v="1"/>
    <m/>
  </r>
  <r>
    <n v="84"/>
    <x v="0"/>
    <n v="13"/>
    <n v="2310"/>
    <n v="1"/>
    <d v="2013-05-28T00:00:00"/>
    <s v="Single Family Dwelling"/>
    <n v="1"/>
    <s v="Active Bethel Citizens"/>
    <n v="4213983"/>
    <n v="890885"/>
    <m/>
    <m/>
    <s v="HAYDEN HOMES LLC"/>
    <m/>
    <s v="5309 OLYMPIC CIR"/>
    <x v="0"/>
    <s v="Single-family detached"/>
    <x v="1"/>
    <m/>
    <x v="1"/>
    <m/>
  </r>
  <r>
    <n v="85"/>
    <x v="0"/>
    <n v="13"/>
    <n v="2330"/>
    <n v="1"/>
    <d v="2013-05-29T00:00:00"/>
    <s v="Single Family Dwelling"/>
    <n v="1"/>
    <s v="Santa Clara Community Organization"/>
    <n v="4231473"/>
    <n v="907307"/>
    <m/>
    <m/>
    <s v="CRESCENT HOMES INC"/>
    <m/>
    <s v="4431 WENDOVER ST"/>
    <x v="0"/>
    <s v="Single-family detached"/>
    <x v="1"/>
    <m/>
    <x v="1"/>
    <m/>
  </r>
  <r>
    <n v="86"/>
    <x v="0"/>
    <n v="13"/>
    <n v="2389"/>
    <n v="1"/>
    <d v="2013-05-29T00:00:00"/>
    <s v="Single Family Dwelling"/>
    <n v="1"/>
    <s v="Active Bethel Citizens"/>
    <n v="4212744"/>
    <n v="892511"/>
    <m/>
    <m/>
    <s v="SEERY JESSE"/>
    <m/>
    <s v="5513 TRIBUTE WAY"/>
    <x v="0"/>
    <s v="Single-family detached"/>
    <x v="1"/>
    <m/>
    <x v="1"/>
    <m/>
  </r>
  <r>
    <n v="87"/>
    <x v="0"/>
    <n v="13"/>
    <n v="2387"/>
    <n v="1"/>
    <d v="2013-05-30T00:00:00"/>
    <s v="Mfg Home Park or Court"/>
    <n v="1"/>
    <s v="Northeast Neighbors"/>
    <n v="4241157"/>
    <n v="895776"/>
    <m/>
    <m/>
    <s v="MHC FALCON WOOD VILLAGE LLC"/>
    <m/>
    <s v="1475 GREEN ACRES RD, Unit 145"/>
    <x v="0"/>
    <s v="Single-family detached"/>
    <x v="1"/>
    <m/>
    <x v="1"/>
    <m/>
  </r>
  <r>
    <n v="88"/>
    <x v="0"/>
    <n v="13"/>
    <n v="2388"/>
    <n v="1"/>
    <d v="2013-05-30T00:00:00"/>
    <s v="Mfg Home Park or Court"/>
    <n v="1"/>
    <s v="Northeast Neighbors"/>
    <n v="4241157"/>
    <n v="895776"/>
    <m/>
    <m/>
    <s v="MHC FALCON WOOD VILLAGE LLC"/>
    <m/>
    <s v="1475 GREEN ACRES RD, Unit 122"/>
    <x v="0"/>
    <s v="Single-family detached"/>
    <x v="1"/>
    <m/>
    <x v="1"/>
    <m/>
  </r>
  <r>
    <n v="89"/>
    <x v="0"/>
    <n v="13"/>
    <n v="2589"/>
    <n v="1"/>
    <d v="2013-05-31T00:00:00"/>
    <s v="Single Family Dwelling"/>
    <n v="1"/>
    <s v="Northeast Neighbors"/>
    <n v="4250438"/>
    <n v="893570"/>
    <m/>
    <m/>
    <s v="HEITMAN CUSTOM HOMES"/>
    <m/>
    <s v="2549 CUMBERLAND DR"/>
    <x v="0"/>
    <s v="Single-family detached"/>
    <x v="1"/>
    <m/>
    <x v="1"/>
    <m/>
  </r>
  <r>
    <n v="90"/>
    <x v="0"/>
    <n v="13"/>
    <n v="2706"/>
    <n v="1"/>
    <d v="2013-05-31T00:00:00"/>
    <s v="Duplex or 2-Family Hs"/>
    <n v="2"/>
    <s v="Northeast Neighbors"/>
    <n v="4244713"/>
    <n v="895720"/>
    <m/>
    <m/>
    <s v="BOYD HELEN M"/>
    <m/>
    <s v="2360 BONNIE VIEW DR"/>
    <x v="0"/>
    <s v="Two to four units"/>
    <x v="0"/>
    <s v="change from 0 to 2 because a duplex is proposed"/>
    <x v="1"/>
    <m/>
  </r>
  <r>
    <n v="91"/>
    <x v="0"/>
    <n v="13"/>
    <n v="2557"/>
    <n v="1"/>
    <d v="2013-06-04T00:00:00"/>
    <s v="Single Family Dwelling"/>
    <n v="1"/>
    <s v="Active Bethel Citizens"/>
    <n v="4211333"/>
    <n v="889912"/>
    <m/>
    <m/>
    <s v="HAYDEN HOMES LLC"/>
    <m/>
    <s v="1939 ADELMAN LP"/>
    <x v="0"/>
    <s v="Single-family detached"/>
    <x v="1"/>
    <m/>
    <x v="1"/>
    <m/>
  </r>
  <r>
    <n v="92"/>
    <x v="0"/>
    <n v="13"/>
    <n v="2611"/>
    <n v="1"/>
    <d v="2013-06-04T00:00:00"/>
    <s v="Single Family Dwelling"/>
    <n v="1"/>
    <s v="Active Bethel Citizens"/>
    <n v="4211372"/>
    <n v="889910"/>
    <m/>
    <s v="Darrington"/>
    <s v="HAYDEN HOMES LLC"/>
    <m/>
    <s v="1933 ADELMAN LP"/>
    <x v="0"/>
    <s v="Single-family detached"/>
    <x v="1"/>
    <m/>
    <x v="1"/>
    <m/>
  </r>
  <r>
    <n v="93"/>
    <x v="0"/>
    <n v="13"/>
    <n v="2101"/>
    <n v="1"/>
    <d v="2013-06-05T00:00:00"/>
    <s v="Secondary Dwelling Unit"/>
    <n v="1"/>
    <s v="Friendly Area Neighbors"/>
    <n v="4238876"/>
    <n v="874605"/>
    <m/>
    <m/>
    <s v="BELLER BYRKE O &amp; KLARISSA N"/>
    <m/>
    <s v="2035 CHARNELTON ST, Unit A"/>
    <x v="0"/>
    <s v="Single-family detached"/>
    <x v="1"/>
    <s v="Change proposed units from 2 to 1"/>
    <x v="1"/>
    <m/>
  </r>
  <r>
    <n v="94"/>
    <x v="0"/>
    <n v="13"/>
    <n v="2672"/>
    <n v="1"/>
    <d v="2013-06-12T00:00:00"/>
    <s v="Single Family Dwelling"/>
    <n v="1"/>
    <s v="Northeast Neighbors"/>
    <n v="4250385"/>
    <n v="893326"/>
    <m/>
    <m/>
    <s v="FUTURE B HOMES INC"/>
    <m/>
    <s v="3316 AMHERST WAY"/>
    <x v="0"/>
    <s v="Single-family detached"/>
    <x v="1"/>
    <m/>
    <x v="1"/>
    <m/>
  </r>
  <r>
    <n v="95"/>
    <x v="0"/>
    <n v="13"/>
    <n v="2315"/>
    <n v="1"/>
    <d v="2013-06-13T00:00:00"/>
    <s v="Single Family Dwelling"/>
    <n v="1"/>
    <s v="Churchill Area Neighbors"/>
    <n v="4224385"/>
    <n v="868585"/>
    <m/>
    <m/>
    <s v="STONE BRIDGE HOMES NW LLC"/>
    <m/>
    <s v="3444 VISTA HEIGHTS LN"/>
    <x v="0"/>
    <s v="Single-family detached"/>
    <x v="1"/>
    <m/>
    <x v="1"/>
    <m/>
  </r>
  <r>
    <n v="96"/>
    <x v="0"/>
    <n v="13"/>
    <n v="2625"/>
    <n v="1"/>
    <d v="2013-06-13T00:00:00"/>
    <s v="Single Family Dwelling"/>
    <n v="1"/>
    <s v="Santa Clara Community Organization"/>
    <n v="4224132"/>
    <n v="901282"/>
    <m/>
    <m/>
    <s v="BRADLEY C THORNTON REVOCABLE"/>
    <m/>
    <s v="3145 SPEARMINT ST"/>
    <x v="0"/>
    <s v="Single-family detached"/>
    <x v="1"/>
    <m/>
    <x v="1"/>
    <m/>
  </r>
  <r>
    <n v="97"/>
    <x v="0"/>
    <n v="13"/>
    <n v="2003"/>
    <n v="1"/>
    <d v="2013-06-14T00:00:00"/>
    <s v="Single Family Dwelling"/>
    <n v="1"/>
    <s v="Northeast Neighbors"/>
    <n v="4242925"/>
    <n v="900809"/>
    <m/>
    <m/>
    <s v="WALTER CUSTOM HOMES"/>
    <m/>
    <s v="3953 STERLING WOODS DR"/>
    <x v="0"/>
    <s v="Single-family detached"/>
    <x v="1"/>
    <m/>
    <x v="1"/>
    <m/>
  </r>
  <r>
    <n v="98"/>
    <x v="0"/>
    <n v="13"/>
    <n v="2627"/>
    <n v="1"/>
    <d v="2013-06-17T00:00:00"/>
    <s v="Single Family Dwelling"/>
    <n v="1"/>
    <s v="Fairmount Neighbors"/>
    <n v="4247214"/>
    <n v="871211"/>
    <m/>
    <m/>
    <s v="BRIAN MURRY HOMES"/>
    <m/>
    <s v="1957 E 28TH AVE"/>
    <x v="0"/>
    <s v="Single-family detached"/>
    <x v="1"/>
    <m/>
    <x v="1"/>
    <m/>
  </r>
  <r>
    <n v="99"/>
    <x v="0"/>
    <n v="13"/>
    <n v="2923"/>
    <n v="1"/>
    <d v="2013-06-18T00:00:00"/>
    <s v="Single Family Dwelling"/>
    <n v="1"/>
    <s v="Active Bethel Citizens"/>
    <n v="4212633"/>
    <n v="892517"/>
    <m/>
    <m/>
    <s v="SEERY JESSE"/>
    <m/>
    <s v="5537 TRIBUTE WAY"/>
    <x v="0"/>
    <s v="Single-family detached"/>
    <x v="1"/>
    <m/>
    <x v="1"/>
    <m/>
  </r>
  <r>
    <n v="100"/>
    <x v="0"/>
    <n v="13"/>
    <n v="2638"/>
    <n v="1"/>
    <d v="2013-06-24T00:00:00"/>
    <s v="Single Family Dwelling"/>
    <n v="1"/>
    <s v="Churchill Area Neighbors"/>
    <n v="4224419"/>
    <n v="868363"/>
    <m/>
    <m/>
    <s v="STONE BRIDGE HOMES NW LLC"/>
    <m/>
    <s v="3341 SUMMIT SKY BLVD"/>
    <x v="0"/>
    <s v="Single-family detached"/>
    <x v="1"/>
    <m/>
    <x v="1"/>
    <m/>
  </r>
  <r>
    <n v="101"/>
    <x v="0"/>
    <n v="13"/>
    <n v="2727"/>
    <n v="1"/>
    <d v="2013-06-25T00:00:00"/>
    <s v="Single Family Dwelling"/>
    <n v="1"/>
    <s v="Cal Young Neighborhood Association"/>
    <n v="4241384"/>
    <n v="889387"/>
    <m/>
    <s v="Shaniko"/>
    <s v="BRUCE WIECHERT CUSTOM HOMES"/>
    <m/>
    <s v="1711 CAL YOUNG RD"/>
    <x v="0"/>
    <s v="Single-family detached"/>
    <x v="1"/>
    <m/>
    <x v="1"/>
    <m/>
  </r>
  <r>
    <n v="102"/>
    <x v="0"/>
    <n v="13"/>
    <n v="2703"/>
    <n v="1"/>
    <d v="2013-06-26T00:00:00"/>
    <s v="Single Family Dwelling"/>
    <n v="1"/>
    <s v="West University Neighbors"/>
    <n v="4241839"/>
    <n v="876014"/>
    <m/>
    <m/>
    <s v="JAMES &amp; KIRIN WALSH TRUST"/>
    <m/>
    <s v="577 E 17TH AVE"/>
    <x v="0"/>
    <s v="Single-family detached"/>
    <x v="1"/>
    <m/>
    <x v="1"/>
    <s v="Yes"/>
  </r>
  <r>
    <n v="103"/>
    <x v="0"/>
    <n v="13"/>
    <n v="1737"/>
    <n v="1"/>
    <d v="2013-07-01T00:00:00"/>
    <s v="Single Family Dwelling"/>
    <n v="1"/>
    <s v="Goodpasture Island Neighbors"/>
    <n v="4236483"/>
    <n v="895351"/>
    <m/>
    <m/>
    <s v="MALHI DIVYA"/>
    <m/>
    <s v="3347 RIVERPLACE DR"/>
    <x v="0"/>
    <s v="Single-family detached"/>
    <x v="1"/>
    <m/>
    <x v="1"/>
    <m/>
  </r>
  <r>
    <n v="104"/>
    <x v="0"/>
    <n v="13"/>
    <n v="2713"/>
    <n v="1"/>
    <d v="2013-07-01T00:00:00"/>
    <s v="Single Family Dwelling"/>
    <n v="1"/>
    <s v="Active Bethel Citizens"/>
    <n v="4218490"/>
    <n v="887554"/>
    <m/>
    <m/>
    <s v="LODGE RANDY"/>
    <m/>
    <s v="10 SHEFFIELD CT"/>
    <x v="0"/>
    <s v="Single-family detached"/>
    <x v="1"/>
    <m/>
    <x v="1"/>
    <m/>
  </r>
  <r>
    <n v="105"/>
    <x v="0"/>
    <n v="13"/>
    <n v="3005"/>
    <n v="1"/>
    <d v="2013-07-05T00:00:00"/>
    <s v="Single Family Dwelling"/>
    <n v="1"/>
    <s v="Active Bethel Citizens"/>
    <n v="4210997"/>
    <n v="889904"/>
    <m/>
    <m/>
    <s v="HAYDEN HOMES LLC"/>
    <m/>
    <s v="1565 LEGACY ST"/>
    <x v="0"/>
    <s v="Single-family detached"/>
    <x v="1"/>
    <m/>
    <x v="1"/>
    <m/>
  </r>
  <r>
    <n v="106"/>
    <x v="0"/>
    <n v="13"/>
    <n v="3114"/>
    <n v="1"/>
    <d v="2013-07-05T00:00:00"/>
    <s v="Single Family Dwelling"/>
    <n v="1"/>
    <s v="Active Bethel Citizens"/>
    <n v="4211008"/>
    <n v="890050"/>
    <m/>
    <m/>
    <s v="HAYDEN HOMES LLC"/>
    <m/>
    <s v="1595 LEGACY ST"/>
    <x v="0"/>
    <s v="Single-family detached"/>
    <x v="1"/>
    <m/>
    <x v="1"/>
    <m/>
  </r>
  <r>
    <n v="107"/>
    <x v="0"/>
    <n v="13"/>
    <n v="3080"/>
    <n v="1"/>
    <d v="2013-07-08T00:00:00"/>
    <s v="Single Family Dwelling"/>
    <n v="1"/>
    <s v="River Road Community Organization"/>
    <n v="4227405"/>
    <n v="889905"/>
    <m/>
    <s v="Hudson"/>
    <s v="KNODE KEVIN"/>
    <m/>
    <s v="728 ROSSMORE ST"/>
    <x v="0"/>
    <s v="Single-family detached"/>
    <x v="1"/>
    <m/>
    <x v="1"/>
    <m/>
  </r>
  <r>
    <n v="108"/>
    <x v="0"/>
    <n v="13"/>
    <n v="3204"/>
    <n v="1"/>
    <d v="2013-07-08T00:00:00"/>
    <s v="Single Family Dwelling"/>
    <n v="1"/>
    <s v="River Road Community Organization"/>
    <n v="4227075"/>
    <n v="890216"/>
    <m/>
    <s v="Boulder"/>
    <s v="KD BLDG LLC"/>
    <m/>
    <s v="1167 VERONICA LN"/>
    <x v="0"/>
    <s v="Single-family detached"/>
    <x v="1"/>
    <m/>
    <x v="1"/>
    <m/>
  </r>
  <r>
    <n v="109"/>
    <x v="0"/>
    <n v="13"/>
    <n v="1392"/>
    <n v="1"/>
    <d v="2013-07-09T00:00:00"/>
    <s v="Retirement Home"/>
    <n v="119"/>
    <s v="Northeast Neighbors"/>
    <n v="4247188"/>
    <n v="895884"/>
    <m/>
    <m/>
    <s v="S K EUGENE LLC"/>
    <s v="CRESCENT PARK SENIOR LIVING"/>
    <s v="2951 COBURG RD"/>
    <x v="0"/>
    <s v="Five or more units"/>
    <x v="0"/>
    <s v="Crescent Park Senior Living @ 2951 Coburg. Per BP, each unit has own kit/bath and on the ground floor there is formal dining room and large kitched, movies, salon, etc. No medical. On the edge of group quarters but is using land like apartments so countin"/>
    <x v="1"/>
    <m/>
  </r>
  <r>
    <n v="110"/>
    <x v="0"/>
    <n v="13"/>
    <n v="3081"/>
    <n v="1"/>
    <d v="2013-07-10T00:00:00"/>
    <s v="Single Family Dwelling"/>
    <n v="1"/>
    <s v="River Road Community Organization"/>
    <n v="4227536"/>
    <n v="889999"/>
    <m/>
    <s v="Santa Cruz"/>
    <s v="KNODE KEVIN"/>
    <m/>
    <s v="741 ROSSMORE ST"/>
    <x v="0"/>
    <s v="Single-family detached"/>
    <x v="1"/>
    <m/>
    <x v="1"/>
    <m/>
  </r>
  <r>
    <n v="111"/>
    <x v="0"/>
    <n v="13"/>
    <n v="3082"/>
    <n v="1"/>
    <d v="2013-07-10T00:00:00"/>
    <s v="Single Family Dwelling"/>
    <n v="1"/>
    <s v="River Road Community Organization"/>
    <n v="4227539"/>
    <n v="890051"/>
    <m/>
    <m/>
    <s v="KNODE KEVIN"/>
    <m/>
    <s v="749 ROSSMORE ST"/>
    <x v="0"/>
    <s v="Single-family detached"/>
    <x v="1"/>
    <m/>
    <x v="1"/>
    <m/>
  </r>
  <r>
    <n v="112"/>
    <x v="0"/>
    <n v="13"/>
    <n v="3221"/>
    <n v="1"/>
    <d v="2013-07-12T00:00:00"/>
    <s v="Single Family Dwelling"/>
    <n v="1"/>
    <s v="Active Bethel Citizens"/>
    <n v="4217070"/>
    <n v="894294"/>
    <m/>
    <m/>
    <s v="O'CONNELL MIKE"/>
    <m/>
    <s v="4771 CODY AVE"/>
    <x v="0"/>
    <s v="Single-family detached"/>
    <x v="1"/>
    <m/>
    <x v="1"/>
    <m/>
  </r>
  <r>
    <n v="113"/>
    <x v="0"/>
    <n v="13"/>
    <n v="2008"/>
    <n v="1"/>
    <d v="2013-07-15T00:00:00"/>
    <s v="Apartment  5-19 Units"/>
    <n v="8"/>
    <s v="West University Neighbors"/>
    <n v="4241921"/>
    <n v="877151"/>
    <m/>
    <m/>
    <s v="ANSLOW &amp; DEGENEAULT"/>
    <m/>
    <s v="585 E 14TH AVE"/>
    <x v="0"/>
    <s v="Five or more units"/>
    <x v="0"/>
    <m/>
    <x v="0"/>
    <s v="Yes"/>
  </r>
  <r>
    <n v="114"/>
    <x v="0"/>
    <n v="13"/>
    <n v="2855"/>
    <n v="1"/>
    <d v="2013-07-17T00:00:00"/>
    <s v="Single Family Dwelling"/>
    <n v="1"/>
    <s v="Southeast Neighbors"/>
    <n v="4245477"/>
    <n v="862768"/>
    <m/>
    <m/>
    <s v="HARRIS TOD R"/>
    <m/>
    <s v="1472 BARBER DR"/>
    <x v="0"/>
    <s v="Single-family detached"/>
    <x v="1"/>
    <m/>
    <x v="1"/>
    <m/>
  </r>
  <r>
    <n v="115"/>
    <x v="0"/>
    <n v="13"/>
    <n v="1849"/>
    <n v="1"/>
    <d v="2013-07-18T00:00:00"/>
    <s v="Apartment  1-4 Units"/>
    <n v="4"/>
    <s v="Northeast Neighbors"/>
    <n v="4245975"/>
    <n v="896837"/>
    <m/>
    <m/>
    <s v="LAKEVIEW DRIVE LLC"/>
    <s v="LAKE VIEW APARTMENTS"/>
    <s v="2410 LAKEVIEW DR"/>
    <x v="0"/>
    <s v="Two to four units"/>
    <x v="0"/>
    <m/>
    <x v="1"/>
    <m/>
  </r>
  <r>
    <n v="116"/>
    <x v="0"/>
    <n v="13"/>
    <n v="1850"/>
    <n v="1"/>
    <d v="2013-07-18T00:00:00"/>
    <s v="Apartment  1-4 Units"/>
    <n v="4"/>
    <s v="Northeast Neighbors"/>
    <n v="4246038"/>
    <n v="896807"/>
    <m/>
    <m/>
    <s v="LAKEVIEW DRIVE LLC"/>
    <s v="LAKE VIEW APARTMENTS"/>
    <s v="2420 LAKEVIEW DR"/>
    <x v="0"/>
    <s v="Two to four units"/>
    <x v="0"/>
    <m/>
    <x v="1"/>
    <m/>
  </r>
  <r>
    <n v="117"/>
    <x v="0"/>
    <n v="13"/>
    <n v="1851"/>
    <n v="1"/>
    <d v="2013-07-18T00:00:00"/>
    <s v="Apartment  1-4 Units"/>
    <n v="4"/>
    <s v="Northeast Neighbors"/>
    <n v="4246100"/>
    <n v="896798"/>
    <m/>
    <m/>
    <s v="LAKEVIEW DRIVE LLC"/>
    <s v="LAKE VIEW APARTMENTS"/>
    <s v="2430 LAKEVIEW DR"/>
    <x v="0"/>
    <s v="Two to four units"/>
    <x v="0"/>
    <m/>
    <x v="1"/>
    <m/>
  </r>
  <r>
    <n v="118"/>
    <x v="0"/>
    <n v="13"/>
    <n v="1852"/>
    <n v="1"/>
    <d v="2013-07-18T00:00:00"/>
    <s v="Apartment  1-4 Units"/>
    <n v="4"/>
    <s v="Northeast Neighbors"/>
    <n v="4246149"/>
    <n v="896796"/>
    <m/>
    <m/>
    <s v="LAKEVIEW DRIVE LLC"/>
    <s v="LAKE VIEW APARTMENTS"/>
    <s v="2440 LAKEVIEW DR"/>
    <x v="0"/>
    <s v="Two to four units"/>
    <x v="0"/>
    <m/>
    <x v="1"/>
    <m/>
  </r>
  <r>
    <n v="119"/>
    <x v="0"/>
    <n v="13"/>
    <n v="1853"/>
    <n v="1"/>
    <d v="2013-07-18T00:00:00"/>
    <s v="Apartment  1-4 Units"/>
    <n v="4"/>
    <s v="Northeast Neighbors"/>
    <n v="4246189"/>
    <n v="896795"/>
    <m/>
    <m/>
    <s v="LAKEVIEW DRIVE LLC"/>
    <s v="LAKE VIEW APARTMENTS"/>
    <s v="2450 LAKEVIEW DR"/>
    <x v="0"/>
    <s v="Two to four units"/>
    <x v="0"/>
    <m/>
    <x v="1"/>
    <m/>
  </r>
  <r>
    <n v="120"/>
    <x v="0"/>
    <n v="13"/>
    <n v="1854"/>
    <n v="1"/>
    <d v="2013-07-18T00:00:00"/>
    <s v="Apartment  1-4 Units"/>
    <n v="4"/>
    <s v="Northeast Neighbors"/>
    <n v="4246228"/>
    <n v="896794"/>
    <m/>
    <m/>
    <s v="LAKEVIEW DRIVE LLC"/>
    <s v="LAKE VIEW APARTMENTS"/>
    <s v="2460 LAKEVIEW DR"/>
    <x v="0"/>
    <s v="Two to four units"/>
    <x v="0"/>
    <m/>
    <x v="1"/>
    <m/>
  </r>
  <r>
    <n v="121"/>
    <x v="0"/>
    <n v="13"/>
    <n v="1855"/>
    <n v="1"/>
    <d v="2013-07-18T00:00:00"/>
    <s v="Apartment  1-4 Units"/>
    <n v="4"/>
    <s v="Northeast Neighbors"/>
    <n v="4246312"/>
    <n v="896792"/>
    <m/>
    <m/>
    <s v="LAKEVIEW DRIVE LLC"/>
    <s v="LAKE VIEW APARTMENTS"/>
    <s v="2480 LAKEVIEW DR"/>
    <x v="0"/>
    <s v="Two to four units"/>
    <x v="0"/>
    <m/>
    <x v="1"/>
    <m/>
  </r>
  <r>
    <n v="122"/>
    <x v="0"/>
    <n v="13"/>
    <n v="1856"/>
    <n v="1"/>
    <d v="2013-07-18T00:00:00"/>
    <s v="Apartment  1-4 Units"/>
    <n v="4"/>
    <s v="Northeast Neighbors"/>
    <n v="4246422"/>
    <n v="896791"/>
    <m/>
    <m/>
    <s v="LAKEVIEW DRIVE LLC"/>
    <s v="LAKE VIEW APARTMENTS"/>
    <s v="2540 LAKEVIEW DR"/>
    <x v="0"/>
    <s v="Two to four units"/>
    <x v="0"/>
    <m/>
    <x v="1"/>
    <m/>
  </r>
  <r>
    <n v="123"/>
    <x v="0"/>
    <n v="13"/>
    <n v="1857"/>
    <n v="1"/>
    <d v="2013-07-18T00:00:00"/>
    <s v="Apartment  1-4 Units"/>
    <n v="4"/>
    <s v="Northeast Neighbors"/>
    <n v="4246480"/>
    <n v="896786"/>
    <m/>
    <m/>
    <s v="LAKEVIEW DRIVE LLC"/>
    <s v="LAKE VIEW APARTMENTS"/>
    <s v="2550 LAKEVIEW DR"/>
    <x v="0"/>
    <s v="Two to four units"/>
    <x v="0"/>
    <m/>
    <x v="1"/>
    <m/>
  </r>
  <r>
    <n v="124"/>
    <x v="0"/>
    <n v="13"/>
    <n v="1858"/>
    <n v="1"/>
    <d v="2013-07-18T00:00:00"/>
    <s v="Apartment  1-4 Units"/>
    <n v="4"/>
    <s v="Northeast Neighbors"/>
    <n v="4246537"/>
    <n v="896783"/>
    <m/>
    <m/>
    <s v="LAKEVIEW DRIVE LLC"/>
    <s v="LAKE VIEW APARTMENTS"/>
    <s v="2560 LAKEVIEW DR"/>
    <x v="0"/>
    <s v="Two to four units"/>
    <x v="0"/>
    <m/>
    <x v="1"/>
    <m/>
  </r>
  <r>
    <n v="125"/>
    <x v="0"/>
    <n v="13"/>
    <n v="1859"/>
    <n v="1"/>
    <d v="2013-07-18T00:00:00"/>
    <s v="Apartment  1-4 Units"/>
    <n v="4"/>
    <s v="Northeast Neighbors"/>
    <n v="4246585"/>
    <n v="896782"/>
    <m/>
    <m/>
    <s v="LAKEVIEW DRIVE LLC"/>
    <s v="LAKE VIEW APARTMENTS"/>
    <s v="2570 LAKEVIEW DR"/>
    <x v="0"/>
    <s v="Two to four units"/>
    <x v="0"/>
    <m/>
    <x v="1"/>
    <m/>
  </r>
  <r>
    <n v="126"/>
    <x v="0"/>
    <n v="13"/>
    <n v="1860"/>
    <n v="1"/>
    <d v="2013-07-18T00:00:00"/>
    <s v="Apartment  1-4 Units"/>
    <n v="4"/>
    <s v="Northeast Neighbors"/>
    <n v="4246642"/>
    <n v="896783"/>
    <m/>
    <m/>
    <s v="LAKEVIEW DRIVE LLC"/>
    <s v="LAKE VIEW APARTMENTS"/>
    <s v="2580 LAKEVIEW DR"/>
    <x v="0"/>
    <s v="Two to four units"/>
    <x v="0"/>
    <m/>
    <x v="1"/>
    <m/>
  </r>
  <r>
    <n v="127"/>
    <x v="0"/>
    <n v="13"/>
    <n v="1861"/>
    <n v="1"/>
    <d v="2013-07-18T00:00:00"/>
    <s v="Apartment  1-4 Units"/>
    <n v="4"/>
    <s v="Northeast Neighbors"/>
    <n v="4246707"/>
    <n v="896780"/>
    <m/>
    <m/>
    <s v="LAKEVIEW DRIVE LLC"/>
    <s v="LAKE VIEW APARTMENTS"/>
    <s v="2590 LAKEVIEW DR"/>
    <x v="0"/>
    <s v="Two to four units"/>
    <x v="0"/>
    <m/>
    <x v="1"/>
    <m/>
  </r>
  <r>
    <n v="128"/>
    <x v="0"/>
    <n v="13"/>
    <n v="3313"/>
    <n v="1"/>
    <d v="2013-07-18T00:00:00"/>
    <s v="Single Family Dwelling"/>
    <n v="1"/>
    <s v="Santa Clara Community Organization"/>
    <n v="4228450"/>
    <n v="897438"/>
    <m/>
    <m/>
    <s v="GARY KONOLD BUILDER"/>
    <m/>
    <s v="369 LENORE LP"/>
    <x v="0"/>
    <s v="Single-family detached"/>
    <x v="1"/>
    <m/>
    <x v="1"/>
    <m/>
  </r>
  <r>
    <n v="129"/>
    <x v="0"/>
    <n v="13"/>
    <n v="3276"/>
    <n v="1"/>
    <d v="2013-07-22T00:00:00"/>
    <s v="Single Family Dwelling"/>
    <n v="1"/>
    <s v="Santa Clara Community Organization"/>
    <n v="4228736"/>
    <n v="897375"/>
    <m/>
    <m/>
    <s v="818 SJL LLC"/>
    <m/>
    <s v="2411 LENORE DR"/>
    <x v="0"/>
    <s v="Single-family detached"/>
    <x v="1"/>
    <m/>
    <x v="1"/>
    <m/>
  </r>
  <r>
    <n v="130"/>
    <x v="0"/>
    <n v="13"/>
    <n v="3010"/>
    <n v="1"/>
    <d v="2013-07-23T00:00:00"/>
    <s v="Single Family Dwelling"/>
    <n v="1"/>
    <s v="Northeast Neighbors"/>
    <n v="4241400"/>
    <n v="899255"/>
    <m/>
    <m/>
    <s v="STEELE TYSON"/>
    <m/>
    <s v="3698 MEADOW VIEW DR"/>
    <x v="0"/>
    <s v="Single-family detached"/>
    <x v="1"/>
    <m/>
    <x v="1"/>
    <m/>
  </r>
  <r>
    <n v="131"/>
    <x v="0"/>
    <n v="13"/>
    <n v="2120"/>
    <n v="1"/>
    <d v="2013-07-29T00:00:00"/>
    <s v="Single Family Dwelling"/>
    <n v="1"/>
    <s v="Southeast Neighbors"/>
    <n v="4244248"/>
    <n v="862457"/>
    <m/>
    <m/>
    <s v="HISEL JOHN M &amp; CARLYNN E"/>
    <m/>
    <s v="4414 DILLARD RD"/>
    <x v="0"/>
    <s v="Single-family detached"/>
    <x v="1"/>
    <m/>
    <x v="1"/>
    <m/>
  </r>
  <r>
    <n v="132"/>
    <x v="0"/>
    <n v="13"/>
    <n v="3061"/>
    <n v="1"/>
    <d v="2013-07-30T00:00:00"/>
    <s v="Single Family Dwelling"/>
    <n v="1"/>
    <s v="Santa Clara Community Organization"/>
    <n v="4229703"/>
    <n v="900160"/>
    <m/>
    <m/>
    <s v="RIDGEWOOD CONSTRUCTION"/>
    <m/>
    <s v="2941 AVA ST"/>
    <x v="0"/>
    <s v="Single-family detached"/>
    <x v="1"/>
    <m/>
    <x v="1"/>
    <m/>
  </r>
  <r>
    <n v="133"/>
    <x v="0"/>
    <n v="13"/>
    <n v="3617"/>
    <n v="1"/>
    <d v="2013-07-30T00:00:00"/>
    <s v="Single Family Dwelling"/>
    <n v="1"/>
    <s v="Active Bethel Citizens"/>
    <n v="4213992"/>
    <n v="891005"/>
    <m/>
    <s v="Lot 143"/>
    <s v="HAYDEN HOMES LLC"/>
    <m/>
    <s v="5299 OLYMPIC CIR"/>
    <x v="0"/>
    <s v="Single-family detached"/>
    <x v="1"/>
    <m/>
    <x v="1"/>
    <m/>
  </r>
  <r>
    <n v="134"/>
    <x v="0"/>
    <n v="13"/>
    <n v="3618"/>
    <n v="1"/>
    <d v="2013-07-30T00:00:00"/>
    <s v="Single Family Dwelling"/>
    <n v="1"/>
    <s v="Active Bethel Citizens"/>
    <n v="4214211"/>
    <n v="890995"/>
    <m/>
    <s v="Lot 149"/>
    <s v="HAYDEN HOMES LLC"/>
    <m/>
    <s v="5355 GOLDEN EAGLE DR"/>
    <x v="0"/>
    <s v="Single-family detached"/>
    <x v="1"/>
    <m/>
    <x v="1"/>
    <m/>
  </r>
  <r>
    <n v="135"/>
    <x v="0"/>
    <n v="13"/>
    <n v="3619"/>
    <n v="1"/>
    <d v="2013-07-30T00:00:00"/>
    <s v="Single Family Dwelling"/>
    <n v="1"/>
    <s v="Active Bethel Citizens"/>
    <n v="4214116"/>
    <n v="890888"/>
    <m/>
    <s v="Lot 167"/>
    <s v="HAYDEN HOMES LLC"/>
    <m/>
    <s v="5306 OLYMPIC CIR"/>
    <x v="0"/>
    <s v="Single-family detached"/>
    <x v="1"/>
    <m/>
    <x v="1"/>
    <m/>
  </r>
  <r>
    <n v="136"/>
    <x v="0"/>
    <n v="13"/>
    <n v="3402"/>
    <n v="1"/>
    <d v="2013-07-31T00:00:00"/>
    <s v="Single Family Dwelling"/>
    <n v="1"/>
    <s v="Active Bethel Citizens"/>
    <n v="4214461"/>
    <n v="885421"/>
    <m/>
    <m/>
    <s v="GREENBRIER LEVEL 3 PROPERTIE"/>
    <m/>
    <s v="533 ST CHARLES ST"/>
    <x v="0"/>
    <s v="Single-family detached"/>
    <x v="1"/>
    <m/>
    <x v="1"/>
    <m/>
  </r>
  <r>
    <n v="137"/>
    <x v="0"/>
    <n v="13"/>
    <n v="3535"/>
    <n v="1"/>
    <d v="2013-08-01T00:00:00"/>
    <s v="Single Family Dwelling"/>
    <n v="1"/>
    <s v="Northeast Neighbors"/>
    <n v="4249038"/>
    <n v="895541"/>
    <m/>
    <m/>
    <s v="FUTURE B HOMES INC"/>
    <m/>
    <s v="3036 LORD BYRON PL"/>
    <x v="0"/>
    <s v="Single-family detached"/>
    <x v="1"/>
    <m/>
    <x v="1"/>
    <m/>
  </r>
  <r>
    <n v="138"/>
    <x v="0"/>
    <n v="13"/>
    <n v="3029"/>
    <n v="1"/>
    <d v="2013-08-02T00:00:00"/>
    <s v="Single Family Dwelling"/>
    <n v="1"/>
    <s v="Northeast Neighbors"/>
    <n v="4244401"/>
    <n v="899604"/>
    <m/>
    <s v="Cascade Modified"/>
    <s v="HEITMAN CUSTOM HOMES"/>
    <m/>
    <s v="3744 NORWICH AVE"/>
    <x v="0"/>
    <s v="Single-family detached"/>
    <x v="1"/>
    <m/>
    <x v="1"/>
    <m/>
  </r>
  <r>
    <n v="139"/>
    <x v="0"/>
    <n v="13"/>
    <n v="3471"/>
    <n v="1"/>
    <d v="2013-08-02T00:00:00"/>
    <s v="Mfg Home Park or Court"/>
    <n v="1"/>
    <s v="Active Bethel Citizens"/>
    <n v="4217107"/>
    <n v="890608"/>
    <m/>
    <s v="Briarwood MHP"/>
    <s v="BRIARWOOD"/>
    <m/>
    <s v="1400 CANDLELIGHT DR, Unit 159"/>
    <x v="0"/>
    <s v="Single-family detached"/>
    <x v="1"/>
    <m/>
    <x v="1"/>
    <m/>
  </r>
  <r>
    <n v="140"/>
    <x v="0"/>
    <n v="13"/>
    <n v="3852"/>
    <n v="1"/>
    <d v="2013-08-02T00:00:00"/>
    <s v="Single Family Dwelling"/>
    <n v="1"/>
    <s v="Northeast Neighbors"/>
    <n v="4250707"/>
    <n v="893478"/>
    <m/>
    <m/>
    <s v="HEITMAN CUSTOM HOMES"/>
    <m/>
    <s v="3353 AMHERST WAY"/>
    <x v="0"/>
    <s v="Single-family detached"/>
    <x v="1"/>
    <m/>
    <x v="1"/>
    <m/>
  </r>
  <r>
    <n v="141"/>
    <x v="0"/>
    <n v="13"/>
    <n v="1248"/>
    <n v="1"/>
    <d v="2013-08-05T00:00:00"/>
    <s v="Single Family Dwelling"/>
    <n v="1"/>
    <s v="Harlow Neighbors"/>
    <n v="4247738"/>
    <n v="890900"/>
    <m/>
    <m/>
    <s v="ADKINS MARK"/>
    <m/>
    <s v="1699 BEST LN"/>
    <x v="0"/>
    <s v="Single-family detached"/>
    <x v="1"/>
    <m/>
    <x v="1"/>
    <m/>
  </r>
  <r>
    <n v="142"/>
    <x v="0"/>
    <n v="13"/>
    <n v="3690"/>
    <n v="1"/>
    <d v="2013-08-06T00:00:00"/>
    <s v="Single Family Dwelling"/>
    <n v="1"/>
    <s v="Active Bethel Citizens"/>
    <n v="4214180"/>
    <n v="890872"/>
    <m/>
    <s v="Hudson"/>
    <s v="HAYDEN HOMES LLC"/>
    <m/>
    <s v="5362 GOLDEN EAGLE DR"/>
    <x v="0"/>
    <s v="Single-family detached"/>
    <x v="1"/>
    <m/>
    <x v="1"/>
    <m/>
  </r>
  <r>
    <n v="143"/>
    <x v="0"/>
    <n v="13"/>
    <n v="3401"/>
    <n v="1"/>
    <d v="2013-08-08T00:00:00"/>
    <s v="Single Family Dwelling"/>
    <n v="1"/>
    <s v="Active Bethel Citizens"/>
    <n v="4214683"/>
    <n v="885847"/>
    <m/>
    <m/>
    <s v="GREENBRIER LEVEL 3 PROPERTIE"/>
    <m/>
    <s v="673 RABER RD"/>
    <x v="0"/>
    <s v="Single-family detached"/>
    <x v="1"/>
    <m/>
    <x v="1"/>
    <m/>
  </r>
  <r>
    <n v="144"/>
    <x v="0"/>
    <n v="13"/>
    <n v="3413"/>
    <n v="1"/>
    <d v="2013-08-13T00:00:00"/>
    <s v="Secondary Dwelling Unit"/>
    <n v="1"/>
    <s v="Crest Drive Citizens Association"/>
    <n v="4235435"/>
    <n v="870540"/>
    <m/>
    <m/>
    <s v="POULOS DONALD C"/>
    <m/>
    <s v="2892 ADAMS ST, Unit A"/>
    <x v="0"/>
    <s v="Single-family detached"/>
    <x v="1"/>
    <m/>
    <x v="1"/>
    <m/>
  </r>
  <r>
    <n v="145"/>
    <x v="0"/>
    <n v="13"/>
    <n v="3975"/>
    <n v="1"/>
    <d v="2013-08-13T00:00:00"/>
    <s v="Mfg Home Park or Court"/>
    <n v="1"/>
    <s v="Active Bethel Citizens"/>
    <n v="4217107"/>
    <n v="890608"/>
    <m/>
    <m/>
    <s v="BRIARWOOD"/>
    <m/>
    <s v="1400 CANDLELIGHT DR, Unit 130"/>
    <x v="0"/>
    <s v="Single-family detached"/>
    <x v="1"/>
    <m/>
    <x v="1"/>
    <m/>
  </r>
  <r>
    <n v="146"/>
    <x v="0"/>
    <n v="13"/>
    <n v="3997"/>
    <n v="1"/>
    <d v="2013-08-13T00:00:00"/>
    <s v="Single Family Dwelling"/>
    <n v="1"/>
    <s v="Northeast Neighbors"/>
    <n v="4250530"/>
    <n v="893478"/>
    <m/>
    <m/>
    <s v="FUTURE B HOMES INC"/>
    <m/>
    <s v="3333 AMHERST WAY"/>
    <x v="0"/>
    <s v="Single-family detached"/>
    <x v="1"/>
    <m/>
    <x v="1"/>
    <m/>
  </r>
  <r>
    <n v="147"/>
    <x v="0"/>
    <n v="13"/>
    <n v="2963"/>
    <n v="1"/>
    <d v="2013-08-14T00:00:00"/>
    <s v="Single Family Dwelling"/>
    <n v="1"/>
    <s v="Laurel Hill Valley Citizens"/>
    <n v="4250476"/>
    <n v="872219"/>
    <m/>
    <m/>
    <s v="ST CLAIR ED"/>
    <m/>
    <s v="2530 AUGUSTA ST"/>
    <x v="0"/>
    <s v="Single-family detached"/>
    <x v="1"/>
    <m/>
    <x v="1"/>
    <m/>
  </r>
  <r>
    <n v="148"/>
    <x v="0"/>
    <n v="13"/>
    <n v="30"/>
    <n v="1"/>
    <d v="2013-08-16T00:00:00"/>
    <s v="Apartment  20+ Units"/>
    <n v="52"/>
    <s v="Downtown Neighborhood Association"/>
    <n v="4239144"/>
    <n v="877699"/>
    <m/>
    <s v="Capstone Phase 2 - Westside"/>
    <s v="CAPSTONE COLLEGIATE COMMUNITIES LLC"/>
    <m/>
    <s v="1298 OLIVE ST"/>
    <x v="0"/>
    <s v="Five or more units"/>
    <x v="0"/>
    <s v="Capstone. Dus confirmed."/>
    <x v="0"/>
    <m/>
  </r>
  <r>
    <n v="149"/>
    <x v="0"/>
    <n v="13"/>
    <n v="31"/>
    <n v="1"/>
    <d v="2013-08-16T00:00:00"/>
    <s v="Apartment  20+ Units"/>
    <n v="94"/>
    <s v="Downtown Neighborhood Association"/>
    <n v="4239144"/>
    <n v="877699"/>
    <m/>
    <s v="Capstone Phase 2 - Westside"/>
    <s v="CAPSTONE COLLEGIATE COMMUNITIES LLC"/>
    <m/>
    <s v="1298 OLIVE ST"/>
    <x v="0"/>
    <s v="Five or more units"/>
    <x v="0"/>
    <s v="Capstone. Dus confirmed."/>
    <x v="0"/>
    <m/>
  </r>
  <r>
    <n v="150"/>
    <x v="0"/>
    <n v="13"/>
    <n v="3060"/>
    <n v="1"/>
    <d v="2013-08-16T00:00:00"/>
    <s v="Single Family Dwelling"/>
    <n v="1"/>
    <s v="Santa Clara Community Organization"/>
    <n v="4229421"/>
    <n v="900175"/>
    <m/>
    <m/>
    <s v="RIDGEWOOD CONSTRUCTION"/>
    <m/>
    <s v="2929 AVA ST"/>
    <x v="0"/>
    <s v="Single-family detached"/>
    <x v="1"/>
    <m/>
    <x v="1"/>
    <m/>
  </r>
  <r>
    <n v="151"/>
    <x v="0"/>
    <n v="13"/>
    <n v="3297"/>
    <n v="1"/>
    <d v="2013-08-16T00:00:00"/>
    <s v="Single Family Dwelling"/>
    <n v="1"/>
    <s v="Santa Clara Community Organization"/>
    <n v="4229490"/>
    <n v="900171"/>
    <m/>
    <m/>
    <s v="RIDGEWOOD CONSTRUCTION"/>
    <m/>
    <s v="2933 AVA ST"/>
    <x v="0"/>
    <s v="Single-family detached"/>
    <x v="1"/>
    <m/>
    <x v="1"/>
    <m/>
  </r>
  <r>
    <n v="152"/>
    <x v="0"/>
    <n v="13"/>
    <n v="3837"/>
    <n v="1"/>
    <d v="2013-08-16T00:00:00"/>
    <s v="Secondary Dwelling Unit"/>
    <n v="1"/>
    <s v="Fairmount Neighbors"/>
    <n v="4246559"/>
    <n v="874866"/>
    <m/>
    <m/>
    <s v="BROWN G Z"/>
    <m/>
    <s v="1820 E 19TH AVE, Unit A"/>
    <x v="0"/>
    <s v="Single-family detached"/>
    <x v="1"/>
    <m/>
    <x v="1"/>
    <s v="Yes"/>
  </r>
  <r>
    <n v="153"/>
    <x v="0"/>
    <n v="13"/>
    <n v="3838"/>
    <n v="1"/>
    <d v="2013-08-16T00:00:00"/>
    <s v="Single Family Dwelling"/>
    <n v="1"/>
    <s v="Northeast Neighbors"/>
    <n v="4243676"/>
    <n v="897882"/>
    <m/>
    <m/>
    <s v="SCHAR CONSTRUCTION"/>
    <m/>
    <s v="3374 TALON ST"/>
    <x v="0"/>
    <s v="Single-family detached"/>
    <x v="1"/>
    <m/>
    <x v="1"/>
    <m/>
  </r>
  <r>
    <n v="154"/>
    <x v="0"/>
    <n v="13"/>
    <n v="4256"/>
    <n v="1"/>
    <d v="2013-08-21T00:00:00"/>
    <s v="Single Family Dwelling"/>
    <n v="1"/>
    <s v="Southeast Neighbors"/>
    <n v="4240662"/>
    <n v="868889"/>
    <m/>
    <m/>
    <s v="GAUTIER CLAYTON ROBERT &amp; BAKER GAIL"/>
    <m/>
    <s v="350 E 32ND AVE"/>
    <x v="0"/>
    <s v="Single-family detached"/>
    <x v="1"/>
    <m/>
    <x v="1"/>
    <m/>
  </r>
  <r>
    <n v="155"/>
    <x v="0"/>
    <n v="13"/>
    <n v="4166"/>
    <n v="1"/>
    <d v="2013-08-26T00:00:00"/>
    <s v="Mfg Home - Not in a Park"/>
    <n v="1"/>
    <s v="Crest Drive Citizens Association"/>
    <n v="4235801"/>
    <n v="870681"/>
    <m/>
    <m/>
    <s v="TIMMONS CRAIG &amp; KLEIN MAE"/>
    <m/>
    <s v="2871 ADAMS ST"/>
    <x v="0"/>
    <s v="Single-family detached"/>
    <x v="1"/>
    <m/>
    <x v="1"/>
    <m/>
  </r>
  <r>
    <n v="156"/>
    <x v="0"/>
    <n v="13"/>
    <n v="4264"/>
    <n v="1"/>
    <d v="2013-08-26T00:00:00"/>
    <s v="Mfg Home Park or Court"/>
    <n v="1"/>
    <s v="Northeast Neighbors"/>
    <n v="4241157"/>
    <n v="895776"/>
    <m/>
    <s v="Falconwood Village"/>
    <s v="MHC FALCON WOOD VILLAGE LLC"/>
    <m/>
    <s v="1475 GREEN ACRES RD, Unit 100"/>
    <x v="0"/>
    <s v="Single-family detached"/>
    <x v="1"/>
    <m/>
    <x v="1"/>
    <m/>
  </r>
  <r>
    <n v="157"/>
    <x v="0"/>
    <n v="13"/>
    <n v="4265"/>
    <n v="1"/>
    <d v="2013-08-26T00:00:00"/>
    <s v="Mfg Home Park or Court"/>
    <n v="1"/>
    <s v="Northeast Neighbors"/>
    <n v="4241157"/>
    <n v="895776"/>
    <m/>
    <s v="Falconwood Village"/>
    <s v="MHC FALCON WOOD VILLAGE LLC"/>
    <m/>
    <s v="1475 GREEN ACRES RD, Unit 148"/>
    <x v="0"/>
    <s v="Single-family detached"/>
    <x v="1"/>
    <m/>
    <x v="1"/>
    <m/>
  </r>
  <r>
    <n v="158"/>
    <x v="0"/>
    <n v="13"/>
    <n v="4266"/>
    <n v="1"/>
    <d v="2013-08-26T00:00:00"/>
    <s v="Mfg Home Park or Court"/>
    <n v="1"/>
    <s v="Northeast Neighbors"/>
    <n v="4241157"/>
    <n v="895776"/>
    <m/>
    <s v="Falconwood Village"/>
    <s v="MHC FALCON WOOD VILLAGE LLC"/>
    <m/>
    <s v="1475 GREEN ACRES RD, Unit 5"/>
    <x v="0"/>
    <s v="Single-family detached"/>
    <x v="1"/>
    <m/>
    <x v="1"/>
    <m/>
  </r>
  <r>
    <n v="159"/>
    <x v="0"/>
    <n v="13"/>
    <n v="4226"/>
    <n v="1"/>
    <d v="2013-08-30T00:00:00"/>
    <s v="Single Family Dwelling"/>
    <n v="1"/>
    <s v="Northeast Neighbors"/>
    <n v="4243030"/>
    <n v="897110"/>
    <m/>
    <m/>
    <s v="PARADISE DEVELOPMENT CO"/>
    <m/>
    <s v="3170 LAKE CREST DR"/>
    <x v="0"/>
    <s v="Single-family detached"/>
    <x v="1"/>
    <m/>
    <x v="1"/>
    <m/>
  </r>
  <r>
    <n v="160"/>
    <x v="0"/>
    <n v="13"/>
    <n v="4230"/>
    <n v="1"/>
    <d v="2013-08-30T00:00:00"/>
    <s v="Single Family Dwelling"/>
    <n v="1"/>
    <s v="Cal Young Neighborhood Association"/>
    <n v="4240297"/>
    <n v="889347"/>
    <m/>
    <m/>
    <s v="FUTURE B HOMES INC"/>
    <m/>
    <s v="1438 PIPER LN"/>
    <x v="0"/>
    <s v="Single-family detached"/>
    <x v="1"/>
    <m/>
    <x v="1"/>
    <m/>
  </r>
  <r>
    <n v="161"/>
    <x v="0"/>
    <n v="13"/>
    <n v="4231"/>
    <n v="1"/>
    <d v="2013-08-30T00:00:00"/>
    <s v="Single Family Dwelling"/>
    <n v="1"/>
    <s v="Cal Young Neighborhood Association"/>
    <n v="4240355"/>
    <n v="889342"/>
    <m/>
    <m/>
    <s v="FUTURE B HOMES INC"/>
    <m/>
    <s v="1442 PIPER LN"/>
    <x v="0"/>
    <s v="Single-family detached"/>
    <x v="1"/>
    <m/>
    <x v="1"/>
    <m/>
  </r>
  <r>
    <n v="162"/>
    <x v="0"/>
    <n v="13"/>
    <n v="4046"/>
    <n v="1"/>
    <d v="2013-09-03T00:00:00"/>
    <s v="Single Family Dwelling"/>
    <n v="1"/>
    <s v="Santa Clara Community Organization"/>
    <n v="4229549"/>
    <n v="900163"/>
    <m/>
    <m/>
    <s v="RIDGEWOOD CONSTRUCTION"/>
    <m/>
    <s v="2937 AVA ST"/>
    <x v="0"/>
    <s v="Single-family detached"/>
    <x v="1"/>
    <m/>
    <x v="1"/>
    <m/>
  </r>
  <r>
    <n v="163"/>
    <x v="0"/>
    <n v="13"/>
    <n v="3024"/>
    <n v="1"/>
    <d v="2013-09-04T00:00:00"/>
    <s v="Single Family Dwelling"/>
    <n v="1"/>
    <s v="Northeast Neighbors"/>
    <n v="4250432"/>
    <n v="893479"/>
    <m/>
    <m/>
    <s v="HEITMAN CUSTOM HOMES"/>
    <m/>
    <s v="2527 CUMBERLAND DR"/>
    <x v="0"/>
    <s v="Single-family detached"/>
    <x v="1"/>
    <m/>
    <x v="1"/>
    <m/>
  </r>
  <r>
    <n v="164"/>
    <x v="0"/>
    <n v="13"/>
    <n v="3760"/>
    <n v="1"/>
    <d v="2013-09-05T00:00:00"/>
    <s v="Single Family Dwelling"/>
    <n v="1"/>
    <s v="Churchill Area Neighbors"/>
    <n v="4224270"/>
    <n v="868658"/>
    <m/>
    <m/>
    <s v="STONE BRIDGE HOMES NW LLC"/>
    <m/>
    <s v="3451 VISTA HEIGHTS LN"/>
    <x v="0"/>
    <s v="Single-family detached"/>
    <x v="1"/>
    <m/>
    <x v="1"/>
    <m/>
  </r>
  <r>
    <n v="165"/>
    <x v="0"/>
    <n v="13"/>
    <n v="2035"/>
    <n v="1"/>
    <d v="2013-09-09T00:00:00"/>
    <s v="Condo, Row or Townhouse"/>
    <n v="1"/>
    <s v="Friendly Area Neighbors"/>
    <n v="4236006"/>
    <n v="871566"/>
    <m/>
    <s v="Lucia Townhomes Building &quot;B&quot;"/>
    <s v="LUCIA COMMUNITY LLC"/>
    <m/>
    <s v="2712 FRIENDLY ST"/>
    <x v="0"/>
    <s v="Single-family attached"/>
    <x v="0"/>
    <m/>
    <x v="1"/>
    <m/>
  </r>
  <r>
    <n v="166"/>
    <x v="0"/>
    <n v="13"/>
    <n v="2036"/>
    <n v="1"/>
    <d v="2013-09-09T00:00:00"/>
    <s v="Condo, Row or Townhouse"/>
    <n v="1"/>
    <s v="Friendly Area Neighbors"/>
    <n v="4236006"/>
    <n v="871546"/>
    <m/>
    <s v="Lucia Townhomes Building &quot;B&quot;"/>
    <s v="LUCIA COMMUNITY LLC"/>
    <m/>
    <s v="2714 FRIENDLY ST"/>
    <x v="0"/>
    <s v="Single-family attached"/>
    <x v="0"/>
    <m/>
    <x v="1"/>
    <m/>
  </r>
  <r>
    <n v="167"/>
    <x v="0"/>
    <n v="13"/>
    <n v="2037"/>
    <n v="1"/>
    <d v="2013-09-09T00:00:00"/>
    <s v="Condo, Row or Townhouse"/>
    <n v="1"/>
    <s v="Friendly Area Neighbors"/>
    <n v="4236004"/>
    <n v="871529"/>
    <m/>
    <s v="Lucia Townhomes Building &quot;B&quot;"/>
    <s v="LUCIA COMMUNITY LLC"/>
    <m/>
    <s v="2716 FRIENDLY ST"/>
    <x v="0"/>
    <s v="Single-family attached"/>
    <x v="0"/>
    <m/>
    <x v="1"/>
    <m/>
  </r>
  <r>
    <n v="168"/>
    <x v="0"/>
    <n v="13"/>
    <n v="2038"/>
    <n v="1"/>
    <d v="2013-09-09T00:00:00"/>
    <s v="Condo, Row or Townhouse"/>
    <n v="1"/>
    <s v="Friendly Area Neighbors"/>
    <n v="4236004"/>
    <n v="871509"/>
    <m/>
    <s v="Lucia Townhomes Building &quot;B&quot;"/>
    <s v="LUCIA COMMUNITY LLC"/>
    <m/>
    <s v="2718 FRIENDLY ST"/>
    <x v="0"/>
    <s v="Single-family attached"/>
    <x v="0"/>
    <m/>
    <x v="1"/>
    <m/>
  </r>
  <r>
    <n v="169"/>
    <x v="0"/>
    <n v="13"/>
    <n v="4193"/>
    <n v="1"/>
    <d v="2013-09-13T00:00:00"/>
    <s v="Single Family Dwelling"/>
    <n v="1"/>
    <s v="Active Bethel Citizens"/>
    <n v="4213972"/>
    <n v="890397"/>
    <m/>
    <m/>
    <s v="HAYDEN HOMES LLC"/>
    <m/>
    <s v="5351 OLYMPIC CIR"/>
    <x v="0"/>
    <s v="Single-family detached"/>
    <x v="1"/>
    <m/>
    <x v="1"/>
    <m/>
  </r>
  <r>
    <n v="170"/>
    <x v="0"/>
    <n v="13"/>
    <n v="4596"/>
    <n v="1"/>
    <d v="2013-09-17T00:00:00"/>
    <s v="Secondary Dwelling Unit"/>
    <n v="1"/>
    <s v="South University Neighborhood Association"/>
    <n v="4243613"/>
    <n v="873941"/>
    <m/>
    <m/>
    <s v="PAMELA A PANUM TRUST"/>
    <m/>
    <s v="1035 E 22ND AVE, Unit A"/>
    <x v="0"/>
    <s v="Single-family detached"/>
    <x v="1"/>
    <m/>
    <x v="1"/>
    <s v="Yes"/>
  </r>
  <r>
    <n v="171"/>
    <x v="0"/>
    <n v="13"/>
    <n v="3059"/>
    <n v="1"/>
    <d v="2013-09-20T00:00:00"/>
    <s v="Single Family Dwelling"/>
    <n v="1"/>
    <s v="Active Bethel Citizens"/>
    <n v="4226082"/>
    <n v="886803"/>
    <m/>
    <m/>
    <s v="RIDGEWOOD CONSTRUCTION"/>
    <m/>
    <s v="741 WIDE SITE ST"/>
    <x v="0"/>
    <s v="Single-family detached"/>
    <x v="1"/>
    <m/>
    <x v="1"/>
    <m/>
  </r>
  <r>
    <n v="172"/>
    <x v="0"/>
    <n v="13"/>
    <n v="4045"/>
    <n v="1"/>
    <d v="2013-09-20T00:00:00"/>
    <s v="Single Family Dwelling"/>
    <n v="1"/>
    <s v="Active Bethel Citizens"/>
    <n v="4226085"/>
    <n v="886748"/>
    <m/>
    <m/>
    <s v="RIDGEWOOD CONSTRUCTION"/>
    <m/>
    <s v="735 WIDE SITE ST"/>
    <x v="0"/>
    <s v="Single-family detached"/>
    <x v="1"/>
    <m/>
    <x v="1"/>
    <m/>
  </r>
  <r>
    <n v="173"/>
    <x v="0"/>
    <n v="13"/>
    <n v="4524"/>
    <n v="1"/>
    <d v="2013-09-20T00:00:00"/>
    <s v="Mfg Home Park or Court"/>
    <n v="1"/>
    <s v="West Eugene Community Organization"/>
    <n v="4221599"/>
    <n v="877190"/>
    <m/>
    <m/>
    <s v="CHURCHILL MEADOWS MHC LLC"/>
    <m/>
    <s v="1415 S BERTELSEN RD, Unit 116"/>
    <x v="0"/>
    <s v="Single-family detached"/>
    <x v="1"/>
    <m/>
    <x v="1"/>
    <m/>
  </r>
  <r>
    <n v="174"/>
    <x v="0"/>
    <n v="13"/>
    <n v="4731"/>
    <n v="1"/>
    <d v="2013-09-20T00:00:00"/>
    <s v="Mfg Home Park or Court"/>
    <n v="1"/>
    <s v="West Eugene Community Organization"/>
    <n v="4221599"/>
    <n v="877190"/>
    <m/>
    <m/>
    <s v="CHURCHILL MEADOWS MHC LLC"/>
    <m/>
    <s v="1415 S BERTELSEN RD, Unit 65"/>
    <x v="0"/>
    <s v="Single-family detached"/>
    <x v="1"/>
    <m/>
    <x v="1"/>
    <m/>
  </r>
  <r>
    <n v="175"/>
    <x v="0"/>
    <n v="13"/>
    <n v="4616"/>
    <n v="1"/>
    <d v="2013-09-23T00:00:00"/>
    <s v="Single Family Dwelling"/>
    <n v="1"/>
    <s v="Cal Young Neighborhood Association"/>
    <n v="4240215"/>
    <n v="889307"/>
    <m/>
    <m/>
    <s v="BUTLER DANE"/>
    <m/>
    <s v="1405 HAMMOCK ST"/>
    <x v="0"/>
    <s v="Single-family detached"/>
    <x v="1"/>
    <m/>
    <x v="1"/>
    <m/>
  </r>
  <r>
    <n v="176"/>
    <x v="0"/>
    <n v="13"/>
    <n v="4331"/>
    <n v="1"/>
    <d v="2013-09-26T00:00:00"/>
    <s v="Single Family Dwelling"/>
    <n v="1"/>
    <s v="Fairmount Neighbors"/>
    <n v="4247308"/>
    <n v="871118"/>
    <m/>
    <m/>
    <s v="MURRY BRIAN"/>
    <m/>
    <s v="2796 SPRING BLVD"/>
    <x v="0"/>
    <s v="Single-family detached"/>
    <x v="1"/>
    <m/>
    <x v="1"/>
    <m/>
  </r>
  <r>
    <n v="177"/>
    <x v="0"/>
    <n v="13"/>
    <n v="4573"/>
    <n v="1"/>
    <d v="2013-09-30T00:00:00"/>
    <s v="Single Family Dwelling"/>
    <n v="1"/>
    <s v="Harlow Neighbors"/>
    <n v="4249114"/>
    <n v="889846"/>
    <m/>
    <m/>
    <s v="EVERALL ERIC"/>
    <m/>
    <s v="1471 BARRINGTON AVE"/>
    <x v="0"/>
    <s v="Single-family detached"/>
    <x v="1"/>
    <m/>
    <x v="1"/>
    <m/>
  </r>
  <r>
    <n v="178"/>
    <x v="0"/>
    <n v="13"/>
    <n v="4799"/>
    <n v="1"/>
    <d v="2013-10-02T00:00:00"/>
    <s v="Single Family Dwelling"/>
    <n v="1"/>
    <s v="Northeast Neighbors"/>
    <n v="4250644"/>
    <n v="893318"/>
    <m/>
    <m/>
    <s v="ANSLOW &amp; DEGENEAULT"/>
    <m/>
    <s v="3350 AMHERST WAY"/>
    <x v="0"/>
    <s v="Single-family detached"/>
    <x v="1"/>
    <m/>
    <x v="1"/>
    <m/>
  </r>
  <r>
    <n v="179"/>
    <x v="0"/>
    <n v="13"/>
    <n v="4849"/>
    <n v="1"/>
    <d v="2013-10-02T00:00:00"/>
    <s v="Single Family Dwelling"/>
    <n v="1"/>
    <s v="Northeast Neighbors"/>
    <n v="4244231"/>
    <n v="896754"/>
    <m/>
    <m/>
    <s v="CHAVEZ LIVING TRUST"/>
    <m/>
    <s v="2219 LAKEVIEW DR"/>
    <x v="0"/>
    <s v="Single-family detached"/>
    <x v="1"/>
    <m/>
    <x v="1"/>
    <m/>
  </r>
  <r>
    <n v="180"/>
    <x v="0"/>
    <n v="13"/>
    <n v="2636"/>
    <n v="1"/>
    <d v="2013-10-03T00:00:00"/>
    <s v="Single Family Dwelling"/>
    <n v="1"/>
    <s v="Southeast Neighbors"/>
    <n v="4237400"/>
    <n v="862103"/>
    <m/>
    <m/>
    <s v="SWENSON ERIC A &amp; MCCAFFREY C"/>
    <m/>
    <s v="251 ROCKRIDGE LP"/>
    <x v="0"/>
    <s v="Single-family detached"/>
    <x v="1"/>
    <m/>
    <x v="1"/>
    <m/>
  </r>
  <r>
    <n v="181"/>
    <x v="0"/>
    <n v="13"/>
    <n v="4896"/>
    <n v="1"/>
    <d v="2013-10-04T00:00:00"/>
    <s v="Single Family Dwelling"/>
    <n v="1"/>
    <s v="Northeast Neighbors"/>
    <n v="4249036"/>
    <n v="895572"/>
    <m/>
    <m/>
    <s v="FUTURE B HOMES INC"/>
    <m/>
    <s v="3046 LORD BYRON PL"/>
    <x v="0"/>
    <s v="Single-family detached"/>
    <x v="1"/>
    <m/>
    <x v="1"/>
    <m/>
  </r>
  <r>
    <n v="182"/>
    <x v="0"/>
    <n v="9"/>
    <n v="2531"/>
    <n v="1"/>
    <d v="2013-10-07T00:00:00"/>
    <s v="Single Family Dwelling"/>
    <n v="1"/>
    <s v="Southeast Neighbors"/>
    <n v="4247687"/>
    <n v="862273"/>
    <m/>
    <m/>
    <s v="ROSS RICK"/>
    <m/>
    <s v="4580 SPRING BLVD"/>
    <x v="0"/>
    <s v="Single-family detached"/>
    <x v="1"/>
    <m/>
    <x v="1"/>
    <m/>
  </r>
  <r>
    <n v="183"/>
    <x v="0"/>
    <n v="13"/>
    <n v="4169"/>
    <n v="1"/>
    <d v="2013-10-09T00:00:00"/>
    <s v="Single Family Dwelling"/>
    <n v="1"/>
    <s v="Churchill Area Neighbors"/>
    <n v="4226064"/>
    <n v="869739"/>
    <m/>
    <s v="Edgefield"/>
    <s v="HOVISS DEVELOPMENT GROUP"/>
    <m/>
    <s v="3049 DEERBRUSH WAY"/>
    <x v="0"/>
    <s v="Single-family detached"/>
    <x v="1"/>
    <m/>
    <x v="1"/>
    <m/>
  </r>
  <r>
    <n v="184"/>
    <x v="0"/>
    <n v="13"/>
    <n v="4171"/>
    <n v="1"/>
    <d v="2013-10-09T00:00:00"/>
    <s v="Single Family Dwelling"/>
    <n v="1"/>
    <s v="Churchill Area Neighbors"/>
    <n v="4225994"/>
    <n v="869702"/>
    <m/>
    <s v="Edgefield"/>
    <s v="HOVISS DEVELOPMENT GROUP"/>
    <m/>
    <s v="3045 DEERBRUSH WAY"/>
    <x v="0"/>
    <s v="Single-family detached"/>
    <x v="1"/>
    <m/>
    <x v="1"/>
    <m/>
  </r>
  <r>
    <n v="185"/>
    <x v="0"/>
    <n v="13"/>
    <n v="5083"/>
    <n v="1"/>
    <d v="2013-10-11T00:00:00"/>
    <s v="Single Family Dwelling"/>
    <n v="1"/>
    <s v="Laurel Hill Valley Citizens"/>
    <n v="4253504"/>
    <n v="872261"/>
    <m/>
    <m/>
    <s v="TRENDSETTER HOMES"/>
    <m/>
    <s v="3662 ROCKCRESS RD"/>
    <x v="0"/>
    <s v="Single-family detached"/>
    <x v="1"/>
    <m/>
    <x v="1"/>
    <m/>
  </r>
  <r>
    <n v="186"/>
    <x v="0"/>
    <n v="13"/>
    <n v="3311"/>
    <n v="1"/>
    <d v="2013-10-15T00:00:00"/>
    <s v="Single Family Dwelling"/>
    <n v="1"/>
    <s v="Southeast Neighbors"/>
    <n v="4247089"/>
    <n v="863371"/>
    <m/>
    <s v="Dan Cooper"/>
    <s v="COOPER DANIEL W (DAN)"/>
    <m/>
    <s v="2008 E 43RD AVE"/>
    <x v="0"/>
    <s v="Single-family detached"/>
    <x v="1"/>
    <m/>
    <x v="1"/>
    <m/>
  </r>
  <r>
    <n v="187"/>
    <x v="0"/>
    <n v="13"/>
    <n v="4605"/>
    <n v="1"/>
    <d v="2013-10-15T00:00:00"/>
    <s v="Single Family Dwelling"/>
    <n v="1"/>
    <s v="Santa Clara Community Organization"/>
    <n v="4232721"/>
    <n v="899037"/>
    <m/>
    <m/>
    <s v="TAIT L B"/>
    <m/>
    <s v="2718 ECHO LN"/>
    <x v="0"/>
    <s v="Single-family detached"/>
    <x v="1"/>
    <m/>
    <x v="1"/>
    <m/>
  </r>
  <r>
    <n v="188"/>
    <x v="0"/>
    <n v="13"/>
    <n v="4981"/>
    <n v="1"/>
    <d v="2013-10-15T00:00:00"/>
    <s v="Single Family Dwelling"/>
    <n v="1"/>
    <s v="Laurel Hill Valley Citizens"/>
    <n v="4253626"/>
    <n v="871871"/>
    <m/>
    <m/>
    <s v="LAZARICH SAM"/>
    <m/>
    <s v="2641 CASCARA DR"/>
    <x v="0"/>
    <s v="Single-family detached"/>
    <x v="1"/>
    <m/>
    <x v="1"/>
    <m/>
  </r>
  <r>
    <n v="189"/>
    <x v="0"/>
    <n v="13"/>
    <n v="4870"/>
    <n v="1"/>
    <d v="2013-10-16T00:00:00"/>
    <s v="Single Family Dwelling"/>
    <n v="1"/>
    <s v="Santa Clara Community Organization"/>
    <n v="4229350"/>
    <n v="900181"/>
    <m/>
    <m/>
    <s v="RIDGEWOOD CONSTRUCTION"/>
    <m/>
    <s v="2925 AVA ST"/>
    <x v="0"/>
    <s v="Single-family detached"/>
    <x v="1"/>
    <m/>
    <x v="1"/>
    <m/>
  </r>
  <r>
    <n v="190"/>
    <x v="0"/>
    <n v="13"/>
    <n v="4395"/>
    <n v="1"/>
    <d v="2013-10-17T00:00:00"/>
    <s v="Single Family Dwelling"/>
    <n v="1"/>
    <s v="South University Neighborhood Association"/>
    <n v="4243601"/>
    <n v="873499"/>
    <m/>
    <m/>
    <s v="CHESLUK CELIA"/>
    <m/>
    <s v="1043 E 23RD AVE"/>
    <x v="0"/>
    <s v="Single-family detached"/>
    <x v="1"/>
    <m/>
    <x v="1"/>
    <s v="Yes"/>
  </r>
  <r>
    <n v="191"/>
    <x v="0"/>
    <n v="13"/>
    <n v="3729"/>
    <n v="1"/>
    <d v="2013-10-18T00:00:00"/>
    <s v="Apartment  1-4 Units"/>
    <n v="4"/>
    <s v="Far West Neighborhood Association"/>
    <n v="4230942"/>
    <n v="876397"/>
    <m/>
    <m/>
    <s v="WESTMORELAND VILLAGE LLC"/>
    <m/>
    <s v="2117 W 17TH CT"/>
    <x v="0"/>
    <s v="Two to four units"/>
    <x v="0"/>
    <m/>
    <x v="1"/>
    <m/>
  </r>
  <r>
    <n v="192"/>
    <x v="0"/>
    <n v="13"/>
    <n v="4392"/>
    <n v="1"/>
    <d v="2013-10-18T00:00:00"/>
    <s v="Condo, Row or Townhouse"/>
    <n v="7"/>
    <s v="South University Neighborhood Association"/>
    <n v="4243169"/>
    <n v="875164"/>
    <m/>
    <m/>
    <s v="HAWES GEORGE"/>
    <m/>
    <s v="1881 KINCAID ST"/>
    <x v="0"/>
    <s v="Single-family attached"/>
    <x v="0"/>
    <m/>
    <x v="0"/>
    <s v="Yes"/>
  </r>
  <r>
    <n v="193"/>
    <x v="0"/>
    <n v="13"/>
    <n v="4863"/>
    <n v="1"/>
    <d v="2013-10-18T00:00:00"/>
    <s v="Single Family Dwelling"/>
    <n v="1"/>
    <s v="Active Bethel Citizens"/>
    <n v="4212690"/>
    <n v="892513"/>
    <m/>
    <m/>
    <s v="SEERY JESSE"/>
    <m/>
    <s v="5525 TRIBUTE WAY"/>
    <x v="0"/>
    <s v="Single-family detached"/>
    <x v="1"/>
    <m/>
    <x v="1"/>
    <m/>
  </r>
  <r>
    <n v="194"/>
    <x v="0"/>
    <n v="13"/>
    <n v="5121"/>
    <n v="1"/>
    <d v="2013-10-18T00:00:00"/>
    <s v="Single Family Dwelling"/>
    <n v="1"/>
    <s v="Santa Clara Community Organization"/>
    <n v="4222196"/>
    <n v="903226"/>
    <m/>
    <m/>
    <s v="BRUCE WIECHERT CUSTOM HOMES"/>
    <m/>
    <s v="3528 BUTTERFLY CREEK LN"/>
    <x v="0"/>
    <s v="Single-family detached"/>
    <x v="1"/>
    <m/>
    <x v="1"/>
    <m/>
  </r>
  <r>
    <n v="195"/>
    <x v="0"/>
    <n v="13"/>
    <n v="5160"/>
    <n v="1"/>
    <d v="2013-10-18T00:00:00"/>
    <s v="Single Family Dwelling"/>
    <n v="1"/>
    <s v="Santa Clara Community Organization"/>
    <n v="4222216"/>
    <n v="902705"/>
    <m/>
    <m/>
    <s v="NORDIC HOMES &amp; CONSTRUCTION"/>
    <m/>
    <s v="3489 CABERNET LN"/>
    <x v="0"/>
    <s v="Single-family detached"/>
    <x v="1"/>
    <m/>
    <x v="1"/>
    <m/>
  </r>
  <r>
    <n v="196"/>
    <x v="0"/>
    <n v="13"/>
    <n v="4876"/>
    <n v="1"/>
    <d v="2013-10-21T00:00:00"/>
    <s v="Single Family Dwelling"/>
    <n v="1"/>
    <s v="River Road Community Organization"/>
    <n v="4227402"/>
    <n v="889830"/>
    <m/>
    <m/>
    <s v="KD BLDG LLC"/>
    <m/>
    <s v="712 ROSSMORE ST"/>
    <x v="0"/>
    <s v="Single-family detached"/>
    <x v="1"/>
    <m/>
    <x v="1"/>
    <m/>
  </r>
  <r>
    <n v="197"/>
    <x v="0"/>
    <n v="13"/>
    <n v="4728"/>
    <n v="1"/>
    <d v="2013-10-24T00:00:00"/>
    <s v="Secondary Dwelling Unit"/>
    <n v="1"/>
    <s v="River Road Community Organization"/>
    <n v="4230049"/>
    <n v="890778"/>
    <m/>
    <m/>
    <s v="REIMAN EMILY"/>
    <m/>
    <s v="1160 MAPLE DR, Unit A"/>
    <x v="0"/>
    <s v="Single-family detached"/>
    <x v="1"/>
    <m/>
    <x v="1"/>
    <m/>
  </r>
  <r>
    <n v="198"/>
    <x v="0"/>
    <n v="13"/>
    <n v="5176"/>
    <n v="1"/>
    <d v="2013-10-24T00:00:00"/>
    <s v="Single Family Dwelling"/>
    <n v="1"/>
    <s v="Northeast Neighbors"/>
    <n v="4251031"/>
    <n v="893468"/>
    <m/>
    <m/>
    <s v="FUTURE B HOMES INC"/>
    <m/>
    <s v="3387 AMHERST WAY"/>
    <x v="0"/>
    <s v="Single-family detached"/>
    <x v="1"/>
    <m/>
    <x v="1"/>
    <m/>
  </r>
  <r>
    <n v="199"/>
    <x v="0"/>
    <n v="13"/>
    <n v="5347"/>
    <n v="1"/>
    <d v="2013-10-24T00:00:00"/>
    <s v="Single Family Dwelling"/>
    <n v="1"/>
    <s v="Northeast Neighbors"/>
    <n v="4242591"/>
    <n v="897312"/>
    <m/>
    <m/>
    <s v="MELTEBEKE CONSTRUCTION DBA"/>
    <m/>
    <s v="3262 LAKE WOOD DR"/>
    <x v="0"/>
    <s v="Single-family detached"/>
    <x v="1"/>
    <m/>
    <x v="1"/>
    <m/>
  </r>
  <r>
    <n v="200"/>
    <x v="0"/>
    <n v="13"/>
    <n v="5004"/>
    <n v="1"/>
    <d v="2013-10-25T00:00:00"/>
    <s v="Secondary Dwelling Unit"/>
    <n v="1"/>
    <s v="Active Bethel Citizens"/>
    <n v="4219642"/>
    <n v="891127"/>
    <s v="Single Family Dwelling"/>
    <m/>
    <s v="MCCULLOUGH ANDREW &amp; AMY"/>
    <m/>
    <s v="1585 SCANDIA ST, Unit A"/>
    <x v="0"/>
    <s v="Single-family detached"/>
    <x v="1"/>
    <m/>
    <x v="1"/>
    <m/>
  </r>
  <r>
    <n v="201"/>
    <x v="0"/>
    <n v="13"/>
    <n v="5241"/>
    <n v="1"/>
    <d v="2013-10-28T00:00:00"/>
    <s v="Single Family Dwelling"/>
    <n v="1"/>
    <s v="Jefferson Westside Neighbors"/>
    <n v="4238207"/>
    <n v="877010"/>
    <m/>
    <m/>
    <s v="TAYLOR MADE HOMES INC"/>
    <m/>
    <s v="1425 LAWRENCE ST"/>
    <x v="0"/>
    <s v="Single-family detached"/>
    <x v="1"/>
    <m/>
    <x v="1"/>
    <m/>
  </r>
  <r>
    <n v="202"/>
    <x v="0"/>
    <n v="13"/>
    <n v="5526"/>
    <n v="1"/>
    <d v="2013-10-31T00:00:00"/>
    <s v="Single Family Dwelling"/>
    <n v="1"/>
    <s v="Cal Young Neighborhood Association"/>
    <n v="4240215"/>
    <n v="889372"/>
    <m/>
    <m/>
    <s v="FUTURE B HOMES INC"/>
    <m/>
    <s v="1427 HAMMOCK ST"/>
    <x v="0"/>
    <s v="Single-family detached"/>
    <x v="1"/>
    <m/>
    <x v="1"/>
    <m/>
  </r>
  <r>
    <n v="203"/>
    <x v="0"/>
    <n v="13"/>
    <n v="5158"/>
    <n v="1"/>
    <d v="2013-11-04T00:00:00"/>
    <s v="Single Family Dwelling"/>
    <n v="1"/>
    <s v="Santa Clara Community Organization"/>
    <n v="4231432"/>
    <n v="907136"/>
    <m/>
    <m/>
    <s v="NORDIC HOMES &amp; CONSTRUCTION"/>
    <m/>
    <s v="630 NOTTINGHAM AVE"/>
    <x v="0"/>
    <s v="Single-family detached"/>
    <x v="1"/>
    <m/>
    <x v="1"/>
    <m/>
  </r>
  <r>
    <n v="204"/>
    <x v="0"/>
    <n v="13"/>
    <n v="4404"/>
    <n v="1"/>
    <d v="2013-11-06T00:00:00"/>
    <s v="Single Family Dwelling"/>
    <n v="1"/>
    <s v="Northeast Neighbors"/>
    <n v="4250725"/>
    <n v="893772"/>
    <m/>
    <m/>
    <s v="HEITMAN CUSTOM HOMES"/>
    <m/>
    <s v="2562 CHESAPEAKE DR"/>
    <x v="0"/>
    <s v="Single-family detached"/>
    <x v="1"/>
    <m/>
    <x v="1"/>
    <m/>
  </r>
  <r>
    <n v="205"/>
    <x v="0"/>
    <n v="13"/>
    <n v="5392"/>
    <n v="1"/>
    <d v="2013-11-06T00:00:00"/>
    <s v="Single Family Dwelling"/>
    <n v="1"/>
    <s v="Churchill Area Neighbors"/>
    <n v="4224122"/>
    <n v="868275"/>
    <m/>
    <m/>
    <s v="HEITMAN CUSTOM HOMES"/>
    <m/>
    <s v="3260 SUMMIT SKY BLVD"/>
    <x v="0"/>
    <s v="Single-family detached"/>
    <x v="1"/>
    <m/>
    <x v="1"/>
    <m/>
  </r>
  <r>
    <n v="206"/>
    <x v="0"/>
    <n v="13"/>
    <n v="4275"/>
    <n v="1"/>
    <d v="2013-11-15T00:00:00"/>
    <s v="Apartment  5-19 Units"/>
    <n v="6"/>
    <s v="West University Neighbors"/>
    <n v="4240988"/>
    <n v="875959"/>
    <m/>
    <m/>
    <s v="DEGENEAULT &amp; ANSLOW INC"/>
    <s v="DUCK POND APARTMENTS"/>
    <s v="363 E 17TH AVE"/>
    <x v="0"/>
    <s v="Five or more units"/>
    <x v="0"/>
    <m/>
    <x v="0"/>
    <s v="Yes"/>
  </r>
  <r>
    <n v="207"/>
    <x v="0"/>
    <n v="13"/>
    <n v="5351"/>
    <n v="1"/>
    <d v="2013-11-19T00:00:00"/>
    <s v="Single Family Dwelling"/>
    <n v="1"/>
    <s v="River Road Community Organization"/>
    <n v="4224641"/>
    <n v="894664"/>
    <m/>
    <m/>
    <s v="G &amp; R BUILDING CONCEPTS"/>
    <m/>
    <s v="1794 ALLEA DR"/>
    <x v="0"/>
    <s v="Single-family detached"/>
    <x v="1"/>
    <m/>
    <x v="1"/>
    <m/>
  </r>
  <r>
    <n v="208"/>
    <x v="0"/>
    <n v="13"/>
    <n v="4939"/>
    <n v="1"/>
    <d v="2013-11-21T00:00:00"/>
    <s v="Duplex or 2-Family Hs"/>
    <n v="2"/>
    <s v="Santa Clara Community Organization"/>
    <n v="4229364"/>
    <n v="900281"/>
    <m/>
    <m/>
    <s v="OGREN HAROLD C &amp; VONA L"/>
    <m/>
    <s v="2965 AVA ST"/>
    <x v="0"/>
    <s v="Two to four units"/>
    <x v="0"/>
    <m/>
    <x v="1"/>
    <m/>
  </r>
  <r>
    <n v="209"/>
    <x v="0"/>
    <n v="13"/>
    <n v="6008"/>
    <n v="1"/>
    <d v="2013-11-26T00:00:00"/>
    <s v="Single Family Dwelling"/>
    <n v="1"/>
    <s v="Santa Clara Community Organization"/>
    <n v="4228450"/>
    <n v="897383"/>
    <m/>
    <m/>
    <s v="KONOLD GARY"/>
    <m/>
    <s v="381 LENORE LP"/>
    <x v="0"/>
    <s v="Single-family detached"/>
    <x v="1"/>
    <m/>
    <x v="1"/>
    <m/>
  </r>
  <r>
    <n v="210"/>
    <x v="0"/>
    <n v="13"/>
    <n v="6091"/>
    <n v="1"/>
    <d v="2013-11-27T00:00:00"/>
    <s v="Single Family Dwelling"/>
    <n v="1"/>
    <s v="Santa Clara Community Organization"/>
    <n v="4222405"/>
    <n v="903232"/>
    <m/>
    <m/>
    <s v="BRUCE WIECHERT CUSTOM HOMES"/>
    <m/>
    <s v="3535 BUTTERFLY CREEK LN"/>
    <x v="0"/>
    <s v="Single-family detached"/>
    <x v="1"/>
    <m/>
    <x v="1"/>
    <m/>
  </r>
  <r>
    <n v="211"/>
    <x v="0"/>
    <n v="13"/>
    <n v="6117"/>
    <n v="1"/>
    <d v="2013-11-27T00:00:00"/>
    <s v="Single Family Dwelling"/>
    <n v="1"/>
    <s v="Santa Clara Community Organization"/>
    <n v="4222322"/>
    <n v="903231"/>
    <m/>
    <m/>
    <s v="BRUCE WIECHERT CUSTOM HOMES"/>
    <m/>
    <s v="3529 BUTTERFLY CREEK LN"/>
    <x v="0"/>
    <s v="Single-family detached"/>
    <x v="1"/>
    <m/>
    <x v="1"/>
    <m/>
  </r>
  <r>
    <n v="212"/>
    <x v="0"/>
    <n v="13"/>
    <n v="6102"/>
    <n v="1"/>
    <d v="2013-12-05T00:00:00"/>
    <s v="Single Family Dwelling"/>
    <n v="1"/>
    <s v="Crest Drive Citizens Association"/>
    <n v="4237546"/>
    <n v="865960"/>
    <m/>
    <m/>
    <s v="MTN INVESTMENTS LLC"/>
    <m/>
    <s v="375 W 39TH AVE"/>
    <x v="0"/>
    <s v="Single-family detached"/>
    <x v="1"/>
    <m/>
    <x v="1"/>
    <m/>
  </r>
  <r>
    <n v="213"/>
    <x v="0"/>
    <n v="13"/>
    <n v="4665"/>
    <n v="1"/>
    <d v="2013-12-23T00:00:00"/>
    <s v="Apartment  1-4 Units"/>
    <n v="3"/>
    <s v="Downtown Neighborhood Association"/>
    <n v="4239678"/>
    <n v="878101"/>
    <s v="Vacant Shop or Office"/>
    <m/>
    <s v="ROSCOE DIVINE LLC"/>
    <m/>
    <s v="1167 WILLAMETTE ST"/>
    <x v="0"/>
    <s v="Two to four units"/>
    <x v="0"/>
    <m/>
    <x v="1"/>
    <m/>
  </r>
  <r>
    <n v="214"/>
    <x v="0"/>
    <n v="13"/>
    <n v="6293"/>
    <n v="1"/>
    <d v="2013-12-26T00:00:00"/>
    <s v="Single Family Dwelling"/>
    <n v="1"/>
    <s v="Active Bethel Citizens"/>
    <n v="4221808"/>
    <n v="885522"/>
    <m/>
    <m/>
    <s v="HACSA LANE COUNTY"/>
    <m/>
    <s v="384 HOPE LP"/>
    <x v="0"/>
    <s v="Single-family detached"/>
    <x v="1"/>
    <m/>
    <x v="1"/>
    <m/>
  </r>
  <r>
    <n v="215"/>
    <x v="0"/>
    <n v="13"/>
    <n v="3731"/>
    <n v="1"/>
    <d v="2013-12-31T00:00:00"/>
    <s v="Duplex or 2-Family Hs"/>
    <n v="2"/>
    <s v="Far West Neighborhood Association"/>
    <n v="4231049"/>
    <n v="876695"/>
    <m/>
    <m/>
    <s v="WESTMORELAND VILLAGE LLC"/>
    <m/>
    <s v="2146 W 16TH AVE"/>
    <x v="0"/>
    <s v="Two to four units"/>
    <x v="0"/>
    <m/>
    <x v="1"/>
    <m/>
  </r>
  <r>
    <n v="216"/>
    <x v="0"/>
    <n v="13"/>
    <n v="6396"/>
    <n v="1"/>
    <d v="2013-12-31T00:00:00"/>
    <s v="Single Family Dwelling"/>
    <n v="1"/>
    <s v="Northeast Neighbors"/>
    <n v="4250712"/>
    <n v="893593"/>
    <m/>
    <m/>
    <s v="FUTURE B HOMES INC"/>
    <m/>
    <s v="3360 WYNDHAM CT"/>
    <x v="0"/>
    <s v="Single-family detached"/>
    <x v="1"/>
    <m/>
    <x v="1"/>
    <m/>
  </r>
  <r>
    <n v="217"/>
    <x v="0"/>
    <n v="13"/>
    <n v="5506"/>
    <n v="1"/>
    <d v="2014-01-02T00:00:00"/>
    <s v="Single Family Dwelling"/>
    <n v="1"/>
    <s v="Active Bethel Citizens"/>
    <n v="4214462"/>
    <n v="885532"/>
    <m/>
    <m/>
    <s v="GREENBRIER LEVEL 3 PROPERTIE"/>
    <m/>
    <s v="589 ST CHARLES ST"/>
    <x v="1"/>
    <s v="Single-family detached"/>
    <x v="1"/>
    <m/>
    <x v="1"/>
    <m/>
  </r>
  <r>
    <n v="218"/>
    <x v="0"/>
    <n v="13"/>
    <n v="5962"/>
    <n v="1"/>
    <d v="2014-01-03T00:00:00"/>
    <s v="Single Family Dwelling"/>
    <n v="1"/>
    <s v="Active Bethel Citizens"/>
    <n v="4211612"/>
    <n v="889763"/>
    <m/>
    <m/>
    <s v="HAYDEN HOMES LLC"/>
    <m/>
    <s v="1896 ADELMAN LP"/>
    <x v="1"/>
    <s v="Single-family detached"/>
    <x v="1"/>
    <m/>
    <x v="1"/>
    <m/>
  </r>
  <r>
    <n v="219"/>
    <x v="0"/>
    <n v="13"/>
    <n v="6549"/>
    <n v="1"/>
    <d v="2014-01-03T00:00:00"/>
    <s v="Single Family Dwelling"/>
    <n v="1"/>
    <s v="Northeast Neighbors"/>
    <n v="4249019"/>
    <n v="895099"/>
    <m/>
    <m/>
    <s v="FUTURE B HOMES INC"/>
    <m/>
    <s v="2902 LORD BYRON PL"/>
    <x v="1"/>
    <s v="Single-family detached"/>
    <x v="1"/>
    <m/>
    <x v="1"/>
    <m/>
  </r>
  <r>
    <n v="220"/>
    <x v="0"/>
    <n v="13"/>
    <n v="5751"/>
    <n v="1"/>
    <d v="2014-01-06T00:00:00"/>
    <s v="Single Family Dwelling"/>
    <n v="1"/>
    <s v="Northeast Neighbors"/>
    <n v="4242785"/>
    <n v="899468"/>
    <m/>
    <m/>
    <s v="WESTER KATRINA"/>
    <m/>
    <s v="3632 STERLING WOODS DR"/>
    <x v="1"/>
    <s v="Single-family detached"/>
    <x v="1"/>
    <m/>
    <x v="1"/>
    <m/>
  </r>
  <r>
    <n v="221"/>
    <x v="0"/>
    <n v="13"/>
    <n v="4675"/>
    <n v="1"/>
    <d v="2014-01-07T00:00:00"/>
    <s v="Single Family Dwelling"/>
    <n v="1"/>
    <s v="Churchill Area Neighbors"/>
    <n v="4224551"/>
    <n v="868573"/>
    <m/>
    <m/>
    <s v="STONE BRIDGE HOMES NW LLC"/>
    <m/>
    <s v="3241 TIMBERLINE DR"/>
    <x v="1"/>
    <s v="Single-family detached"/>
    <x v="1"/>
    <m/>
    <x v="1"/>
    <m/>
  </r>
  <r>
    <n v="222"/>
    <x v="0"/>
    <n v="13"/>
    <n v="5653"/>
    <n v="1"/>
    <d v="2014-01-13T00:00:00"/>
    <s v="Single Family Dwelling"/>
    <n v="1"/>
    <s v="Laurel Hill Valley Citizens"/>
    <n v="4250004"/>
    <n v="870641"/>
    <m/>
    <m/>
    <s v="CUNNEEN JOE"/>
    <m/>
    <s v="3032 HENDRICKS HILL DR"/>
    <x v="1"/>
    <s v="Single-family detached"/>
    <x v="1"/>
    <m/>
    <x v="1"/>
    <m/>
  </r>
  <r>
    <n v="223"/>
    <x v="0"/>
    <n v="13"/>
    <n v="5892"/>
    <n v="1"/>
    <d v="2014-01-13T00:00:00"/>
    <s v="Single Family Dwelling"/>
    <n v="1"/>
    <s v="Southeast Neighbors"/>
    <n v="4246765"/>
    <n v="863834"/>
    <m/>
    <m/>
    <s v="GANSEN MIKE"/>
    <m/>
    <s v="4220 WENDELL LN"/>
    <x v="1"/>
    <s v="Single-family detached"/>
    <x v="1"/>
    <m/>
    <x v="1"/>
    <m/>
  </r>
  <r>
    <n v="224"/>
    <x v="0"/>
    <n v="13"/>
    <n v="6598"/>
    <n v="1"/>
    <d v="2014-01-13T00:00:00"/>
    <s v="Single Family Dwelling"/>
    <n v="1"/>
    <s v="Churchill Area Neighbors"/>
    <n v="4224488"/>
    <n v="868354"/>
    <m/>
    <m/>
    <s v="STONE BRIDGE HOMES NW LLC"/>
    <m/>
    <s v="3351 SUMMIT SKY BLVD"/>
    <x v="1"/>
    <s v="Single-family detached"/>
    <x v="1"/>
    <m/>
    <x v="1"/>
    <m/>
  </r>
  <r>
    <n v="225"/>
    <x v="0"/>
    <n v="14"/>
    <n v="46"/>
    <n v="1"/>
    <d v="2014-01-21T00:00:00"/>
    <s v="Single Family Dwelling"/>
    <n v="1"/>
    <s v="Santa Clara Community Organization"/>
    <n v="4222203"/>
    <n v="903483"/>
    <m/>
    <m/>
    <s v="BRUCE WIECHERT CUSTOM HOMES"/>
    <m/>
    <s v="3568 BUTTERFLY CREEK LN"/>
    <x v="1"/>
    <s v="Single-family detached"/>
    <x v="1"/>
    <m/>
    <x v="1"/>
    <m/>
  </r>
  <r>
    <n v="226"/>
    <x v="0"/>
    <n v="14"/>
    <n v="47"/>
    <n v="1"/>
    <d v="2014-01-21T00:00:00"/>
    <s v="Single Family Dwelling"/>
    <n v="1"/>
    <s v="Santa Clara Community Organization"/>
    <n v="4222338"/>
    <n v="903511"/>
    <m/>
    <m/>
    <s v="BRUCE WIECHERT CUSTOM HOMES"/>
    <m/>
    <s v="3569 BUTTERFLY CREEK LN"/>
    <x v="1"/>
    <s v="Single-family detached"/>
    <x v="1"/>
    <m/>
    <x v="1"/>
    <m/>
  </r>
  <r>
    <n v="227"/>
    <x v="0"/>
    <n v="14"/>
    <n v="172"/>
    <n v="1"/>
    <d v="2014-01-21T00:00:00"/>
    <s v="Single Family Dwelling"/>
    <n v="1"/>
    <s v="Northeast Neighbors"/>
    <n v="4249022"/>
    <n v="895134"/>
    <m/>
    <m/>
    <s v="FUTURE B HOMES INC"/>
    <m/>
    <s v="2912 LORD BYRON PL"/>
    <x v="1"/>
    <s v="Single-family detached"/>
    <x v="1"/>
    <m/>
    <x v="1"/>
    <m/>
  </r>
  <r>
    <n v="228"/>
    <x v="0"/>
    <n v="14"/>
    <n v="351"/>
    <n v="1"/>
    <d v="2014-01-24T00:00:00"/>
    <s v="Single Family Dwelling"/>
    <n v="1"/>
    <s v="Southeast Neighbors"/>
    <n v="4245734"/>
    <n v="865980"/>
    <m/>
    <m/>
    <s v="COOLEY LAWRENCE"/>
    <m/>
    <s v="3781 PINE CANYON DR"/>
    <x v="1"/>
    <s v="Single-family detached"/>
    <x v="1"/>
    <m/>
    <x v="1"/>
    <m/>
  </r>
  <r>
    <n v="229"/>
    <x v="0"/>
    <n v="14"/>
    <n v="352"/>
    <n v="1"/>
    <d v="2014-01-24T00:00:00"/>
    <s v="Single Family Dwelling"/>
    <n v="1"/>
    <s v="Southeast Neighbors"/>
    <n v="4245433"/>
    <n v="865992"/>
    <m/>
    <m/>
    <s v="COOLEY LAWRENCE"/>
    <m/>
    <s v="3779 PINE CANYON DR"/>
    <x v="1"/>
    <s v="Single-family detached"/>
    <x v="1"/>
    <m/>
    <x v="1"/>
    <m/>
  </r>
  <r>
    <n v="230"/>
    <x v="0"/>
    <n v="13"/>
    <n v="5495"/>
    <n v="1"/>
    <d v="2014-01-28T00:00:00"/>
    <s v="Apartment  20+ Units"/>
    <n v="183"/>
    <s v="Downtown Neighborhood Association"/>
    <n v="4241822"/>
    <n v="879162"/>
    <s v="Restaurants"/>
    <s v="The Hub"/>
    <s v="CORE CAMPUS EUGENE LLC"/>
    <m/>
    <s v="515 E BROADWAY"/>
    <x v="1"/>
    <s v="Five or more units"/>
    <x v="0"/>
    <m/>
    <x v="0"/>
    <s v="Yes"/>
  </r>
  <r>
    <n v="231"/>
    <x v="0"/>
    <n v="13"/>
    <n v="6729"/>
    <n v="1"/>
    <d v="2014-01-28T00:00:00"/>
    <s v="Single Family Dwelling"/>
    <n v="1"/>
    <s v="Laurel Hill Valley Citizens"/>
    <n v="4253475"/>
    <n v="872105"/>
    <m/>
    <m/>
    <s v="KURIHARA WALLACE"/>
    <m/>
    <s v="2620 CASCARA DR"/>
    <x v="1"/>
    <s v="Single-family detached"/>
    <x v="1"/>
    <m/>
    <x v="1"/>
    <m/>
  </r>
  <r>
    <n v="232"/>
    <x v="0"/>
    <n v="14"/>
    <n v="88"/>
    <n v="1"/>
    <d v="2014-01-30T00:00:00"/>
    <s v="Single Family Dwelling"/>
    <n v="1"/>
    <s v="Crest Drive Citizens Association"/>
    <n v="4236109"/>
    <n v="867662"/>
    <m/>
    <s v="Mascord 22125A"/>
    <s v="BRUCE WIECHERT CUSTOM HOMES"/>
    <m/>
    <s v="877 W 35TH PL"/>
    <x v="1"/>
    <s v="Single-family detached"/>
    <x v="1"/>
    <m/>
    <x v="1"/>
    <m/>
  </r>
  <r>
    <n v="233"/>
    <x v="0"/>
    <n v="14"/>
    <n v="127"/>
    <n v="1"/>
    <d v="2014-01-31T00:00:00"/>
    <s v="Single Family Dwelling"/>
    <n v="1"/>
    <s v="Northeast Neighbors"/>
    <n v="4243076"/>
    <n v="897287"/>
    <m/>
    <m/>
    <s v="MELTEBEKE CONSTRUCTION DBA"/>
    <m/>
    <s v="2077 LAKELAND WAY"/>
    <x v="1"/>
    <s v="Single-family detached"/>
    <x v="1"/>
    <m/>
    <x v="1"/>
    <m/>
  </r>
  <r>
    <n v="234"/>
    <x v="0"/>
    <n v="14"/>
    <n v="290"/>
    <n v="1"/>
    <d v="2014-01-31T00:00:00"/>
    <s v="Mfg Home - Not in a Park"/>
    <n v="1"/>
    <s v="Santa Clara Community Organization"/>
    <n v="4233203"/>
    <n v="897857"/>
    <m/>
    <m/>
    <s v="LINDSAY BONNIE LYNN"/>
    <m/>
    <s v="2621 ROSS LN"/>
    <x v="1"/>
    <s v="Single-family detached"/>
    <x v="1"/>
    <m/>
    <x v="1"/>
    <m/>
  </r>
  <r>
    <n v="235"/>
    <x v="0"/>
    <n v="14"/>
    <n v="358"/>
    <n v="1"/>
    <d v="2014-01-31T00:00:00"/>
    <s v="Single Family Dwelling"/>
    <n v="1"/>
    <s v="Northeast Neighbors"/>
    <n v="4242733"/>
    <n v="897353"/>
    <m/>
    <m/>
    <s v="MELTEBEKE CONSTRUCTION DBA"/>
    <m/>
    <s v="3275 LAKE WOOD DR"/>
    <x v="1"/>
    <s v="Single-family detached"/>
    <x v="1"/>
    <m/>
    <x v="1"/>
    <m/>
  </r>
  <r>
    <n v="236"/>
    <x v="0"/>
    <n v="14"/>
    <n v="280"/>
    <n v="1"/>
    <d v="2014-02-05T00:00:00"/>
    <s v="Single Family Dwelling"/>
    <n v="1"/>
    <s v="Santa Clara Community Organization"/>
    <n v="4222051"/>
    <n v="902381"/>
    <m/>
    <m/>
    <s v="NORDIC HOMES &amp; CONSTRUCTION"/>
    <m/>
    <s v="3442 CABERNET LN"/>
    <x v="1"/>
    <s v="Single-family detached"/>
    <x v="1"/>
    <m/>
    <x v="1"/>
    <m/>
  </r>
  <r>
    <n v="237"/>
    <x v="0"/>
    <n v="14"/>
    <n v="423"/>
    <n v="1"/>
    <d v="2014-02-05T00:00:00"/>
    <s v="Mfg Home Park or Court"/>
    <n v="1"/>
    <s v="Santa Clara Community Organization"/>
    <n v="4233564"/>
    <n v="896929"/>
    <m/>
    <m/>
    <s v="SKL INVESTMENTS LLC"/>
    <m/>
    <s v="501 DIVISION AVE, Unit 3"/>
    <x v="1"/>
    <s v="Single-family detached"/>
    <x v="1"/>
    <m/>
    <x v="1"/>
    <m/>
  </r>
  <r>
    <n v="238"/>
    <x v="0"/>
    <n v="14"/>
    <n v="354"/>
    <n v="1"/>
    <d v="2014-02-12T00:00:00"/>
    <s v="Single Family Dwelling"/>
    <n v="1"/>
    <s v="Laurel Hill Valley Citizens"/>
    <n v="4253145"/>
    <n v="872286"/>
    <m/>
    <m/>
    <s v="MACKENZIE DAVID"/>
    <m/>
    <s v="2589 ABIGAIL LN"/>
    <x v="1"/>
    <s v="Single-family detached"/>
    <x v="1"/>
    <m/>
    <x v="1"/>
    <m/>
  </r>
  <r>
    <n v="239"/>
    <x v="0"/>
    <n v="14"/>
    <n v="470"/>
    <n v="1"/>
    <d v="2014-02-19T00:00:00"/>
    <s v="Single Family Dwelling"/>
    <n v="1"/>
    <s v="Santa Clara Community Organization"/>
    <n v="4231425"/>
    <n v="907029"/>
    <m/>
    <m/>
    <s v="HOMEBUILDERS CONSTRUCTION COMPANY"/>
    <m/>
    <s v="633 WATSON DR"/>
    <x v="1"/>
    <s v="Single-family detached"/>
    <x v="1"/>
    <m/>
    <x v="1"/>
    <m/>
  </r>
  <r>
    <n v="240"/>
    <x v="0"/>
    <n v="13"/>
    <n v="4624"/>
    <n v="1"/>
    <d v="2014-02-20T00:00:00"/>
    <s v="Apartment  20+ Units"/>
    <n v="162"/>
    <s v="Fairmount Neighbors"/>
    <n v="4248218"/>
    <n v="877182"/>
    <m/>
    <s v="Garden Avenue"/>
    <s v="AMERICAN CAMPUS COMMUNITIES"/>
    <s v="GARDEN AVENUE APARTMENTS"/>
    <s v="2125 FRANKLIN BLVD"/>
    <x v="1"/>
    <s v="Five or more units"/>
    <x v="0"/>
    <m/>
    <x v="0"/>
    <s v="Yes"/>
  </r>
  <r>
    <n v="241"/>
    <x v="0"/>
    <n v="13"/>
    <n v="4625"/>
    <n v="1"/>
    <d v="2014-02-20T00:00:00"/>
    <s v="Apartment  20+ Units"/>
    <n v="30"/>
    <s v="Fairmount Neighbors"/>
    <n v="4248218"/>
    <n v="877182"/>
    <m/>
    <s v="Garden Avenue"/>
    <s v="AMERICAN CAMPUS COMMUNITIES"/>
    <s v="GARDEN AVENUE APARTMENTS"/>
    <s v="2125 FRANKLIN BLVD"/>
    <x v="1"/>
    <s v="Five or more units"/>
    <x v="0"/>
    <m/>
    <x v="0"/>
    <s v="Yes"/>
  </r>
  <r>
    <n v="242"/>
    <x v="0"/>
    <n v="14"/>
    <n v="495"/>
    <n v="1"/>
    <d v="2014-02-21T00:00:00"/>
    <s v="Single Family Dwelling"/>
    <n v="1"/>
    <s v="Cal Young Neighborhood Association"/>
    <n v="4239962"/>
    <n v="893136"/>
    <m/>
    <m/>
    <s v="NORDIC HOMES &amp; CONSTRUCTION"/>
    <m/>
    <s v="2215 WILDWOOD ST"/>
    <x v="1"/>
    <s v="Single-family detached"/>
    <x v="1"/>
    <m/>
    <x v="1"/>
    <m/>
  </r>
  <r>
    <n v="243"/>
    <x v="0"/>
    <n v="14"/>
    <n v="540"/>
    <n v="1"/>
    <d v="2014-02-25T00:00:00"/>
    <s v="Single Family Dwelling"/>
    <n v="1"/>
    <s v="Santa Clara Community Organization"/>
    <n v="4222199"/>
    <n v="903421"/>
    <m/>
    <m/>
    <s v="WIECHERT BRUCE"/>
    <m/>
    <s v="3562 BUTTERFLY CREEK LN"/>
    <x v="1"/>
    <s v="Single-family detached"/>
    <x v="1"/>
    <m/>
    <x v="1"/>
    <m/>
  </r>
  <r>
    <n v="244"/>
    <x v="0"/>
    <n v="14"/>
    <n v="766"/>
    <n v="1"/>
    <d v="2014-02-27T00:00:00"/>
    <s v="Mfg Home Park or Court"/>
    <n v="1"/>
    <s v="Active Bethel Citizens"/>
    <n v="4214949"/>
    <n v="888055"/>
    <m/>
    <m/>
    <s v="SUNBURST HOMES"/>
    <m/>
    <s v="1199 N TERRY ST, Unit 159"/>
    <x v="1"/>
    <s v="Single-family detached"/>
    <x v="1"/>
    <m/>
    <x v="1"/>
    <m/>
  </r>
  <r>
    <n v="245"/>
    <x v="0"/>
    <n v="14"/>
    <n v="225"/>
    <n v="1"/>
    <d v="2014-02-28T00:00:00"/>
    <s v="Apartment  1-4 Units"/>
    <n v="4"/>
    <s v="Far West Neighborhood Association"/>
    <n v="4231566"/>
    <n v="876215"/>
    <m/>
    <s v="Westmoreland Village"/>
    <s v="KNIGHTS DUANE"/>
    <m/>
    <s v="2004 W 17TH AVE"/>
    <x v="1"/>
    <s v="Two to four units"/>
    <x v="0"/>
    <m/>
    <x v="1"/>
    <m/>
  </r>
  <r>
    <n v="246"/>
    <x v="0"/>
    <n v="13"/>
    <n v="6614"/>
    <n v="1"/>
    <d v="2014-03-03T00:00:00"/>
    <s v="Single Family Dwelling"/>
    <n v="1"/>
    <s v="Cal Young Neighborhood Association"/>
    <n v="4244413"/>
    <n v="891416"/>
    <m/>
    <m/>
    <s v="REYNOLDS JEREMY"/>
    <m/>
    <s v="2259 JEPPESEN ACRES RD"/>
    <x v="1"/>
    <s v="Single-family detached"/>
    <x v="1"/>
    <m/>
    <x v="1"/>
    <m/>
  </r>
  <r>
    <n v="247"/>
    <x v="0"/>
    <n v="13"/>
    <n v="6616"/>
    <n v="1"/>
    <d v="2014-03-03T00:00:00"/>
    <s v="Single Family Dwelling"/>
    <n v="1"/>
    <s v="Cal Young Neighborhood Association"/>
    <n v="4244423"/>
    <n v="891481"/>
    <m/>
    <m/>
    <s v="WRIGHTINGTON DAN"/>
    <m/>
    <s v="2263 JEPPESEN ACRES RD"/>
    <x v="1"/>
    <s v="Single-family detached"/>
    <x v="1"/>
    <m/>
    <x v="1"/>
    <m/>
  </r>
  <r>
    <n v="248"/>
    <x v="0"/>
    <n v="14"/>
    <n v="415"/>
    <n v="1"/>
    <d v="2014-03-03T00:00:00"/>
    <s v="Single Family Dwelling"/>
    <n v="1"/>
    <s v="Fairmount Neighbors"/>
    <n v="4247282"/>
    <n v="871186"/>
    <m/>
    <m/>
    <s v="SMITH CRAIG H"/>
    <m/>
    <s v="2788 SPRING BLVD"/>
    <x v="1"/>
    <s v="Single-family detached"/>
    <x v="1"/>
    <m/>
    <x v="1"/>
    <m/>
  </r>
  <r>
    <n v="249"/>
    <x v="0"/>
    <n v="14"/>
    <n v="226"/>
    <n v="1"/>
    <d v="2014-03-04T00:00:00"/>
    <s v="Single Family Dwelling"/>
    <n v="1"/>
    <s v="Southeast Neighbors"/>
    <n v="4241110"/>
    <n v="860837"/>
    <m/>
    <s v="SFD Gansen. Ryan McDonnald 541"/>
    <s v="JUSTICE GUY D"/>
    <m/>
    <s v="5125 MIRAMAR ST"/>
    <x v="1"/>
    <s v="Single-family detached"/>
    <x v="1"/>
    <m/>
    <x v="1"/>
    <m/>
  </r>
  <r>
    <n v="250"/>
    <x v="0"/>
    <n v="14"/>
    <n v="815"/>
    <n v="1"/>
    <d v="2014-03-04T00:00:00"/>
    <s v="Single Family Dwelling"/>
    <n v="1"/>
    <s v="Southeast Neighbors"/>
    <n v="4241877"/>
    <n v="869622"/>
    <m/>
    <m/>
    <s v="LUNDBERG ERIC W &amp; KATHLEEN A"/>
    <m/>
    <s v="3010 HUMMINGBIRD LN"/>
    <x v="1"/>
    <s v="Single-family detached"/>
    <x v="1"/>
    <m/>
    <x v="1"/>
    <m/>
  </r>
  <r>
    <n v="251"/>
    <x v="0"/>
    <n v="13"/>
    <n v="3028"/>
    <n v="1"/>
    <d v="2014-03-06T00:00:00"/>
    <s v="Single Family Dwelling"/>
    <n v="1"/>
    <s v="Northeast Neighbors"/>
    <n v="4244731"/>
    <n v="899586"/>
    <m/>
    <m/>
    <s v="HEITMAN CUSTOM HOMES"/>
    <m/>
    <s v="3743 NORWICH AVE"/>
    <x v="1"/>
    <s v="Single-family detached"/>
    <x v="1"/>
    <m/>
    <x v="1"/>
    <m/>
  </r>
  <r>
    <n v="252"/>
    <x v="0"/>
    <n v="14"/>
    <n v="160"/>
    <n v="1"/>
    <d v="2014-03-07T00:00:00"/>
    <s v="Single Family Dwelling"/>
    <n v="1"/>
    <s v="Churchill Area Neighbors"/>
    <n v="4227775"/>
    <n v="874217"/>
    <m/>
    <m/>
    <s v="RIDGEWOOD CONSTRUCTION"/>
    <m/>
    <s v="3305 PARK HILLS DR"/>
    <x v="1"/>
    <s v="Single-family detached"/>
    <x v="1"/>
    <m/>
    <x v="1"/>
    <m/>
  </r>
  <r>
    <n v="253"/>
    <x v="0"/>
    <n v="14"/>
    <n v="1248"/>
    <n v="1"/>
    <d v="2014-03-13T00:00:00"/>
    <s v="Single Family Dwelling"/>
    <n v="1"/>
    <s v="Northeast Neighbors"/>
    <n v="4249036"/>
    <n v="895602"/>
    <m/>
    <m/>
    <s v="FUTURE B HOMES INC"/>
    <m/>
    <s v="3056 LORD BYRON PL"/>
    <x v="1"/>
    <s v="Single-family detached"/>
    <x v="1"/>
    <m/>
    <x v="1"/>
    <m/>
  </r>
  <r>
    <n v="254"/>
    <x v="0"/>
    <n v="13"/>
    <n v="5675"/>
    <n v="1"/>
    <d v="2014-03-14T00:00:00"/>
    <s v="Single Family Dwelling"/>
    <n v="1"/>
    <s v="Cal Young Neighborhood Association"/>
    <n v="4242611"/>
    <n v="889597"/>
    <m/>
    <m/>
    <s v="DEVERS BRANDON"/>
    <m/>
    <s v="1503 MORNINGSIDE DR"/>
    <x v="1"/>
    <s v="Single-family detached"/>
    <x v="1"/>
    <m/>
    <x v="1"/>
    <m/>
  </r>
  <r>
    <n v="255"/>
    <x v="0"/>
    <n v="14"/>
    <n v="909"/>
    <n v="1"/>
    <d v="2014-03-19T00:00:00"/>
    <s v="Single Family Dwelling"/>
    <n v="1"/>
    <s v="Santa Clara Community Organization"/>
    <n v="4222325"/>
    <n v="903429"/>
    <m/>
    <m/>
    <s v="BRUCE WIECHERT CUSTOM HOMES"/>
    <m/>
    <s v="3563 BUTTERFLY CREEK LN"/>
    <x v="1"/>
    <s v="Single-family detached"/>
    <x v="1"/>
    <m/>
    <x v="1"/>
    <m/>
  </r>
  <r>
    <n v="256"/>
    <x v="0"/>
    <n v="14"/>
    <n v="1065"/>
    <n v="1"/>
    <d v="2014-03-19T00:00:00"/>
    <s v="Single Family Dwelling"/>
    <n v="1"/>
    <s v="Harlow Neighbors"/>
    <n v="4249048"/>
    <n v="889854"/>
    <m/>
    <m/>
    <s v="OREGON ESTATES LLC"/>
    <m/>
    <s v="1477 BARRINGTON AVE"/>
    <x v="1"/>
    <s v="Single-family detached"/>
    <x v="1"/>
    <m/>
    <x v="1"/>
    <m/>
  </r>
  <r>
    <n v="257"/>
    <x v="0"/>
    <n v="14"/>
    <n v="1283"/>
    <n v="1"/>
    <d v="2014-03-24T00:00:00"/>
    <s v="Single Family Dwelling"/>
    <n v="1"/>
    <s v="Northeast Neighbors"/>
    <n v="4242989"/>
    <n v="897295"/>
    <m/>
    <m/>
    <s v="MELTEBEKE CONSTRUCTION DBA"/>
    <m/>
    <s v="2057 LAKELAND WAY"/>
    <x v="1"/>
    <s v="Single-family detached"/>
    <x v="1"/>
    <m/>
    <x v="1"/>
    <m/>
  </r>
  <r>
    <n v="258"/>
    <x v="0"/>
    <n v="14"/>
    <n v="1418"/>
    <n v="1"/>
    <d v="2014-03-25T00:00:00"/>
    <s v="Single Family Dwelling"/>
    <n v="1"/>
    <s v="Northeast Neighbors"/>
    <n v="4249022"/>
    <n v="895163"/>
    <m/>
    <m/>
    <s v="FUTURE B HOMES INC"/>
    <m/>
    <s v="2922 LORD BYRON PL"/>
    <x v="1"/>
    <s v="Single-family detached"/>
    <x v="1"/>
    <m/>
    <x v="1"/>
    <m/>
  </r>
  <r>
    <n v="259"/>
    <x v="0"/>
    <n v="14"/>
    <n v="1250"/>
    <n v="1"/>
    <d v="2014-03-27T00:00:00"/>
    <s v="Single Family Dwelling"/>
    <n v="1"/>
    <s v="River Road Community Organization"/>
    <n v="4227536"/>
    <n v="889948"/>
    <m/>
    <s v="Hudson"/>
    <s v="KD BLDG LLC"/>
    <m/>
    <s v="733 ROSSMORE ST"/>
    <x v="1"/>
    <s v="Single-family detached"/>
    <x v="1"/>
    <m/>
    <x v="1"/>
    <m/>
  </r>
  <r>
    <n v="260"/>
    <x v="0"/>
    <n v="14"/>
    <n v="1259"/>
    <n v="1"/>
    <d v="2014-03-27T00:00:00"/>
    <s v="Single Family Dwelling"/>
    <n v="1"/>
    <s v="River Road Community Organization"/>
    <n v="4227528"/>
    <n v="889894"/>
    <m/>
    <m/>
    <s v="KD BLDG LLC"/>
    <m/>
    <s v="723 ROSSMORE ST"/>
    <x v="1"/>
    <s v="Single-family detached"/>
    <x v="1"/>
    <m/>
    <x v="1"/>
    <m/>
  </r>
  <r>
    <n v="261"/>
    <x v="0"/>
    <n v="14"/>
    <n v="1260"/>
    <n v="1"/>
    <d v="2014-03-27T00:00:00"/>
    <s v="Single Family Dwelling"/>
    <n v="1"/>
    <s v="River Road Community Organization"/>
    <n v="4227525"/>
    <n v="889789"/>
    <m/>
    <s v="Santa Cruz"/>
    <s v="KD BLDG LLC"/>
    <m/>
    <s v="715 ROSSMORE ST"/>
    <x v="1"/>
    <s v="Single-family detached"/>
    <x v="1"/>
    <m/>
    <x v="1"/>
    <m/>
  </r>
  <r>
    <n v="262"/>
    <x v="0"/>
    <n v="14"/>
    <n v="1262"/>
    <n v="1"/>
    <d v="2014-03-27T00:00:00"/>
    <s v="Single Family Dwelling"/>
    <n v="1"/>
    <s v="River Road Community Organization"/>
    <n v="4227189"/>
    <n v="890027"/>
    <m/>
    <s v="Hudson"/>
    <s v="KD BLDG LLC"/>
    <m/>
    <s v="1130 VERONICA LN"/>
    <x v="1"/>
    <s v="Single-family detached"/>
    <x v="1"/>
    <m/>
    <x v="1"/>
    <m/>
  </r>
  <r>
    <n v="263"/>
    <x v="0"/>
    <n v="14"/>
    <n v="1263"/>
    <n v="1"/>
    <d v="2014-03-27T00:00:00"/>
    <s v="Single Family Dwelling"/>
    <n v="1"/>
    <s v="River Road Community Organization"/>
    <n v="4227128"/>
    <n v="890031"/>
    <m/>
    <m/>
    <s v="KD BLDG LLC"/>
    <m/>
    <s v="1140 VERONICA LN"/>
    <x v="1"/>
    <s v="Single-family detached"/>
    <x v="1"/>
    <m/>
    <x v="1"/>
    <m/>
  </r>
  <r>
    <n v="264"/>
    <x v="0"/>
    <n v="13"/>
    <n v="6092"/>
    <n v="1"/>
    <d v="2014-03-31T00:00:00"/>
    <s v="Single Family Dwelling"/>
    <n v="1"/>
    <s v="Fairmount Neighbors"/>
    <n v="4247475"/>
    <n v="871840"/>
    <m/>
    <m/>
    <s v="LITTLE SANDY &amp; BLEWSTER KELLEY"/>
    <m/>
    <s v="2705 CAPITAL DR"/>
    <x v="1"/>
    <s v="Single-family detached"/>
    <x v="1"/>
    <m/>
    <x v="1"/>
    <m/>
  </r>
  <r>
    <n v="265"/>
    <x v="0"/>
    <n v="14"/>
    <n v="1274"/>
    <n v="1"/>
    <d v="2014-04-01T00:00:00"/>
    <s v="Single Family Dwelling"/>
    <n v="1"/>
    <s v="Active Bethel Citizens"/>
    <n v="4211641"/>
    <n v="889906"/>
    <m/>
    <s v="Clearwater"/>
    <s v="HAYDEN HOMES LLC"/>
    <m/>
    <s v="1895 ADELMAN LP"/>
    <x v="1"/>
    <s v="Single-family detached"/>
    <x v="1"/>
    <m/>
    <x v="1"/>
    <m/>
  </r>
  <r>
    <n v="266"/>
    <x v="0"/>
    <n v="14"/>
    <n v="1623"/>
    <n v="1"/>
    <d v="2014-04-03T00:00:00"/>
    <s v="Single Family Dwelling"/>
    <n v="1"/>
    <s v="Santa Clara Community Organization"/>
    <n v="4222465"/>
    <n v="903285"/>
    <m/>
    <m/>
    <s v="BRUCE WIECHERT CUSTOM HOMES"/>
    <m/>
    <s v="3541 BUTTERFLY CREEK LN"/>
    <x v="1"/>
    <s v="Single-family detached"/>
    <x v="1"/>
    <m/>
    <x v="1"/>
    <m/>
  </r>
  <r>
    <n v="267"/>
    <x v="0"/>
    <n v="14"/>
    <n v="86"/>
    <n v="1"/>
    <d v="2014-04-04T00:00:00"/>
    <s v="Single Family Dwelling"/>
    <n v="1"/>
    <s v="Churchill Area Neighbors"/>
    <n v="4226930"/>
    <n v="871332"/>
    <m/>
    <m/>
    <s v="HUTCHISON STEVEN"/>
    <m/>
    <s v="3436 MOUNTAIN ASH BLVD"/>
    <x v="1"/>
    <s v="Single-family detached"/>
    <x v="1"/>
    <m/>
    <x v="1"/>
    <m/>
  </r>
  <r>
    <n v="268"/>
    <x v="0"/>
    <n v="14"/>
    <n v="478"/>
    <n v="1"/>
    <d v="2014-04-04T00:00:00"/>
    <s v="Duplex or 2-Family Hs"/>
    <n v="2"/>
    <s v="Unknown"/>
    <n v="4211781"/>
    <n v="944612"/>
    <m/>
    <m/>
    <s v="CHRISTENSEN JOHN P &amp; TAE S"/>
    <m/>
    <s v="560 W 15TH AVE"/>
    <x v="1"/>
    <s v="Two to four units"/>
    <x v="0"/>
    <m/>
    <x v="1"/>
    <m/>
  </r>
  <r>
    <n v="269"/>
    <x v="0"/>
    <n v="14"/>
    <n v="1451"/>
    <n v="1"/>
    <d v="2014-04-07T00:00:00"/>
    <s v="Single Family Dwelling"/>
    <n v="1"/>
    <s v="Active Bethel Citizens"/>
    <n v="4211659"/>
    <n v="889758"/>
    <m/>
    <m/>
    <s v="HAYDEN HOMES LLC"/>
    <m/>
    <s v="1884 ADELMAN LP"/>
    <x v="1"/>
    <s v="Single-family detached"/>
    <x v="1"/>
    <m/>
    <x v="1"/>
    <m/>
  </r>
  <r>
    <n v="270"/>
    <x v="0"/>
    <n v="14"/>
    <n v="1452"/>
    <n v="1"/>
    <d v="2014-04-07T00:00:00"/>
    <s v="Single Family Dwelling"/>
    <n v="1"/>
    <s v="Active Bethel Citizens"/>
    <n v="4211694"/>
    <n v="889994"/>
    <m/>
    <s v="Metolius"/>
    <s v="HAYDEN HOMES LLC"/>
    <m/>
    <s v="5779 AVALON ALY"/>
    <x v="1"/>
    <s v="Single-family detached"/>
    <x v="1"/>
    <m/>
    <x v="1"/>
    <m/>
  </r>
  <r>
    <n v="271"/>
    <x v="0"/>
    <n v="14"/>
    <n v="1453"/>
    <n v="1"/>
    <d v="2014-04-07T00:00:00"/>
    <s v="Single Family Dwelling"/>
    <n v="1"/>
    <s v="Active Bethel Citizens"/>
    <n v="4211758"/>
    <n v="889746"/>
    <m/>
    <s v="Orchard"/>
    <s v="HAYDEN HOMES LLC"/>
    <m/>
    <s v="1864 ADELMAN LP"/>
    <x v="1"/>
    <s v="Single-family detached"/>
    <x v="1"/>
    <m/>
    <x v="1"/>
    <m/>
  </r>
  <r>
    <n v="272"/>
    <x v="0"/>
    <n v="14"/>
    <n v="1462"/>
    <n v="1"/>
    <d v="2014-04-08T00:00:00"/>
    <s v="Single Family Dwelling"/>
    <n v="1"/>
    <s v="Friendly Area Neighbors"/>
    <n v="4234802"/>
    <n v="871362"/>
    <m/>
    <m/>
    <s v="BAKER GEORGE B"/>
    <m/>
    <s v="1178 W 27TH PL"/>
    <x v="1"/>
    <s v="Single-family detached"/>
    <x v="1"/>
    <m/>
    <x v="1"/>
    <m/>
  </r>
  <r>
    <n v="273"/>
    <x v="0"/>
    <n v="14"/>
    <n v="1824"/>
    <n v="1"/>
    <d v="2014-04-08T00:00:00"/>
    <s v="Mfg Home Park or Court"/>
    <n v="1"/>
    <s v="Northeast Neighbors"/>
    <n v="4241157"/>
    <n v="895776"/>
    <m/>
    <m/>
    <s v="MHC FALCON WOOD VILLAGE LLC"/>
    <m/>
    <s v="1475 GREEN ACRES RD, Unit 150"/>
    <x v="1"/>
    <s v="Single-family detached"/>
    <x v="1"/>
    <m/>
    <x v="1"/>
    <m/>
  </r>
  <r>
    <n v="274"/>
    <x v="0"/>
    <n v="14"/>
    <n v="1825"/>
    <n v="1"/>
    <d v="2014-04-08T00:00:00"/>
    <s v="Mfg Home Park or Court"/>
    <n v="1"/>
    <s v="Northeast Neighbors"/>
    <n v="4241157"/>
    <n v="895776"/>
    <m/>
    <m/>
    <s v="MHC FALCON WOOD VILLAGE LLC"/>
    <m/>
    <s v="1475 GREEN ACRES RD, Unit 7"/>
    <x v="1"/>
    <s v="Single-family detached"/>
    <x v="1"/>
    <m/>
    <x v="1"/>
    <m/>
  </r>
  <r>
    <n v="275"/>
    <x v="0"/>
    <n v="14"/>
    <n v="1538"/>
    <n v="1"/>
    <d v="2014-04-10T00:00:00"/>
    <s v="Single Family Dwelling"/>
    <n v="1"/>
    <s v="Churchill Area Neighbors"/>
    <n v="4230234"/>
    <n v="875950"/>
    <m/>
    <m/>
    <s v="DUNG PHAM CHI"/>
    <m/>
    <s v="1810 CITY VIEW ST"/>
    <x v="1"/>
    <s v="Single-family detached"/>
    <x v="1"/>
    <s v="changed units from 0 to 1"/>
    <x v="1"/>
    <m/>
  </r>
  <r>
    <n v="276"/>
    <x v="0"/>
    <n v="14"/>
    <n v="1275"/>
    <n v="1"/>
    <d v="2014-04-14T00:00:00"/>
    <s v="Single Family Dwelling"/>
    <n v="1"/>
    <s v="Active Bethel Citizens"/>
    <n v="4211646"/>
    <n v="890004"/>
    <m/>
    <s v="Prelim"/>
    <s v="HAYDEN HOMES LLC"/>
    <m/>
    <s v="5789 AVALON ALY"/>
    <x v="1"/>
    <s v="Single-family detached"/>
    <x v="1"/>
    <m/>
    <x v="1"/>
    <m/>
  </r>
  <r>
    <n v="277"/>
    <x v="0"/>
    <n v="14"/>
    <n v="1448"/>
    <n v="1"/>
    <d v="2014-04-14T00:00:00"/>
    <s v="Single Family Dwelling"/>
    <n v="1"/>
    <s v="Active Bethel Citizens"/>
    <n v="4211696"/>
    <n v="889903"/>
    <m/>
    <s v="Edgewood"/>
    <s v="HAYDEN HOMES LLC"/>
    <m/>
    <s v="1887 ADELMAN LP"/>
    <x v="1"/>
    <s v="Single-family detached"/>
    <x v="1"/>
    <m/>
    <x v="1"/>
    <m/>
  </r>
  <r>
    <n v="278"/>
    <x v="0"/>
    <n v="14"/>
    <n v="1676"/>
    <n v="1"/>
    <d v="2014-04-15T00:00:00"/>
    <s v="Single Family Dwelling"/>
    <n v="1"/>
    <s v="Cal Young Neighborhood Association"/>
    <n v="4238759"/>
    <n v="886075"/>
    <m/>
    <m/>
    <s v="JACK ADKINS CONSTRUCTION"/>
    <m/>
    <s v="1042 ABBIE LN"/>
    <x v="1"/>
    <s v="Single-family detached"/>
    <x v="1"/>
    <m/>
    <x v="1"/>
    <m/>
  </r>
  <r>
    <n v="279"/>
    <x v="0"/>
    <n v="14"/>
    <n v="1628"/>
    <n v="1"/>
    <d v="2014-04-21T00:00:00"/>
    <s v="Single Family Dwelling"/>
    <n v="1"/>
    <s v="Harlow Neighbors"/>
    <n v="4248293"/>
    <n v="883784"/>
    <m/>
    <m/>
    <s v="BRUCE WIECHERT CUSTOM HOMES"/>
    <m/>
    <s v="3224 SORREL WAY"/>
    <x v="1"/>
    <s v="Single-family detached"/>
    <x v="1"/>
    <m/>
    <x v="1"/>
    <m/>
  </r>
  <r>
    <n v="280"/>
    <x v="0"/>
    <n v="14"/>
    <n v="1743"/>
    <n v="1"/>
    <d v="2014-04-21T00:00:00"/>
    <s v="Single Family Dwelling"/>
    <n v="1"/>
    <s v="Harlow Neighbors"/>
    <n v="4248287"/>
    <n v="883717"/>
    <m/>
    <m/>
    <s v="BRUCE WIECHERT CUSTOM HOMES"/>
    <m/>
    <s v="3218 SORREL WAY"/>
    <x v="1"/>
    <s v="Single-family detached"/>
    <x v="1"/>
    <m/>
    <x v="1"/>
    <m/>
  </r>
  <r>
    <n v="281"/>
    <x v="0"/>
    <n v="14"/>
    <n v="1797"/>
    <n v="1"/>
    <d v="2014-04-22T00:00:00"/>
    <s v="Single Family Dwelling"/>
    <n v="1"/>
    <s v="South University Neighborhood Association"/>
    <n v="4244379"/>
    <n v="873547"/>
    <m/>
    <m/>
    <s v="WEST JANE A"/>
    <m/>
    <s v="2261 UNIVERSITY ST"/>
    <x v="1"/>
    <s v="Single-family detached"/>
    <x v="1"/>
    <m/>
    <x v="1"/>
    <s v="Yes"/>
  </r>
  <r>
    <n v="282"/>
    <x v="0"/>
    <n v="14"/>
    <n v="1236"/>
    <n v="1"/>
    <d v="2014-04-24T00:00:00"/>
    <s v="Single Family Dwelling"/>
    <n v="1"/>
    <s v="River Road Community Organization"/>
    <n v="4233411"/>
    <n v="885996"/>
    <m/>
    <m/>
    <s v="DICUS KRISTOPHER J"/>
    <m/>
    <s v="465 RIVER RD"/>
    <x v="1"/>
    <s v="Single-family detached"/>
    <x v="1"/>
    <m/>
    <x v="1"/>
    <m/>
  </r>
  <r>
    <n v="283"/>
    <x v="0"/>
    <n v="14"/>
    <n v="1997"/>
    <n v="1"/>
    <d v="2014-04-24T00:00:00"/>
    <s v="Single Family Dwelling"/>
    <n v="1"/>
    <s v="Active Bethel Citizens"/>
    <n v="4211714"/>
    <n v="889760"/>
    <m/>
    <s v="Stoneridge"/>
    <s v="HAYDEN HOMES LLC"/>
    <m/>
    <s v="1872 ADELMAN LP"/>
    <x v="1"/>
    <s v="Single-family detached"/>
    <x v="1"/>
    <m/>
    <x v="1"/>
    <m/>
  </r>
  <r>
    <n v="284"/>
    <x v="0"/>
    <n v="13"/>
    <n v="6765"/>
    <n v="1"/>
    <d v="2014-04-28T00:00:00"/>
    <s v="Apartment  1-4 Units"/>
    <n v="3"/>
    <s v="Jefferson Westside Neighbors"/>
    <n v="4239506"/>
    <n v="876900"/>
    <s v="Professional Office Bldg"/>
    <m/>
    <s v="IVERSON JORDAN"/>
    <m/>
    <s v="1460 WILLAMETTE ST"/>
    <x v="1"/>
    <s v="Two to four units"/>
    <x v="0"/>
    <m/>
    <x v="1"/>
    <m/>
  </r>
  <r>
    <n v="285"/>
    <x v="0"/>
    <n v="14"/>
    <n v="1747"/>
    <n v="1"/>
    <d v="2014-04-28T00:00:00"/>
    <s v="Single Family Dwelling"/>
    <n v="1"/>
    <s v="Santa Clara Community Organization"/>
    <n v="4222119"/>
    <n v="902421"/>
    <m/>
    <m/>
    <s v="NORDIC HOMES &amp; CONSTRUCTION"/>
    <m/>
    <s v="3438 CABERNET LN"/>
    <x v="1"/>
    <s v="Single-family detached"/>
    <x v="1"/>
    <m/>
    <x v="1"/>
    <m/>
  </r>
  <r>
    <n v="286"/>
    <x v="0"/>
    <n v="14"/>
    <n v="2022"/>
    <n v="1"/>
    <d v="2014-04-28T00:00:00"/>
    <s v="Single Family Dwelling"/>
    <n v="1"/>
    <s v="Northeast Neighbors"/>
    <n v="4249035"/>
    <n v="895631"/>
    <m/>
    <s v="005-353"/>
    <s v="FUTURE B HOMES INC"/>
    <m/>
    <s v="3066 LORD BYRON PL"/>
    <x v="1"/>
    <s v="Single-family detached"/>
    <x v="1"/>
    <m/>
    <x v="1"/>
    <m/>
  </r>
  <r>
    <n v="287"/>
    <x v="0"/>
    <n v="14"/>
    <n v="1882"/>
    <n v="1"/>
    <d v="2014-05-01T00:00:00"/>
    <s v="Single Family Dwelling"/>
    <n v="1"/>
    <s v="Churchill Area Neighbors"/>
    <n v="4224174"/>
    <n v="867999"/>
    <m/>
    <m/>
    <s v="STONE BRIDGE HOMES NW LLC"/>
    <m/>
    <s v="3571 VISTA HEIGHTS LN"/>
    <x v="1"/>
    <s v="Single-family detached"/>
    <x v="1"/>
    <m/>
    <x v="1"/>
    <m/>
  </r>
  <r>
    <n v="288"/>
    <x v="0"/>
    <n v="14"/>
    <n v="1917"/>
    <n v="1"/>
    <d v="2014-05-08T00:00:00"/>
    <s v="Single Family Dwelling"/>
    <n v="1"/>
    <s v="Santa Clara Community Organization"/>
    <n v="4222198"/>
    <n v="903354"/>
    <m/>
    <m/>
    <s v="BRUCE WIECHERT CUSTOM HOMES"/>
    <m/>
    <s v="3554 BUTTERFLY CREEK LN"/>
    <x v="1"/>
    <s v="Single-family detached"/>
    <x v="1"/>
    <m/>
    <x v="1"/>
    <m/>
  </r>
  <r>
    <n v="289"/>
    <x v="0"/>
    <n v="14"/>
    <n v="2559"/>
    <n v="1"/>
    <d v="2014-05-09T00:00:00"/>
    <s v="Mfg Home Park or Court"/>
    <n v="1"/>
    <s v="Active Bethel Citizens"/>
    <n v="4214888"/>
    <n v="895429"/>
    <m/>
    <m/>
    <s v="SAINT LUCIA/ROWAN OAK MHC LL"/>
    <m/>
    <s v="2333 N TERRY ST, Unit 70"/>
    <x v="1"/>
    <s v="Single-family detached"/>
    <x v="1"/>
    <m/>
    <x v="1"/>
    <m/>
  </r>
  <r>
    <n v="290"/>
    <x v="0"/>
    <n v="14"/>
    <n v="2266"/>
    <n v="1"/>
    <d v="2014-05-13T00:00:00"/>
    <s v="Single Family Dwelling"/>
    <n v="1"/>
    <s v="Santa Clara Community Organization"/>
    <n v="4222343"/>
    <n v="903616"/>
    <m/>
    <m/>
    <s v="BRUCE WIECHERT CUSTOM HOMES"/>
    <m/>
    <s v="3593 BUTTERFLY CREEK LN"/>
    <x v="1"/>
    <s v="Single-family detached"/>
    <x v="1"/>
    <m/>
    <x v="1"/>
    <m/>
  </r>
  <r>
    <n v="291"/>
    <x v="0"/>
    <n v="14"/>
    <n v="2333"/>
    <n v="1"/>
    <d v="2014-05-15T00:00:00"/>
    <s v="Single Family Dwelling"/>
    <n v="1"/>
    <s v="Northeast Neighbors"/>
    <n v="4244835"/>
    <n v="899430"/>
    <m/>
    <m/>
    <s v="HEITMAN CUSTOM HOMES"/>
    <m/>
    <s v="3731 NORWICH AVE"/>
    <x v="1"/>
    <s v="Single-family detached"/>
    <x v="1"/>
    <m/>
    <x v="1"/>
    <m/>
  </r>
  <r>
    <n v="292"/>
    <x v="0"/>
    <n v="14"/>
    <n v="2182"/>
    <n v="1"/>
    <d v="2014-05-21T00:00:00"/>
    <s v="Single Family Dwelling"/>
    <n v="1"/>
    <s v="Santa Clara Community Organization"/>
    <n v="4228883"/>
    <n v="899170"/>
    <m/>
    <m/>
    <s v="CHANEY NICHOLAS"/>
    <m/>
    <s v="241 IRVING RD"/>
    <x v="1"/>
    <s v="Single-family detached"/>
    <x v="1"/>
    <m/>
    <x v="1"/>
    <m/>
  </r>
  <r>
    <n v="293"/>
    <x v="0"/>
    <n v="14"/>
    <n v="2298"/>
    <n v="1"/>
    <d v="2014-05-21T00:00:00"/>
    <s v="Condo, Row or Townhouse"/>
    <n v="1"/>
    <s v="Cal Young Neighborhood Association"/>
    <n v="4243449"/>
    <n v="884885"/>
    <m/>
    <m/>
    <s v="SMITH DAVID E &amp; ANNETTE M"/>
    <m/>
    <s v="2169 WESTWOOD LN"/>
    <x v="1"/>
    <s v="Single-family attached"/>
    <x v="0"/>
    <s v="ok; this is a townhome."/>
    <x v="1"/>
    <m/>
  </r>
  <r>
    <n v="294"/>
    <x v="0"/>
    <n v="14"/>
    <n v="2303"/>
    <n v="1"/>
    <d v="2014-05-21T00:00:00"/>
    <s v="Condo, Row or Townhouse"/>
    <n v="1"/>
    <s v="Cal Young Neighborhood Association"/>
    <n v="4243450"/>
    <n v="884928"/>
    <m/>
    <m/>
    <s v="SMITH DAVID E &amp; ANNETTE M"/>
    <m/>
    <s v="2173 WESTWOOD LN"/>
    <x v="1"/>
    <s v="Single-family attached"/>
    <x v="0"/>
    <s v="ok; this is a townhome."/>
    <x v="1"/>
    <m/>
  </r>
  <r>
    <n v="295"/>
    <x v="0"/>
    <n v="14"/>
    <n v="2306"/>
    <n v="1"/>
    <d v="2014-05-21T00:00:00"/>
    <s v="Condo, Row or Townhouse"/>
    <n v="1"/>
    <s v="Cal Young Neighborhood Association"/>
    <n v="4243452"/>
    <n v="884974"/>
    <m/>
    <m/>
    <s v="SMITH DAVID E &amp; ANNETTE M"/>
    <m/>
    <s v="2181 WESTWOOD LN"/>
    <x v="1"/>
    <s v="Single-family attached"/>
    <x v="0"/>
    <s v="ok; this is a townhome."/>
    <x v="1"/>
    <m/>
  </r>
  <r>
    <n v="296"/>
    <x v="0"/>
    <n v="14"/>
    <n v="2477"/>
    <n v="1"/>
    <d v="2014-05-21T00:00:00"/>
    <s v="Single Family Dwelling"/>
    <n v="1"/>
    <s v="Santa Clara Community Organization"/>
    <n v="4228891"/>
    <n v="899240"/>
    <m/>
    <m/>
    <s v="CHANEY NICHOLAS"/>
    <m/>
    <s v="237 IRVING RD"/>
    <x v="1"/>
    <s v="Single-family detached"/>
    <x v="1"/>
    <m/>
    <x v="1"/>
    <m/>
  </r>
  <r>
    <n v="297"/>
    <x v="0"/>
    <n v="14"/>
    <n v="2308"/>
    <n v="1"/>
    <d v="2014-05-22T00:00:00"/>
    <s v="Condo, Row or Townhouse"/>
    <n v="1"/>
    <s v="Cal Young Neighborhood Association"/>
    <n v="4243544"/>
    <n v="884975"/>
    <m/>
    <m/>
    <s v="SMITH DAVID E &amp; ANNETTE M"/>
    <m/>
    <s v="2185 WESTWOOD LN"/>
    <x v="1"/>
    <s v="Single-family attached"/>
    <x v="0"/>
    <s v="ok; this is a townhome."/>
    <x v="1"/>
    <m/>
  </r>
  <r>
    <n v="298"/>
    <x v="0"/>
    <n v="14"/>
    <n v="2309"/>
    <n v="1"/>
    <d v="2014-05-22T00:00:00"/>
    <s v="Condo, Row or Townhouse"/>
    <n v="1"/>
    <s v="Cal Young Neighborhood Association"/>
    <n v="4243543"/>
    <n v="884928"/>
    <m/>
    <m/>
    <s v="SMITH DAVID E &amp; ANNETTE M"/>
    <m/>
    <s v="2191 WESTWOOD LN"/>
    <x v="1"/>
    <s v="Single-family attached"/>
    <x v="0"/>
    <s v="ok; this is a townhome."/>
    <x v="1"/>
    <m/>
  </r>
  <r>
    <n v="299"/>
    <x v="0"/>
    <n v="14"/>
    <n v="2310"/>
    <n v="1"/>
    <d v="2014-05-22T00:00:00"/>
    <s v="Condo, Row or Townhouse"/>
    <n v="1"/>
    <s v="Cal Young Neighborhood Association"/>
    <n v="4243540"/>
    <n v="884886"/>
    <m/>
    <m/>
    <s v="SMITH DAVID E &amp; ANNETTE M"/>
    <m/>
    <s v="2197 WESTWOOD LN"/>
    <x v="1"/>
    <s v="Single-family attached"/>
    <x v="0"/>
    <s v="ok; this is a townhome."/>
    <x v="1"/>
    <m/>
  </r>
  <r>
    <n v="300"/>
    <x v="0"/>
    <n v="13"/>
    <n v="5858"/>
    <n v="1"/>
    <d v="2014-05-23T00:00:00"/>
    <s v="Single Family Dwelling"/>
    <n v="1"/>
    <s v="River Road Community Organization"/>
    <n v="4230692"/>
    <n v="890006"/>
    <m/>
    <m/>
    <s v="RATERMAN SAGE"/>
    <m/>
    <s v="880 W HILLIARD LN"/>
    <x v="1"/>
    <s v="Single-family detached"/>
    <x v="1"/>
    <m/>
    <x v="1"/>
    <m/>
  </r>
  <r>
    <n v="301"/>
    <x v="0"/>
    <n v="14"/>
    <n v="1756"/>
    <n v="1"/>
    <d v="2014-05-23T00:00:00"/>
    <s v="Comml Warehs &amp; Storage"/>
    <n v="1"/>
    <s v="Churchill Area Neighbors"/>
    <n v="4216551"/>
    <n v="878258"/>
    <s v="Single Family Dwelling"/>
    <m/>
    <s v="WILLOW CREEK HOLDINGS LLC"/>
    <s v="WILLOW CREEK SELF STORAGE"/>
    <s v="29905 WILLOW CREEK RD"/>
    <x v="1"/>
    <s v="Single-family detached"/>
    <x v="1"/>
    <m/>
    <x v="1"/>
    <m/>
  </r>
  <r>
    <n v="302"/>
    <x v="0"/>
    <n v="14"/>
    <n v="2394"/>
    <n v="1"/>
    <d v="2014-05-23T00:00:00"/>
    <s v="Single Family Dwelling"/>
    <n v="1"/>
    <s v="Active Bethel Citizens"/>
    <n v="4211962"/>
    <n v="889753"/>
    <m/>
    <m/>
    <s v="HAYDEN HOMES LLC"/>
    <m/>
    <s v="1826 ADELMAN LP"/>
    <x v="1"/>
    <s v="Single-family detached"/>
    <x v="1"/>
    <m/>
    <x v="1"/>
    <m/>
  </r>
  <r>
    <n v="303"/>
    <x v="0"/>
    <n v="14"/>
    <n v="2496"/>
    <n v="1"/>
    <d v="2014-05-27T00:00:00"/>
    <s v="Single Family Dwelling"/>
    <n v="1"/>
    <s v="Active Bethel Citizens"/>
    <n v="4211746"/>
    <n v="889907"/>
    <m/>
    <s v="Rockwood"/>
    <s v="HAYDEN HOMES LLC"/>
    <m/>
    <s v="1879 ADELMAN LP"/>
    <x v="1"/>
    <s v="Single-family detached"/>
    <x v="1"/>
    <m/>
    <x v="1"/>
    <m/>
  </r>
  <r>
    <n v="304"/>
    <x v="0"/>
    <n v="14"/>
    <n v="1329"/>
    <n v="1"/>
    <d v="2014-05-28T00:00:00"/>
    <s v="Single Family Dwelling"/>
    <n v="1"/>
    <s v="Active Bethel Citizens"/>
    <n v="4214467"/>
    <n v="885477"/>
    <m/>
    <m/>
    <s v="GREEN BRIAR LEVEL 3 PROPERTIES LLC"/>
    <m/>
    <s v="563 ST CHARLES ST"/>
    <x v="1"/>
    <s v="Single-family detached"/>
    <x v="1"/>
    <m/>
    <x v="1"/>
    <m/>
  </r>
  <r>
    <n v="305"/>
    <x v="0"/>
    <n v="14"/>
    <n v="1884"/>
    <n v="1"/>
    <d v="2014-05-28T00:00:00"/>
    <s v="Single Family Dwelling"/>
    <n v="1"/>
    <s v="Churchill Area Neighbors"/>
    <n v="4224443"/>
    <n v="868754"/>
    <m/>
    <m/>
    <s v="STONE BRIDGE HOMES NW LLC"/>
    <m/>
    <s v="3415 VISTA HEIGHTS LN"/>
    <x v="1"/>
    <s v="Single-family detached"/>
    <x v="1"/>
    <m/>
    <x v="1"/>
    <m/>
  </r>
  <r>
    <n v="306"/>
    <x v="0"/>
    <n v="14"/>
    <n v="2290"/>
    <n v="1"/>
    <d v="2014-05-29T00:00:00"/>
    <s v="Single Family Dwelling"/>
    <n v="1"/>
    <s v="Active Bethel Citizens"/>
    <n v="4220147"/>
    <n v="891294"/>
    <m/>
    <m/>
    <s v="JERNBERG DENNIS S"/>
    <m/>
    <s v="4208 BOSTON LN"/>
    <x v="1"/>
    <s v="Single-family detached"/>
    <x v="1"/>
    <m/>
    <x v="1"/>
    <m/>
  </r>
  <r>
    <n v="307"/>
    <x v="0"/>
    <n v="14"/>
    <n v="2582"/>
    <n v="1"/>
    <d v="2014-05-30T00:00:00"/>
    <s v="Single Family Dwelling"/>
    <n v="1"/>
    <s v="Santa Clara Community Organization"/>
    <n v="4231132"/>
    <n v="903667"/>
    <m/>
    <m/>
    <s v="LARRY KENT COOPER CONSTRUCTION"/>
    <m/>
    <s v="3653 YOGI WAY"/>
    <x v="1"/>
    <s v="Single-family detached"/>
    <x v="1"/>
    <m/>
    <x v="1"/>
    <m/>
  </r>
  <r>
    <n v="308"/>
    <x v="0"/>
    <n v="14"/>
    <n v="2449"/>
    <n v="1"/>
    <d v="2014-06-02T00:00:00"/>
    <s v="Secondary Dwelling Unit"/>
    <n v="1"/>
    <s v="Laurel Hill Valley Citizens"/>
    <n v="4250554"/>
    <n v="874933"/>
    <m/>
    <m/>
    <s v="GATCHEV TZVETAN"/>
    <m/>
    <s v="2765 E 18TH AVE, Unit A"/>
    <x v="1"/>
    <s v="Single-family detached"/>
    <x v="1"/>
    <m/>
    <x v="1"/>
    <m/>
  </r>
  <r>
    <n v="309"/>
    <x v="0"/>
    <n v="14"/>
    <n v="2467"/>
    <n v="1"/>
    <d v="2014-06-02T00:00:00"/>
    <s v="Single Family Dwelling"/>
    <n v="1"/>
    <s v="Northeast Neighbors"/>
    <n v="4249041"/>
    <n v="895660"/>
    <m/>
    <m/>
    <s v="ML EXCHANGE LLC"/>
    <m/>
    <s v="3076 LORD BYRON PL"/>
    <x v="1"/>
    <s v="Single-family detached"/>
    <x v="1"/>
    <m/>
    <x v="1"/>
    <m/>
  </r>
  <r>
    <n v="310"/>
    <x v="0"/>
    <n v="14"/>
    <n v="2626"/>
    <n v="1"/>
    <d v="2014-06-02T00:00:00"/>
    <s v="Single Family Dwelling"/>
    <n v="1"/>
    <s v="Santa Clara Community Organization"/>
    <n v="4221976"/>
    <n v="902599"/>
    <m/>
    <m/>
    <s v="NORDIC HOMES &amp; CONSTRUCTION"/>
    <m/>
    <s v="3474 CABERNET LN"/>
    <x v="1"/>
    <s v="Single-family detached"/>
    <x v="1"/>
    <m/>
    <x v="1"/>
    <m/>
  </r>
  <r>
    <n v="311"/>
    <x v="0"/>
    <n v="14"/>
    <n v="2353"/>
    <n v="1"/>
    <d v="2014-06-03T00:00:00"/>
    <s v="Mfg Home - Not in a Park"/>
    <n v="1"/>
    <s v="Active Bethel Citizens"/>
    <n v="4222995"/>
    <n v="884670"/>
    <m/>
    <m/>
    <s v="KAPAKAHI INVESTMENTS"/>
    <m/>
    <s v="161 WAITE ST"/>
    <x v="1"/>
    <s v="Single-family detached"/>
    <x v="1"/>
    <m/>
    <x v="1"/>
    <m/>
  </r>
  <r>
    <n v="312"/>
    <x v="0"/>
    <n v="14"/>
    <n v="2679"/>
    <n v="1"/>
    <d v="2014-06-04T00:00:00"/>
    <s v="Single Family Dwelling"/>
    <n v="1"/>
    <s v="Harlow Neighbors"/>
    <n v="4250522"/>
    <n v="888854"/>
    <m/>
    <m/>
    <s v="MELTEBEKE CONSTRUCTION DBA"/>
    <m/>
    <s v="1196 REGENCY DR"/>
    <x v="1"/>
    <s v="Single-family detached"/>
    <x v="1"/>
    <m/>
    <x v="1"/>
    <m/>
  </r>
  <r>
    <n v="313"/>
    <x v="0"/>
    <n v="14"/>
    <n v="2289"/>
    <n v="1"/>
    <d v="2014-06-05T00:00:00"/>
    <s v="Single Family Dwelling"/>
    <n v="1"/>
    <s v="Active Bethel Citizens"/>
    <n v="4220146"/>
    <n v="891239"/>
    <m/>
    <m/>
    <s v="JERNBERG DENNIS S"/>
    <m/>
    <s v="1790 ECHO HOLLOW RD"/>
    <x v="1"/>
    <s v="Single-family detached"/>
    <x v="1"/>
    <m/>
    <x v="1"/>
    <m/>
  </r>
  <r>
    <n v="314"/>
    <x v="0"/>
    <n v="14"/>
    <n v="2368"/>
    <n v="1"/>
    <d v="2014-06-10T00:00:00"/>
    <s v="Single Family Dwelling"/>
    <n v="1"/>
    <s v="Churchill Area Neighbors"/>
    <n v="4228230"/>
    <n v="870542"/>
    <m/>
    <m/>
    <s v="KNACKSTEDT JAMES &amp; KARLA"/>
    <m/>
    <s v="2735 SUNCREST AVE"/>
    <x v="1"/>
    <s v="Single-family detached"/>
    <x v="1"/>
    <m/>
    <x v="1"/>
    <m/>
  </r>
  <r>
    <n v="315"/>
    <x v="0"/>
    <n v="14"/>
    <n v="2773"/>
    <n v="1"/>
    <d v="2014-06-10T00:00:00"/>
    <s v="Single Family Dwelling"/>
    <n v="1"/>
    <s v="Active Bethel Citizens"/>
    <n v="4212689"/>
    <n v="892608"/>
    <m/>
    <m/>
    <s v="SEEREY JESSIE"/>
    <m/>
    <s v="5531 TRADITION ALY"/>
    <x v="1"/>
    <s v="Single-family detached"/>
    <x v="1"/>
    <m/>
    <x v="1"/>
    <m/>
  </r>
  <r>
    <n v="316"/>
    <x v="0"/>
    <n v="14"/>
    <n v="2920"/>
    <n v="1"/>
    <d v="2014-06-10T00:00:00"/>
    <s v="Single Family Dwelling"/>
    <n v="1"/>
    <s v="Santa Clara Community Organization"/>
    <n v="4222206"/>
    <n v="903551"/>
    <m/>
    <m/>
    <s v="BRUCE WIECHERT CUSTOM HOMES"/>
    <m/>
    <s v="3584 BUTTERFLY CREEK LN"/>
    <x v="1"/>
    <s v="Single-family detached"/>
    <x v="1"/>
    <m/>
    <x v="1"/>
    <m/>
  </r>
  <r>
    <n v="317"/>
    <x v="0"/>
    <n v="14"/>
    <n v="2316"/>
    <n v="1"/>
    <d v="2014-06-12T00:00:00"/>
    <s v="Single Family Dwelling"/>
    <n v="1"/>
    <s v="Northeast Neighbors"/>
    <n v="4249021"/>
    <n v="895193"/>
    <m/>
    <s v="0058-343"/>
    <s v="FUTURE B HOMES INC"/>
    <m/>
    <s v="2932 LORD BYRON PL"/>
    <x v="1"/>
    <s v="Single-family detached"/>
    <x v="1"/>
    <m/>
    <x v="1"/>
    <m/>
  </r>
  <r>
    <n v="318"/>
    <x v="0"/>
    <n v="14"/>
    <n v="2636"/>
    <n v="1"/>
    <d v="2014-06-17T00:00:00"/>
    <s v="Secondary Dwelling Unit"/>
    <n v="1"/>
    <s v="Southeast Neighbors"/>
    <n v="4239487"/>
    <n v="866268"/>
    <m/>
    <m/>
    <s v="WAYMAN JOSEPH L"/>
    <m/>
    <s v="30 E 38TH AVE, Unit A"/>
    <x v="1"/>
    <s v="Single-family detached"/>
    <x v="1"/>
    <m/>
    <x v="1"/>
    <m/>
  </r>
  <r>
    <n v="319"/>
    <x v="0"/>
    <n v="14"/>
    <n v="2995"/>
    <n v="1"/>
    <d v="2014-06-17T00:00:00"/>
    <s v="Single Family Dwelling"/>
    <n v="1"/>
    <s v="Southeast Neighbors"/>
    <n v="4246885"/>
    <n v="863971"/>
    <m/>
    <m/>
    <s v="KROLL JILL"/>
    <m/>
    <s v="4231 WENDELL LN"/>
    <x v="1"/>
    <s v="Single-family detached"/>
    <x v="1"/>
    <m/>
    <x v="1"/>
    <m/>
  </r>
  <r>
    <n v="320"/>
    <x v="0"/>
    <n v="13"/>
    <n v="508"/>
    <n v="1"/>
    <d v="2014-06-19T00:00:00"/>
    <s v="Apartment  20+ Units"/>
    <n v="12"/>
    <s v="River Road Community Organization"/>
    <n v="4231247"/>
    <n v="892728"/>
    <m/>
    <m/>
    <s v="EVERGREEN HOUSING DEVELOPMENT"/>
    <s v="RIVER ROAD APARTMENTS"/>
    <s v="135 HATTON AVE"/>
    <x v="1"/>
    <s v="Five or more units"/>
    <x v="0"/>
    <s v="confirmed dus. Need to change BPR use code to 5-19 units?"/>
    <x v="1"/>
    <m/>
  </r>
  <r>
    <n v="321"/>
    <x v="0"/>
    <n v="13"/>
    <n v="509"/>
    <n v="1"/>
    <d v="2014-06-19T00:00:00"/>
    <s v="Apartment  20+ Units"/>
    <n v="12"/>
    <s v="River Road Community Organization"/>
    <n v="4231447"/>
    <n v="892720"/>
    <m/>
    <m/>
    <s v="EVERGREEN HOUSING DEVELOPMENT"/>
    <s v="RIVER ROAD APARTMENTS"/>
    <s v="75 HATTON AVE"/>
    <x v="1"/>
    <s v="Five or more units"/>
    <x v="0"/>
    <s v="confirmed dus. Need to change BPR use code to 5-19 units?"/>
    <x v="1"/>
    <m/>
  </r>
  <r>
    <n v="322"/>
    <x v="0"/>
    <n v="13"/>
    <n v="510"/>
    <n v="1"/>
    <d v="2014-06-19T00:00:00"/>
    <s v="Apartment  20+ Units"/>
    <n v="12"/>
    <s v="River Road Community Organization"/>
    <n v="4231532"/>
    <n v="892714"/>
    <m/>
    <m/>
    <s v="EVERGREEN HOUSING DEVELOPMENT"/>
    <s v="RIVER ROAD APARTMENTS"/>
    <s v="65 HATTON AVE"/>
    <x v="1"/>
    <s v="Five or more units"/>
    <x v="0"/>
    <s v="confirmed dus. Need to change BPR use code to 5-19 units?"/>
    <x v="1"/>
    <m/>
  </r>
  <r>
    <n v="323"/>
    <x v="0"/>
    <n v="13"/>
    <n v="511"/>
    <n v="1"/>
    <d v="2014-06-19T00:00:00"/>
    <s v="Apartment  20+ Units"/>
    <n v="12"/>
    <s v="River Road Community Organization"/>
    <n v="4231729"/>
    <n v="892717"/>
    <m/>
    <m/>
    <s v="EVERGREEN HOUSING DEVELOPMENT"/>
    <s v="RIVER ROAD APARTMENTS"/>
    <s v="25 HATTON AVE"/>
    <x v="1"/>
    <s v="Five or more units"/>
    <x v="0"/>
    <s v="confirmed dus. Need to change BPR use code to 5-19 units?"/>
    <x v="1"/>
    <m/>
  </r>
  <r>
    <n v="324"/>
    <x v="0"/>
    <n v="13"/>
    <n v="512"/>
    <n v="1"/>
    <d v="2014-06-19T00:00:00"/>
    <s v="Apartment  20+ Units"/>
    <n v="12"/>
    <s v="River Road Community Organization"/>
    <n v="4231312"/>
    <n v="892493"/>
    <m/>
    <m/>
    <s v="EVERGREEN HOUSING DEVELOPMENT"/>
    <s v="RIVER ROAD APARTMENTS"/>
    <s v="110 HATTON AVE"/>
    <x v="1"/>
    <s v="Five or more units"/>
    <x v="0"/>
    <s v="confirmed dus. Need to change BPR use code to 5-19 units?"/>
    <x v="1"/>
    <m/>
  </r>
  <r>
    <n v="325"/>
    <x v="0"/>
    <n v="13"/>
    <n v="513"/>
    <n v="1"/>
    <d v="2014-06-19T00:00:00"/>
    <s v="Apartment  20+ Units"/>
    <n v="12"/>
    <s v="River Road Community Organization"/>
    <n v="4231501"/>
    <n v="892484"/>
    <m/>
    <m/>
    <s v="EVERGREEN HOUSING DEVELOPMENT"/>
    <s v="RIVER ROAD APARTMENTS"/>
    <s v="70 HATTON AVE"/>
    <x v="1"/>
    <s v="Five or more units"/>
    <x v="0"/>
    <s v="confirmed dus. Need to change BPR use code to 5-19 units?"/>
    <x v="1"/>
    <m/>
  </r>
  <r>
    <n v="326"/>
    <x v="0"/>
    <n v="13"/>
    <n v="514"/>
    <n v="1"/>
    <d v="2014-06-19T00:00:00"/>
    <s v="Apartment  20+ Units"/>
    <n v="12"/>
    <s v="River Road Community Organization"/>
    <n v="4231341"/>
    <n v="892487"/>
    <m/>
    <m/>
    <s v="EVERGREEN HOUSING DEVELOPMENT"/>
    <s v="RIVER ROAD APARTMENTS"/>
    <s v="100 HATTON AVE"/>
    <x v="1"/>
    <s v="Five or more units"/>
    <x v="0"/>
    <s v="confirmed dus. Need to change BPR use code to 5-19 units?"/>
    <x v="1"/>
    <m/>
  </r>
  <r>
    <n v="327"/>
    <x v="0"/>
    <n v="13"/>
    <n v="515"/>
    <n v="1"/>
    <d v="2014-06-19T00:00:00"/>
    <s v="Apartment  20+ Units"/>
    <n v="12"/>
    <s v="River Road Community Organization"/>
    <n v="4231343"/>
    <n v="892518"/>
    <m/>
    <m/>
    <s v="EVERGREEN HOUSING DEVELOPMENT"/>
    <s v="RIVER ROAD APARTMENTS"/>
    <s v="50 HATTON AVE"/>
    <x v="1"/>
    <s v="Five or more units"/>
    <x v="0"/>
    <s v="confirmed dus. Need to change BPR use code to 5-19 units?"/>
    <x v="1"/>
    <m/>
  </r>
  <r>
    <n v="328"/>
    <x v="0"/>
    <n v="13"/>
    <n v="516"/>
    <n v="1"/>
    <d v="2014-06-19T00:00:00"/>
    <s v="Apartment  20+ Units"/>
    <n v="12"/>
    <s v="River Road Community Organization"/>
    <n v="4231514"/>
    <n v="892513"/>
    <m/>
    <m/>
    <s v="EVERGREEN HOUSING DEVELOPMENT"/>
    <s v="RIVER ROAD APARTMENTS"/>
    <s v="20 HATTON AVE"/>
    <x v="1"/>
    <s v="Five or more units"/>
    <x v="0"/>
    <s v="confirmed dus. Need to change BPR use code to 5-19 units?"/>
    <x v="1"/>
    <m/>
  </r>
  <r>
    <n v="329"/>
    <x v="0"/>
    <n v="13"/>
    <n v="517"/>
    <n v="1"/>
    <d v="2014-06-19T00:00:00"/>
    <s v="Apartment  20+ Units"/>
    <n v="24"/>
    <s v="River Road Community Organization"/>
    <n v="4231391"/>
    <n v="892487"/>
    <m/>
    <m/>
    <s v="EVERGREEN HOUSING DEVELOPMENT"/>
    <s v="RIVER ROAD APARTMENTS"/>
    <s v="90 HATTON AVE"/>
    <x v="1"/>
    <s v="Five or more units"/>
    <x v="0"/>
    <s v="confirmed dus"/>
    <x v="1"/>
    <m/>
  </r>
  <r>
    <n v="330"/>
    <x v="0"/>
    <n v="13"/>
    <n v="518"/>
    <n v="1"/>
    <d v="2014-06-19T00:00:00"/>
    <s v="Apartment  20+ Units"/>
    <n v="12"/>
    <s v="River Road Community Organization"/>
    <n v="4231440"/>
    <n v="892485"/>
    <m/>
    <m/>
    <s v="EVERGREEN HOUSING DEVELOPMENT"/>
    <s v="RIVER ROAD APARTMENTS"/>
    <s v="80 HATTON AVE"/>
    <x v="1"/>
    <s v="Five or more units"/>
    <x v="0"/>
    <s v="confirmed dus. Need to change BPR use code to 5-19 units?"/>
    <x v="1"/>
    <m/>
  </r>
  <r>
    <n v="331"/>
    <x v="0"/>
    <n v="13"/>
    <n v="519"/>
    <n v="1"/>
    <d v="2014-06-19T00:00:00"/>
    <s v="Apartment  20+ Units"/>
    <n v="24"/>
    <s v="River Road Community Organization"/>
    <n v="4231397"/>
    <n v="892512"/>
    <m/>
    <m/>
    <s v="EVERGREEN HOUSING DEVELOPMENT"/>
    <s v="RIVER ROAD APARTMENTS"/>
    <s v="40 HATTON AVE"/>
    <x v="1"/>
    <s v="Five or more units"/>
    <x v="0"/>
    <s v="confirmed dus"/>
    <x v="1"/>
    <m/>
  </r>
  <r>
    <n v="332"/>
    <x v="0"/>
    <n v="13"/>
    <n v="520"/>
    <n v="1"/>
    <d v="2014-06-19T00:00:00"/>
    <s v="Apartment  20+ Units"/>
    <n v="24"/>
    <s v="River Road Community Organization"/>
    <n v="4231458"/>
    <n v="892511"/>
    <m/>
    <m/>
    <s v="EVERGREEN HOUSING DEVELOPMENT"/>
    <s v="RIVER ROAD APARTMENTS"/>
    <s v="30 HATTON AVE"/>
    <x v="1"/>
    <s v="Five or more units"/>
    <x v="0"/>
    <s v="confirmed dus"/>
    <x v="1"/>
    <m/>
  </r>
  <r>
    <n v="333"/>
    <x v="0"/>
    <n v="14"/>
    <n v="1955"/>
    <n v="1"/>
    <d v="2014-06-20T00:00:00"/>
    <s v="Secondary Dwelling Unit"/>
    <n v="1"/>
    <s v="South University Neighborhood Association"/>
    <n v="4243591"/>
    <n v="874347"/>
    <m/>
    <m/>
    <s v="STREISINGER LOTTE"/>
    <m/>
    <s v="2074 POTTER ALY, Unit A"/>
    <x v="1"/>
    <s v="Single-family detached"/>
    <x v="1"/>
    <m/>
    <x v="1"/>
    <s v="Yes"/>
  </r>
  <r>
    <n v="334"/>
    <x v="0"/>
    <n v="14"/>
    <n v="2716"/>
    <n v="1"/>
    <d v="2014-06-20T00:00:00"/>
    <s v="Secondary Dwelling Unit"/>
    <n v="1"/>
    <s v="Cal Young Neighborhood Association"/>
    <n v="4240053"/>
    <n v="891229"/>
    <m/>
    <m/>
    <s v="GALLINGER JOHN"/>
    <m/>
    <s v="1362 JEPPESEN AVE, Unit A"/>
    <x v="1"/>
    <s v="Single-family detached"/>
    <x v="1"/>
    <m/>
    <x v="1"/>
    <m/>
  </r>
  <r>
    <n v="335"/>
    <x v="0"/>
    <n v="14"/>
    <n v="2725"/>
    <n v="1"/>
    <d v="2014-06-23T00:00:00"/>
    <s v="Single Family Dwelling"/>
    <n v="1"/>
    <s v="Churchill Area Neighbors"/>
    <n v="4227024"/>
    <n v="873915"/>
    <m/>
    <m/>
    <s v="RUSSELL MARGO &amp; DONDI"/>
    <m/>
    <s v="2379 TODD ST"/>
    <x v="1"/>
    <s v="Single-family detached"/>
    <x v="1"/>
    <m/>
    <x v="1"/>
    <m/>
  </r>
  <r>
    <n v="336"/>
    <x v="0"/>
    <n v="14"/>
    <n v="3186"/>
    <n v="1"/>
    <d v="2014-06-24T00:00:00"/>
    <s v="Single Family Dwelling"/>
    <n v="1"/>
    <s v="Santa Clara Community Organization"/>
    <n v="4232227"/>
    <n v="900454"/>
    <m/>
    <m/>
    <s v="FUTURE B HOMES INC"/>
    <m/>
    <s v="2944 MILES WAY"/>
    <x v="1"/>
    <s v="Single-family detached"/>
    <x v="1"/>
    <m/>
    <x v="1"/>
    <m/>
  </r>
  <r>
    <n v="337"/>
    <x v="0"/>
    <n v="14"/>
    <n v="1977"/>
    <n v="1"/>
    <d v="2014-06-27T00:00:00"/>
    <s v="Single Family Dwelling"/>
    <n v="1"/>
    <s v="Amazon Neighbors Association"/>
    <n v="4245212"/>
    <n v="872438"/>
    <m/>
    <m/>
    <s v="STEWART KRISTINA A"/>
    <m/>
    <s v="1486 E 25TH AVE, Unit A"/>
    <x v="1"/>
    <s v="Single-family detached"/>
    <x v="1"/>
    <s v="change units from 0 to 1"/>
    <x v="1"/>
    <m/>
  </r>
  <r>
    <n v="338"/>
    <x v="0"/>
    <n v="14"/>
    <n v="3021"/>
    <n v="1"/>
    <d v="2014-06-30T00:00:00"/>
    <s v="Single Family Dwelling"/>
    <n v="1"/>
    <s v="Southeast Neighbors"/>
    <n v="4238627"/>
    <n v="861094"/>
    <m/>
    <m/>
    <s v="QUANTUM CONSTRUCTION DBA"/>
    <m/>
    <s v="31 MARLBORO LN"/>
    <x v="1"/>
    <s v="Single-family detached"/>
    <x v="1"/>
    <m/>
    <x v="1"/>
    <m/>
  </r>
  <r>
    <n v="339"/>
    <x v="0"/>
    <n v="14"/>
    <n v="3327"/>
    <n v="1"/>
    <d v="2014-07-02T00:00:00"/>
    <s v="Single Family Dwelling"/>
    <n v="1"/>
    <s v="Santa Clara Community Organization"/>
    <n v="4222457"/>
    <n v="903368"/>
    <m/>
    <m/>
    <s v="WIECHERT BRUCE"/>
    <m/>
    <s v="3547 BUTTERFLY CREEK LN"/>
    <x v="1"/>
    <s v="Single-family detached"/>
    <x v="1"/>
    <m/>
    <x v="1"/>
    <m/>
  </r>
  <r>
    <n v="340"/>
    <x v="0"/>
    <n v="14"/>
    <n v="3312"/>
    <n v="1"/>
    <d v="2014-07-03T00:00:00"/>
    <s v="Single Family Dwelling"/>
    <n v="1"/>
    <s v="Santa Clara Community Organization"/>
    <n v="4222432"/>
    <n v="903605"/>
    <m/>
    <s v="Stonecreek"/>
    <s v="WIECHERT BRUCE"/>
    <m/>
    <s v="3585 BUTTERFLY CREEK LN"/>
    <x v="1"/>
    <s v="Single-family detached"/>
    <x v="1"/>
    <m/>
    <x v="1"/>
    <m/>
  </r>
  <r>
    <n v="341"/>
    <x v="0"/>
    <n v="14"/>
    <n v="3364"/>
    <n v="1"/>
    <d v="2014-07-07T00:00:00"/>
    <s v="Single Family Dwelling"/>
    <n v="1"/>
    <s v="Active Bethel Citizens"/>
    <n v="4212645"/>
    <n v="892595"/>
    <m/>
    <m/>
    <s v="SEERY JESSE"/>
    <m/>
    <s v="5539 TRADITION ALY"/>
    <x v="1"/>
    <s v="Single-family detached"/>
    <x v="1"/>
    <m/>
    <x v="1"/>
    <m/>
  </r>
  <r>
    <n v="342"/>
    <x v="0"/>
    <n v="14"/>
    <n v="3363"/>
    <n v="1"/>
    <d v="2014-07-08T00:00:00"/>
    <s v="Single Family Dwelling"/>
    <n v="1"/>
    <s v="Active Bethel Citizens"/>
    <n v="4212727"/>
    <n v="892596"/>
    <m/>
    <m/>
    <s v="SEERY JESSE"/>
    <m/>
    <s v="5523 TRADITION ALY"/>
    <x v="1"/>
    <s v="Single-family detached"/>
    <x v="1"/>
    <m/>
    <x v="1"/>
    <m/>
  </r>
  <r>
    <n v="343"/>
    <x v="0"/>
    <n v="14"/>
    <n v="2577"/>
    <n v="1"/>
    <d v="2014-07-09T00:00:00"/>
    <s v="Mfg Home - Not in a Park"/>
    <n v="1"/>
    <s v="River Road Community Organization"/>
    <n v="4230742"/>
    <n v="890043"/>
    <m/>
    <m/>
    <s v="KREINDEL JOEL (RICO)"/>
    <m/>
    <s v="870 W HILLIARD LN"/>
    <x v="1"/>
    <s v="Single-family detached"/>
    <x v="1"/>
    <m/>
    <x v="1"/>
    <m/>
  </r>
  <r>
    <n v="344"/>
    <x v="0"/>
    <n v="14"/>
    <n v="3470"/>
    <n v="1"/>
    <d v="2014-07-09T00:00:00"/>
    <s v="Single Family Dwelling"/>
    <n v="1"/>
    <s v="South University Neighborhood Association"/>
    <n v="4242601"/>
    <n v="873532"/>
    <m/>
    <m/>
    <s v="WOODS WAZIR"/>
    <m/>
    <s v="2281 ALDER ALY"/>
    <x v="1"/>
    <s v="Single-family detached"/>
    <x v="1"/>
    <s v="change units from 0 to 1"/>
    <x v="1"/>
    <s v="Yes"/>
  </r>
  <r>
    <n v="345"/>
    <x v="0"/>
    <n v="14"/>
    <n v="1419"/>
    <n v="1"/>
    <d v="2014-07-11T00:00:00"/>
    <s v="Recreation Center-General"/>
    <n v="4"/>
    <s v="Northeast Neighbors"/>
    <n v="4246270"/>
    <n v="896259"/>
    <s v="Apartment  1-4 Units"/>
    <s v="Bascom Village"/>
    <s v="ST VINCENT DE PAUL"/>
    <m/>
    <s v="3090 MATT DR"/>
    <x v="1"/>
    <s v="Two to four units"/>
    <x v="0"/>
    <s v="rec room  and 4 dwellings"/>
    <x v="1"/>
    <m/>
  </r>
  <r>
    <n v="346"/>
    <x v="0"/>
    <n v="14"/>
    <n v="1420"/>
    <n v="1"/>
    <d v="2014-07-11T00:00:00"/>
    <s v="Duplex or 2-Family Hs"/>
    <n v="2"/>
    <s v="Northeast Neighbors"/>
    <n v="4246139"/>
    <n v="896235"/>
    <m/>
    <s v="Bascom Village"/>
    <s v="ST VINCENT DE PAUL"/>
    <m/>
    <s v="2464 PARK VIEW DR"/>
    <x v="1"/>
    <s v="Two to four units"/>
    <x v="0"/>
    <m/>
    <x v="1"/>
    <m/>
  </r>
  <r>
    <n v="347"/>
    <x v="0"/>
    <n v="14"/>
    <n v="1421"/>
    <n v="1"/>
    <d v="2014-07-11T00:00:00"/>
    <s v="Duplex or 2-Family Hs"/>
    <n v="2"/>
    <s v="Northeast Neighbors"/>
    <n v="4246093"/>
    <n v="896235"/>
    <m/>
    <s v="Bascom Village"/>
    <s v="ST VINCENT DE PAUL"/>
    <m/>
    <s v="2452 PARK VIEW DR"/>
    <x v="1"/>
    <s v="Two to four units"/>
    <x v="0"/>
    <m/>
    <x v="1"/>
    <m/>
  </r>
  <r>
    <n v="348"/>
    <x v="0"/>
    <n v="14"/>
    <n v="1422"/>
    <n v="1"/>
    <d v="2014-07-11T00:00:00"/>
    <s v="Duplex or 2-Family Hs"/>
    <n v="2"/>
    <s v="Northeast Neighbors"/>
    <n v="4246057"/>
    <n v="896237"/>
    <m/>
    <s v="Bascom Village"/>
    <s v="ST VINCENT DE PAUL"/>
    <m/>
    <s v="2438 PARK VIEW DR"/>
    <x v="1"/>
    <s v="Two to four units"/>
    <x v="0"/>
    <m/>
    <x v="1"/>
    <m/>
  </r>
  <r>
    <n v="349"/>
    <x v="0"/>
    <n v="14"/>
    <n v="1423"/>
    <n v="1"/>
    <d v="2014-07-11T00:00:00"/>
    <s v="Duplex or 2-Family Hs"/>
    <n v="2"/>
    <s v="Northeast Neighbors"/>
    <n v="4246010"/>
    <n v="896237"/>
    <m/>
    <s v="Bascom Village"/>
    <s v="ST VINCENT DE PAUL"/>
    <m/>
    <s v="2420 PARK VIEW DR"/>
    <x v="1"/>
    <s v="Two to four units"/>
    <x v="0"/>
    <m/>
    <x v="1"/>
    <m/>
  </r>
  <r>
    <n v="350"/>
    <x v="0"/>
    <n v="14"/>
    <n v="1424"/>
    <n v="1"/>
    <d v="2014-07-11T00:00:00"/>
    <s v="Duplex or 2-Family Hs"/>
    <n v="2"/>
    <s v="Northeast Neighbors"/>
    <n v="4245961"/>
    <n v="896240"/>
    <m/>
    <s v="Bascom Village"/>
    <s v="ST VINCENT DE PAUL"/>
    <m/>
    <s v="2410 PARK VIEW DR"/>
    <x v="1"/>
    <s v="Two to four units"/>
    <x v="0"/>
    <m/>
    <x v="1"/>
    <m/>
  </r>
  <r>
    <n v="351"/>
    <x v="0"/>
    <n v="14"/>
    <n v="1425"/>
    <n v="1"/>
    <d v="2014-07-11T00:00:00"/>
    <s v="Duplex or 2-Family Hs"/>
    <n v="2"/>
    <s v="Northeast Neighbors"/>
    <n v="4246270"/>
    <n v="896239"/>
    <m/>
    <s v="Bascom Village"/>
    <s v="ST VINCENT DE PAUL"/>
    <m/>
    <s v="3084 MATT DR"/>
    <x v="1"/>
    <s v="Two to four units"/>
    <x v="0"/>
    <m/>
    <x v="1"/>
    <m/>
  </r>
  <r>
    <n v="352"/>
    <x v="0"/>
    <n v="14"/>
    <n v="1426"/>
    <n v="1"/>
    <d v="2014-07-11T00:00:00"/>
    <s v="Duplex or 2-Family Hs"/>
    <n v="2"/>
    <s v="Northeast Neighbors"/>
    <n v="4246270"/>
    <n v="896221"/>
    <m/>
    <s v="Bascom Village"/>
    <s v="ST VINCENT DE PAUL"/>
    <m/>
    <s v="3080 MATT DR"/>
    <x v="1"/>
    <s v="Two to four units"/>
    <x v="0"/>
    <m/>
    <x v="1"/>
    <m/>
  </r>
  <r>
    <n v="353"/>
    <x v="0"/>
    <n v="14"/>
    <n v="1427"/>
    <n v="1"/>
    <d v="2014-07-11T00:00:00"/>
    <s v="Duplex or 2-Family Hs"/>
    <n v="2"/>
    <s v="Northeast Neighbors"/>
    <n v="4246270"/>
    <n v="896175"/>
    <m/>
    <s v="Bascom Village"/>
    <s v="ST VINCENT DE PAUL"/>
    <m/>
    <s v="3074 MATT DR"/>
    <x v="1"/>
    <s v="Two to four units"/>
    <x v="0"/>
    <m/>
    <x v="1"/>
    <m/>
  </r>
  <r>
    <n v="354"/>
    <x v="0"/>
    <n v="14"/>
    <n v="1428"/>
    <n v="1"/>
    <d v="2014-07-11T00:00:00"/>
    <s v="Duplex or 2-Family Hs"/>
    <n v="2"/>
    <s v="Northeast Neighbors"/>
    <n v="4246269"/>
    <n v="896124"/>
    <m/>
    <s v="Bascom Village"/>
    <s v="ST VINCENT DE PAUL"/>
    <m/>
    <s v="3068 MATT DR"/>
    <x v="1"/>
    <s v="Two to four units"/>
    <x v="0"/>
    <m/>
    <x v="1"/>
    <m/>
  </r>
  <r>
    <n v="355"/>
    <x v="0"/>
    <n v="14"/>
    <n v="1429"/>
    <n v="1"/>
    <d v="2014-07-11T00:00:00"/>
    <s v="Duplex or 2-Family Hs"/>
    <n v="2"/>
    <s v="Northeast Neighbors"/>
    <n v="4246270"/>
    <n v="896065"/>
    <m/>
    <s v="Bascom Village"/>
    <s v="ST VINCENT DE PAUL"/>
    <m/>
    <s v="3062 MATT DR"/>
    <x v="1"/>
    <s v="Two to four units"/>
    <x v="0"/>
    <m/>
    <x v="1"/>
    <m/>
  </r>
  <r>
    <n v="356"/>
    <x v="0"/>
    <n v="14"/>
    <n v="1430"/>
    <n v="1"/>
    <d v="2014-07-11T00:00:00"/>
    <s v="Apartment  5-19 Units"/>
    <n v="8"/>
    <s v="Northeast Neighbors"/>
    <n v="4246271"/>
    <n v="896037"/>
    <m/>
    <s v="Bascom Village"/>
    <s v="ST VINCENT DE PAUL"/>
    <m/>
    <s v="3060 MATT DR"/>
    <x v="1"/>
    <s v="Five or more units"/>
    <x v="0"/>
    <m/>
    <x v="1"/>
    <m/>
  </r>
  <r>
    <n v="357"/>
    <x v="0"/>
    <n v="14"/>
    <n v="1431"/>
    <n v="1"/>
    <d v="2014-07-11T00:00:00"/>
    <s v="Apartment  5-19 Units"/>
    <n v="7"/>
    <s v="Northeast Neighbors"/>
    <n v="4246269"/>
    <n v="896089"/>
    <m/>
    <s v="Bascom Village"/>
    <s v="ST VINCENT DE PAUL"/>
    <m/>
    <s v="3066 MATT DR"/>
    <x v="1"/>
    <s v="Five or more units"/>
    <x v="0"/>
    <m/>
    <x v="1"/>
    <m/>
  </r>
  <r>
    <n v="358"/>
    <x v="0"/>
    <n v="14"/>
    <n v="1432"/>
    <n v="1"/>
    <d v="2014-07-11T00:00:00"/>
    <s v="Apartment  5-19 Units"/>
    <n v="7"/>
    <s v="Northeast Neighbors"/>
    <n v="4246269"/>
    <n v="896152"/>
    <m/>
    <s v="Bascom Village"/>
    <s v="ST VINCENT DE PAUL"/>
    <m/>
    <s v="3072 MATT DR"/>
    <x v="1"/>
    <s v="Five or more units"/>
    <x v="0"/>
    <m/>
    <x v="1"/>
    <m/>
  </r>
  <r>
    <n v="359"/>
    <x v="0"/>
    <n v="14"/>
    <n v="1433"/>
    <n v="1"/>
    <d v="2014-07-11T00:00:00"/>
    <s v="Apartment  5-19 Units"/>
    <n v="7"/>
    <s v="Northeast Neighbors"/>
    <n v="4246270"/>
    <n v="896199"/>
    <m/>
    <s v="Bascom Village"/>
    <s v="ST VINCENT DE PAUL"/>
    <m/>
    <s v="3078 MATT DR"/>
    <x v="1"/>
    <s v="Five or more units"/>
    <x v="0"/>
    <m/>
    <x v="1"/>
    <m/>
  </r>
  <r>
    <n v="360"/>
    <x v="0"/>
    <n v="14"/>
    <n v="3534"/>
    <n v="1"/>
    <d v="2014-07-11T00:00:00"/>
    <s v="Single Family Dwelling"/>
    <n v="1"/>
    <s v="River Road Community Organization"/>
    <n v="4227082"/>
    <n v="890285"/>
    <m/>
    <m/>
    <s v="ZORN TOM"/>
    <m/>
    <s v="1189 VERONICA LN"/>
    <x v="1"/>
    <s v="Single-family detached"/>
    <x v="1"/>
    <m/>
    <x v="1"/>
    <m/>
  </r>
  <r>
    <n v="361"/>
    <x v="0"/>
    <n v="14"/>
    <n v="2722"/>
    <n v="1"/>
    <d v="2014-07-15T00:00:00"/>
    <s v="Single Family Dwelling"/>
    <n v="1"/>
    <s v="Santa Clara Community Organization"/>
    <n v="4232099"/>
    <n v="903450"/>
    <m/>
    <m/>
    <s v="WEBER KIMBERLY ANNE &amp; KELLY"/>
    <m/>
    <s v="775 WILKES DR"/>
    <x v="1"/>
    <s v="Single-family detached"/>
    <x v="1"/>
    <m/>
    <x v="1"/>
    <m/>
  </r>
  <r>
    <n v="362"/>
    <x v="0"/>
    <n v="14"/>
    <n v="3544"/>
    <n v="1"/>
    <d v="2014-07-15T00:00:00"/>
    <s v="Single Family Dwelling"/>
    <n v="1"/>
    <s v="Active Bethel Citizens"/>
    <n v="4211860"/>
    <n v="889750"/>
    <m/>
    <s v="Umpqua"/>
    <s v="HAYDEN HOMES LLC"/>
    <m/>
    <s v="1842 ADELMAN LP"/>
    <x v="1"/>
    <s v="Single-family detached"/>
    <x v="1"/>
    <m/>
    <x v="1"/>
    <m/>
  </r>
  <r>
    <n v="363"/>
    <x v="0"/>
    <n v="14"/>
    <n v="3545"/>
    <n v="1"/>
    <d v="2014-07-15T00:00:00"/>
    <s v="Single Family Dwelling"/>
    <n v="1"/>
    <s v="Active Bethel Citizens"/>
    <n v="4211953"/>
    <n v="889886"/>
    <m/>
    <s v="Teton"/>
    <s v="HAYDEN HOMES LLC"/>
    <m/>
    <s v="1837 ADELMAN LP"/>
    <x v="1"/>
    <s v="Single-family detached"/>
    <x v="1"/>
    <m/>
    <x v="1"/>
    <m/>
  </r>
  <r>
    <n v="364"/>
    <x v="0"/>
    <n v="14"/>
    <n v="3547"/>
    <n v="1"/>
    <d v="2014-07-16T00:00:00"/>
    <s v="Single Family Dwelling"/>
    <n v="1"/>
    <s v="River Road Community Organization"/>
    <n v="4230831"/>
    <n v="892202"/>
    <m/>
    <m/>
    <s v="WOODARD MARASHA &amp; CARRIE"/>
    <m/>
    <s v="1365 MANZANA ST"/>
    <x v="1"/>
    <s v="Single-family detached"/>
    <x v="1"/>
    <m/>
    <x v="1"/>
    <m/>
  </r>
  <r>
    <n v="365"/>
    <x v="0"/>
    <n v="14"/>
    <n v="3493"/>
    <n v="1"/>
    <d v="2014-07-17T00:00:00"/>
    <s v="Secondary Dwelling Unit"/>
    <n v="1"/>
    <s v="Friendly Area Neighbors"/>
    <n v="4236058"/>
    <n v="873033"/>
    <m/>
    <m/>
    <s v="TAYLOR CALAN K &amp; KARINA J"/>
    <m/>
    <s v="2406 FRIENDLY ST, Unit A"/>
    <x v="1"/>
    <s v="Single-family detached"/>
    <x v="1"/>
    <m/>
    <x v="1"/>
    <m/>
  </r>
  <r>
    <n v="366"/>
    <x v="0"/>
    <n v="14"/>
    <n v="3253"/>
    <n v="1"/>
    <d v="2014-07-22T00:00:00"/>
    <s v="Single Family Dwelling"/>
    <n v="1"/>
    <s v="Churchill Area Neighbors"/>
    <n v="4224222"/>
    <n v="868606"/>
    <m/>
    <m/>
    <s v="STONE BRIDGE HOMES NW LLC"/>
    <m/>
    <s v="3463 VISTA HEIGHTS LN"/>
    <x v="1"/>
    <s v="Single-family detached"/>
    <x v="1"/>
    <m/>
    <x v="1"/>
    <m/>
  </r>
  <r>
    <n v="367"/>
    <x v="0"/>
    <n v="14"/>
    <n v="2736"/>
    <n v="1"/>
    <d v="2014-07-25T00:00:00"/>
    <s v="Single Family Dwelling"/>
    <n v="1"/>
    <s v="Southeast Neighbors"/>
    <n v="4246399"/>
    <n v="863468"/>
    <m/>
    <m/>
    <s v="GREENLEAF PROPERTIES LLC"/>
    <m/>
    <s v="1845 E 43RD AVE"/>
    <x v="1"/>
    <s v="Single-family detached"/>
    <x v="1"/>
    <m/>
    <x v="1"/>
    <m/>
  </r>
  <r>
    <n v="368"/>
    <x v="0"/>
    <n v="14"/>
    <n v="3712"/>
    <n v="1"/>
    <d v="2014-07-28T00:00:00"/>
    <s v="Single Family Dwelling"/>
    <n v="1"/>
    <s v="Northeast Neighbors"/>
    <n v="4250612"/>
    <n v="893771"/>
    <m/>
    <m/>
    <s v="BUTLER DANE"/>
    <m/>
    <s v="3343 WYNDHAM CT"/>
    <x v="1"/>
    <s v="Single-family detached"/>
    <x v="1"/>
    <m/>
    <x v="1"/>
    <m/>
  </r>
  <r>
    <n v="369"/>
    <x v="0"/>
    <n v="14"/>
    <n v="2617"/>
    <n v="1"/>
    <d v="2014-07-29T00:00:00"/>
    <s v="Duplex or 2-Family Hs"/>
    <n v="2"/>
    <s v="Santa Clara Community Organization"/>
    <n v="4233603"/>
    <n v="903137"/>
    <m/>
    <m/>
    <s v="ZEEDYK STEVEN J &amp; NOEL"/>
    <m/>
    <s v="1189 RIVER LOOP 1"/>
    <x v="1"/>
    <s v="Two to four units"/>
    <x v="0"/>
    <m/>
    <x v="1"/>
    <m/>
  </r>
  <r>
    <n v="370"/>
    <x v="0"/>
    <n v="14"/>
    <n v="3928"/>
    <n v="1"/>
    <d v="2014-07-30T00:00:00"/>
    <s v="Single Family Dwelling"/>
    <n v="1"/>
    <s v="Active Bethel Citizens"/>
    <n v="4211796"/>
    <n v="889897"/>
    <m/>
    <m/>
    <s v="HAYDEN HOMES LLC"/>
    <m/>
    <s v="1861 ADELMAN LP"/>
    <x v="1"/>
    <s v="Single-family detached"/>
    <x v="1"/>
    <m/>
    <x v="1"/>
    <m/>
  </r>
  <r>
    <n v="371"/>
    <x v="0"/>
    <n v="14"/>
    <n v="3927"/>
    <n v="1"/>
    <d v="2014-08-05T00:00:00"/>
    <s v="Single Family Dwelling"/>
    <n v="1"/>
    <s v="Active Bethel Citizens"/>
    <n v="4211735"/>
    <n v="889995"/>
    <m/>
    <s v="Jordan"/>
    <s v="HAYDEN HOMES LLC"/>
    <m/>
    <s v="5769 AVALON ALY"/>
    <x v="1"/>
    <s v="Single-family detached"/>
    <x v="1"/>
    <m/>
    <x v="1"/>
    <m/>
  </r>
  <r>
    <n v="372"/>
    <x v="0"/>
    <n v="14"/>
    <n v="4121"/>
    <n v="1"/>
    <d v="2014-08-05T00:00:00"/>
    <s v="Single Family Dwelling"/>
    <n v="1"/>
    <s v="Churchill Area Neighbors"/>
    <n v="4224747"/>
    <n v="877105"/>
    <m/>
    <s v="Tamarack G L"/>
    <s v="BRUCE WIECHERT CUSTOM HOMES"/>
    <m/>
    <s v="3741 PACHYSANDRA PL"/>
    <x v="1"/>
    <s v="Single-family detached"/>
    <x v="1"/>
    <m/>
    <x v="1"/>
    <m/>
  </r>
  <r>
    <n v="373"/>
    <x v="0"/>
    <n v="14"/>
    <n v="4122"/>
    <n v="1"/>
    <d v="2014-08-05T00:00:00"/>
    <s v="Single Family Dwelling"/>
    <n v="1"/>
    <s v="Churchill Area Neighbors"/>
    <n v="4224799"/>
    <n v="877098"/>
    <m/>
    <m/>
    <s v="BRUCE WIECHERT CUSTOM HOMES"/>
    <m/>
    <s v="3735 PACHYSANDRA PL"/>
    <x v="1"/>
    <s v="Single-family detached"/>
    <x v="1"/>
    <m/>
    <x v="1"/>
    <m/>
  </r>
  <r>
    <n v="374"/>
    <x v="0"/>
    <n v="14"/>
    <n v="3546"/>
    <n v="1"/>
    <d v="2014-08-08T00:00:00"/>
    <s v="Single Family Dwelling"/>
    <n v="1"/>
    <s v="River Road Community Organization"/>
    <n v="4231415"/>
    <n v="891564"/>
    <m/>
    <m/>
    <s v="GEROT MIKE &amp; BETH"/>
    <m/>
    <s v="148 ROSETTA AVE"/>
    <x v="1"/>
    <s v="Single-family detached"/>
    <x v="1"/>
    <m/>
    <x v="1"/>
    <m/>
  </r>
  <r>
    <n v="375"/>
    <x v="0"/>
    <n v="14"/>
    <n v="4102"/>
    <n v="1"/>
    <d v="2014-08-08T00:00:00"/>
    <s v="Single Family Dwelling"/>
    <n v="1"/>
    <s v="Northeast Neighbors"/>
    <n v="4244702"/>
    <n v="899281"/>
    <m/>
    <m/>
    <s v="HEITMAN CUSTOM HOMES"/>
    <m/>
    <s v="3719 NORWICH AVE"/>
    <x v="1"/>
    <s v="Single-family detached"/>
    <x v="1"/>
    <m/>
    <x v="1"/>
    <m/>
  </r>
  <r>
    <n v="376"/>
    <x v="0"/>
    <n v="14"/>
    <n v="3251"/>
    <n v="1"/>
    <d v="2014-08-12T00:00:00"/>
    <s v="Duplex or 2-Family Hs"/>
    <n v="2"/>
    <s v="Churchill Area Neighbors"/>
    <n v="4221000"/>
    <n v="876197"/>
    <m/>
    <m/>
    <s v="HENRY GARY"/>
    <m/>
    <s v="4130 HENRY CT"/>
    <x v="1"/>
    <s v="Two to four units"/>
    <x v="0"/>
    <m/>
    <x v="1"/>
    <m/>
  </r>
  <r>
    <n v="377"/>
    <x v="0"/>
    <n v="14"/>
    <n v="4025"/>
    <n v="1"/>
    <d v="2014-08-13T00:00:00"/>
    <s v="Single Family Dwelling"/>
    <n v="1"/>
    <s v="Laurel Hill Valley Citizens"/>
    <n v="4253290"/>
    <n v="872273"/>
    <m/>
    <m/>
    <s v="DAY ERIC L"/>
    <m/>
    <s v="3632 ROCKCRESS RD"/>
    <x v="1"/>
    <s v="Single-family detached"/>
    <x v="1"/>
    <m/>
    <x v="1"/>
    <m/>
  </r>
  <r>
    <n v="378"/>
    <x v="0"/>
    <n v="14"/>
    <n v="2596"/>
    <n v="1"/>
    <d v="2014-08-14T00:00:00"/>
    <s v="Mfg Home - Not in a Park"/>
    <n v="1"/>
    <s v="Santa Clara Community Organization"/>
    <n v="4233611"/>
    <n v="903094"/>
    <m/>
    <m/>
    <s v="DELACRUZ RIGOBERTO"/>
    <m/>
    <s v="1185 RIVER LOOP 1"/>
    <x v="1"/>
    <s v="Single-family detached"/>
    <x v="1"/>
    <m/>
    <x v="1"/>
    <m/>
  </r>
  <r>
    <n v="379"/>
    <x v="0"/>
    <n v="14"/>
    <n v="3691"/>
    <n v="1"/>
    <d v="2014-08-14T00:00:00"/>
    <s v="Single Family Dwelling"/>
    <n v="1"/>
    <s v="Cal Young Neighborhood Association"/>
    <n v="4240450"/>
    <n v="887330"/>
    <m/>
    <m/>
    <s v="MICHAEL HIATT CONSTRUCTION"/>
    <m/>
    <s v="475 SPYGLASS DR"/>
    <x v="1"/>
    <s v="Single-family detached"/>
    <x v="1"/>
    <m/>
    <x v="1"/>
    <m/>
  </r>
  <r>
    <n v="380"/>
    <x v="0"/>
    <n v="14"/>
    <n v="4103"/>
    <n v="1"/>
    <d v="2014-08-19T00:00:00"/>
    <s v="Single Family Dwelling"/>
    <n v="1"/>
    <s v="Northeast Neighbors"/>
    <n v="4244644"/>
    <n v="899362"/>
    <m/>
    <m/>
    <s v="HEITMAN CUSTOM HOMES"/>
    <m/>
    <s v="3715 NORWICH AVE"/>
    <x v="1"/>
    <s v="Single-family detached"/>
    <x v="1"/>
    <m/>
    <x v="1"/>
    <m/>
  </r>
  <r>
    <n v="381"/>
    <x v="0"/>
    <n v="14"/>
    <n v="3487"/>
    <n v="1"/>
    <d v="2014-08-21T00:00:00"/>
    <s v="Condo, Row or Townhouse"/>
    <n v="1"/>
    <s v="Friendly Area Neighbors"/>
    <n v="4236017"/>
    <n v="871467"/>
    <m/>
    <m/>
    <s v="LUCIA COMMUNITY LLC"/>
    <m/>
    <s v="2722 FRIENDLY ST"/>
    <x v="1"/>
    <s v="Single-family attached"/>
    <x v="0"/>
    <m/>
    <x v="1"/>
    <m/>
  </r>
  <r>
    <n v="382"/>
    <x v="0"/>
    <n v="14"/>
    <n v="3488"/>
    <n v="1"/>
    <d v="2014-08-21T00:00:00"/>
    <s v="Condo, Row or Townhouse"/>
    <n v="1"/>
    <s v="Friendly Area Neighbors"/>
    <n v="4235993"/>
    <n v="871468"/>
    <m/>
    <s v="Lucia"/>
    <s v="LUCIA COMMUNITY LLC"/>
    <m/>
    <s v="2724 FRIENDLY ST"/>
    <x v="1"/>
    <s v="Single-family attached"/>
    <x v="0"/>
    <s v="change du from 0 to 1, because even though building is on the -02 permit, the -02 permit doesn't get &quot;issued&quot;"/>
    <x v="1"/>
    <m/>
  </r>
  <r>
    <n v="383"/>
    <x v="0"/>
    <n v="14"/>
    <n v="3489"/>
    <n v="1"/>
    <d v="2014-08-21T00:00:00"/>
    <s v="Condo, Row or Townhouse"/>
    <n v="1"/>
    <s v="Friendly Area Neighbors"/>
    <n v="4235974"/>
    <n v="871467"/>
    <m/>
    <m/>
    <s v="LUCIA COMMUNITY LLC"/>
    <m/>
    <s v="2726 FRIENDLY ST"/>
    <x v="1"/>
    <s v="Single-family attached"/>
    <x v="0"/>
    <s v="change du from 0 to 1, because even though building is on the -02 permit, the -02 permit doesn't get &quot;issued&quot;"/>
    <x v="1"/>
    <m/>
  </r>
  <r>
    <n v="384"/>
    <x v="0"/>
    <n v="14"/>
    <n v="3490"/>
    <n v="1"/>
    <d v="2014-08-21T00:00:00"/>
    <s v="Condo, Row or Townhouse"/>
    <n v="1"/>
    <s v="Friendly Area Neighbors"/>
    <n v="4235951"/>
    <n v="871469"/>
    <m/>
    <m/>
    <s v="LUCIA COMMUNITY LLC"/>
    <m/>
    <s v="2728 FRIENDLY ST"/>
    <x v="1"/>
    <s v="Single-family attached"/>
    <x v="0"/>
    <s v="change du from 0 to 1, because even though building is on the -02 permit, the -02 permit doesn't get &quot;issued&quot;"/>
    <x v="1"/>
    <m/>
  </r>
  <r>
    <n v="385"/>
    <x v="0"/>
    <n v="14"/>
    <n v="3713"/>
    <n v="1"/>
    <d v="2014-08-21T00:00:00"/>
    <s v="Single Family Dwelling"/>
    <n v="1"/>
    <s v="Santa Clara Community Organization"/>
    <n v="4228196"/>
    <n v="899260"/>
    <m/>
    <m/>
    <s v="BRUCE KYLE"/>
    <m/>
    <s v="383 IRVING RD"/>
    <x v="1"/>
    <s v="Single-family detached"/>
    <x v="1"/>
    <m/>
    <x v="1"/>
    <m/>
  </r>
  <r>
    <n v="386"/>
    <x v="0"/>
    <n v="14"/>
    <n v="4511"/>
    <n v="1"/>
    <d v="2014-08-22T00:00:00"/>
    <s v="Single Family Dwelling"/>
    <n v="1"/>
    <s v="Active Bethel Citizens"/>
    <n v="4212057"/>
    <n v="889972"/>
    <m/>
    <s v="Orchard"/>
    <s v="HAYDEN HOMES LLC"/>
    <m/>
    <s v="1821 ADELMAN LP"/>
    <x v="1"/>
    <s v="Single-family detached"/>
    <x v="1"/>
    <m/>
    <x v="1"/>
    <m/>
  </r>
  <r>
    <n v="387"/>
    <x v="0"/>
    <n v="14"/>
    <n v="4575"/>
    <n v="1"/>
    <d v="2014-08-22T00:00:00"/>
    <s v="Secondary Dwelling Unit"/>
    <n v="1"/>
    <s v="River Road Community Organization"/>
    <n v="4232190"/>
    <n v="889072"/>
    <m/>
    <m/>
    <s v="BAUGNON BRYAN J"/>
    <m/>
    <s v="120 ELKAY DR, Unit A"/>
    <x v="1"/>
    <s v="Single-family detached"/>
    <x v="1"/>
    <m/>
    <x v="1"/>
    <m/>
  </r>
  <r>
    <n v="388"/>
    <x v="0"/>
    <n v="14"/>
    <n v="4512"/>
    <n v="1"/>
    <d v="2014-08-26T00:00:00"/>
    <s v="Single Family Dwelling"/>
    <n v="1"/>
    <s v="Active Bethel Citizens"/>
    <n v="4212164"/>
    <n v="889838"/>
    <m/>
    <s v="Waterville w/ 3-car garage"/>
    <s v="HAYDEN HOMES LLC"/>
    <m/>
    <s v="1497 MCCARTY WAY"/>
    <x v="1"/>
    <s v="Single-family detached"/>
    <x v="1"/>
    <m/>
    <x v="1"/>
    <m/>
  </r>
  <r>
    <n v="389"/>
    <x v="0"/>
    <n v="14"/>
    <n v="4696"/>
    <n v="1"/>
    <d v="2014-08-26T00:00:00"/>
    <s v="Single Family Dwelling"/>
    <n v="1"/>
    <s v="Churchill Area Neighbors"/>
    <n v="4224275"/>
    <n v="876954"/>
    <m/>
    <s v="Redrock"/>
    <s v="BRUCE WIECHERT CUSTOM HOMES"/>
    <m/>
    <s v="3786 PACHYSANDRA PL"/>
    <x v="1"/>
    <s v="Single-family detached"/>
    <x v="1"/>
    <m/>
    <x v="1"/>
    <m/>
  </r>
  <r>
    <n v="390"/>
    <x v="0"/>
    <n v="14"/>
    <n v="4703"/>
    <n v="1"/>
    <d v="2014-08-26T00:00:00"/>
    <s v="Single Family Dwelling"/>
    <n v="1"/>
    <s v="Active Bethel Citizens"/>
    <n v="4212110"/>
    <n v="889973"/>
    <m/>
    <s v="Umpqua"/>
    <s v="HAYDEN HOMES LLC"/>
    <m/>
    <s v="1811 ADELMAN LP"/>
    <x v="1"/>
    <s v="Single-family detached"/>
    <x v="1"/>
    <m/>
    <x v="1"/>
    <m/>
  </r>
  <r>
    <n v="391"/>
    <x v="0"/>
    <n v="14"/>
    <n v="4705"/>
    <n v="1"/>
    <d v="2014-08-28T00:00:00"/>
    <s v="Single Family Dwelling"/>
    <n v="1"/>
    <s v="Active Bethel Citizens"/>
    <n v="4211975"/>
    <n v="889980"/>
    <m/>
    <s v="Metolius"/>
    <s v="HAYDEN HOMES LLC"/>
    <m/>
    <s v="5709 AVALON ALY"/>
    <x v="1"/>
    <s v="Single-family detached"/>
    <x v="1"/>
    <m/>
    <x v="1"/>
    <m/>
  </r>
  <r>
    <n v="392"/>
    <x v="0"/>
    <n v="14"/>
    <n v="4248"/>
    <n v="1"/>
    <d v="2014-08-29T00:00:00"/>
    <s v="Secondary Dwelling Unit"/>
    <n v="1"/>
    <s v="Jefferson Westside Neighbors"/>
    <n v="4238252"/>
    <n v="876847"/>
    <m/>
    <m/>
    <s v="RANDALL WILLIAM"/>
    <m/>
    <s v="351 W 15TH AVE"/>
    <x v="1"/>
    <s v="Single-family detached"/>
    <x v="1"/>
    <m/>
    <x v="1"/>
    <m/>
  </r>
  <r>
    <n v="393"/>
    <x v="0"/>
    <n v="14"/>
    <n v="4221"/>
    <n v="1"/>
    <d v="2014-09-08T00:00:00"/>
    <s v="Single Family Dwelling"/>
    <n v="1"/>
    <s v="Churchill Area Neighbors"/>
    <n v="4224634"/>
    <n v="868390"/>
    <m/>
    <m/>
    <s v="STONE BRIDGE HOMES NW LLC"/>
    <m/>
    <s v="3229 TIMBERLINE DR"/>
    <x v="1"/>
    <s v="Single-family detached"/>
    <x v="1"/>
    <m/>
    <x v="1"/>
    <m/>
  </r>
  <r>
    <n v="394"/>
    <x v="0"/>
    <n v="14"/>
    <n v="4223"/>
    <n v="1"/>
    <d v="2014-09-08T00:00:00"/>
    <s v="Single Family Dwelling"/>
    <n v="1"/>
    <s v="Churchill Area Neighbors"/>
    <n v="4224564"/>
    <n v="868506"/>
    <m/>
    <m/>
    <s v="STONE BRIDGE HOMES NW LLC"/>
    <m/>
    <s v="3237 TIMBERLINE DR"/>
    <x v="1"/>
    <s v="Single-family detached"/>
    <x v="1"/>
    <m/>
    <x v="1"/>
    <m/>
  </r>
  <r>
    <n v="395"/>
    <x v="0"/>
    <n v="14"/>
    <n v="1933"/>
    <n v="1"/>
    <d v="2014-09-09T00:00:00"/>
    <s v="Single Family Dwelling"/>
    <n v="1"/>
    <s v="Southeast Neighbors"/>
    <n v="4241382"/>
    <n v="870076"/>
    <m/>
    <m/>
    <s v="THERRELL MATTHEW"/>
    <m/>
    <s v="2945 FERRY ST"/>
    <x v="1"/>
    <s v="Single-family detached"/>
    <x v="1"/>
    <m/>
    <x v="1"/>
    <m/>
  </r>
  <r>
    <n v="396"/>
    <x v="0"/>
    <n v="14"/>
    <n v="4371"/>
    <n v="1"/>
    <d v="2014-09-09T00:00:00"/>
    <s v="Single Family Dwelling"/>
    <n v="1"/>
    <s v="Active Bethel Citizens"/>
    <n v="4214471"/>
    <n v="885804"/>
    <m/>
    <m/>
    <s v="M N H CONSTRUCTION"/>
    <m/>
    <s v="639 ST CHARLES ST"/>
    <x v="1"/>
    <s v="Single-family detached"/>
    <x v="1"/>
    <m/>
    <x v="1"/>
    <m/>
  </r>
  <r>
    <n v="397"/>
    <x v="0"/>
    <n v="14"/>
    <n v="4706"/>
    <n v="1"/>
    <d v="2014-09-10T00:00:00"/>
    <s v="Single Family Dwelling"/>
    <n v="1"/>
    <s v="Active Bethel Citizens"/>
    <n v="4211896"/>
    <n v="889888"/>
    <m/>
    <s v="Rockwood"/>
    <s v="HAYDEN HOMES LLC"/>
    <m/>
    <s v="1845 ADELMAN LP"/>
    <x v="1"/>
    <s v="Single-family detached"/>
    <x v="1"/>
    <m/>
    <x v="1"/>
    <m/>
  </r>
  <r>
    <n v="398"/>
    <x v="0"/>
    <n v="14"/>
    <n v="4812"/>
    <n v="1"/>
    <d v="2014-09-10T00:00:00"/>
    <s v="Single Family Dwelling"/>
    <n v="1"/>
    <s v="Jefferson Westside Neighbors"/>
    <n v="4238171"/>
    <n v="876851"/>
    <m/>
    <m/>
    <s v="RANDALL WILLIAM"/>
    <m/>
    <s v="1491 LAWRENCE ST"/>
    <x v="1"/>
    <s v="Single-family detached"/>
    <x v="1"/>
    <m/>
    <x v="1"/>
    <m/>
  </r>
  <r>
    <n v="399"/>
    <x v="0"/>
    <n v="14"/>
    <n v="4798"/>
    <n v="1"/>
    <d v="2014-09-16T00:00:00"/>
    <s v="Single Family Dwelling"/>
    <n v="1"/>
    <s v="Churchill Area Neighbors"/>
    <n v="4221002"/>
    <n v="873837"/>
    <m/>
    <m/>
    <s v="HEITMAN CUSTOM HOMES"/>
    <m/>
    <s v="2340 ROLLIE LP"/>
    <x v="1"/>
    <s v="Single-family detached"/>
    <x v="1"/>
    <m/>
    <x v="1"/>
    <m/>
  </r>
  <r>
    <n v="400"/>
    <x v="0"/>
    <n v="14"/>
    <n v="4854"/>
    <n v="1"/>
    <d v="2014-09-16T00:00:00"/>
    <s v="Single Family Dwelling"/>
    <n v="1"/>
    <s v="Active Bethel Citizens"/>
    <n v="4211934"/>
    <n v="889982"/>
    <m/>
    <s v="Jordan 3 car Lot 71"/>
    <s v="HAYDEN HOMES LLC"/>
    <m/>
    <s v="5719 AVALON ALY"/>
    <x v="1"/>
    <s v="Single-family detached"/>
    <x v="1"/>
    <m/>
    <x v="1"/>
    <m/>
  </r>
  <r>
    <n v="401"/>
    <x v="0"/>
    <n v="14"/>
    <n v="4962"/>
    <n v="1"/>
    <d v="2014-09-16T00:00:00"/>
    <s v="Single Family Dwelling"/>
    <n v="1"/>
    <s v="Churchill Area Neighbors"/>
    <n v="4224637"/>
    <n v="877106"/>
    <m/>
    <s v="Sequoia"/>
    <s v="WIECHERT BRUCE"/>
    <m/>
    <s v="3753 PACHYSANDRA PL"/>
    <x v="1"/>
    <s v="Single-family detached"/>
    <x v="1"/>
    <m/>
    <x v="1"/>
    <m/>
  </r>
  <r>
    <n v="402"/>
    <x v="0"/>
    <n v="14"/>
    <n v="4972"/>
    <n v="1"/>
    <d v="2014-09-16T00:00:00"/>
    <s v="Single Family Dwelling"/>
    <n v="1"/>
    <s v="Active Bethel Citizens"/>
    <n v="4211914"/>
    <n v="889755"/>
    <m/>
    <s v="Umpqua 2 car Lof 55"/>
    <s v="HAYDEN HOMES LLC"/>
    <m/>
    <s v="1834 ADELMAN LP"/>
    <x v="1"/>
    <s v="Single-family detached"/>
    <x v="1"/>
    <m/>
    <x v="1"/>
    <m/>
  </r>
  <r>
    <n v="403"/>
    <x v="0"/>
    <n v="14"/>
    <n v="4964"/>
    <n v="1"/>
    <d v="2014-09-17T00:00:00"/>
    <s v="Single Family Dwelling"/>
    <n v="1"/>
    <s v="Churchill Area Neighbors"/>
    <n v="4224692"/>
    <n v="877110"/>
    <m/>
    <s v="Tamarack G R"/>
    <s v="WIECHERT BRUCE"/>
    <m/>
    <s v="3747 PACHYSANDRA PL"/>
    <x v="1"/>
    <s v="Single-family detached"/>
    <x v="1"/>
    <m/>
    <x v="1"/>
    <m/>
  </r>
  <r>
    <n v="404"/>
    <x v="0"/>
    <n v="14"/>
    <n v="4966"/>
    <n v="1"/>
    <d v="2014-09-17T00:00:00"/>
    <s v="Single Family Dwelling"/>
    <n v="1"/>
    <s v="Santa Clara Community Organization"/>
    <n v="4222205"/>
    <n v="903616"/>
    <m/>
    <m/>
    <s v="WIECHERT BRUCE"/>
    <m/>
    <s v="3596 BUTTERFLY CREEK LN"/>
    <x v="1"/>
    <s v="Single-family detached"/>
    <x v="1"/>
    <m/>
    <x v="1"/>
    <m/>
  </r>
  <r>
    <n v="405"/>
    <x v="0"/>
    <n v="14"/>
    <n v="4273"/>
    <n v="1"/>
    <d v="2014-09-18T00:00:00"/>
    <s v="Single Family Dwelling"/>
    <n v="1"/>
    <s v="Active Bethel Citizens"/>
    <n v="4213280"/>
    <n v="894926"/>
    <m/>
    <m/>
    <s v="LEONARD MATTHEW &amp; CANDICE"/>
    <m/>
    <s v="2255 DAKOTA ST"/>
    <x v="1"/>
    <s v="Single-family detached"/>
    <x v="1"/>
    <m/>
    <x v="1"/>
    <m/>
  </r>
  <r>
    <n v="406"/>
    <x v="0"/>
    <n v="14"/>
    <n v="4855"/>
    <n v="1"/>
    <d v="2014-09-18T00:00:00"/>
    <s v="Single Family Dwelling"/>
    <n v="1"/>
    <s v="Active Bethel Citizens"/>
    <n v="4212158"/>
    <n v="889974"/>
    <m/>
    <s v="Waterville 2 car"/>
    <s v="HAYDEN HOMES LLC"/>
    <m/>
    <s v="1803 ADELMAN LP"/>
    <x v="1"/>
    <s v="Single-family detached"/>
    <x v="1"/>
    <m/>
    <x v="1"/>
    <m/>
  </r>
  <r>
    <n v="407"/>
    <x v="0"/>
    <n v="14"/>
    <n v="4794"/>
    <n v="1"/>
    <d v="2014-09-19T00:00:00"/>
    <s v="Single Family Dwelling"/>
    <n v="1"/>
    <s v="Laurel Hill Valley Citizens"/>
    <n v="4252980"/>
    <n v="871537"/>
    <m/>
    <m/>
    <s v="WINTER JEFFREY K &amp; LYNN R"/>
    <m/>
    <s v="3605 SNOWBERRY RD"/>
    <x v="1"/>
    <s v="Single-family detached"/>
    <x v="1"/>
    <m/>
    <x v="1"/>
    <m/>
  </r>
  <r>
    <n v="408"/>
    <x v="0"/>
    <n v="14"/>
    <n v="4971"/>
    <n v="1"/>
    <d v="2014-09-22T00:00:00"/>
    <s v="Single Family Dwelling"/>
    <n v="1"/>
    <s v="Active Bethel Citizens"/>
    <n v="4212015"/>
    <n v="889976"/>
    <m/>
    <s v="Jordan 2 car"/>
    <s v="HAYDEN HOMES LLC"/>
    <m/>
    <s v="5701 AVALON ALY"/>
    <x v="1"/>
    <s v="Single-family detached"/>
    <x v="1"/>
    <m/>
    <x v="1"/>
    <m/>
  </r>
  <r>
    <n v="409"/>
    <x v="0"/>
    <n v="14"/>
    <n v="4148"/>
    <n v="1"/>
    <d v="2014-09-23T00:00:00"/>
    <s v="Secondary Dwelling Unit"/>
    <n v="1"/>
    <s v="Friendly Area Neighbors"/>
    <n v="4237529"/>
    <n v="875386"/>
    <m/>
    <m/>
    <s v="COLEMAN THERESA D"/>
    <m/>
    <s v="1871 WASHINGTON ALY"/>
    <x v="1"/>
    <s v="Single-family detached"/>
    <x v="1"/>
    <m/>
    <x v="1"/>
    <m/>
  </r>
  <r>
    <n v="410"/>
    <x v="0"/>
    <n v="14"/>
    <n v="4967"/>
    <n v="1"/>
    <d v="2014-09-23T00:00:00"/>
    <s v="Single Family Dwelling"/>
    <n v="1"/>
    <s v="Northeast Neighbors"/>
    <n v="4249020"/>
    <n v="895253"/>
    <m/>
    <s v="Crescent Village"/>
    <s v="FUTURE B HOMES INC"/>
    <m/>
    <s v="2952 LORD BYRON PL"/>
    <x v="1"/>
    <s v="Single-family detached"/>
    <x v="1"/>
    <m/>
    <x v="1"/>
    <m/>
  </r>
  <r>
    <n v="411"/>
    <x v="0"/>
    <n v="14"/>
    <n v="4969"/>
    <n v="1"/>
    <d v="2014-09-23T00:00:00"/>
    <s v="Single Family Dwelling"/>
    <n v="1"/>
    <s v="Northeast Neighbors"/>
    <n v="4249041"/>
    <n v="895692"/>
    <m/>
    <m/>
    <s v="BUTLER MICHAEL A &amp; LORI J"/>
    <m/>
    <s v="3086 LORD BYRON PL"/>
    <x v="1"/>
    <s v="Single-family detached"/>
    <x v="1"/>
    <m/>
    <x v="1"/>
    <m/>
  </r>
  <r>
    <n v="412"/>
    <x v="0"/>
    <n v="14"/>
    <n v="4995"/>
    <n v="1"/>
    <d v="2014-09-24T00:00:00"/>
    <s v="Secondary Dwelling Unit"/>
    <n v="1"/>
    <s v="Friendly Area Neighbors"/>
    <n v="4239077"/>
    <n v="871313"/>
    <m/>
    <m/>
    <s v="EDMONDS BARBARA LYNN"/>
    <m/>
    <s v="2751 MCMILLAN ALY, Unit A"/>
    <x v="1"/>
    <s v="Single-family detached"/>
    <x v="1"/>
    <m/>
    <x v="1"/>
    <m/>
  </r>
  <r>
    <n v="413"/>
    <x v="0"/>
    <n v="14"/>
    <n v="4748"/>
    <n v="1"/>
    <d v="2014-09-26T00:00:00"/>
    <s v="Single Family Dwelling"/>
    <n v="1"/>
    <s v="Laurel Hill Valley Citizens"/>
    <n v="4253008"/>
    <n v="871814"/>
    <m/>
    <m/>
    <s v="PATEL BHARAT N &amp; DEEPA"/>
    <m/>
    <s v="2694 ABIGAIL LN"/>
    <x v="1"/>
    <s v="Single-family detached"/>
    <x v="1"/>
    <m/>
    <x v="1"/>
    <m/>
  </r>
  <r>
    <n v="414"/>
    <x v="0"/>
    <n v="14"/>
    <n v="1149"/>
    <n v="1"/>
    <d v="2014-09-29T00:00:00"/>
    <s v="Comml Warehs &amp; Storage"/>
    <n v="1"/>
    <s v="Active Bethel Citizens"/>
    <n v="4226521"/>
    <n v="884545"/>
    <s v="Single Family Dwelling"/>
    <s v="House Hold Storage Facility"/>
    <s v="BOLES TODD"/>
    <m/>
    <s v="3151 MEADOW LN"/>
    <x v="1"/>
    <s v="Two to four units"/>
    <x v="0"/>
    <m/>
    <x v="1"/>
    <m/>
  </r>
  <r>
    <n v="415"/>
    <x v="0"/>
    <n v="14"/>
    <n v="4895"/>
    <n v="1"/>
    <d v="2014-09-29T00:00:00"/>
    <s v="Single Family Dwelling"/>
    <n v="1"/>
    <s v="Santa Clara Community Organization"/>
    <n v="4229644"/>
    <n v="900269"/>
    <m/>
    <m/>
    <s v="RIDGEWOOD CONSTRUCTION"/>
    <m/>
    <s v="2949 AVA ST"/>
    <x v="1"/>
    <s v="Single-family detached"/>
    <x v="1"/>
    <m/>
    <x v="1"/>
    <m/>
  </r>
  <r>
    <n v="416"/>
    <x v="0"/>
    <n v="14"/>
    <n v="5093"/>
    <n v="1"/>
    <d v="2014-09-30T00:00:00"/>
    <s v="Single Family Dwelling"/>
    <n v="1"/>
    <s v="Santa Clara Community Organization"/>
    <n v="4231775"/>
    <n v="900539"/>
    <m/>
    <m/>
    <s v="FUTURE B HOMES INC"/>
    <m/>
    <s v="512 SILVER MEADOWS DR"/>
    <x v="1"/>
    <s v="Single-family detached"/>
    <x v="1"/>
    <m/>
    <x v="1"/>
    <m/>
  </r>
  <r>
    <n v="417"/>
    <x v="0"/>
    <n v="14"/>
    <n v="1932"/>
    <n v="1"/>
    <d v="2014-10-01T00:00:00"/>
    <s v="Secondary Dwelling Unit"/>
    <n v="1"/>
    <s v="South University Neighborhood Association"/>
    <n v="4245419"/>
    <n v="874499"/>
    <m/>
    <m/>
    <s v="SEGLER SUE"/>
    <m/>
    <s v="1470 E 20TH AVE, Unit A"/>
    <x v="1"/>
    <s v="Single-family detached"/>
    <x v="1"/>
    <m/>
    <x v="1"/>
    <s v="Yes"/>
  </r>
  <r>
    <n v="418"/>
    <x v="0"/>
    <n v="14"/>
    <n v="3519"/>
    <n v="1"/>
    <d v="2014-10-02T00:00:00"/>
    <s v="Single Family Dwelling"/>
    <n v="1"/>
    <s v="Southeast Neighbors"/>
    <n v="4246902"/>
    <n v="862403"/>
    <m/>
    <m/>
    <s v="HAWES GEORGE"/>
    <m/>
    <s v="2029 WHY WORRY LN"/>
    <x v="1"/>
    <s v="Single-family detached"/>
    <x v="1"/>
    <m/>
    <x v="1"/>
    <m/>
  </r>
  <r>
    <n v="419"/>
    <x v="0"/>
    <n v="14"/>
    <n v="4627"/>
    <n v="1"/>
    <d v="2014-10-08T00:00:00"/>
    <s v="Single Family Dwelling"/>
    <n v="1"/>
    <s v="Churchill Area Neighbors"/>
    <n v="4223338"/>
    <n v="869303"/>
    <m/>
    <m/>
    <s v="HEITMAN CUSTOM HOMES"/>
    <m/>
    <s v="3944 LOS ALTOS LN"/>
    <x v="1"/>
    <s v="Single-family detached"/>
    <x v="1"/>
    <m/>
    <x v="1"/>
    <m/>
  </r>
  <r>
    <n v="420"/>
    <x v="0"/>
    <n v="14"/>
    <n v="4874"/>
    <n v="1"/>
    <d v="2014-10-08T00:00:00"/>
    <s v="Single Family Dwelling"/>
    <n v="1"/>
    <s v="Churchill Area Neighbors"/>
    <n v="4229342"/>
    <n v="869288"/>
    <m/>
    <m/>
    <s v="HEITMAN CUSTOM HOMES"/>
    <m/>
    <s v="2626 BLACKTAIL DR"/>
    <x v="1"/>
    <s v="Single-family detached"/>
    <x v="1"/>
    <m/>
    <x v="1"/>
    <m/>
  </r>
  <r>
    <n v="421"/>
    <x v="0"/>
    <n v="14"/>
    <n v="4943"/>
    <n v="1"/>
    <d v="2014-10-08T00:00:00"/>
    <s v="Single Family Dwelling"/>
    <n v="1"/>
    <s v="River Road Community Organization"/>
    <n v="4225224"/>
    <n v="896209"/>
    <m/>
    <m/>
    <s v="EBERT SHAWN R"/>
    <m/>
    <s v="2060 DELTA ST"/>
    <x v="1"/>
    <s v="Single-family detached"/>
    <x v="1"/>
    <m/>
    <x v="1"/>
    <m/>
  </r>
  <r>
    <n v="422"/>
    <x v="0"/>
    <n v="14"/>
    <n v="2820"/>
    <n v="1"/>
    <d v="2014-10-09T00:00:00"/>
    <s v="Apartment  5-19 Units"/>
    <n v="12"/>
    <s v="West Eugene Community Organization"/>
    <n v="4224444"/>
    <n v="877815"/>
    <m/>
    <m/>
    <s v="BAILEY HILL PARTNERS, LLC"/>
    <m/>
    <s v="3655 W 13TH AVE"/>
    <x v="1"/>
    <s v="Five or more units"/>
    <x v="0"/>
    <m/>
    <x v="1"/>
    <m/>
  </r>
  <r>
    <n v="423"/>
    <x v="0"/>
    <n v="14"/>
    <n v="2821"/>
    <n v="1"/>
    <d v="2014-10-09T00:00:00"/>
    <s v="Apartment  5-19 Units"/>
    <n v="12"/>
    <s v="West Eugene Community Organization"/>
    <n v="4224444"/>
    <n v="877815"/>
    <m/>
    <m/>
    <s v="BAILEY HILL PARTNERS, LLC"/>
    <m/>
    <s v="3655 W 13TH AVE"/>
    <x v="1"/>
    <s v="Five or more units"/>
    <x v="0"/>
    <m/>
    <x v="1"/>
    <m/>
  </r>
  <r>
    <n v="424"/>
    <x v="0"/>
    <n v="14"/>
    <n v="2822"/>
    <n v="1"/>
    <d v="2014-10-09T00:00:00"/>
    <s v="Apartment  5-19 Units"/>
    <n v="18"/>
    <s v="West Eugene Community Organization"/>
    <n v="4224444"/>
    <n v="877815"/>
    <m/>
    <m/>
    <s v="BAILEY HILL PARTNERS, LLC"/>
    <m/>
    <s v="3655 W 13TH AVE"/>
    <x v="1"/>
    <s v="Five or more units"/>
    <x v="0"/>
    <m/>
    <x v="1"/>
    <m/>
  </r>
  <r>
    <n v="425"/>
    <x v="0"/>
    <n v="14"/>
    <n v="2823"/>
    <n v="1"/>
    <d v="2014-10-09T00:00:00"/>
    <s v="Apartment  5-19 Units"/>
    <n v="12"/>
    <s v="West Eugene Community Organization"/>
    <n v="4224444"/>
    <n v="877815"/>
    <m/>
    <m/>
    <s v="BAILEY HILL PARTNERS, LLC"/>
    <m/>
    <s v="3655 W 13TH AVE"/>
    <x v="1"/>
    <s v="Five or more units"/>
    <x v="0"/>
    <m/>
    <x v="1"/>
    <m/>
  </r>
  <r>
    <n v="426"/>
    <x v="0"/>
    <n v="14"/>
    <n v="2824"/>
    <n v="1"/>
    <d v="2014-10-09T00:00:00"/>
    <s v="Apartment  5-19 Units"/>
    <n v="18"/>
    <s v="West Eugene Community Organization"/>
    <n v="4224444"/>
    <n v="877815"/>
    <m/>
    <m/>
    <s v="BAILEY HILL PARTNERS, LLC"/>
    <m/>
    <s v="3655 W 13TH AVE"/>
    <x v="1"/>
    <s v="Five or more units"/>
    <x v="0"/>
    <m/>
    <x v="1"/>
    <m/>
  </r>
  <r>
    <n v="427"/>
    <x v="0"/>
    <n v="14"/>
    <n v="2825"/>
    <n v="1"/>
    <d v="2014-10-09T00:00:00"/>
    <s v="Apartment  5-19 Units"/>
    <n v="12"/>
    <s v="West Eugene Community Organization"/>
    <n v="4224444"/>
    <n v="877815"/>
    <m/>
    <m/>
    <s v="BAILEY HILL PARTNERS, LLC"/>
    <m/>
    <s v="3655 W 13TH AVE"/>
    <x v="1"/>
    <s v="Five or more units"/>
    <x v="0"/>
    <m/>
    <x v="1"/>
    <m/>
  </r>
  <r>
    <n v="428"/>
    <x v="0"/>
    <n v="14"/>
    <n v="2826"/>
    <n v="1"/>
    <d v="2014-10-09T00:00:00"/>
    <s v="Apartment  5-19 Units"/>
    <n v="12"/>
    <s v="West Eugene Community Organization"/>
    <n v="4224444"/>
    <n v="877815"/>
    <m/>
    <m/>
    <s v="BAILEY HILL PARTNERS, LLC"/>
    <m/>
    <s v="3655 W 13TH AVE"/>
    <x v="1"/>
    <s v="Five or more units"/>
    <x v="0"/>
    <m/>
    <x v="1"/>
    <m/>
  </r>
  <r>
    <n v="429"/>
    <x v="0"/>
    <n v="14"/>
    <n v="2827"/>
    <n v="1"/>
    <d v="2014-10-09T00:00:00"/>
    <s v="Apartment  5-19 Units"/>
    <n v="12"/>
    <s v="West Eugene Community Organization"/>
    <n v="4224444"/>
    <n v="877815"/>
    <m/>
    <m/>
    <s v="BAILEY HILL PARTNERS, LLC"/>
    <m/>
    <s v="3655 W 13TH AVE"/>
    <x v="1"/>
    <s v="Five or more units"/>
    <x v="0"/>
    <m/>
    <x v="1"/>
    <m/>
  </r>
  <r>
    <n v="430"/>
    <x v="0"/>
    <n v="14"/>
    <n v="2828"/>
    <n v="1"/>
    <d v="2014-10-09T00:00:00"/>
    <s v="Apartment  5-19 Units"/>
    <n v="12"/>
    <s v="West Eugene Community Organization"/>
    <n v="4224444"/>
    <n v="877815"/>
    <m/>
    <m/>
    <s v="BAILEY HILL PARTNERS, LLC"/>
    <m/>
    <s v="3655 W 13TH AVE"/>
    <x v="1"/>
    <s v="Five or more units"/>
    <x v="0"/>
    <m/>
    <x v="1"/>
    <m/>
  </r>
  <r>
    <n v="431"/>
    <x v="0"/>
    <n v="14"/>
    <n v="2829"/>
    <n v="1"/>
    <d v="2014-10-09T00:00:00"/>
    <s v="Apartment  5-19 Units"/>
    <n v="18"/>
    <s v="West Eugene Community Organization"/>
    <n v="4224444"/>
    <n v="877815"/>
    <m/>
    <m/>
    <s v="BAILEY HILL PARTNERS, LLC"/>
    <m/>
    <s v="3655 W 13TH AVE"/>
    <x v="1"/>
    <s v="Five or more units"/>
    <x v="0"/>
    <m/>
    <x v="1"/>
    <m/>
  </r>
  <r>
    <n v="432"/>
    <x v="0"/>
    <n v="14"/>
    <n v="2830"/>
    <n v="1"/>
    <d v="2014-10-09T00:00:00"/>
    <s v="Apartment  20+ Units"/>
    <n v="24"/>
    <s v="West Eugene Community Organization"/>
    <n v="4224444"/>
    <n v="877815"/>
    <m/>
    <m/>
    <s v="BAILEY HILL PARTNERS, LLC"/>
    <m/>
    <s v="3655 W 13TH AVE"/>
    <x v="1"/>
    <s v="Five or more units"/>
    <x v="0"/>
    <m/>
    <x v="1"/>
    <m/>
  </r>
  <r>
    <n v="433"/>
    <x v="0"/>
    <n v="14"/>
    <n v="2831"/>
    <n v="1"/>
    <d v="2014-10-09T00:00:00"/>
    <s v="Apartment  20+ Units"/>
    <n v="24"/>
    <s v="West Eugene Community Organization"/>
    <n v="4224444"/>
    <n v="877815"/>
    <m/>
    <m/>
    <s v="BAILEY HILL PARTNERS, LLC"/>
    <m/>
    <s v="3655 W 13TH AVE"/>
    <x v="1"/>
    <s v="Five or more units"/>
    <x v="0"/>
    <m/>
    <x v="1"/>
    <m/>
  </r>
  <r>
    <n v="434"/>
    <x v="0"/>
    <n v="14"/>
    <n v="2832"/>
    <n v="1"/>
    <d v="2014-10-09T00:00:00"/>
    <s v="Apartment  5-19 Units"/>
    <n v="12"/>
    <s v="West Eugene Community Organization"/>
    <n v="4224444"/>
    <n v="877815"/>
    <m/>
    <m/>
    <s v="BAILEY HILL PARTNERS, LLC"/>
    <m/>
    <s v="3655 W 13TH AVE"/>
    <x v="1"/>
    <s v="Five or more units"/>
    <x v="0"/>
    <m/>
    <x v="1"/>
    <m/>
  </r>
  <r>
    <n v="435"/>
    <x v="0"/>
    <n v="14"/>
    <n v="2833"/>
    <n v="1"/>
    <d v="2014-10-09T00:00:00"/>
    <s v="Apartment  5-19 Units"/>
    <n v="12"/>
    <s v="West Eugene Community Organization"/>
    <n v="4224444"/>
    <n v="877815"/>
    <m/>
    <m/>
    <s v="BAILEY HILL PARTNERS, LLC"/>
    <m/>
    <s v="3655 W 13TH AVE"/>
    <x v="1"/>
    <s v="Five or more units"/>
    <x v="0"/>
    <m/>
    <x v="1"/>
    <m/>
  </r>
  <r>
    <n v="436"/>
    <x v="0"/>
    <n v="14"/>
    <n v="2834"/>
    <n v="1"/>
    <d v="2014-10-09T00:00:00"/>
    <s v="Apartment  5-19 Units"/>
    <n v="12"/>
    <s v="West Eugene Community Organization"/>
    <n v="4224444"/>
    <n v="877815"/>
    <m/>
    <m/>
    <s v="BAILEY HILL PARTNERS, LLC"/>
    <m/>
    <s v="3655 W 13TH AVE"/>
    <x v="1"/>
    <s v="Five or more units"/>
    <x v="0"/>
    <m/>
    <x v="1"/>
    <m/>
  </r>
  <r>
    <n v="437"/>
    <x v="0"/>
    <n v="14"/>
    <n v="2835"/>
    <n v="1"/>
    <d v="2014-10-09T00:00:00"/>
    <s v="Apartment  5-19 Units"/>
    <n v="18"/>
    <s v="West Eugene Community Organization"/>
    <n v="4224444"/>
    <n v="877815"/>
    <m/>
    <m/>
    <s v="BAILEY HILL PARTNERS, LLC"/>
    <m/>
    <s v="3655 W 13TH AVE"/>
    <x v="1"/>
    <s v="Five or more units"/>
    <x v="0"/>
    <m/>
    <x v="1"/>
    <m/>
  </r>
  <r>
    <n v="438"/>
    <x v="0"/>
    <n v="14"/>
    <n v="2836"/>
    <n v="1"/>
    <d v="2014-10-09T00:00:00"/>
    <s v="Apartment  5-19 Units"/>
    <n v="12"/>
    <s v="West Eugene Community Organization"/>
    <n v="4224444"/>
    <n v="877815"/>
    <m/>
    <m/>
    <s v="BAILEY HILL PARTNERS, LLC"/>
    <m/>
    <s v="3655 W 13TH AVE"/>
    <x v="1"/>
    <s v="Five or more units"/>
    <x v="0"/>
    <m/>
    <x v="1"/>
    <m/>
  </r>
  <r>
    <n v="439"/>
    <x v="0"/>
    <n v="14"/>
    <n v="3560"/>
    <n v="1"/>
    <d v="2014-10-09T00:00:00"/>
    <s v="Apartment  20+ Units"/>
    <n v="30"/>
    <s v="Crest Drive Citizens Association"/>
    <n v="4239115"/>
    <n v="870139"/>
    <m/>
    <s v="Cascade Manor"/>
    <s v="CASCADE MANOR INC"/>
    <m/>
    <s v="65 W 30TH AVE"/>
    <x v="1"/>
    <s v="Five or more units"/>
    <x v="0"/>
    <s v="could be GQ but considered MF"/>
    <x v="1"/>
    <m/>
  </r>
  <r>
    <n v="440"/>
    <x v="0"/>
    <n v="14"/>
    <n v="1131"/>
    <n v="1"/>
    <d v="2014-10-15T00:00:00"/>
    <s v="Single Family Dwelling"/>
    <n v="1"/>
    <s v="River Road Community Organization"/>
    <n v="4226411"/>
    <n v="895004"/>
    <m/>
    <m/>
    <s v="FLECK DARRELD M &amp; LINDA C"/>
    <m/>
    <s v="1797 BERWIN LN"/>
    <x v="1"/>
    <s v="Single-family detached"/>
    <x v="1"/>
    <m/>
    <x v="1"/>
    <m/>
  </r>
  <r>
    <n v="441"/>
    <x v="0"/>
    <n v="14"/>
    <n v="4372"/>
    <n v="1"/>
    <d v="2014-10-15T00:00:00"/>
    <s v="Single Family Dwelling"/>
    <n v="1"/>
    <s v="Active Bethel Citizens"/>
    <n v="4222265"/>
    <n v="890536"/>
    <m/>
    <m/>
    <s v="LASSEN JAMES (JIM)"/>
    <m/>
    <s v="1615 TANEY ST"/>
    <x v="1"/>
    <s v="Single-family detached"/>
    <x v="1"/>
    <m/>
    <x v="1"/>
    <m/>
  </r>
  <r>
    <n v="442"/>
    <x v="0"/>
    <n v="14"/>
    <n v="4731"/>
    <n v="1"/>
    <d v="2014-10-15T00:00:00"/>
    <s v="Single Family Dwelling"/>
    <n v="1"/>
    <s v="Cal Young Neighborhood Association"/>
    <n v="4239986"/>
    <n v="888871"/>
    <m/>
    <m/>
    <s v="ROBERTS TIM"/>
    <m/>
    <s v="1370 HAMMOCK ST"/>
    <x v="1"/>
    <s v="Single-family detached"/>
    <x v="1"/>
    <m/>
    <x v="1"/>
    <m/>
  </r>
  <r>
    <n v="443"/>
    <x v="0"/>
    <n v="14"/>
    <n v="5397"/>
    <n v="1"/>
    <d v="2014-10-17T00:00:00"/>
    <s v="Single Family Dwelling"/>
    <n v="1"/>
    <s v="Santa Clara Community Organization"/>
    <n v="4225744"/>
    <n v="903936"/>
    <m/>
    <m/>
    <s v="BRUCE WIECHERT CUSTOM HOMES"/>
    <m/>
    <s v="916 LEONARDS WAY"/>
    <x v="1"/>
    <s v="Single-family detached"/>
    <x v="1"/>
    <m/>
    <x v="1"/>
    <m/>
  </r>
  <r>
    <n v="444"/>
    <x v="0"/>
    <n v="14"/>
    <n v="3176"/>
    <n v="1"/>
    <d v="2014-10-20T00:00:00"/>
    <s v="Single Family Dwelling"/>
    <n v="1"/>
    <s v="Active Bethel Citizens"/>
    <n v="4212478"/>
    <n v="892607"/>
    <m/>
    <m/>
    <s v="POZDNYAKOVA TATYANA"/>
    <m/>
    <s v="5569 TRADITION ALY"/>
    <x v="1"/>
    <s v="Single-family detached"/>
    <x v="1"/>
    <m/>
    <x v="1"/>
    <m/>
  </r>
  <r>
    <n v="445"/>
    <x v="0"/>
    <n v="14"/>
    <n v="5439"/>
    <n v="1"/>
    <d v="2014-10-20T00:00:00"/>
    <s v="Single Family Dwelling"/>
    <n v="1"/>
    <s v="Santa Clara Community Organization"/>
    <n v="4225726"/>
    <n v="904254"/>
    <m/>
    <m/>
    <s v="WIECHERT BRUCE"/>
    <m/>
    <s v="3767 WOODVIEW AVE"/>
    <x v="1"/>
    <s v="Single-family detached"/>
    <x v="1"/>
    <m/>
    <x v="1"/>
    <m/>
  </r>
  <r>
    <n v="446"/>
    <x v="0"/>
    <n v="14"/>
    <n v="4732"/>
    <n v="1"/>
    <d v="2014-10-21T00:00:00"/>
    <s v="Single Family Dwelling"/>
    <n v="1"/>
    <s v="Southeast Neighbors"/>
    <n v="4241653"/>
    <n v="868326"/>
    <m/>
    <m/>
    <s v="SCHULTZ PAUL"/>
    <m/>
    <s v="3333 FERRY ST"/>
    <x v="1"/>
    <s v="Single-family detached"/>
    <x v="1"/>
    <m/>
    <x v="1"/>
    <m/>
  </r>
  <r>
    <n v="447"/>
    <x v="0"/>
    <n v="14"/>
    <n v="2528"/>
    <n v="1"/>
    <d v="2014-10-22T00:00:00"/>
    <s v="Single Family Dwelling"/>
    <n v="1"/>
    <s v="Active Bethel Citizens"/>
    <n v="4225618"/>
    <n v="886751"/>
    <m/>
    <m/>
    <s v="LONG RUSSELL"/>
    <m/>
    <s v="3335 BELL AVE"/>
    <x v="1"/>
    <s v="Single-family detached"/>
    <x v="1"/>
    <m/>
    <x v="1"/>
    <m/>
  </r>
  <r>
    <n v="448"/>
    <x v="0"/>
    <n v="14"/>
    <n v="4402"/>
    <n v="1"/>
    <d v="2014-10-23T00:00:00"/>
    <s v="Single Family Dwelling"/>
    <n v="1"/>
    <s v="Churchill Area Neighbors"/>
    <n v="4224097"/>
    <n v="867911"/>
    <m/>
    <s v="Pralanga 3 car A-2065"/>
    <s v="PAHLISCH HOMES INC"/>
    <m/>
    <s v="3534 SUMMIT SKY BLVD"/>
    <x v="1"/>
    <s v="Single-family detached"/>
    <x v="1"/>
    <m/>
    <x v="1"/>
    <m/>
  </r>
  <r>
    <n v="449"/>
    <x v="0"/>
    <n v="14"/>
    <n v="5170"/>
    <n v="1"/>
    <d v="2014-10-23T00:00:00"/>
    <s v="Single Family Dwelling"/>
    <n v="1"/>
    <s v="Churchill Area Neighbors"/>
    <n v="4223912"/>
    <n v="867838"/>
    <m/>
    <m/>
    <s v="PAHLISCH HOMES INC"/>
    <m/>
    <s v="3539 SUMMIT SKY BLVD"/>
    <x v="1"/>
    <s v="Single-family detached"/>
    <x v="1"/>
    <m/>
    <x v="1"/>
    <m/>
  </r>
  <r>
    <n v="450"/>
    <x v="0"/>
    <n v="14"/>
    <n v="5346"/>
    <n v="1"/>
    <d v="2014-10-23T00:00:00"/>
    <s v="Single Family Dwelling"/>
    <n v="1"/>
    <s v="Southeast Neighbors"/>
    <n v="4243743"/>
    <n v="864838"/>
    <m/>
    <m/>
    <s v="GANSEN CONSTRUCTION"/>
    <m/>
    <s v="3960 POTTER ST"/>
    <x v="1"/>
    <s v="Single-family detached"/>
    <x v="1"/>
    <m/>
    <x v="1"/>
    <m/>
  </r>
  <r>
    <n v="451"/>
    <x v="0"/>
    <n v="14"/>
    <n v="5714"/>
    <n v="1"/>
    <d v="2014-10-27T00:00:00"/>
    <s v="Single Family Dwelling"/>
    <n v="1"/>
    <s v="Santa Clara Community Organization"/>
    <n v="4225545"/>
    <n v="904080"/>
    <m/>
    <s v="Sequoia bonus room"/>
    <s v="BRUCE WIECHERT CUSTOM HOMES"/>
    <m/>
    <s v="3732 WOODVIEW AVE"/>
    <x v="1"/>
    <s v="Single-family detached"/>
    <x v="1"/>
    <m/>
    <x v="1"/>
    <m/>
  </r>
  <r>
    <n v="452"/>
    <x v="0"/>
    <n v="14"/>
    <n v="5715"/>
    <n v="1"/>
    <d v="2014-10-27T00:00:00"/>
    <s v="Single Family Dwelling"/>
    <n v="1"/>
    <s v="Santa Clara Community Organization"/>
    <n v="4225544"/>
    <n v="904022"/>
    <m/>
    <s v="Shaniko"/>
    <s v="BRUCE WIECHERT CUSTOM HOMES"/>
    <m/>
    <s v="3720 WOODVIEW AVE"/>
    <x v="1"/>
    <s v="Single-family detached"/>
    <x v="1"/>
    <m/>
    <x v="1"/>
    <m/>
  </r>
  <r>
    <n v="453"/>
    <x v="0"/>
    <n v="14"/>
    <n v="5783"/>
    <n v="1"/>
    <d v="2014-10-27T00:00:00"/>
    <s v="Single Family Dwelling"/>
    <n v="1"/>
    <s v="Santa Clara Community Organization"/>
    <n v="4225673"/>
    <n v="903930"/>
    <m/>
    <m/>
    <s v="WIECHERT BRUCE"/>
    <m/>
    <s v="920 LEONARDS WAY"/>
    <x v="1"/>
    <s v="Single-family detached"/>
    <x v="1"/>
    <m/>
    <x v="1"/>
    <m/>
  </r>
  <r>
    <n v="454"/>
    <x v="0"/>
    <n v="14"/>
    <n v="5784"/>
    <n v="1"/>
    <d v="2014-10-27T00:00:00"/>
    <s v="Single Family Dwelling"/>
    <n v="1"/>
    <s v="Santa Clara Community Organization"/>
    <n v="4225721"/>
    <n v="904123"/>
    <m/>
    <m/>
    <s v="BRUCE WIECHERT CUSTOM HOMES"/>
    <m/>
    <s v="3741 WOODVIEW AVE"/>
    <x v="1"/>
    <s v="Single-family detached"/>
    <x v="1"/>
    <m/>
    <x v="1"/>
    <m/>
  </r>
  <r>
    <n v="455"/>
    <x v="0"/>
    <n v="14"/>
    <n v="5631"/>
    <n v="1"/>
    <d v="2014-10-29T00:00:00"/>
    <s v="Mfg Home - Not in a Park"/>
    <n v="1"/>
    <s v="River Road Community Organization"/>
    <n v="4228642"/>
    <n v="894831"/>
    <m/>
    <m/>
    <s v="KREINDEL RICO"/>
    <m/>
    <s v="571 HAMILTON AVE"/>
    <x v="1"/>
    <s v="Single-family detached"/>
    <x v="1"/>
    <m/>
    <x v="1"/>
    <m/>
  </r>
  <r>
    <n v="456"/>
    <x v="0"/>
    <n v="14"/>
    <n v="5475"/>
    <n v="1"/>
    <d v="2014-10-30T00:00:00"/>
    <s v="Single Family Dwelling"/>
    <n v="1"/>
    <s v="Churchill Area Neighbors"/>
    <n v="4227394"/>
    <n v="871488"/>
    <m/>
    <m/>
    <s v="JORDAN IVERSON SIGNATURE HOMES DBA"/>
    <m/>
    <s v="2766 HALLMARK LN"/>
    <x v="1"/>
    <s v="Single-family detached"/>
    <x v="1"/>
    <m/>
    <x v="1"/>
    <m/>
  </r>
  <r>
    <n v="457"/>
    <x v="0"/>
    <n v="14"/>
    <n v="5634"/>
    <n v="1"/>
    <d v="2014-10-30T00:00:00"/>
    <s v="Single Family Dwelling"/>
    <n v="1"/>
    <s v="Crest Drive Citizens Association"/>
    <n v="4236125"/>
    <n v="867409"/>
    <m/>
    <m/>
    <s v="AGUERO JESSE"/>
    <m/>
    <s v="824 W 35TH PL"/>
    <x v="1"/>
    <s v="Single-family detached"/>
    <x v="1"/>
    <m/>
    <x v="1"/>
    <m/>
  </r>
  <r>
    <n v="458"/>
    <x v="0"/>
    <n v="14"/>
    <n v="5689"/>
    <n v="1"/>
    <d v="2014-10-30T00:00:00"/>
    <s v="Single Family Dwelling"/>
    <n v="1"/>
    <s v="River Road Community Organization"/>
    <n v="4225063"/>
    <n v="895649"/>
    <m/>
    <m/>
    <s v="CRESCENT HOMES INC"/>
    <m/>
    <s v="1918 DEBRA SUE CT"/>
    <x v="1"/>
    <s v="Single-family detached"/>
    <x v="1"/>
    <m/>
    <x v="1"/>
    <m/>
  </r>
  <r>
    <n v="459"/>
    <x v="0"/>
    <n v="14"/>
    <n v="5721"/>
    <n v="1"/>
    <d v="2014-10-30T00:00:00"/>
    <s v="Single Family Dwelling"/>
    <n v="1"/>
    <s v="River Road Community Organization"/>
    <n v="4225116"/>
    <n v="895649"/>
    <m/>
    <m/>
    <s v="CRESCENT HOMES INC"/>
    <m/>
    <s v="1914 DEBRA SUE CT"/>
    <x v="1"/>
    <s v="Single-family detached"/>
    <x v="1"/>
    <m/>
    <x v="1"/>
    <m/>
  </r>
  <r>
    <n v="460"/>
    <x v="0"/>
    <n v="14"/>
    <n v="5057"/>
    <n v="1"/>
    <d v="2014-10-31T00:00:00"/>
    <s v="Single Family Dwelling"/>
    <n v="1"/>
    <s v="Santa Clara Community Organization"/>
    <n v="4228342"/>
    <n v="906710"/>
    <m/>
    <m/>
    <s v="PARKER DON"/>
    <m/>
    <s v="99 SPRING CREEK DR"/>
    <x v="1"/>
    <s v="Single-family detached"/>
    <x v="1"/>
    <m/>
    <x v="1"/>
    <m/>
  </r>
  <r>
    <n v="461"/>
    <x v="0"/>
    <n v="14"/>
    <n v="5781"/>
    <n v="1"/>
    <d v="2014-11-04T00:00:00"/>
    <s v="Single Family Dwelling"/>
    <n v="1"/>
    <s v="Southeast Neighbors"/>
    <n v="4241764"/>
    <n v="869134"/>
    <m/>
    <m/>
    <s v="MASSIMI TERRA"/>
    <m/>
    <s v="514 E 31ST AVE"/>
    <x v="1"/>
    <s v="Single-family detached"/>
    <x v="1"/>
    <m/>
    <x v="1"/>
    <m/>
  </r>
  <r>
    <n v="462"/>
    <x v="0"/>
    <n v="14"/>
    <n v="4286"/>
    <n v="1"/>
    <d v="2014-11-05T00:00:00"/>
    <s v="Single Family Dwelling"/>
    <n v="1"/>
    <s v="River Road Community Organization"/>
    <n v="4224562"/>
    <n v="894704"/>
    <m/>
    <m/>
    <s v="G &amp; R BUILDING CONCEPTS"/>
    <m/>
    <s v="1798 ALLEA DR"/>
    <x v="1"/>
    <s v="Single-family detached"/>
    <x v="1"/>
    <m/>
    <x v="1"/>
    <m/>
  </r>
  <r>
    <n v="463"/>
    <x v="0"/>
    <n v="14"/>
    <n v="5684"/>
    <n v="1"/>
    <d v="2014-11-06T00:00:00"/>
    <s v="Single Family Dwelling"/>
    <n v="1"/>
    <s v="Active Bethel Citizens"/>
    <n v="4211773"/>
    <n v="889995"/>
    <m/>
    <s v="Jordan 2 car"/>
    <s v="HAYDEN HOMES LLC"/>
    <m/>
    <s v="5759 AVALON ALY"/>
    <x v="1"/>
    <s v="Single-family detached"/>
    <x v="1"/>
    <m/>
    <x v="1"/>
    <m/>
  </r>
  <r>
    <n v="464"/>
    <x v="0"/>
    <n v="14"/>
    <n v="5892"/>
    <n v="1"/>
    <d v="2014-11-06T00:00:00"/>
    <s v="Single Family Dwelling"/>
    <n v="1"/>
    <s v="Active Bethel Citizens"/>
    <n v="4211817"/>
    <n v="889994"/>
    <m/>
    <s v="Metolius"/>
    <s v="HAYDEN HOMES LLC"/>
    <m/>
    <s v="5749 AVALON ALY"/>
    <x v="1"/>
    <s v="Single-family detached"/>
    <x v="1"/>
    <m/>
    <x v="1"/>
    <m/>
  </r>
  <r>
    <n v="465"/>
    <x v="0"/>
    <n v="14"/>
    <n v="6081"/>
    <n v="1"/>
    <d v="2014-11-06T00:00:00"/>
    <s v="Single Family Dwelling"/>
    <n v="1"/>
    <s v="Northeast Neighbors"/>
    <n v="4249021"/>
    <n v="895283"/>
    <m/>
    <s v="005-353"/>
    <s v="FUTURE B HOMES INC"/>
    <m/>
    <s v="2962 LORD BYRON PL"/>
    <x v="1"/>
    <s v="Single-family detached"/>
    <x v="1"/>
    <m/>
    <x v="1"/>
    <m/>
  </r>
  <r>
    <n v="466"/>
    <x v="0"/>
    <n v="14"/>
    <n v="5562"/>
    <n v="1"/>
    <d v="2014-11-13T00:00:00"/>
    <s v="Single Family Dwelling"/>
    <n v="1"/>
    <s v="Santa Clara Community Organization"/>
    <n v="4227026"/>
    <n v="899169"/>
    <m/>
    <m/>
    <s v="OLSEN ROBERT D"/>
    <m/>
    <s v="581 IRVING RD"/>
    <x v="1"/>
    <s v="Single-family detached"/>
    <x v="1"/>
    <m/>
    <x v="1"/>
    <m/>
  </r>
  <r>
    <n v="467"/>
    <x v="0"/>
    <n v="14"/>
    <n v="5883"/>
    <n v="1"/>
    <d v="2014-11-14T00:00:00"/>
    <s v="Single Family Dwelling"/>
    <n v="1"/>
    <s v="River Road Community Organization"/>
    <n v="4230547"/>
    <n v="887004"/>
    <m/>
    <m/>
    <s v="HOMEBUYERS.ORG LLC"/>
    <m/>
    <s v="287 KNAPP LN"/>
    <x v="1"/>
    <s v="Single-family detached"/>
    <x v="1"/>
    <m/>
    <x v="1"/>
    <m/>
  </r>
  <r>
    <n v="468"/>
    <x v="0"/>
    <n v="14"/>
    <n v="6189"/>
    <n v="1"/>
    <d v="2014-11-14T00:00:00"/>
    <s v="Single Family Dwelling"/>
    <n v="1"/>
    <s v="Jefferson Westside Neighbors"/>
    <n v="4237288"/>
    <n v="877318"/>
    <m/>
    <m/>
    <s v="ST VINCENT DE PAUL"/>
    <m/>
    <s v="1364 JEFFERSON ST"/>
    <x v="1"/>
    <s v="Single-family detached"/>
    <x v="1"/>
    <m/>
    <x v="1"/>
    <m/>
  </r>
  <r>
    <n v="469"/>
    <x v="0"/>
    <n v="14"/>
    <n v="5071"/>
    <n v="1"/>
    <d v="2014-11-17T00:00:00"/>
    <s v="Single Family Dwelling"/>
    <n v="1"/>
    <s v="Laurel Hill Valley Citizens"/>
    <n v="4253446"/>
    <n v="872000"/>
    <m/>
    <m/>
    <s v="CRYMES ROBERT &amp; JILL"/>
    <m/>
    <s v="3688 SNOWBERRY RD"/>
    <x v="1"/>
    <s v="Single-family detached"/>
    <x v="1"/>
    <m/>
    <x v="1"/>
    <m/>
  </r>
  <r>
    <n v="470"/>
    <x v="0"/>
    <n v="14"/>
    <n v="6082"/>
    <n v="1"/>
    <d v="2014-11-17T00:00:00"/>
    <s v="Single Family Dwelling"/>
    <n v="1"/>
    <s v="Santa Clara Community Organization"/>
    <n v="4231785"/>
    <n v="900704"/>
    <m/>
    <m/>
    <s v="FUTURE B HOMES INC"/>
    <m/>
    <s v="515 SILVER MEADOWS DR"/>
    <x v="1"/>
    <s v="Single-family detached"/>
    <x v="1"/>
    <m/>
    <x v="1"/>
    <m/>
  </r>
  <r>
    <n v="471"/>
    <x v="0"/>
    <n v="14"/>
    <n v="6133"/>
    <n v="1"/>
    <d v="2014-11-17T00:00:00"/>
    <s v="Single Family Dwelling"/>
    <n v="1"/>
    <s v="Santa Clara Community Organization"/>
    <n v="4228605"/>
    <n v="897675"/>
    <m/>
    <m/>
    <s v="818 SJL LLC"/>
    <m/>
    <s v="303 LENORE LP"/>
    <x v="1"/>
    <s v="Single-family detached"/>
    <x v="1"/>
    <m/>
    <x v="1"/>
    <m/>
  </r>
  <r>
    <n v="472"/>
    <x v="0"/>
    <n v="14"/>
    <n v="6186"/>
    <n v="1"/>
    <d v="2014-11-20T00:00:00"/>
    <s v="Mfg Home - Not in a Park"/>
    <n v="1"/>
    <s v="River Road Community Organization"/>
    <n v="4228601"/>
    <n v="894770"/>
    <m/>
    <m/>
    <s v="KREINDEL RICO"/>
    <m/>
    <s v="581 HAMILTON AVE"/>
    <x v="1"/>
    <s v="Single-family detached"/>
    <x v="1"/>
    <m/>
    <x v="1"/>
    <m/>
  </r>
  <r>
    <n v="473"/>
    <x v="0"/>
    <n v="14"/>
    <n v="3594"/>
    <n v="1"/>
    <d v="2014-11-21T00:00:00"/>
    <s v="Single Family Dwelling"/>
    <n v="1"/>
    <s v="Churchill Area Neighbors"/>
    <n v="4224708"/>
    <n v="867858"/>
    <m/>
    <s v="Ridgefield"/>
    <s v="TIMBERLINE HILLS INVESTORS LLC"/>
    <m/>
    <s v="3590 MOUNTAIN QUAIL LN"/>
    <x v="1"/>
    <s v="Single-family detached"/>
    <x v="1"/>
    <m/>
    <x v="1"/>
    <m/>
  </r>
  <r>
    <n v="474"/>
    <x v="0"/>
    <n v="14"/>
    <n v="3824"/>
    <n v="1"/>
    <d v="2014-11-21T00:00:00"/>
    <s v="Single Family Dwelling"/>
    <n v="1"/>
    <s v="Churchill Area Neighbors"/>
    <n v="4224681"/>
    <n v="867940"/>
    <m/>
    <m/>
    <s v="PAHLISCH HOMES INC"/>
    <m/>
    <s v="3580 MOUNTAIN QUAIL LN"/>
    <x v="1"/>
    <s v="Single-family detached"/>
    <x v="1"/>
    <m/>
    <x v="1"/>
    <m/>
  </r>
  <r>
    <n v="475"/>
    <x v="0"/>
    <n v="14"/>
    <n v="3829"/>
    <n v="1"/>
    <d v="2014-11-21T00:00:00"/>
    <s v="Single Family Dwelling"/>
    <n v="1"/>
    <s v="Churchill Area Neighbors"/>
    <n v="4224647"/>
    <n v="868004"/>
    <m/>
    <m/>
    <s v="PAHLISCH HOMES INC"/>
    <m/>
    <s v="3570 MOUNTAIN QUAIL LN"/>
    <x v="1"/>
    <s v="Single-family detached"/>
    <x v="1"/>
    <m/>
    <x v="1"/>
    <m/>
  </r>
  <r>
    <n v="476"/>
    <x v="0"/>
    <n v="14"/>
    <n v="6302"/>
    <n v="1"/>
    <d v="2014-11-21T00:00:00"/>
    <s v="Single Family Dwelling"/>
    <n v="1"/>
    <s v="River Road Community Organization"/>
    <n v="4225159"/>
    <n v="895879"/>
    <m/>
    <m/>
    <s v="TK HOMES"/>
    <m/>
    <s v="1950 DEBRA SUE CT"/>
    <x v="1"/>
    <s v="Single-family detached"/>
    <x v="1"/>
    <m/>
    <x v="1"/>
    <m/>
  </r>
  <r>
    <n v="477"/>
    <x v="0"/>
    <n v="14"/>
    <n v="6329"/>
    <n v="1"/>
    <d v="2014-11-24T00:00:00"/>
    <s v="Single Family Dwelling"/>
    <n v="1"/>
    <s v="Santa Clara Community Organization"/>
    <n v="4231341"/>
    <n v="907358"/>
    <m/>
    <s v="Paxton"/>
    <s v="NORDIC HOMES &amp; CONSTRUCTION"/>
    <m/>
    <s v="4442 WENDOVER ST"/>
    <x v="1"/>
    <s v="Single-family detached"/>
    <x v="1"/>
    <m/>
    <x v="1"/>
    <m/>
  </r>
  <r>
    <n v="478"/>
    <x v="0"/>
    <n v="14"/>
    <n v="6357"/>
    <n v="1"/>
    <d v="2014-11-24T00:00:00"/>
    <s v="Single Family Dwelling"/>
    <n v="1"/>
    <s v="Santa Clara Community Organization"/>
    <n v="4225723"/>
    <n v="904191"/>
    <m/>
    <m/>
    <s v="BRUCE WIECHERT CUSTOM HOMES"/>
    <m/>
    <s v="3755 WOODVIEW AVE"/>
    <x v="1"/>
    <s v="Single-family detached"/>
    <x v="1"/>
    <m/>
    <x v="1"/>
    <m/>
  </r>
  <r>
    <n v="479"/>
    <x v="0"/>
    <n v="14"/>
    <n v="6355"/>
    <n v="1"/>
    <d v="2014-11-25T00:00:00"/>
    <s v="Single Family Dwelling"/>
    <n v="1"/>
    <s v="Santa Clara Community Organization"/>
    <n v="4226131"/>
    <n v="903752"/>
    <m/>
    <m/>
    <s v="BRUCE WIECHERT CUSTOM HOMES"/>
    <m/>
    <s v="3622 STARK ST"/>
    <x v="1"/>
    <s v="Single-family detached"/>
    <x v="1"/>
    <m/>
    <x v="1"/>
    <m/>
  </r>
  <r>
    <n v="480"/>
    <x v="0"/>
    <n v="14"/>
    <n v="6105"/>
    <n v="1"/>
    <d v="2014-12-01T00:00:00"/>
    <s v="Single Family Dwelling"/>
    <n v="1"/>
    <s v="Northeast Neighbors"/>
    <n v="4251054"/>
    <n v="894765"/>
    <m/>
    <m/>
    <s v="ANSLOW &amp; DEGENEAULT"/>
    <m/>
    <s v="2685 VALLEY FORGE DR"/>
    <x v="1"/>
    <s v="Single-family detached"/>
    <x v="1"/>
    <m/>
    <x v="1"/>
    <m/>
  </r>
  <r>
    <n v="481"/>
    <x v="0"/>
    <n v="14"/>
    <n v="6732"/>
    <n v="1"/>
    <d v="2014-12-02T00:00:00"/>
    <s v="Single Family Dwelling"/>
    <n v="1"/>
    <s v="Active Bethel Citizens"/>
    <n v="4224743"/>
    <n v="885766"/>
    <m/>
    <m/>
    <s v="ALVORD-TAYLOR INC"/>
    <m/>
    <s v="3440 WOOD AVE"/>
    <x v="1"/>
    <s v="Single-family detached"/>
    <x v="1"/>
    <m/>
    <x v="1"/>
    <m/>
  </r>
  <r>
    <n v="482"/>
    <x v="0"/>
    <n v="14"/>
    <n v="6561"/>
    <n v="1"/>
    <d v="2014-12-03T00:00:00"/>
    <s v="Single Family Dwelling"/>
    <n v="1"/>
    <s v="Santa Clara Community Organization"/>
    <n v="4225546"/>
    <n v="904262"/>
    <m/>
    <s v="Mascord 22151A"/>
    <s v="BRUCE WIECHERT CUSTOM HOMES"/>
    <m/>
    <s v="3768 WOODVIEW AVE"/>
    <x v="1"/>
    <s v="Single-family detached"/>
    <x v="1"/>
    <m/>
    <x v="1"/>
    <m/>
  </r>
  <r>
    <n v="483"/>
    <x v="0"/>
    <n v="14"/>
    <n v="6811"/>
    <n v="1"/>
    <d v="2014-12-03T00:00:00"/>
    <s v="Mfg Home Park or Court"/>
    <n v="1"/>
    <s v="West Eugene Community Organization"/>
    <n v="4221599"/>
    <n v="877190"/>
    <m/>
    <m/>
    <s v="CHURCHILL MEADOWS MHC LLC"/>
    <m/>
    <s v="1415 S BERTELSEN RD, Unit 124"/>
    <x v="1"/>
    <s v="Single-family detached"/>
    <x v="1"/>
    <m/>
    <x v="1"/>
    <m/>
  </r>
  <r>
    <n v="484"/>
    <x v="0"/>
    <n v="14"/>
    <n v="6406"/>
    <n v="1"/>
    <d v="2014-12-05T00:00:00"/>
    <s v="Single Family Dwelling"/>
    <n v="1"/>
    <s v="River Road Community Organization"/>
    <n v="4225163"/>
    <n v="895940"/>
    <m/>
    <s v="Kayla"/>
    <s v="RIDGEWOOD CONSTRUCTION"/>
    <m/>
    <s v="1958 DEBRA SUE CT"/>
    <x v="1"/>
    <s v="Single-family detached"/>
    <x v="1"/>
    <m/>
    <x v="1"/>
    <m/>
  </r>
  <r>
    <n v="485"/>
    <x v="0"/>
    <n v="14"/>
    <n v="6555"/>
    <n v="1"/>
    <d v="2014-12-09T00:00:00"/>
    <s v="Single Family Dwelling"/>
    <n v="1"/>
    <s v="Active Bethel Citizens"/>
    <n v="4212037"/>
    <n v="889722"/>
    <m/>
    <s v="Waterville 2-car"/>
    <s v="HAYDEN HOMES LLC"/>
    <m/>
    <s v="1482 MCCARTY WAY"/>
    <x v="1"/>
    <s v="Single-family detached"/>
    <x v="1"/>
    <m/>
    <x v="1"/>
    <m/>
  </r>
  <r>
    <n v="486"/>
    <x v="0"/>
    <n v="14"/>
    <n v="6405"/>
    <n v="1"/>
    <d v="2014-12-10T00:00:00"/>
    <s v="Single Family Dwelling"/>
    <n v="1"/>
    <s v="River Road Community Organization"/>
    <n v="4225166"/>
    <n v="895983"/>
    <m/>
    <s v="Anna"/>
    <s v="RIDGEWOOD CONSTRUCTION"/>
    <m/>
    <s v="1972 DEBRA SUE CT"/>
    <x v="1"/>
    <s v="Single-family detached"/>
    <x v="1"/>
    <m/>
    <x v="1"/>
    <m/>
  </r>
  <r>
    <n v="487"/>
    <x v="0"/>
    <n v="14"/>
    <n v="6745"/>
    <n v="1"/>
    <d v="2014-12-10T00:00:00"/>
    <s v="Single Family Dwelling"/>
    <n v="1"/>
    <s v="Cal Young Neighborhood Association"/>
    <n v="4237075"/>
    <n v="888610"/>
    <m/>
    <s v="Metolious Wiechert"/>
    <s v="BRUCE WIECHERT CUSTOM HOMES"/>
    <m/>
    <s v="1238 WOODFIELD DR"/>
    <x v="1"/>
    <s v="Single-family detached"/>
    <x v="1"/>
    <m/>
    <x v="1"/>
    <m/>
  </r>
  <r>
    <n v="488"/>
    <x v="0"/>
    <n v="14"/>
    <n v="6746"/>
    <n v="1"/>
    <d v="2014-12-10T00:00:00"/>
    <s v="Single Family Dwelling"/>
    <n v="1"/>
    <s v="Santa Clara Community Organization"/>
    <n v="4225719"/>
    <n v="904060"/>
    <m/>
    <m/>
    <s v="BRUCE WIECHERT CUSTOM HOMES"/>
    <m/>
    <s v="3725 WOODVIEW AVE"/>
    <x v="1"/>
    <s v="Single-family detached"/>
    <x v="1"/>
    <m/>
    <x v="1"/>
    <m/>
  </r>
  <r>
    <n v="489"/>
    <x v="0"/>
    <n v="14"/>
    <n v="5886"/>
    <n v="1"/>
    <d v="2014-12-12T00:00:00"/>
    <s v="Single Family Dwelling"/>
    <n v="1"/>
    <s v="Laurel Hill Valley Citizens"/>
    <n v="4253359"/>
    <n v="872273"/>
    <m/>
    <m/>
    <s v="NEIWERT DEAN D &amp; TIFFANY M"/>
    <m/>
    <s v="3642 ROCKCRESS RD"/>
    <x v="1"/>
    <s v="Single-family detached"/>
    <x v="1"/>
    <m/>
    <x v="1"/>
    <m/>
  </r>
  <r>
    <n v="490"/>
    <x v="0"/>
    <n v="14"/>
    <n v="5618"/>
    <n v="1"/>
    <d v="2014-12-18T00:00:00"/>
    <s v="Single Family Dwelling"/>
    <n v="1"/>
    <s v="Crest Drive Citizens Association"/>
    <n v="4236439"/>
    <n v="866887"/>
    <m/>
    <m/>
    <s v="ALLARDT MARY FRANCES"/>
    <m/>
    <s v="810 W 38TH AVE"/>
    <x v="1"/>
    <s v="Single-family detached"/>
    <x v="1"/>
    <m/>
    <x v="1"/>
    <m/>
  </r>
  <r>
    <n v="491"/>
    <x v="0"/>
    <n v="14"/>
    <n v="4277"/>
    <n v="1"/>
    <d v="2014-12-23T00:00:00"/>
    <s v="Single Family Dwelling"/>
    <n v="1"/>
    <s v="Northeast Neighbors"/>
    <n v="4243353"/>
    <n v="900395"/>
    <m/>
    <m/>
    <s v="ADKINS MARK"/>
    <m/>
    <s v="3848 GILHAM RD"/>
    <x v="1"/>
    <s v="Single-family detached"/>
    <x v="1"/>
    <m/>
    <x v="1"/>
    <m/>
  </r>
  <r>
    <n v="492"/>
    <x v="0"/>
    <n v="14"/>
    <n v="4677"/>
    <n v="1"/>
    <d v="2014-12-23T00:00:00"/>
    <s v="Single Family Dwelling"/>
    <n v="1"/>
    <s v="Churchill Area Neighbors"/>
    <n v="4224940"/>
    <n v="867802"/>
    <m/>
    <m/>
    <s v="TIMBERLINE HILLS INVESTORS LLC"/>
    <m/>
    <s v="3433 SUMMIT SKY BLVD"/>
    <x v="1"/>
    <s v="Single-family detached"/>
    <x v="1"/>
    <m/>
    <x v="1"/>
    <m/>
  </r>
  <r>
    <n v="493"/>
    <x v="0"/>
    <n v="14"/>
    <n v="6945"/>
    <n v="1"/>
    <d v="2014-12-23T00:00:00"/>
    <s v="Single Family Dwelling"/>
    <n v="1"/>
    <s v="Churchill Area Neighbors"/>
    <n v="4224650"/>
    <n v="876968"/>
    <m/>
    <s v="Redrock Model"/>
    <s v="BRUCE WIECHERT CUSTOM HOMES"/>
    <m/>
    <s v="3748 PACHYSANDRA PL"/>
    <x v="1"/>
    <s v="Single-family detached"/>
    <x v="1"/>
    <m/>
    <x v="1"/>
    <m/>
  </r>
  <r>
    <n v="494"/>
    <x v="0"/>
    <n v="14"/>
    <n v="6165"/>
    <n v="1"/>
    <d v="2014-12-24T00:00:00"/>
    <s v="Single Family Dwelling"/>
    <n v="1"/>
    <s v="Southeast Neighbors"/>
    <n v="4247032"/>
    <n v="864594"/>
    <m/>
    <m/>
    <s v="HEITMAN CUSTOM HOMES"/>
    <m/>
    <s v="4022 SPRING KNOLL DR"/>
    <x v="1"/>
    <s v="Single-family detached"/>
    <x v="1"/>
    <m/>
    <x v="1"/>
    <m/>
  </r>
  <r>
    <n v="495"/>
    <x v="0"/>
    <n v="14"/>
    <n v="6591"/>
    <n v="1"/>
    <d v="2014-12-24T00:00:00"/>
    <s v="Single Family Dwelling"/>
    <n v="1"/>
    <s v="Northeast Neighbors"/>
    <n v="4244822"/>
    <n v="899514"/>
    <m/>
    <m/>
    <s v="HEITMAN CUSTOM HOMES"/>
    <m/>
    <s v="3735 NORWICH AVE"/>
    <x v="1"/>
    <s v="Single-family detached"/>
    <x v="1"/>
    <m/>
    <x v="1"/>
    <m/>
  </r>
  <r>
    <n v="496"/>
    <x v="0"/>
    <n v="14"/>
    <n v="7074"/>
    <n v="1"/>
    <d v="2014-12-24T00:00:00"/>
    <s v="Single Family Dwelling"/>
    <n v="1"/>
    <s v="Cal Young Neighborhood Association"/>
    <n v="4237078"/>
    <n v="888660"/>
    <m/>
    <s v="Thornsby"/>
    <s v="BRUCE WIECHERT CUSTOM HOMES"/>
    <m/>
    <s v="1246 WOODFIELD DR"/>
    <x v="1"/>
    <s v="Single-family detached"/>
    <x v="1"/>
    <m/>
    <x v="1"/>
    <m/>
  </r>
  <r>
    <n v="497"/>
    <x v="0"/>
    <n v="14"/>
    <n v="7111"/>
    <n v="1"/>
    <d v="2014-12-24T00:00:00"/>
    <s v="Single Family Dwelling"/>
    <n v="1"/>
    <s v="Churchill Area Neighbors"/>
    <n v="4224498"/>
    <n v="876966"/>
    <m/>
    <m/>
    <s v="WIECHERT BRUCE"/>
    <m/>
    <s v="3762 PACHYSANDRA PL"/>
    <x v="1"/>
    <s v="Single-family detached"/>
    <x v="1"/>
    <m/>
    <x v="1"/>
    <m/>
  </r>
  <r>
    <n v="498"/>
    <x v="0"/>
    <n v="14"/>
    <n v="7073"/>
    <n v="1"/>
    <d v="2014-12-26T00:00:00"/>
    <s v="Single Family Dwelling"/>
    <n v="1"/>
    <s v="Churchill Area Neighbors"/>
    <n v="4224720"/>
    <n v="876968"/>
    <m/>
    <s v="Sequoia"/>
    <s v="BRUCE WIECHERT CUSTOM HOMES"/>
    <m/>
    <s v="3742 PACHYSANDRA PL"/>
    <x v="1"/>
    <s v="Single-family detached"/>
    <x v="1"/>
    <m/>
    <x v="1"/>
    <m/>
  </r>
  <r>
    <n v="499"/>
    <x v="0"/>
    <n v="14"/>
    <n v="7105"/>
    <n v="1"/>
    <d v="2014-12-26T00:00:00"/>
    <s v="Single Family Dwelling"/>
    <n v="1"/>
    <s v="Northeast Neighbors"/>
    <n v="4249022"/>
    <n v="895313"/>
    <m/>
    <s v="Crescent Village"/>
    <s v="FUTURE B HOMES INC"/>
    <m/>
    <s v="2972 LORD BYRON PL"/>
    <x v="1"/>
    <s v="Single-family detached"/>
    <x v="1"/>
    <m/>
    <x v="1"/>
    <m/>
  </r>
  <r>
    <n v="500"/>
    <x v="0"/>
    <n v="14"/>
    <n v="7051"/>
    <n v="1"/>
    <d v="2014-12-30T00:00:00"/>
    <s v="Single Family Dwelling"/>
    <n v="1"/>
    <s v="Active Bethel Citizens"/>
    <n v="4221806"/>
    <n v="885486"/>
    <m/>
    <m/>
    <s v="UNIVERSITY OF OREGON"/>
    <m/>
    <s v="382 HOPE LP"/>
    <x v="1"/>
    <s v="Single-family detached"/>
    <x v="1"/>
    <m/>
    <x v="1"/>
    <m/>
  </r>
  <r>
    <n v="501"/>
    <x v="0"/>
    <n v="14"/>
    <n v="6856"/>
    <n v="1"/>
    <d v="2014-12-31T00:00:00"/>
    <s v="Single Family Dwelling"/>
    <n v="1"/>
    <s v="Northeast Neighbors"/>
    <n v="4246077"/>
    <n v="895976"/>
    <m/>
    <s v="The Rockwood"/>
    <s v="HAYDEN HOMES LLC"/>
    <m/>
    <s v="3025 GUADALUPE WAY"/>
    <x v="1"/>
    <s v="Single-family detached"/>
    <x v="1"/>
    <m/>
    <x v="1"/>
    <m/>
  </r>
  <r>
    <n v="502"/>
    <x v="0"/>
    <n v="14"/>
    <n v="6857"/>
    <n v="1"/>
    <d v="2014-12-31T00:00:00"/>
    <s v="Single Family Dwelling"/>
    <n v="1"/>
    <s v="Northeast Neighbors"/>
    <n v="4246273"/>
    <n v="895967"/>
    <m/>
    <s v="Linwood"/>
    <s v="HAYDEN HOMES LLC"/>
    <m/>
    <s v="3041 GUADALUPE WAY"/>
    <x v="1"/>
    <s v="Single-family detached"/>
    <x v="1"/>
    <m/>
    <x v="1"/>
    <m/>
  </r>
  <r>
    <n v="503"/>
    <x v="0"/>
    <n v="14"/>
    <n v="6859"/>
    <n v="1"/>
    <d v="2014-12-31T00:00:00"/>
    <s v="Single Family Dwelling"/>
    <n v="1"/>
    <s v="Northeast Neighbors"/>
    <n v="4245941"/>
    <n v="895918"/>
    <m/>
    <s v="The Middleton - Lot #21"/>
    <s v="HAYDEN HOMES LLC"/>
    <m/>
    <s v="3011 GUADALUPE WAY"/>
    <x v="1"/>
    <s v="Single-family detached"/>
    <x v="1"/>
    <m/>
    <x v="1"/>
    <m/>
  </r>
  <r>
    <n v="504"/>
    <x v="0"/>
    <n v="14"/>
    <n v="6860"/>
    <n v="1"/>
    <d v="2014-12-31T00:00:00"/>
    <s v="Single Family Dwelling"/>
    <n v="1"/>
    <s v="Northeast Neighbors"/>
    <n v="4246173"/>
    <n v="895971"/>
    <m/>
    <s v="The Middleton - Lot #13"/>
    <s v="HAYDEN HOMES LLC"/>
    <m/>
    <s v="3039 GUADALUPE WAY"/>
    <x v="1"/>
    <s v="Single-family detached"/>
    <x v="1"/>
    <m/>
    <x v="1"/>
    <m/>
  </r>
  <r>
    <n v="505"/>
    <x v="0"/>
    <n v="14"/>
    <n v="6863"/>
    <n v="1"/>
    <d v="2014-12-31T00:00:00"/>
    <s v="Single Family Dwelling"/>
    <n v="1"/>
    <s v="Northeast Neighbors"/>
    <n v="4245968"/>
    <n v="895980"/>
    <m/>
    <s v="The Talent - Lot #19"/>
    <s v="HAYDEN HOMES LLC"/>
    <m/>
    <s v="3021 GUADALUPE WAY"/>
    <x v="1"/>
    <s v="Single-family detached"/>
    <x v="1"/>
    <m/>
    <x v="1"/>
    <m/>
  </r>
</pivotCacheRecords>
</file>

<file path=xl/pivotCache/pivotCacheRecords6.xml><?xml version="1.0" encoding="utf-8"?>
<pivotCacheRecords xmlns="http://schemas.openxmlformats.org/spreadsheetml/2006/main" xmlns:r="http://schemas.openxmlformats.org/officeDocument/2006/relationships" count="29">
  <r>
    <n v="1"/>
    <x v="0"/>
    <n v="2"/>
    <n v="5662"/>
    <n v="1"/>
    <d v="2002-12-02T00:00:00"/>
    <s v="Apartment  1-4 Units"/>
    <n v="3"/>
    <s v="Crest Drive Citizens Association"/>
    <n v="4236064"/>
    <n v="865404"/>
    <m/>
    <s v="Unno Triplex"/>
    <s v="UNNO MARK &amp; MEGUMI"/>
    <m/>
    <s v="3924 MONROE ST"/>
    <x v="0"/>
    <s v="Two to four units"/>
    <x v="0"/>
    <m/>
    <x v="0"/>
    <m/>
  </r>
  <r>
    <n v="2"/>
    <x v="0"/>
    <n v="4"/>
    <n v="4107"/>
    <n v="1"/>
    <d v="2005-05-12T00:00:00"/>
    <s v="Condo, Row or Townhouse"/>
    <n v="46"/>
    <s v="Jefferson Westside Neighbors"/>
    <n v="4239275"/>
    <n v="877080"/>
    <m/>
    <s v="The Tate"/>
    <s v="1375 OLIVE STREET LLC"/>
    <m/>
    <s v="1375 OLIVE ST"/>
    <x v="1"/>
    <s v="Single-family attached"/>
    <x v="0"/>
    <m/>
    <x v="0"/>
    <m/>
  </r>
  <r>
    <n v="3"/>
    <x v="0"/>
    <n v="5"/>
    <n v="2747"/>
    <n v="1"/>
    <d v="2005-07-29T00:00:00"/>
    <s v="Condo, Row or Townhouse"/>
    <n v="8"/>
    <s v="Harlow Neighbors"/>
    <n v="4245634"/>
    <n v="885061"/>
    <m/>
    <s v="Pavillion Terrace"/>
    <s v="BENNET MANAGEMENT CO"/>
    <m/>
    <s v="367 RUSTIC PL"/>
    <x v="1"/>
    <s v="Single-family attached"/>
    <x v="0"/>
    <m/>
    <x v="0"/>
    <m/>
  </r>
  <r>
    <n v="4"/>
    <x v="0"/>
    <n v="5"/>
    <n v="5420"/>
    <n v="1"/>
    <d v="2005-10-19T00:00:00"/>
    <s v="Apartment  5-19 Units"/>
    <n v="13"/>
    <s v="Harlow Neighbors"/>
    <n v="4245735"/>
    <n v="884927"/>
    <m/>
    <s v="Pavillion Terrace"/>
    <s v="BENNETT MANAGEMENT"/>
    <m/>
    <s v="327 RUSTIC PL"/>
    <x v="1"/>
    <s v="Five or more units"/>
    <x v="0"/>
    <m/>
    <x v="0"/>
    <m/>
  </r>
  <r>
    <n v="5"/>
    <x v="0"/>
    <n v="5"/>
    <n v="5421"/>
    <n v="1"/>
    <d v="2005-10-19T00:00:00"/>
    <s v="Apartment  20+ Units"/>
    <n v="28"/>
    <s v="Harlow Neighbors"/>
    <n v="4245660"/>
    <n v="885270"/>
    <m/>
    <s v="Pavillion Terrace"/>
    <s v="BENNETT MANAGEMENT"/>
    <m/>
    <s v="347 RUSTIC PL"/>
    <x v="1"/>
    <s v="Five or more units"/>
    <x v="0"/>
    <m/>
    <x v="0"/>
    <m/>
  </r>
  <r>
    <n v="6"/>
    <x v="0"/>
    <n v="6"/>
    <n v="5154"/>
    <n v="1"/>
    <d v="2006-11-09T00:00:00"/>
    <s v="Apartment  20+ Units"/>
    <n v="26"/>
    <s v="West University Neighbors"/>
    <n v="4242176"/>
    <n v="878716"/>
    <m/>
    <m/>
    <s v="THE PATTERSON HOUSE LLC"/>
    <m/>
    <s v="979 PATTERSON ST"/>
    <x v="2"/>
    <s v="Five or more units"/>
    <x v="0"/>
    <m/>
    <x v="1"/>
    <s v="Yes"/>
  </r>
  <r>
    <n v="7"/>
    <x v="0"/>
    <n v="6"/>
    <n v="4998"/>
    <n v="1"/>
    <d v="2006-12-07T00:00:00"/>
    <s v="Apartment  20+ Units"/>
    <n v="26"/>
    <s v="West University Neighbors"/>
    <n v="4241778"/>
    <n v="876569"/>
    <m/>
    <m/>
    <s v="NEURELIUS LLC"/>
    <m/>
    <s v="550 E 15TH AVE"/>
    <x v="2"/>
    <s v="Five or more units"/>
    <x v="0"/>
    <m/>
    <x v="1"/>
    <s v="Yes"/>
  </r>
  <r>
    <n v="8"/>
    <x v="0"/>
    <n v="7"/>
    <n v="5618"/>
    <n v="1"/>
    <d v="2007-12-14T00:00:00"/>
    <s v="Apartment  5-19 Units"/>
    <n v="14"/>
    <s v="West University Neighbors"/>
    <n v="4241916"/>
    <n v="877248"/>
    <m/>
    <m/>
    <s v="NEWLAND ROBERT"/>
    <m/>
    <s v="1364 PATTERSON ST"/>
    <x v="3"/>
    <s v="Five or more units"/>
    <x v="0"/>
    <m/>
    <x v="1"/>
    <s v="Yes"/>
  </r>
  <r>
    <n v="9"/>
    <x v="0"/>
    <n v="7"/>
    <n v="6344"/>
    <n v="1"/>
    <d v="2008-01-24T00:00:00"/>
    <s v="Apartment  5-19 Units"/>
    <n v="6"/>
    <s v="West University Neighbors"/>
    <n v="4242234"/>
    <n v="875639"/>
    <m/>
    <s v="The Calvin Apartments"/>
    <s v="HANSEN DEAN"/>
    <m/>
    <s v="1762 HILYARD ST"/>
    <x v="4"/>
    <s v="Five or more units"/>
    <x v="0"/>
    <m/>
    <x v="1"/>
    <s v="Yes"/>
  </r>
  <r>
    <n v="10"/>
    <x v="0"/>
    <n v="8"/>
    <n v="1158"/>
    <n v="1"/>
    <d v="2008-06-23T00:00:00"/>
    <s v="Apartment  5-19 Units"/>
    <n v="12"/>
    <s v="Active Bethel Citizens"/>
    <n v="4217069"/>
    <n v="886246"/>
    <m/>
    <s v="Prairie View"/>
    <s v="PRAIRIE VIEW LLC"/>
    <m/>
    <s v="568 N DANEBO AVE"/>
    <x v="4"/>
    <s v="Five or more units"/>
    <x v="0"/>
    <s v="64  units total as shown on 08-01158-02, and the units on each individual BP add up to 64 so include all BPs in tally. "/>
    <x v="0"/>
    <m/>
  </r>
  <r>
    <n v="11"/>
    <x v="0"/>
    <n v="9"/>
    <n v="5165"/>
    <n v="1"/>
    <d v="2009-12-09T00:00:00"/>
    <s v="Apartment  20+ Units"/>
    <n v="47"/>
    <s v="Fairmount Neighbors"/>
    <n v="4247308"/>
    <n v="876839"/>
    <m/>
    <s v="Orchard Street Apartments"/>
    <s v="1410 ORCHARD LLC"/>
    <s v="ORCHARD STREET APARTMENTS"/>
    <s v="1410 ORCHARD ST"/>
    <x v="5"/>
    <s v="Five or more units"/>
    <x v="0"/>
    <m/>
    <x v="1"/>
    <s v="Yes"/>
  </r>
  <r>
    <n v="12"/>
    <x v="0"/>
    <n v="10"/>
    <n v="3470"/>
    <n v="1"/>
    <d v="2010-08-02T00:00:00"/>
    <s v="Apartment  20+ Units"/>
    <n v="33"/>
    <s v="West University Neighbors"/>
    <n v="4242005"/>
    <n v="875638"/>
    <m/>
    <m/>
    <s v="ANSLOW &amp; DEGENEAULT"/>
    <m/>
    <s v="1777 PATTERSON ST"/>
    <x v="6"/>
    <s v="Five or more units"/>
    <x v="0"/>
    <m/>
    <x v="1"/>
    <s v="Yes"/>
  </r>
  <r>
    <n v="13"/>
    <x v="0"/>
    <n v="10"/>
    <n v="4459"/>
    <n v="1"/>
    <d v="2010-10-27T00:00:00"/>
    <s v="Apartment  20+ Units"/>
    <n v="76"/>
    <s v="Fairmount Neighbors"/>
    <n v="4247082"/>
    <n v="876773"/>
    <m/>
    <s v="Villard Street Apartments"/>
    <s v="R H LAND CO"/>
    <s v="VILLARD STREET APARTMENTS"/>
    <s v="1425 VILLARD ST"/>
    <x v="6"/>
    <s v="Five or more units"/>
    <x v="0"/>
    <m/>
    <x v="1"/>
    <s v="Yes"/>
  </r>
  <r>
    <n v="14"/>
    <x v="0"/>
    <n v="11"/>
    <n v="999"/>
    <n v="1"/>
    <d v="2011-05-19T00:00:00"/>
    <s v="Apartment  20+ Units"/>
    <n v="100"/>
    <s v="West University Neighbors"/>
    <n v="4240433"/>
    <n v="875991"/>
    <s v="Parking Garage"/>
    <s v="Paradigm on Pearl"/>
    <s v="PEARL STREET SUSTAINABLE HOU"/>
    <s v="PEARL THE"/>
    <s v="1661 PEARL ST"/>
    <x v="7"/>
    <s v="Five or more units"/>
    <x v="0"/>
    <m/>
    <x v="1"/>
    <s v="Yes"/>
  </r>
  <r>
    <n v="15"/>
    <x v="0"/>
    <n v="11"/>
    <n v="2399"/>
    <n v="1"/>
    <d v="2011-06-13T00:00:00"/>
    <s v="Apartment under Const."/>
    <n v="34"/>
    <s v="South University Neighborhood Association"/>
    <n v="4245034"/>
    <n v="874921"/>
    <m/>
    <s v="The Studies at 19th"/>
    <s v="S N C LLC"/>
    <s v="STUDIES AT 19TH THE"/>
    <s v="1370 E 19TH AVE"/>
    <x v="7"/>
    <s v="Five or more units"/>
    <x v="0"/>
    <m/>
    <x v="1"/>
    <s v="Yes"/>
  </r>
  <r>
    <n v="16"/>
    <x v="0"/>
    <n v="11"/>
    <n v="3867"/>
    <n v="1"/>
    <d v="2011-09-22T00:00:00"/>
    <s v="Apartment  5-19 Units"/>
    <n v="12"/>
    <s v="West University Neighbors"/>
    <n v="4242494"/>
    <n v="875974"/>
    <m/>
    <s v="Alder Park Apartments"/>
    <s v="SHELDON TERRACE LLC"/>
    <s v="ALDER PARK APARTMENTS"/>
    <s v="723 E 17TH AVE"/>
    <x v="7"/>
    <s v="Five or more units"/>
    <x v="0"/>
    <m/>
    <x v="1"/>
    <s v="Yes"/>
  </r>
  <r>
    <n v="17"/>
    <x v="0"/>
    <n v="11"/>
    <n v="5282"/>
    <n v="1"/>
    <d v="2012-01-24T00:00:00"/>
    <s v="Apartment  20+ Units"/>
    <n v="24"/>
    <s v="Downtown Neighborhood Association"/>
    <n v="4240337"/>
    <n v="879292"/>
    <m/>
    <m/>
    <s v="MASTER DEVELOPMENT"/>
    <s v="PARK PLACE APARTMENTS"/>
    <s v="877 E PARK ST"/>
    <x v="8"/>
    <s v="Five or more units"/>
    <x v="0"/>
    <m/>
    <x v="1"/>
    <s v="Yes"/>
  </r>
  <r>
    <n v="18"/>
    <x v="0"/>
    <n v="11"/>
    <n v="5910"/>
    <n v="1"/>
    <d v="2012-01-24T00:00:00"/>
    <s v="Apartment  5-19 Units"/>
    <n v="12"/>
    <s v="Friendly Area Neighbors"/>
    <n v="4240128"/>
    <n v="872898"/>
    <m/>
    <s v="Parvin Place"/>
    <s v="MONTGOMERY DANIEL N &amp; L K"/>
    <s v="PARVIN PLACE APARTMENTS"/>
    <s v="2439 WILLAMETTE ST"/>
    <x v="8"/>
    <s v="Five or more units"/>
    <x v="0"/>
    <m/>
    <x v="1"/>
    <m/>
  </r>
  <r>
    <n v="19"/>
    <x v="0"/>
    <n v="11"/>
    <n v="6306"/>
    <n v="1"/>
    <d v="2012-02-23T00:00:00"/>
    <s v="Apartment  5-19 Units"/>
    <n v="6"/>
    <s v="South University Neighborhood Association"/>
    <n v="4244773"/>
    <n v="875046"/>
    <m/>
    <m/>
    <s v="HAWES GEORGE"/>
    <m/>
    <s v="1311 E 19TH AVE"/>
    <x v="8"/>
    <s v="Five or more units"/>
    <x v="0"/>
    <m/>
    <x v="1"/>
    <s v="Yes"/>
  </r>
  <r>
    <n v="20"/>
    <x v="0"/>
    <n v="12"/>
    <n v="1033"/>
    <n v="1"/>
    <d v="2012-05-03T00:00:00"/>
    <s v="Apartment  5-19 Units"/>
    <n v="11"/>
    <s v="River Road Community Organization"/>
    <n v="4233156"/>
    <n v="888374"/>
    <m/>
    <s v="Greenway Apartments"/>
    <s v="HILL RANDALL LLC"/>
    <s v="GREENWAY APARTMENTS"/>
    <s v="785 RIVER RD"/>
    <x v="8"/>
    <s v="Five or more units"/>
    <x v="0"/>
    <m/>
    <x v="0"/>
    <m/>
  </r>
  <r>
    <n v="21"/>
    <x v="0"/>
    <n v="12"/>
    <n v="1752"/>
    <n v="1"/>
    <d v="2012-06-18T00:00:00"/>
    <s v="Apartment  5-19 Units"/>
    <n v="5"/>
    <s v="South University Neighborhood Association"/>
    <n v="4245390"/>
    <n v="875100"/>
    <m/>
    <s v="Field House Apartments"/>
    <s v="BERTELSEN ROGER"/>
    <m/>
    <s v="1463 E 19TH AVE"/>
    <x v="8"/>
    <s v="Five or more units"/>
    <x v="0"/>
    <m/>
    <x v="1"/>
    <s v="Yes"/>
  </r>
  <r>
    <n v="22"/>
    <x v="0"/>
    <n v="12"/>
    <n v="152"/>
    <n v="1"/>
    <d v="2012-08-22T00:00:00"/>
    <s v="Apartment  20+ Units"/>
    <n v="16"/>
    <s v="Downtown Neighborhood Association"/>
    <n v="4239527"/>
    <n v="879211"/>
    <s v="Vacant Shop or Office"/>
    <s v="The First on Broadway"/>
    <s v="MASTER DEVELOPMENT"/>
    <m/>
    <s v="45 W BROADWAY"/>
    <x v="8"/>
    <s v="Five or more units"/>
    <x v="0"/>
    <s v="need to change proposed BPR from 20+ to 5-19 units??"/>
    <x v="0"/>
    <m/>
  </r>
  <r>
    <n v="23"/>
    <x v="0"/>
    <n v="12"/>
    <n v="2965"/>
    <n v="1"/>
    <d v="2012-09-11T00:00:00"/>
    <s v="Apartment  5-19 Units"/>
    <n v="15"/>
    <s v="West University Neighbors"/>
    <n v="4241447"/>
    <n v="875320"/>
    <m/>
    <s v="Nord Apartments"/>
    <s v="NORD ENTERPRISES LLC"/>
    <s v="TRINITY APARTMENTS"/>
    <s v="1850 FERRY ST"/>
    <x v="8"/>
    <s v="Five or more units"/>
    <x v="0"/>
    <m/>
    <x v="1"/>
    <s v="Yes"/>
  </r>
  <r>
    <n v="24"/>
    <x v="0"/>
    <n v="12"/>
    <n v="4451"/>
    <n v="1"/>
    <d v="2012-10-15T00:00:00"/>
    <s v="Apartment  20+ Units"/>
    <n v="20"/>
    <s v="South University Neighborhood Association"/>
    <n v="4244509"/>
    <n v="875356"/>
    <m/>
    <s v="1801 University Apartments"/>
    <s v="NEAL DAN"/>
    <m/>
    <s v="1801 UNIVERSITY ST"/>
    <x v="8"/>
    <s v="Five or more units"/>
    <x v="0"/>
    <m/>
    <x v="1"/>
    <s v="Yes"/>
  </r>
  <r>
    <n v="25"/>
    <x v="0"/>
    <n v="12"/>
    <n v="3848"/>
    <n v="1"/>
    <d v="2012-10-22T00:00:00"/>
    <s v="Apartment  20+ Units"/>
    <n v="65"/>
    <s v="Fairmount Neighbors"/>
    <n v="4247668"/>
    <n v="876379"/>
    <m/>
    <s v="15th &amp; Walnut Housing"/>
    <s v="GERDING EDLEN DEVELOPMENT"/>
    <m/>
    <s v="2050 E 15TH AVE"/>
    <x v="8"/>
    <s v="Five or more units"/>
    <x v="0"/>
    <m/>
    <x v="1"/>
    <s v="Yes"/>
  </r>
  <r>
    <n v="26"/>
    <x v="0"/>
    <n v="12"/>
    <n v="3681"/>
    <n v="1"/>
    <d v="2012-12-11T00:00:00"/>
    <s v="Apartment  20+ Units"/>
    <n v="55"/>
    <s v="Downtown Neighborhood Association"/>
    <n v="4239567"/>
    <n v="878092"/>
    <m/>
    <s v="Capstone"/>
    <s v="CAPSTONE COLLEGIATE COMMUNITIES LLC"/>
    <m/>
    <s v="1180 WILLAMETTE ST"/>
    <x v="8"/>
    <s v="Five or more units"/>
    <x v="0"/>
    <m/>
    <x v="0"/>
    <m/>
  </r>
  <r>
    <n v="27"/>
    <x v="0"/>
    <n v="12"/>
    <n v="3682"/>
    <n v="1"/>
    <d v="2012-12-11T00:00:00"/>
    <s v="Apartment  20+ Units"/>
    <n v="45"/>
    <s v="Downtown Neighborhood Association"/>
    <n v="4239567"/>
    <n v="878092"/>
    <s v="Common Area-Multi Fam."/>
    <s v="Capstone"/>
    <s v="CAPSTONE COLLEGIATE COMMUNITIES LLC"/>
    <m/>
    <s v="1180 WILLAMETTE ST"/>
    <x v="8"/>
    <s v="Five or more units"/>
    <x v="0"/>
    <m/>
    <x v="0"/>
    <m/>
  </r>
  <r>
    <n v="28"/>
    <x v="0"/>
    <n v="12"/>
    <n v="3683"/>
    <n v="1"/>
    <d v="2012-12-11T00:00:00"/>
    <s v="Apartment  20+ Units"/>
    <n v="65"/>
    <s v="Downtown Neighborhood Association"/>
    <n v="4239567"/>
    <n v="878092"/>
    <s v="Common Area-Multi Fam."/>
    <s v="Capstone"/>
    <s v="CAPSTONE COLLEGIATE COMMUNITIES LLC"/>
    <m/>
    <s v="1180 WILLAMETTE ST"/>
    <x v="8"/>
    <s v="Five or more units"/>
    <x v="0"/>
    <m/>
    <x v="0"/>
    <m/>
  </r>
  <r>
    <n v="29"/>
    <x v="0"/>
    <n v="12"/>
    <n v="3684"/>
    <n v="1"/>
    <d v="2012-12-11T00:00:00"/>
    <s v="Apartment  20+ Units"/>
    <n v="52"/>
    <s v="Downtown Neighborhood Association"/>
    <n v="4239567"/>
    <n v="878092"/>
    <m/>
    <s v="Capstone"/>
    <s v="CAPSTONE COLLEGIATE COMMUNITIES LLC"/>
    <m/>
    <s v="1180 WILLAMETTE ST"/>
    <x v="8"/>
    <s v="Five or more units"/>
    <x v="0"/>
    <m/>
    <x v="0"/>
    <m/>
  </r>
</pivotCacheRecords>
</file>

<file path=xl/pivotCache/pivotCacheRecords7.xml><?xml version="1.0" encoding="utf-8"?>
<pivotCacheRecords xmlns="http://schemas.openxmlformats.org/spreadsheetml/2006/main" xmlns:r="http://schemas.openxmlformats.org/officeDocument/2006/relationships" count="5668">
  <r>
    <n v="1"/>
    <x v="0"/>
    <n v="0"/>
    <n v="5809"/>
    <n v="1"/>
    <d v="2001-01-02T00:00:00"/>
    <s v="Single Family Dwelling"/>
    <n v="1"/>
    <s v="Churchill Area Neighbors"/>
    <n v="4229534"/>
    <n v="870240"/>
    <m/>
    <m/>
    <s v="SABITT MARK"/>
    <m/>
    <s v="2560 RIDGEMONT DR"/>
    <x v="0"/>
    <s v="Single-family detached"/>
    <x v="0"/>
    <m/>
    <x v="0"/>
    <m/>
  </r>
  <r>
    <n v="2"/>
    <x v="0"/>
    <n v="0"/>
    <n v="5928"/>
    <n v="1"/>
    <d v="2001-01-02T00:00:00"/>
    <s v="Single Family Dwelling"/>
    <n v="1"/>
    <s v="Santa Clara Community Organization"/>
    <n v="4231996"/>
    <n v="902125"/>
    <m/>
    <m/>
    <s v="TYNDALL HOMES"/>
    <m/>
    <s v="671 RIVER LOOP 1"/>
    <x v="0"/>
    <s v="Single-family detached"/>
    <x v="0"/>
    <m/>
    <x v="0"/>
    <m/>
  </r>
  <r>
    <n v="3"/>
    <x v="0"/>
    <n v="0"/>
    <n v="6000"/>
    <n v="1"/>
    <d v="2001-01-03T00:00:00"/>
    <s v="Single Family Dwelling"/>
    <n v="1"/>
    <s v="River Road Community Organization"/>
    <n v="4230246"/>
    <n v="891820"/>
    <m/>
    <m/>
    <s v="G T RENKEN BUILDERS"/>
    <m/>
    <s v="1348 ANDERSEN LN"/>
    <x v="0"/>
    <s v="Single-family detached"/>
    <x v="0"/>
    <m/>
    <x v="0"/>
    <m/>
  </r>
  <r>
    <n v="4"/>
    <x v="0"/>
    <n v="0"/>
    <n v="5860"/>
    <n v="1"/>
    <d v="2001-01-04T00:00:00"/>
    <s v="Single Family Dwelling"/>
    <n v="1"/>
    <s v="Active Bethel Citizens"/>
    <n v="4210149"/>
    <n v="892451"/>
    <m/>
    <m/>
    <s v="BRUCE WIECHERT CUSTOM HOMES"/>
    <m/>
    <s v="6057 MONDAVI LN"/>
    <x v="0"/>
    <s v="Single-family detached"/>
    <x v="0"/>
    <m/>
    <x v="0"/>
    <m/>
  </r>
  <r>
    <n v="5"/>
    <x v="0"/>
    <n v="0"/>
    <n v="5995"/>
    <n v="1"/>
    <d v="2001-01-04T00:00:00"/>
    <s v="Single Family Dwelling"/>
    <n v="1"/>
    <s v="Santa Clara Community Organization"/>
    <n v="4227853"/>
    <n v="904747"/>
    <m/>
    <m/>
    <s v="BRUCE WIECHERT CUSTOM HOMES"/>
    <m/>
    <s v="104 MACKIN AVE"/>
    <x v="0"/>
    <s v="Single-family detached"/>
    <x v="0"/>
    <m/>
    <x v="0"/>
    <m/>
  </r>
  <r>
    <n v="6"/>
    <x v="0"/>
    <n v="1"/>
    <n v="39"/>
    <n v="1"/>
    <d v="2001-01-04T00:00:00"/>
    <s v="Mfg Home Park or Court"/>
    <n v="1"/>
    <s v="Northeast Neighbors"/>
    <n v="4241157"/>
    <n v="895776"/>
    <m/>
    <s v="Falconwood Village MH"/>
    <s v="MHC OPERATING LTD PTRSHP"/>
    <s v="KRIENIK OPAL"/>
    <s v="1475 GREEN ACRES RD, Unit 147"/>
    <x v="0"/>
    <s v="Single-family detached"/>
    <x v="0"/>
    <m/>
    <x v="0"/>
    <m/>
  </r>
  <r>
    <n v="7"/>
    <x v="0"/>
    <n v="0"/>
    <n v="6079"/>
    <n v="1"/>
    <d v="2001-01-05T00:00:00"/>
    <s v="Single Family Dwelling"/>
    <n v="1"/>
    <s v="Active Bethel Citizens"/>
    <n v="4214701"/>
    <n v="892738"/>
    <m/>
    <m/>
    <s v="MAKINSON GREG"/>
    <m/>
    <s v="2006 LEMURIA ST"/>
    <x v="0"/>
    <s v="Single-family detached"/>
    <x v="0"/>
    <m/>
    <x v="0"/>
    <m/>
  </r>
  <r>
    <n v="8"/>
    <x v="0"/>
    <n v="0"/>
    <n v="4183"/>
    <n v="1"/>
    <d v="2001-01-08T00:00:00"/>
    <s v="Single Family Dwelling"/>
    <n v="1"/>
    <s v="Southeast Neighbors"/>
    <n v="4247199"/>
    <n v="865811"/>
    <m/>
    <m/>
    <s v="LAPTOV DMITRIY"/>
    <m/>
    <s v="1956 WOODSON LP"/>
    <x v="0"/>
    <s v="Single-family detached"/>
    <x v="0"/>
    <m/>
    <x v="0"/>
    <m/>
  </r>
  <r>
    <n v="9"/>
    <x v="0"/>
    <n v="0"/>
    <n v="5993"/>
    <n v="1"/>
    <d v="2001-01-08T00:00:00"/>
    <s v="Single Family Dwelling"/>
    <n v="1"/>
    <s v="River Road Community Organization"/>
    <n v="4225116"/>
    <n v="896958"/>
    <m/>
    <m/>
    <s v="COREY DEVELOPMENT L L C"/>
    <m/>
    <s v="1341 SKIPPER AVE"/>
    <x v="0"/>
    <s v="Single-family detached"/>
    <x v="0"/>
    <m/>
    <x v="0"/>
    <m/>
  </r>
  <r>
    <n v="10"/>
    <x v="0"/>
    <n v="0"/>
    <n v="5997"/>
    <n v="1"/>
    <d v="2001-01-08T00:00:00"/>
    <s v="Single Family Dwelling"/>
    <n v="1"/>
    <s v="River Road Community Organization"/>
    <n v="4224977"/>
    <n v="896968"/>
    <m/>
    <m/>
    <s v="COREY DEVELOPMENT L L C"/>
    <m/>
    <s v="1397 SKIPPER AVE"/>
    <x v="0"/>
    <s v="Single-family detached"/>
    <x v="0"/>
    <m/>
    <x v="0"/>
    <m/>
  </r>
  <r>
    <n v="11"/>
    <x v="0"/>
    <n v="1"/>
    <n v="95"/>
    <n v="1"/>
    <d v="2001-01-08T00:00:00"/>
    <s v="Mfg Home Park or Court"/>
    <n v="1"/>
    <s v="Active Bethel Citizens"/>
    <n v="4215055"/>
    <n v="891734"/>
    <m/>
    <s v="Woodland Park Estates"/>
    <s v="WOODLAND PARK ESTATES"/>
    <s v="HANSEN ROGER &amp; LORI"/>
    <s v="1699 N TERRY ST, Unit 276"/>
    <x v="0"/>
    <s v="Single-family detached"/>
    <x v="0"/>
    <m/>
    <x v="0"/>
    <m/>
  </r>
  <r>
    <n v="12"/>
    <x v="0"/>
    <n v="0"/>
    <n v="5794"/>
    <n v="1"/>
    <d v="2001-01-09T00:00:00"/>
    <s v="Single Family Dwelling"/>
    <n v="1"/>
    <s v="River Road Community Organization"/>
    <n v="4229191"/>
    <n v="892939"/>
    <m/>
    <m/>
    <s v="HEINL MIKE"/>
    <m/>
    <s v="1438 ESCALANTE ST"/>
    <x v="0"/>
    <s v="Single-family detached"/>
    <x v="0"/>
    <m/>
    <x v="0"/>
    <m/>
  </r>
  <r>
    <n v="13"/>
    <x v="0"/>
    <n v="0"/>
    <n v="6035"/>
    <n v="1"/>
    <d v="2001-01-09T00:00:00"/>
    <s v="Single Family Dwelling"/>
    <n v="1"/>
    <s v="Active Bethel Citizens"/>
    <n v="4209894"/>
    <n v="892204"/>
    <m/>
    <m/>
    <s v="SIERRA BUILDERS LLC"/>
    <m/>
    <s v="6095 GEYSER PEAK PL"/>
    <x v="0"/>
    <s v="Single-family detached"/>
    <x v="0"/>
    <m/>
    <x v="0"/>
    <m/>
  </r>
  <r>
    <n v="14"/>
    <x v="0"/>
    <n v="0"/>
    <n v="5331"/>
    <n v="1"/>
    <d v="2001-01-10T00:00:00"/>
    <s v="Single Family Dwelling"/>
    <n v="1"/>
    <s v="Active Bethel Citizens"/>
    <n v="4222884"/>
    <n v="892202"/>
    <m/>
    <m/>
    <s v="JORGENSEN TANIA"/>
    <m/>
    <s v="3810 BARGER DR"/>
    <x v="0"/>
    <s v="Single-family detached"/>
    <x v="0"/>
    <m/>
    <x v="0"/>
    <m/>
  </r>
  <r>
    <n v="15"/>
    <x v="0"/>
    <n v="0"/>
    <n v="5994"/>
    <n v="1"/>
    <d v="2001-01-11T00:00:00"/>
    <s v="Single Family Dwelling"/>
    <n v="1"/>
    <s v="River Road Community Organization"/>
    <n v="4225023"/>
    <n v="896974"/>
    <m/>
    <m/>
    <s v="COREY DEVELOPMENT L L C"/>
    <m/>
    <s v="1381 SKIPPER AVE"/>
    <x v="0"/>
    <s v="Single-family detached"/>
    <x v="0"/>
    <m/>
    <x v="0"/>
    <m/>
  </r>
  <r>
    <n v="16"/>
    <x v="0"/>
    <n v="0"/>
    <n v="5996"/>
    <n v="1"/>
    <d v="2001-01-11T00:00:00"/>
    <s v="Single Family Dwelling"/>
    <n v="1"/>
    <s v="River Road Community Organization"/>
    <n v="4225069"/>
    <n v="896972"/>
    <m/>
    <m/>
    <s v="COREY DEVELOPMENT L L C"/>
    <m/>
    <s v="1359 SKIPPER AVE"/>
    <x v="0"/>
    <s v="Single-family detached"/>
    <x v="0"/>
    <m/>
    <x v="0"/>
    <m/>
  </r>
  <r>
    <n v="17"/>
    <x v="0"/>
    <n v="0"/>
    <n v="6051"/>
    <n v="1"/>
    <d v="2001-01-11T00:00:00"/>
    <s v="Single Family Dwelling"/>
    <n v="1"/>
    <s v="Santa Clara Community Organization"/>
    <n v="4226936"/>
    <n v="905105"/>
    <m/>
    <m/>
    <s v="BRUCE WIECHERT CUSTOM HOMES"/>
    <m/>
    <s v="3871 PATRICIA ST"/>
    <x v="0"/>
    <s v="Single-family detached"/>
    <x v="0"/>
    <m/>
    <x v="0"/>
    <m/>
  </r>
  <r>
    <n v="18"/>
    <x v="0"/>
    <n v="1"/>
    <n v="215"/>
    <n v="1"/>
    <d v="2001-01-16T00:00:00"/>
    <s v="Mfg Home Park or Court"/>
    <n v="1"/>
    <s v="Active Bethel Citizens"/>
    <n v="4222359"/>
    <n v="885125"/>
    <m/>
    <s v="Brookedale MH Park"/>
    <s v="BEACON DEVELOPMENT CORP"/>
    <m/>
    <s v="3868 ALBAN ST, Unit 28"/>
    <x v="0"/>
    <s v="Single-family detached"/>
    <x v="0"/>
    <m/>
    <x v="0"/>
    <m/>
  </r>
  <r>
    <n v="19"/>
    <x v="0"/>
    <n v="0"/>
    <n v="5082"/>
    <n v="1"/>
    <d v="2001-01-17T00:00:00"/>
    <s v="Single Family Dwelling"/>
    <n v="1"/>
    <s v="Churchill Area Neighbors"/>
    <n v="4228408"/>
    <n v="870996"/>
    <m/>
    <m/>
    <s v="VOLM BILL &amp; PAM"/>
    <m/>
    <s v="2676 SUNCREST AVE"/>
    <x v="0"/>
    <s v="Single-family detached"/>
    <x v="0"/>
    <m/>
    <x v="0"/>
    <m/>
  </r>
  <r>
    <n v="20"/>
    <x v="0"/>
    <n v="0"/>
    <n v="4550"/>
    <n v="1"/>
    <d v="2001-01-18T00:00:00"/>
    <s v="Single Family Dwelling"/>
    <n v="1"/>
    <s v="Active Bethel Citizens"/>
    <n v="4210015"/>
    <n v="892199"/>
    <m/>
    <m/>
    <s v="BRUCE WIECHERT CUSTOM HOMES"/>
    <m/>
    <s v="6073 GEYSER PEAK PL"/>
    <x v="0"/>
    <s v="Single-family detached"/>
    <x v="0"/>
    <m/>
    <x v="0"/>
    <m/>
  </r>
  <r>
    <n v="21"/>
    <x v="0"/>
    <n v="0"/>
    <n v="4552"/>
    <n v="1"/>
    <d v="2001-01-18T00:00:00"/>
    <s v="Single Family Dwelling"/>
    <n v="1"/>
    <s v="Active Bethel Citizens"/>
    <n v="4209955"/>
    <n v="892202"/>
    <m/>
    <m/>
    <s v="BRUCE WIECHERT CUSTOM HOMES"/>
    <m/>
    <s v="6087 GEYSER PEAK PL"/>
    <x v="0"/>
    <s v="Single-family detached"/>
    <x v="0"/>
    <m/>
    <x v="0"/>
    <m/>
  </r>
  <r>
    <n v="22"/>
    <x v="0"/>
    <n v="0"/>
    <n v="5758"/>
    <n v="1"/>
    <d v="2001-01-18T00:00:00"/>
    <s v="Single Family Dwelling"/>
    <n v="1"/>
    <s v="Santa Clara Community Organization"/>
    <n v="4229737"/>
    <n v="906847"/>
    <m/>
    <m/>
    <s v="ANDERSON DEVELOPMENT LLC"/>
    <m/>
    <s v="466 EMILY LN"/>
    <x v="0"/>
    <s v="Single-family detached"/>
    <x v="0"/>
    <m/>
    <x v="0"/>
    <m/>
  </r>
  <r>
    <n v="23"/>
    <x v="0"/>
    <n v="0"/>
    <n v="6088"/>
    <n v="1"/>
    <d v="2001-01-18T00:00:00"/>
    <s v="Single Family Dwelling"/>
    <n v="1"/>
    <s v="Santa Clara Community Organization"/>
    <n v="4224530"/>
    <n v="906544"/>
    <m/>
    <m/>
    <s v="BREEDEN BROS INC"/>
    <m/>
    <s v="4284 HYACINTH ST"/>
    <x v="0"/>
    <s v="Single-family detached"/>
    <x v="0"/>
    <m/>
    <x v="0"/>
    <m/>
  </r>
  <r>
    <n v="24"/>
    <x v="0"/>
    <n v="0"/>
    <n v="6084"/>
    <n v="1"/>
    <d v="2001-01-19T00:00:00"/>
    <s v="Single Family Dwelling"/>
    <n v="1"/>
    <s v="Santa Clara Community Organization"/>
    <n v="4228048"/>
    <n v="907640"/>
    <m/>
    <m/>
    <s v="RUHOFF HOMEBUILDERS INC"/>
    <m/>
    <s v="111 BAMPTON CT"/>
    <x v="0"/>
    <s v="Single-family detached"/>
    <x v="0"/>
    <m/>
    <x v="0"/>
    <m/>
  </r>
  <r>
    <n v="25"/>
    <x v="0"/>
    <n v="1"/>
    <n v="302"/>
    <n v="1"/>
    <d v="2001-01-22T00:00:00"/>
    <s v="Mfg Home Park or Court"/>
    <n v="1"/>
    <s v="Active Bethel Citizens"/>
    <n v="4221410"/>
    <n v="887952"/>
    <m/>
    <s v="Songbrook MH Park"/>
    <s v="ROYAL PROPERTY CORP"/>
    <m/>
    <s v="4055 ROYAL AVE, Unit 19"/>
    <x v="0"/>
    <s v="Single-family detached"/>
    <x v="0"/>
    <m/>
    <x v="0"/>
    <m/>
  </r>
  <r>
    <n v="26"/>
    <x v="0"/>
    <n v="1"/>
    <n v="305"/>
    <n v="1"/>
    <d v="2001-01-22T00:00:00"/>
    <s v="Mfg Home Park or Court"/>
    <n v="1"/>
    <s v="Active Bethel Citizens"/>
    <n v="4221410"/>
    <n v="887952"/>
    <m/>
    <s v="Songbrook MH Park"/>
    <s v="ROYAL PROPERTY CORP"/>
    <m/>
    <s v="4055 ROYAL AVE, Unit 138"/>
    <x v="0"/>
    <s v="Single-family detached"/>
    <x v="0"/>
    <m/>
    <x v="0"/>
    <m/>
  </r>
  <r>
    <n v="27"/>
    <x v="0"/>
    <n v="1"/>
    <n v="145"/>
    <n v="1"/>
    <d v="2001-01-23T00:00:00"/>
    <s v="Single Family Dwelling"/>
    <n v="1"/>
    <s v="River Road Community Organization"/>
    <n v="4230199"/>
    <n v="892161"/>
    <m/>
    <m/>
    <s v="GARY KONOLD BUILDER"/>
    <m/>
    <s v="1376 ANDERSEN LN"/>
    <x v="0"/>
    <s v="Single-family detached"/>
    <x v="0"/>
    <m/>
    <x v="0"/>
    <m/>
  </r>
  <r>
    <n v="28"/>
    <x v="0"/>
    <n v="1"/>
    <n v="158"/>
    <n v="1"/>
    <d v="2001-01-23T00:00:00"/>
    <s v="Single Family Dwelling"/>
    <n v="1"/>
    <s v="Active Bethel Citizens"/>
    <n v="4213304"/>
    <n v="889209"/>
    <m/>
    <m/>
    <s v="CENTEX HOMES"/>
    <m/>
    <s v="1214 RUPP ST"/>
    <x v="0"/>
    <s v="Single-family detached"/>
    <x v="0"/>
    <m/>
    <x v="0"/>
    <m/>
  </r>
  <r>
    <n v="29"/>
    <x v="0"/>
    <n v="1"/>
    <n v="371"/>
    <n v="1"/>
    <d v="2001-01-25T00:00:00"/>
    <s v="Mfg Home Park or Court"/>
    <n v="1"/>
    <s v="Active Bethel Citizens"/>
    <n v="4222359"/>
    <n v="885125"/>
    <m/>
    <s v="Brookedale MH Park"/>
    <s v="BEACON DEVELOPMENT CORP"/>
    <m/>
    <s v="3868 ALBAN ST, Unit 20"/>
    <x v="0"/>
    <s v="Single-family detached"/>
    <x v="0"/>
    <m/>
    <x v="0"/>
    <m/>
  </r>
  <r>
    <n v="30"/>
    <x v="0"/>
    <n v="0"/>
    <n v="3925"/>
    <n v="1"/>
    <d v="2001-01-26T00:00:00"/>
    <s v="Single Family Dwelling"/>
    <n v="1"/>
    <s v="Santa Clara Community Organization"/>
    <n v="4228590"/>
    <n v="906873"/>
    <m/>
    <m/>
    <s v="VEGAS CHARLES T &amp; MARGARET L"/>
    <m/>
    <s v="4388 SPRING MEADOW AVE"/>
    <x v="0"/>
    <s v="Single-family detached"/>
    <x v="0"/>
    <m/>
    <x v="0"/>
    <m/>
  </r>
  <r>
    <n v="31"/>
    <x v="0"/>
    <n v="0"/>
    <n v="4019"/>
    <n v="1"/>
    <d v="2001-01-26T00:00:00"/>
    <s v="Single Family Dwelling"/>
    <n v="1"/>
    <s v="Santa Clara Community Organization"/>
    <n v="4225101"/>
    <n v="904267"/>
    <m/>
    <m/>
    <s v="RITCHIE SCOTT"/>
    <m/>
    <s v="1023 HAMMER LN"/>
    <x v="0"/>
    <s v="Single-family detached"/>
    <x v="0"/>
    <m/>
    <x v="0"/>
    <m/>
  </r>
  <r>
    <n v="32"/>
    <x v="0"/>
    <n v="1"/>
    <n v="111"/>
    <n v="1"/>
    <d v="2001-01-26T00:00:00"/>
    <s v="Mfg Home - Not in a Park"/>
    <n v="1"/>
    <s v="Crest Drive Citizens Association"/>
    <n v="4230309"/>
    <n v="872844"/>
    <m/>
    <m/>
    <s v="LEWIS DELBERT H"/>
    <m/>
    <s v="2475 CITY VIEW ST"/>
    <x v="0"/>
    <s v="Single-family detached"/>
    <x v="0"/>
    <m/>
    <x v="0"/>
    <m/>
  </r>
  <r>
    <n v="33"/>
    <x v="0"/>
    <n v="1"/>
    <n v="224"/>
    <n v="1"/>
    <d v="2001-01-26T00:00:00"/>
    <s v="Single Family Dwelling"/>
    <n v="1"/>
    <s v="Cal Young Neighborhood Association"/>
    <n v="4238882"/>
    <n v="887430"/>
    <m/>
    <m/>
    <s v="SEBRING MARK"/>
    <m/>
    <s v="1140 DEBRICK RD"/>
    <x v="0"/>
    <s v="Single-family detached"/>
    <x v="0"/>
    <m/>
    <x v="0"/>
    <m/>
  </r>
  <r>
    <n v="34"/>
    <x v="0"/>
    <n v="1"/>
    <n v="228"/>
    <n v="1"/>
    <d v="2001-01-26T00:00:00"/>
    <s v="Single Family Dwelling"/>
    <n v="1"/>
    <s v="Santa Clara Community Organization"/>
    <n v="4228194"/>
    <n v="907366"/>
    <m/>
    <m/>
    <s v="OREGON ESTATES LLC"/>
    <m/>
    <s v="112 BAMPTON CT"/>
    <x v="0"/>
    <s v="Single-family detached"/>
    <x v="0"/>
    <m/>
    <x v="0"/>
    <m/>
  </r>
  <r>
    <n v="35"/>
    <x v="0"/>
    <n v="0"/>
    <n v="5678"/>
    <n v="1"/>
    <d v="2001-01-29T00:00:00"/>
    <s v="Single Family Dwelling"/>
    <n v="1"/>
    <s v="Churchill Area Neighbors"/>
    <n v="4221212"/>
    <n v="874807"/>
    <m/>
    <m/>
    <s v="SOUTH VALLEY INVESTMENTS"/>
    <m/>
    <s v="2106 FOUR OAKS GRANGE RD"/>
    <x v="0"/>
    <s v="Single-family detached"/>
    <x v="0"/>
    <m/>
    <x v="0"/>
    <m/>
  </r>
  <r>
    <n v="36"/>
    <x v="0"/>
    <n v="0"/>
    <n v="5295"/>
    <n v="1"/>
    <d v="2001-01-30T00:00:00"/>
    <s v="Single Family Dwelling"/>
    <n v="1"/>
    <s v="Active Bethel Citizens"/>
    <n v="4209799"/>
    <n v="892719"/>
    <m/>
    <m/>
    <s v="MASADA DEVELOPMENT INC"/>
    <m/>
    <s v="1898 IRON HORSE RD"/>
    <x v="0"/>
    <s v="Single-family detached"/>
    <x v="0"/>
    <m/>
    <x v="0"/>
    <m/>
  </r>
  <r>
    <n v="37"/>
    <x v="0"/>
    <n v="1"/>
    <n v="169"/>
    <n v="1"/>
    <d v="2001-01-30T00:00:00"/>
    <s v="Single Family Dwelling"/>
    <n v="1"/>
    <s v="Active Bethel Citizens"/>
    <n v="4209898"/>
    <n v="892299"/>
    <m/>
    <m/>
    <s v="SIERRA BUILDERS LLC"/>
    <m/>
    <s v="6094 MONDAVI LN"/>
    <x v="0"/>
    <s v="Single-family detached"/>
    <x v="0"/>
    <m/>
    <x v="0"/>
    <m/>
  </r>
  <r>
    <n v="38"/>
    <x v="0"/>
    <n v="1"/>
    <n v="425"/>
    <n v="1"/>
    <d v="2001-01-30T00:00:00"/>
    <s v="Mfg Home Park or Court"/>
    <n v="1"/>
    <s v="Active Bethel Citizens"/>
    <n v="4215055"/>
    <n v="891734"/>
    <m/>
    <s v="Woodland Park Estates"/>
    <s v="WOODLAND PARK ESTATES"/>
    <s v="POWELL RANDY"/>
    <s v="1699 N TERRY ST, Unit 32"/>
    <x v="0"/>
    <s v="Single-family detached"/>
    <x v="0"/>
    <m/>
    <x v="0"/>
    <m/>
  </r>
  <r>
    <n v="39"/>
    <x v="0"/>
    <n v="1"/>
    <n v="155"/>
    <n v="1"/>
    <d v="2001-01-31T00:00:00"/>
    <s v="Single Family Dwelling"/>
    <n v="1"/>
    <s v="Active Bethel Citizens"/>
    <n v="4210073"/>
    <n v="892037"/>
    <m/>
    <m/>
    <s v="BRUCE WIECHERT CUSTOM HOMES"/>
    <m/>
    <s v="6054 GEYSER PEAK PL"/>
    <x v="0"/>
    <s v="Single-family detached"/>
    <x v="0"/>
    <m/>
    <x v="0"/>
    <m/>
  </r>
  <r>
    <n v="40"/>
    <x v="0"/>
    <n v="1"/>
    <n v="160"/>
    <n v="1"/>
    <d v="2001-01-31T00:00:00"/>
    <s v="Single Family Dwelling"/>
    <n v="1"/>
    <s v="Active Bethel Citizens"/>
    <n v="4213718"/>
    <n v="889757"/>
    <m/>
    <m/>
    <s v="CENTEX HOMES"/>
    <m/>
    <s v="1496 ADELMAN LP"/>
    <x v="0"/>
    <s v="Single-family detached"/>
    <x v="0"/>
    <m/>
    <x v="0"/>
    <m/>
  </r>
  <r>
    <n v="41"/>
    <x v="0"/>
    <n v="1"/>
    <n v="185"/>
    <n v="1"/>
    <d v="2001-01-31T00:00:00"/>
    <s v="Single Family Dwelling"/>
    <n v="1"/>
    <s v="Active Bethel Citizens"/>
    <n v="4222631"/>
    <n v="893321"/>
    <m/>
    <m/>
    <s v="CENTEX HOMES"/>
    <m/>
    <s v="3827 AERIAL WAY"/>
    <x v="0"/>
    <s v="Single-family detached"/>
    <x v="0"/>
    <m/>
    <x v="0"/>
    <m/>
  </r>
  <r>
    <n v="42"/>
    <x v="0"/>
    <n v="1"/>
    <n v="204"/>
    <n v="1"/>
    <d v="2001-01-31T00:00:00"/>
    <s v="Single Family Dwelling"/>
    <n v="1"/>
    <s v="Santa Clara Community Organization"/>
    <n v="4228167"/>
    <n v="901359"/>
    <m/>
    <m/>
    <s v="RAKOCZY/WELKER ENTERPRISES"/>
    <m/>
    <s v="283 FOXGLOVE AVE"/>
    <x v="0"/>
    <s v="Single-family detached"/>
    <x v="0"/>
    <m/>
    <x v="0"/>
    <m/>
  </r>
  <r>
    <n v="43"/>
    <x v="0"/>
    <n v="1"/>
    <n v="207"/>
    <n v="1"/>
    <d v="2001-01-31T00:00:00"/>
    <s v="Duplex or 2-Family Hs"/>
    <n v="2"/>
    <s v="Active Bethel Citizens"/>
    <n v="4222672"/>
    <n v="890075"/>
    <m/>
    <m/>
    <s v="LASSEN JAMES (JIM)"/>
    <m/>
    <s v="1502 BERNTZEN RD"/>
    <x v="0"/>
    <s v="Two to four units"/>
    <x v="1"/>
    <m/>
    <x v="0"/>
    <m/>
  </r>
  <r>
    <n v="44"/>
    <x v="0"/>
    <n v="1"/>
    <n v="324"/>
    <n v="1"/>
    <d v="2001-01-31T00:00:00"/>
    <s v="Single Family Dwelling"/>
    <n v="1"/>
    <s v="Active Bethel Citizens"/>
    <n v="4210010"/>
    <n v="892039"/>
    <m/>
    <m/>
    <s v="BRUCE WIECHERT CUSTOM HOMES"/>
    <m/>
    <s v="6072 GEYSER PEAK PL"/>
    <x v="0"/>
    <s v="Single-family detached"/>
    <x v="0"/>
    <m/>
    <x v="0"/>
    <m/>
  </r>
  <r>
    <n v="45"/>
    <x v="0"/>
    <n v="1"/>
    <n v="444"/>
    <n v="1"/>
    <d v="2001-01-31T00:00:00"/>
    <s v="Mfg Home Park or Court"/>
    <n v="1"/>
    <s v="Active Bethel Citizens"/>
    <n v="4222359"/>
    <n v="885125"/>
    <m/>
    <s v="Brookedale MH Park"/>
    <s v="BEACON DEVELOPMENT CORP"/>
    <m/>
    <s v="3868 ALBAN ST, Unit 16"/>
    <x v="0"/>
    <s v="Single-family detached"/>
    <x v="0"/>
    <m/>
    <x v="0"/>
    <m/>
  </r>
  <r>
    <n v="46"/>
    <x v="0"/>
    <n v="1"/>
    <n v="445"/>
    <n v="1"/>
    <d v="2001-01-31T00:00:00"/>
    <s v="Mfg Home Park or Court"/>
    <n v="1"/>
    <s v="Active Bethel Citizens"/>
    <n v="4222359"/>
    <n v="885125"/>
    <m/>
    <s v="Brookedale MH Park"/>
    <s v="BEACON DEVELOPMENT CORP"/>
    <m/>
    <s v="3868 ALBAN ST, Unit 10"/>
    <x v="0"/>
    <s v="Single-family detached"/>
    <x v="0"/>
    <m/>
    <x v="0"/>
    <m/>
  </r>
  <r>
    <n v="47"/>
    <x v="0"/>
    <n v="0"/>
    <n v="6104"/>
    <n v="1"/>
    <d v="2001-02-01T00:00:00"/>
    <s v="Single Family Dwelling"/>
    <n v="1"/>
    <s v="Santa Clara Community Organization"/>
    <n v="4226573"/>
    <n v="905446"/>
    <m/>
    <m/>
    <s v="BRUCE WIECHERT CUSTOM HOMES"/>
    <m/>
    <s v="441 NAISMITH BLVD"/>
    <x v="0"/>
    <s v="Single-family detached"/>
    <x v="0"/>
    <m/>
    <x v="0"/>
    <m/>
  </r>
  <r>
    <n v="48"/>
    <x v="0"/>
    <n v="0"/>
    <n v="5621"/>
    <n v="1"/>
    <d v="2001-02-02T00:00:00"/>
    <s v="Single Family Dwelling"/>
    <n v="1"/>
    <s v="Crest Drive Citizens Association"/>
    <n v="4236285"/>
    <n v="865965"/>
    <m/>
    <m/>
    <s v="H B DESIGN &amp; CONSTRUCTION"/>
    <m/>
    <s v="3875 MONROE ST"/>
    <x v="0"/>
    <s v="Single-family detached"/>
    <x v="0"/>
    <m/>
    <x v="0"/>
    <m/>
  </r>
  <r>
    <n v="49"/>
    <x v="0"/>
    <n v="1"/>
    <n v="196"/>
    <n v="1"/>
    <d v="2001-02-02T00:00:00"/>
    <s v="Single Family Dwelling"/>
    <n v="1"/>
    <s v="Harlow Neighbors"/>
    <n v="4250580"/>
    <n v="879945"/>
    <m/>
    <m/>
    <s v="FOGELSTROM COMPANY LLC"/>
    <m/>
    <s v="510 COVEY LN"/>
    <x v="0"/>
    <s v="Single-family detached"/>
    <x v="0"/>
    <m/>
    <x v="0"/>
    <m/>
  </r>
  <r>
    <n v="50"/>
    <x v="0"/>
    <n v="1"/>
    <n v="484"/>
    <n v="1"/>
    <d v="2001-02-02T00:00:00"/>
    <s v="Mfg Home Park or Court"/>
    <n v="1"/>
    <s v="Active Bethel Citizens"/>
    <n v="4215373"/>
    <n v="886215"/>
    <m/>
    <s v="Royal Oaks MH Park"/>
    <s v="GILLIHAN MIKE  &amp; MICHELE"/>
    <m/>
    <s v="4900 ROYAL AVE, Unit 84"/>
    <x v="0"/>
    <s v="Single-family detached"/>
    <x v="0"/>
    <m/>
    <x v="0"/>
    <m/>
  </r>
  <r>
    <n v="51"/>
    <x v="0"/>
    <n v="1"/>
    <n v="161"/>
    <n v="1"/>
    <d v="2001-02-05T00:00:00"/>
    <s v="Single Family Dwelling"/>
    <n v="1"/>
    <s v="Active Bethel Citizens"/>
    <n v="4221910"/>
    <n v="893089"/>
    <m/>
    <m/>
    <s v="CENTEX HOMES"/>
    <m/>
    <s v="2213 KELSY LN"/>
    <x v="0"/>
    <s v="Single-family detached"/>
    <x v="0"/>
    <m/>
    <x v="0"/>
    <m/>
  </r>
  <r>
    <n v="52"/>
    <x v="0"/>
    <n v="1"/>
    <n v="359"/>
    <n v="1"/>
    <d v="2001-02-05T00:00:00"/>
    <s v="Single Family Dwelling"/>
    <n v="1"/>
    <s v="Santa Clara Community Organization"/>
    <n v="4224501"/>
    <n v="906701"/>
    <m/>
    <m/>
    <s v="BREEDEN BROS INC--DUPLICATE"/>
    <m/>
    <s v="4291 HYACINTH ST"/>
    <x v="0"/>
    <s v="Single-family detached"/>
    <x v="0"/>
    <m/>
    <x v="0"/>
    <m/>
  </r>
  <r>
    <n v="53"/>
    <x v="0"/>
    <n v="1"/>
    <n v="143"/>
    <n v="1"/>
    <d v="2001-02-06T00:00:00"/>
    <s v="Single Family Dwelling"/>
    <n v="1"/>
    <s v="Santa Clara Community Organization"/>
    <n v="4226560"/>
    <n v="905014"/>
    <m/>
    <m/>
    <s v="BRUCE WIECHERT CUSTOM HOMES"/>
    <m/>
    <s v="377 MACKIN AVE"/>
    <x v="0"/>
    <s v="Single-family detached"/>
    <x v="0"/>
    <m/>
    <x v="0"/>
    <m/>
  </r>
  <r>
    <n v="54"/>
    <x v="0"/>
    <n v="1"/>
    <n v="348"/>
    <n v="1"/>
    <d v="2001-02-07T00:00:00"/>
    <s v="Mfg Home - Not in a Park"/>
    <n v="1"/>
    <s v="Active Bethel Citizens"/>
    <n v="4223370"/>
    <n v="892200"/>
    <m/>
    <m/>
    <s v="MCGUIRE DAVID R"/>
    <m/>
    <s v="3740 BARGER DR"/>
    <x v="0"/>
    <s v="Single-family detached"/>
    <x v="0"/>
    <m/>
    <x v="0"/>
    <m/>
  </r>
  <r>
    <n v="55"/>
    <x v="0"/>
    <n v="0"/>
    <n v="3351"/>
    <n v="1"/>
    <d v="2001-02-08T00:00:00"/>
    <s v="Single Family Dwelling"/>
    <n v="1"/>
    <s v="Southeast Neighbors"/>
    <n v="4245791"/>
    <n v="867537"/>
    <m/>
    <m/>
    <s v="GRESSETT ED"/>
    <m/>
    <s v="3307 STONEY RIDGE RD"/>
    <x v="0"/>
    <s v="Single-family detached"/>
    <x v="0"/>
    <m/>
    <x v="0"/>
    <m/>
  </r>
  <r>
    <n v="56"/>
    <x v="0"/>
    <n v="1"/>
    <n v="412"/>
    <n v="1"/>
    <d v="2001-02-08T00:00:00"/>
    <s v="Single Family Dwelling"/>
    <n v="1"/>
    <s v="Active Bethel Citizens"/>
    <n v="4213466"/>
    <n v="889672"/>
    <m/>
    <m/>
    <s v="CENTEX HOMES"/>
    <m/>
    <s v="5533 AUSTIN WAY"/>
    <x v="0"/>
    <s v="Single-family detached"/>
    <x v="0"/>
    <m/>
    <x v="0"/>
    <m/>
  </r>
  <r>
    <n v="57"/>
    <x v="0"/>
    <n v="1"/>
    <n v="303"/>
    <n v="1"/>
    <d v="2001-02-09T00:00:00"/>
    <s v="Single Family Dwelling"/>
    <n v="1"/>
    <s v="Active Bethel Citizens"/>
    <n v="4210240"/>
    <n v="892287"/>
    <m/>
    <m/>
    <s v="FRITSCH WILLIAM"/>
    <m/>
    <s v="6028 MONDAVI LN"/>
    <x v="0"/>
    <s v="Single-family detached"/>
    <x v="0"/>
    <m/>
    <x v="0"/>
    <m/>
  </r>
  <r>
    <n v="58"/>
    <x v="0"/>
    <n v="1"/>
    <n v="405"/>
    <n v="1"/>
    <d v="2001-02-09T00:00:00"/>
    <s v="Single Family Dwelling"/>
    <n v="1"/>
    <s v="Active Bethel Citizens"/>
    <n v="4222759"/>
    <n v="892931"/>
    <m/>
    <m/>
    <s v="HAYDEN HOMES"/>
    <m/>
    <s v="3714 MEGAN WAY"/>
    <x v="0"/>
    <s v="Single-family detached"/>
    <x v="0"/>
    <m/>
    <x v="0"/>
    <m/>
  </r>
  <r>
    <n v="59"/>
    <x v="0"/>
    <n v="1"/>
    <n v="406"/>
    <n v="1"/>
    <d v="2001-02-09T00:00:00"/>
    <s v="Single Family Dwelling"/>
    <n v="1"/>
    <s v="Active Bethel Citizens"/>
    <n v="4222392"/>
    <n v="892912"/>
    <m/>
    <m/>
    <s v="HAYDEN HOMES"/>
    <m/>
    <s v="3770 MEGAN WAY"/>
    <x v="0"/>
    <s v="Single-family detached"/>
    <x v="0"/>
    <m/>
    <x v="0"/>
    <m/>
  </r>
  <r>
    <n v="60"/>
    <x v="0"/>
    <n v="1"/>
    <n v="407"/>
    <n v="1"/>
    <d v="2001-02-09T00:00:00"/>
    <s v="Single Family Dwelling"/>
    <n v="1"/>
    <s v="Active Bethel Citizens"/>
    <n v="4222454"/>
    <n v="892931"/>
    <m/>
    <m/>
    <s v="HAYDEN HOMES"/>
    <m/>
    <s v="3764 MEGAN WAY"/>
    <x v="0"/>
    <s v="Single-family detached"/>
    <x v="0"/>
    <m/>
    <x v="0"/>
    <m/>
  </r>
  <r>
    <n v="61"/>
    <x v="0"/>
    <n v="1"/>
    <n v="450"/>
    <n v="1"/>
    <d v="2001-02-09T00:00:00"/>
    <s v="Single Family Dwelling"/>
    <n v="1"/>
    <s v="Active Bethel Citizens"/>
    <n v="4214708"/>
    <n v="892813"/>
    <m/>
    <m/>
    <s v="R W HOMES"/>
    <m/>
    <s v="2008 LEMURIA ST"/>
    <x v="0"/>
    <s v="Single-family detached"/>
    <x v="0"/>
    <m/>
    <x v="0"/>
    <m/>
  </r>
  <r>
    <n v="62"/>
    <x v="0"/>
    <n v="1"/>
    <n v="173"/>
    <n v="1"/>
    <d v="2001-02-12T00:00:00"/>
    <s v="Single Family Dwelling"/>
    <n v="1"/>
    <s v="Active Bethel Citizens"/>
    <n v="4210218"/>
    <n v="892449"/>
    <m/>
    <m/>
    <s v="BRUCE WIECHERT CUSTOM HOMES"/>
    <m/>
    <s v="6039 MONDAVI LN"/>
    <x v="0"/>
    <s v="Single-family detached"/>
    <x v="0"/>
    <m/>
    <x v="0"/>
    <m/>
  </r>
  <r>
    <n v="63"/>
    <x v="0"/>
    <n v="0"/>
    <n v="5352"/>
    <n v="1"/>
    <d v="2001-02-13T00:00:00"/>
    <s v="Single Family Dwelling"/>
    <n v="1"/>
    <s v="Harlow Neighbors"/>
    <n v="4251089"/>
    <n v="889573"/>
    <m/>
    <m/>
    <s v="L RANDALL BRANT CUSTOM HOMES"/>
    <m/>
    <s v="1475 MANCHESTER DR"/>
    <x v="0"/>
    <s v="Single-family detached"/>
    <x v="0"/>
    <m/>
    <x v="0"/>
    <m/>
  </r>
  <r>
    <n v="64"/>
    <x v="0"/>
    <n v="0"/>
    <n v="6155"/>
    <n v="1"/>
    <d v="2001-02-14T00:00:00"/>
    <s v="Single Family Dwelling"/>
    <n v="1"/>
    <s v="Harlow Neighbors"/>
    <n v="4250581"/>
    <n v="879879"/>
    <m/>
    <m/>
    <s v="FOGELSTROM CO"/>
    <m/>
    <s v="512 COVEY LN"/>
    <x v="0"/>
    <s v="Single-family detached"/>
    <x v="0"/>
    <m/>
    <x v="0"/>
    <m/>
  </r>
  <r>
    <n v="65"/>
    <x v="0"/>
    <n v="1"/>
    <n v="483"/>
    <n v="1"/>
    <d v="2001-02-14T00:00:00"/>
    <s v="Single Family Dwelling"/>
    <n v="1"/>
    <s v="Santa Clara Community Organization"/>
    <n v="4224777"/>
    <n v="906419"/>
    <m/>
    <m/>
    <s v="BREEDEN BROS INC"/>
    <m/>
    <s v="4284 TORRINGTON AVE"/>
    <x v="0"/>
    <s v="Single-family detached"/>
    <x v="0"/>
    <m/>
    <x v="0"/>
    <m/>
  </r>
  <r>
    <n v="66"/>
    <x v="0"/>
    <n v="1"/>
    <n v="517"/>
    <n v="1"/>
    <d v="2001-02-14T00:00:00"/>
    <s v="Mfg Home - Not in a Park"/>
    <n v="1"/>
    <s v="Santa Clara Community Organization"/>
    <n v="4226599"/>
    <n v="899235"/>
    <m/>
    <m/>
    <s v="SEBADE JACK"/>
    <m/>
    <s v="2717 CROCKER RD"/>
    <x v="0"/>
    <s v="Single-family detached"/>
    <x v="0"/>
    <m/>
    <x v="0"/>
    <m/>
  </r>
  <r>
    <n v="67"/>
    <x v="0"/>
    <n v="1"/>
    <n v="174"/>
    <n v="1"/>
    <d v="2001-02-15T00:00:00"/>
    <s v="Single Family Dwelling"/>
    <n v="1"/>
    <s v="Active Bethel Citizens"/>
    <n v="4209970"/>
    <n v="892456"/>
    <m/>
    <m/>
    <s v="BRUCE WIECHERT CUSTOM HOMES"/>
    <m/>
    <s v="6085 MONDAVI LN"/>
    <x v="0"/>
    <s v="Single-family detached"/>
    <x v="0"/>
    <m/>
    <x v="0"/>
    <m/>
  </r>
  <r>
    <n v="68"/>
    <x v="0"/>
    <n v="1"/>
    <n v="408"/>
    <n v="1"/>
    <d v="2001-02-15T00:00:00"/>
    <s v="Single Family Dwelling"/>
    <n v="1"/>
    <s v="Active Bethel Citizens"/>
    <n v="4209768"/>
    <n v="892518"/>
    <m/>
    <m/>
    <s v="SKALSKY JARROD &amp; KIMBERLY"/>
    <m/>
    <s v="1834 IRON HORSE RD"/>
    <x v="0"/>
    <s v="Single-family detached"/>
    <x v="0"/>
    <m/>
    <x v="0"/>
    <m/>
  </r>
  <r>
    <n v="69"/>
    <x v="0"/>
    <n v="1"/>
    <n v="541"/>
    <n v="1"/>
    <d v="2001-02-15T00:00:00"/>
    <s v="Single Family Dwelling"/>
    <n v="1"/>
    <s v="Active Bethel Citizens"/>
    <n v="4213591"/>
    <n v="889667"/>
    <m/>
    <m/>
    <s v="CENTEX HOMES"/>
    <m/>
    <s v="5513 AUSTIN WAY"/>
    <x v="0"/>
    <s v="Single-family detached"/>
    <x v="0"/>
    <m/>
    <x v="0"/>
    <m/>
  </r>
  <r>
    <n v="70"/>
    <x v="0"/>
    <n v="1"/>
    <n v="594"/>
    <n v="1"/>
    <d v="2001-02-15T00:00:00"/>
    <s v="Mfg Home - Not in a Park"/>
    <n v="1"/>
    <s v="Active Bethel Citizens"/>
    <n v="4223477"/>
    <n v="892210"/>
    <m/>
    <m/>
    <s v="CHIGUINA FRANK &amp; DOLORES"/>
    <m/>
    <s v="1990 EMPIRE PARK DR"/>
    <x v="0"/>
    <s v="Single-family detached"/>
    <x v="0"/>
    <m/>
    <x v="0"/>
    <m/>
  </r>
  <r>
    <n v="71"/>
    <x v="0"/>
    <n v="0"/>
    <n v="5968"/>
    <n v="1"/>
    <d v="2001-02-16T00:00:00"/>
    <s v="Single Family Dwelling"/>
    <n v="1"/>
    <s v="Churchill Area Neighbors"/>
    <n v="4227751"/>
    <n v="877371"/>
    <m/>
    <m/>
    <s v="NEDCO CORP"/>
    <m/>
    <s v="3081 W 15TH AVE"/>
    <x v="0"/>
    <s v="Single-family detached"/>
    <x v="0"/>
    <m/>
    <x v="0"/>
    <m/>
  </r>
  <r>
    <n v="72"/>
    <x v="0"/>
    <n v="0"/>
    <n v="5969"/>
    <n v="1"/>
    <d v="2001-02-16T00:00:00"/>
    <s v="Single Family Dwelling"/>
    <n v="1"/>
    <s v="Churchill Area Neighbors"/>
    <n v="4227750"/>
    <n v="877340"/>
    <m/>
    <m/>
    <s v="NEDCO CORP"/>
    <m/>
    <s v="3083 W 15TH AVE"/>
    <x v="0"/>
    <s v="Single-family detached"/>
    <x v="0"/>
    <m/>
    <x v="0"/>
    <m/>
  </r>
  <r>
    <n v="73"/>
    <x v="0"/>
    <n v="0"/>
    <n v="5970"/>
    <n v="1"/>
    <d v="2001-02-16T00:00:00"/>
    <s v="Single Family Dwelling"/>
    <n v="1"/>
    <s v="Churchill Area Neighbors"/>
    <n v="4227749"/>
    <n v="877309"/>
    <m/>
    <m/>
    <s v="NEDCO CORP"/>
    <m/>
    <s v="3085 W 15TH AVE"/>
    <x v="0"/>
    <s v="Single-family detached"/>
    <x v="0"/>
    <m/>
    <x v="0"/>
    <m/>
  </r>
  <r>
    <n v="74"/>
    <x v="0"/>
    <n v="0"/>
    <n v="5971"/>
    <n v="1"/>
    <d v="2001-02-16T00:00:00"/>
    <s v="Single Family Dwelling"/>
    <n v="1"/>
    <s v="Churchill Area Neighbors"/>
    <n v="4227930"/>
    <n v="877359"/>
    <m/>
    <m/>
    <s v="NEDCO CORP"/>
    <m/>
    <s v="3063 W 15TH AVE"/>
    <x v="0"/>
    <s v="Single-family detached"/>
    <x v="0"/>
    <m/>
    <x v="0"/>
    <m/>
  </r>
  <r>
    <n v="75"/>
    <x v="0"/>
    <n v="0"/>
    <n v="5972"/>
    <n v="1"/>
    <d v="2001-02-16T00:00:00"/>
    <s v="Single Family Dwelling"/>
    <n v="1"/>
    <s v="Churchill Area Neighbors"/>
    <n v="4227754"/>
    <n v="877276"/>
    <m/>
    <m/>
    <s v="NEDCO CORP"/>
    <m/>
    <s v="3087 W 15TH AVE"/>
    <x v="0"/>
    <s v="Single-family detached"/>
    <x v="0"/>
    <m/>
    <x v="0"/>
    <m/>
  </r>
  <r>
    <n v="76"/>
    <x v="0"/>
    <n v="0"/>
    <n v="5973"/>
    <n v="1"/>
    <d v="2001-02-16T00:00:00"/>
    <s v="Single Family Dwelling"/>
    <n v="1"/>
    <s v="Churchill Area Neighbors"/>
    <n v="4227964"/>
    <n v="877360"/>
    <m/>
    <m/>
    <s v="NEDCO CORP"/>
    <m/>
    <s v="3053 W 15TH AVE"/>
    <x v="0"/>
    <s v="Single-family detached"/>
    <x v="0"/>
    <m/>
    <x v="0"/>
    <m/>
  </r>
  <r>
    <n v="77"/>
    <x v="0"/>
    <n v="0"/>
    <n v="5974"/>
    <n v="1"/>
    <d v="2001-02-16T00:00:00"/>
    <s v="Single Family Dwelling"/>
    <n v="1"/>
    <s v="Churchill Area Neighbors"/>
    <n v="4227869"/>
    <n v="877361"/>
    <m/>
    <m/>
    <s v="NEDCO CORP"/>
    <m/>
    <s v="3077 W 15TH AVE"/>
    <x v="0"/>
    <s v="Single-family detached"/>
    <x v="0"/>
    <m/>
    <x v="0"/>
    <m/>
  </r>
  <r>
    <n v="78"/>
    <x v="0"/>
    <n v="0"/>
    <n v="5975"/>
    <n v="1"/>
    <d v="2001-02-16T00:00:00"/>
    <s v="Single Family Dwelling"/>
    <n v="1"/>
    <s v="Churchill Area Neighbors"/>
    <n v="4227884"/>
    <n v="877303"/>
    <m/>
    <m/>
    <s v="NEDCO CORP"/>
    <m/>
    <s v="3071 W 15TH AVE"/>
    <x v="0"/>
    <s v="Single-family detached"/>
    <x v="0"/>
    <m/>
    <x v="0"/>
    <m/>
  </r>
  <r>
    <n v="79"/>
    <x v="0"/>
    <n v="0"/>
    <n v="5976"/>
    <n v="1"/>
    <d v="2001-02-16T00:00:00"/>
    <s v="Single Family Dwelling"/>
    <n v="1"/>
    <s v="Churchill Area Neighbors"/>
    <n v="4227884"/>
    <n v="877274"/>
    <m/>
    <m/>
    <s v="NEDCO CORP"/>
    <m/>
    <s v="3073 W 15TH AVE"/>
    <x v="0"/>
    <s v="Single-family detached"/>
    <x v="0"/>
    <m/>
    <x v="0"/>
    <m/>
  </r>
  <r>
    <n v="80"/>
    <x v="0"/>
    <n v="0"/>
    <n v="5977"/>
    <n v="1"/>
    <d v="2001-02-16T00:00:00"/>
    <s v="Single Family Dwelling"/>
    <n v="1"/>
    <s v="Churchill Area Neighbors"/>
    <n v="4227883"/>
    <n v="877243"/>
    <m/>
    <m/>
    <s v="NEDCO CORP"/>
    <m/>
    <s v="3075 W 15TH AVE"/>
    <x v="0"/>
    <s v="Single-family detached"/>
    <x v="0"/>
    <m/>
    <x v="0"/>
    <m/>
  </r>
  <r>
    <n v="81"/>
    <x v="0"/>
    <n v="0"/>
    <n v="5978"/>
    <n v="1"/>
    <d v="2001-02-16T00:00:00"/>
    <s v="Single Family Dwelling"/>
    <n v="1"/>
    <s v="Churchill Area Neighbors"/>
    <n v="4227953"/>
    <n v="877276"/>
    <m/>
    <m/>
    <s v="NEDCO CORP"/>
    <m/>
    <s v="3059 W 15TH AVE"/>
    <x v="0"/>
    <s v="Single-family detached"/>
    <x v="0"/>
    <m/>
    <x v="0"/>
    <m/>
  </r>
  <r>
    <n v="82"/>
    <x v="0"/>
    <n v="0"/>
    <n v="5979"/>
    <n v="1"/>
    <d v="2001-02-16T00:00:00"/>
    <s v="Single Family Dwelling"/>
    <n v="1"/>
    <s v="Churchill Area Neighbors"/>
    <n v="4227898"/>
    <n v="877360"/>
    <m/>
    <m/>
    <s v="NEDCO CORP"/>
    <m/>
    <s v="3069 W 15TH AVE"/>
    <x v="0"/>
    <s v="Single-family detached"/>
    <x v="0"/>
    <m/>
    <x v="0"/>
    <m/>
  </r>
  <r>
    <n v="83"/>
    <x v="0"/>
    <n v="0"/>
    <n v="5980"/>
    <n v="1"/>
    <d v="2001-02-16T00:00:00"/>
    <s v="Single Family Dwelling"/>
    <n v="1"/>
    <s v="Churchill Area Neighbors"/>
    <n v="4227921"/>
    <n v="877292"/>
    <m/>
    <m/>
    <s v="NEDCO CORP"/>
    <m/>
    <s v="3065 W 15TH AVE"/>
    <x v="0"/>
    <s v="Single-family detached"/>
    <x v="0"/>
    <m/>
    <x v="0"/>
    <m/>
  </r>
  <r>
    <n v="84"/>
    <x v="0"/>
    <n v="0"/>
    <n v="5982"/>
    <n v="1"/>
    <d v="2001-02-16T00:00:00"/>
    <s v="Single Family Dwelling"/>
    <n v="1"/>
    <s v="Churchill Area Neighbors"/>
    <n v="4227924"/>
    <n v="877236"/>
    <m/>
    <m/>
    <s v="NEDCO CORP"/>
    <m/>
    <s v="3067 W 15TH AVE"/>
    <x v="0"/>
    <s v="Single-family detached"/>
    <x v="0"/>
    <m/>
    <x v="0"/>
    <m/>
  </r>
  <r>
    <n v="85"/>
    <x v="0"/>
    <n v="0"/>
    <n v="5983"/>
    <n v="1"/>
    <d v="2001-02-16T00:00:00"/>
    <s v="Single Family Dwelling"/>
    <n v="1"/>
    <s v="Churchill Area Neighbors"/>
    <n v="4227958"/>
    <n v="877309"/>
    <m/>
    <m/>
    <s v="NEDCO CORP"/>
    <m/>
    <s v="3057 W 15TH AVE"/>
    <x v="0"/>
    <s v="Single-family detached"/>
    <x v="0"/>
    <m/>
    <x v="0"/>
    <m/>
  </r>
  <r>
    <n v="86"/>
    <x v="0"/>
    <n v="0"/>
    <n v="5984"/>
    <n v="1"/>
    <d v="2001-02-16T00:00:00"/>
    <s v="Single Family Dwelling"/>
    <n v="1"/>
    <s v="Churchill Area Neighbors"/>
    <n v="4227999"/>
    <n v="877359"/>
    <m/>
    <m/>
    <s v="NEDCO CORP"/>
    <m/>
    <s v="3051 W 15TH AVE"/>
    <x v="0"/>
    <s v="Single-family detached"/>
    <x v="0"/>
    <m/>
    <x v="0"/>
    <m/>
  </r>
  <r>
    <n v="87"/>
    <x v="0"/>
    <n v="0"/>
    <n v="5985"/>
    <n v="1"/>
    <d v="2001-02-16T00:00:00"/>
    <s v="Single Family Dwelling"/>
    <n v="1"/>
    <s v="Churchill Area Neighbors"/>
    <n v="4227958"/>
    <n v="877235"/>
    <m/>
    <m/>
    <s v="NEDCO CORP"/>
    <m/>
    <s v="3061 W 15TH AVE"/>
    <x v="0"/>
    <s v="Single-family detached"/>
    <x v="0"/>
    <m/>
    <x v="0"/>
    <m/>
  </r>
  <r>
    <n v="88"/>
    <x v="0"/>
    <n v="0"/>
    <n v="5987"/>
    <n v="1"/>
    <d v="2001-02-16T00:00:00"/>
    <s v="Single Family Dwelling"/>
    <n v="1"/>
    <s v="Churchill Area Neighbors"/>
    <n v="4228037"/>
    <n v="877357"/>
    <m/>
    <m/>
    <s v="NEDCO CORP"/>
    <m/>
    <s v="3049 W 15TH AVE"/>
    <x v="0"/>
    <s v="Single-family detached"/>
    <x v="0"/>
    <m/>
    <x v="0"/>
    <m/>
  </r>
  <r>
    <n v="89"/>
    <x v="0"/>
    <n v="0"/>
    <n v="5989"/>
    <n v="1"/>
    <d v="2001-02-16T00:00:00"/>
    <s v="Single Family Dwelling"/>
    <n v="1"/>
    <s v="Churchill Area Neighbors"/>
    <n v="4227838"/>
    <n v="877316"/>
    <m/>
    <m/>
    <s v="NEDCO CORP"/>
    <m/>
    <s v="3079 W 15TH AVE"/>
    <x v="0"/>
    <s v="Single-family detached"/>
    <x v="0"/>
    <m/>
    <x v="0"/>
    <m/>
  </r>
  <r>
    <n v="90"/>
    <x v="0"/>
    <n v="0"/>
    <n v="6186"/>
    <n v="1"/>
    <d v="2001-02-16T00:00:00"/>
    <s v="Duplex or 2-Family Hs"/>
    <n v="2"/>
    <s v="Jefferson Westside Neighbors"/>
    <n v="4237515"/>
    <n v="877430"/>
    <m/>
    <m/>
    <s v="IVERSON BOYD"/>
    <m/>
    <s v="1330 WASHINGTON ALY"/>
    <x v="0"/>
    <s v="Two to four units"/>
    <x v="1"/>
    <m/>
    <x v="0"/>
    <m/>
  </r>
  <r>
    <n v="91"/>
    <x v="0"/>
    <n v="1"/>
    <n v="322"/>
    <n v="1"/>
    <d v="2001-02-16T00:00:00"/>
    <s v="Single Family Dwelling"/>
    <n v="1"/>
    <s v="Santa Clara Community Organization"/>
    <n v="4227646"/>
    <n v="905219"/>
    <m/>
    <m/>
    <s v="BRUCE WIECHERT CUSTOM HOMES"/>
    <m/>
    <s v="278 NAISMITH BLVD"/>
    <x v="0"/>
    <s v="Single-family detached"/>
    <x v="0"/>
    <m/>
    <x v="0"/>
    <m/>
  </r>
  <r>
    <n v="92"/>
    <x v="0"/>
    <n v="1"/>
    <n v="367"/>
    <n v="1"/>
    <d v="2001-02-16T00:00:00"/>
    <s v="Single Family Dwelling"/>
    <n v="1"/>
    <s v="Active Bethel Citizens"/>
    <n v="4212420"/>
    <n v="894012"/>
    <m/>
    <m/>
    <s v="LAWLER ROB"/>
    <m/>
    <s v="2155 OHIO ST"/>
    <x v="0"/>
    <s v="Single-family detached"/>
    <x v="0"/>
    <m/>
    <x v="0"/>
    <m/>
  </r>
  <r>
    <n v="93"/>
    <x v="0"/>
    <n v="0"/>
    <n v="3565"/>
    <n v="1"/>
    <d v="2001-02-19T00:00:00"/>
    <s v="Single Family Dwelling"/>
    <n v="1"/>
    <s v="Goodpasture Island Neighbors"/>
    <n v="4234283"/>
    <n v="891851"/>
    <m/>
    <m/>
    <s v="ADKINS JACK L"/>
    <m/>
    <s v="1880 RIVERWOOD ALY"/>
    <x v="0"/>
    <s v="Single-family detached"/>
    <x v="0"/>
    <m/>
    <x v="0"/>
    <m/>
  </r>
  <r>
    <n v="94"/>
    <x v="0"/>
    <n v="1"/>
    <n v="361"/>
    <n v="1"/>
    <d v="2001-02-20T00:00:00"/>
    <s v="Single Family Dwelling"/>
    <n v="1"/>
    <s v="River Road Community Organization"/>
    <n v="4230332"/>
    <n v="892226"/>
    <m/>
    <m/>
    <s v="BREEDEN BROS INC--DUPLICATE"/>
    <m/>
    <s v="395 BRIANA LN"/>
    <x v="0"/>
    <s v="Single-family detached"/>
    <x v="0"/>
    <m/>
    <x v="0"/>
    <m/>
  </r>
  <r>
    <n v="95"/>
    <x v="0"/>
    <n v="1"/>
    <n v="767"/>
    <n v="1"/>
    <d v="2001-02-20T00:00:00"/>
    <s v="Mfg Home Park or Court"/>
    <n v="1"/>
    <s v="Active Bethel Citizens"/>
    <n v="4215055"/>
    <n v="891734"/>
    <m/>
    <s v="Woodland Park Estates"/>
    <s v="WOODLAND PARK ESTATES"/>
    <s v="KEELER KENNETH &amp; JENNIFER"/>
    <s v="1699 N TERRY ST, Unit 346"/>
    <x v="0"/>
    <s v="Single-family detached"/>
    <x v="0"/>
    <m/>
    <x v="0"/>
    <m/>
  </r>
  <r>
    <n v="96"/>
    <x v="0"/>
    <n v="0"/>
    <n v="6032"/>
    <n v="1"/>
    <d v="2001-02-21T00:00:00"/>
    <s v="Single Family Dwelling"/>
    <n v="1"/>
    <s v="Active Bethel Citizens"/>
    <n v="4212454"/>
    <n v="890529"/>
    <m/>
    <m/>
    <s v="FOOTE MIKE"/>
    <m/>
    <s v="5577 BADEN WAY"/>
    <x v="0"/>
    <s v="Single-family detached"/>
    <x v="0"/>
    <m/>
    <x v="0"/>
    <m/>
  </r>
  <r>
    <n v="97"/>
    <x v="0"/>
    <n v="1"/>
    <n v="84"/>
    <n v="1"/>
    <d v="2001-02-21T00:00:00"/>
    <s v="Single Family Dwelling"/>
    <n v="1"/>
    <s v="Active Bethel Citizens"/>
    <n v="4212393"/>
    <n v="890529"/>
    <m/>
    <m/>
    <s v="FOOTE DEVELOPMENT COMPANY"/>
    <m/>
    <s v="5583 BADEN WAY"/>
    <x v="0"/>
    <s v="Single-family detached"/>
    <x v="0"/>
    <m/>
    <x v="0"/>
    <m/>
  </r>
  <r>
    <n v="98"/>
    <x v="0"/>
    <n v="1"/>
    <n v="542"/>
    <n v="1"/>
    <d v="2001-02-21T00:00:00"/>
    <s v="Single Family Dwelling"/>
    <n v="1"/>
    <s v="Active Bethel Citizens"/>
    <n v="4214003"/>
    <n v="889021"/>
    <m/>
    <m/>
    <s v="CENTEX HOMES"/>
    <m/>
    <s v="5386 DONOHOE AVE"/>
    <x v="0"/>
    <s v="Single-family detached"/>
    <x v="0"/>
    <m/>
    <x v="0"/>
    <m/>
  </r>
  <r>
    <n v="99"/>
    <x v="0"/>
    <n v="1"/>
    <n v="593"/>
    <n v="1"/>
    <d v="2001-02-21T00:00:00"/>
    <s v="Single Family Dwelling"/>
    <n v="1"/>
    <s v="Active Bethel Citizens"/>
    <n v="4222508"/>
    <n v="893171"/>
    <m/>
    <m/>
    <s v="CENTEX HOMES"/>
    <m/>
    <s v="3840 AERIAL WAY"/>
    <x v="0"/>
    <s v="Single-family detached"/>
    <x v="0"/>
    <m/>
    <x v="0"/>
    <m/>
  </r>
  <r>
    <n v="100"/>
    <x v="0"/>
    <n v="1"/>
    <n v="382"/>
    <n v="1"/>
    <d v="2001-02-22T00:00:00"/>
    <s v="Single Family Dwelling"/>
    <n v="1"/>
    <s v="Active Bethel Citizens"/>
    <n v="4210040"/>
    <n v="892548"/>
    <m/>
    <m/>
    <s v="BRUCE WIECHERT CUSTOM HOMES"/>
    <m/>
    <s v="6068 PINE RIDGE PL"/>
    <x v="0"/>
    <s v="Single-family detached"/>
    <x v="0"/>
    <m/>
    <x v="0"/>
    <m/>
  </r>
  <r>
    <n v="101"/>
    <x v="0"/>
    <n v="1"/>
    <n v="804"/>
    <n v="1"/>
    <d v="2001-02-22T00:00:00"/>
    <s v="Mfg Home Park or Court"/>
    <n v="1"/>
    <s v="Harlow Neighbors"/>
    <n v="4250971"/>
    <n v="888295"/>
    <m/>
    <s v="Camelot MH Park"/>
    <s v="BABCOCK HAROLD"/>
    <s v="DEVLIN PAT"/>
    <s v="3700 BABCOCK LN, Unit 139"/>
    <x v="0"/>
    <s v="Single-family detached"/>
    <x v="0"/>
    <m/>
    <x v="0"/>
    <m/>
  </r>
  <r>
    <n v="102"/>
    <x v="0"/>
    <n v="1"/>
    <n v="290"/>
    <n v="1"/>
    <d v="2001-02-23T00:00:00"/>
    <s v="Single Family Dwelling"/>
    <n v="1"/>
    <s v="Northeast Neighbors"/>
    <n v="4249601"/>
    <n v="896876"/>
    <m/>
    <m/>
    <s v="TERRA BUONO PROPERTIES III"/>
    <m/>
    <s v="3078 GRAND CAYMAN DR"/>
    <x v="0"/>
    <s v="Single-family detached"/>
    <x v="0"/>
    <m/>
    <x v="0"/>
    <m/>
  </r>
  <r>
    <n v="103"/>
    <x v="0"/>
    <n v="1"/>
    <n v="373"/>
    <n v="1"/>
    <d v="2001-02-23T00:00:00"/>
    <s v="Single Family Dwelling"/>
    <n v="1"/>
    <s v="Santa Clara Community Organization"/>
    <n v="4232279"/>
    <n v="904126"/>
    <m/>
    <m/>
    <s v="KEMPF RODNEY"/>
    <m/>
    <s v="3757 ROBBIE ST"/>
    <x v="0"/>
    <s v="Single-family detached"/>
    <x v="0"/>
    <m/>
    <x v="0"/>
    <m/>
  </r>
  <r>
    <n v="104"/>
    <x v="0"/>
    <n v="1"/>
    <n v="460"/>
    <n v="1"/>
    <d v="2001-02-23T00:00:00"/>
    <s v="Single Family Dwelling"/>
    <n v="1"/>
    <s v="Santa Clara Community Organization"/>
    <n v="4227858"/>
    <n v="904994"/>
    <m/>
    <m/>
    <s v="TOUCHSTONE DEVELOPMENT"/>
    <m/>
    <s v="210 NAISMITH BLVD"/>
    <x v="0"/>
    <s v="Single-family detached"/>
    <x v="0"/>
    <m/>
    <x v="0"/>
    <m/>
  </r>
  <r>
    <n v="105"/>
    <x v="0"/>
    <n v="1"/>
    <n v="608"/>
    <n v="1"/>
    <d v="2001-02-23T00:00:00"/>
    <s v="Single Family Dwelling"/>
    <n v="1"/>
    <s v="Active Bethel Citizens"/>
    <n v="4222333"/>
    <n v="892871"/>
    <m/>
    <m/>
    <s v="HAYDEN ENTERPRISES INC"/>
    <m/>
    <s v="2134 KELSY LN"/>
    <x v="0"/>
    <s v="Single-family detached"/>
    <x v="0"/>
    <m/>
    <x v="0"/>
    <m/>
  </r>
  <r>
    <n v="106"/>
    <x v="0"/>
    <n v="0"/>
    <n v="5297"/>
    <n v="1"/>
    <d v="2001-02-26T00:00:00"/>
    <s v="Single Family Dwelling"/>
    <n v="1"/>
    <s v="Churchill Area Neighbors"/>
    <n v="4227763"/>
    <n v="871782"/>
    <m/>
    <m/>
    <s v="MASADA DEVELOPMENT INC"/>
    <m/>
    <s v="2719 HALLMARK LN"/>
    <x v="0"/>
    <s v="Single-family detached"/>
    <x v="0"/>
    <m/>
    <x v="0"/>
    <m/>
  </r>
  <r>
    <n v="107"/>
    <x v="0"/>
    <n v="1"/>
    <n v="447"/>
    <n v="1"/>
    <d v="2001-02-26T00:00:00"/>
    <s v="Single Family Dwelling"/>
    <n v="1"/>
    <s v="Santa Clara Community Organization"/>
    <n v="4232278"/>
    <n v="904193"/>
    <m/>
    <m/>
    <s v="HOLVEY ANN"/>
    <m/>
    <s v="3765 ROBBIE ST"/>
    <x v="0"/>
    <s v="Single-family detached"/>
    <x v="0"/>
    <m/>
    <x v="0"/>
    <m/>
  </r>
  <r>
    <n v="108"/>
    <x v="0"/>
    <n v="1"/>
    <n v="137"/>
    <n v="1"/>
    <d v="2001-02-27T00:00:00"/>
    <s v="Single Family Dwelling"/>
    <n v="1"/>
    <s v="Cal Young Neighborhood Association"/>
    <n v="4238270"/>
    <n v="889022"/>
    <m/>
    <m/>
    <s v="WEBB JOHN &amp; TREFETHEN SANFORD"/>
    <m/>
    <s v="1055 BACKLUND PL"/>
    <x v="0"/>
    <s v="Single-family detached"/>
    <x v="0"/>
    <m/>
    <x v="0"/>
    <m/>
  </r>
  <r>
    <n v="109"/>
    <x v="0"/>
    <n v="1"/>
    <n v="409"/>
    <n v="1"/>
    <d v="2001-02-27T00:00:00"/>
    <s v="Single Family Dwelling"/>
    <n v="1"/>
    <s v="Santa Clara Community Organization"/>
    <n v="4226744"/>
    <n v="905209"/>
    <m/>
    <m/>
    <s v="BRUCE WIECHERT CUSTOM HOMES"/>
    <m/>
    <s v="420 NAISMITH BLVD"/>
    <x v="0"/>
    <s v="Single-family detached"/>
    <x v="0"/>
    <m/>
    <x v="0"/>
    <m/>
  </r>
  <r>
    <n v="110"/>
    <x v="0"/>
    <n v="1"/>
    <n v="670"/>
    <n v="1"/>
    <d v="2001-02-27T00:00:00"/>
    <s v="Single Family Dwelling"/>
    <n v="1"/>
    <s v="Santa Clara Community Organization"/>
    <n v="4224773"/>
    <n v="906534"/>
    <m/>
    <m/>
    <s v="BREEDEN BROS INC--DUPLICATE"/>
    <m/>
    <s v="4262 HYACINTH ST"/>
    <x v="0"/>
    <s v="Single-family detached"/>
    <x v="0"/>
    <m/>
    <x v="0"/>
    <m/>
  </r>
  <r>
    <n v="111"/>
    <x v="0"/>
    <n v="1"/>
    <n v="242"/>
    <n v="1"/>
    <d v="2001-02-28T00:00:00"/>
    <s v="Single Family Dwelling"/>
    <n v="1"/>
    <s v="Active Bethel Citizens"/>
    <n v="4222781"/>
    <n v="893630"/>
    <m/>
    <m/>
    <s v="DEITZ ED"/>
    <m/>
    <s v="2010 HWY 99N"/>
    <x v="0"/>
    <s v="Single-family detached"/>
    <x v="0"/>
    <m/>
    <x v="0"/>
    <m/>
  </r>
  <r>
    <n v="112"/>
    <x v="0"/>
    <n v="1"/>
    <n v="377"/>
    <n v="1"/>
    <d v="2001-02-28T00:00:00"/>
    <s v="Single Family Dwelling"/>
    <n v="1"/>
    <s v="Northeast Neighbors"/>
    <n v="4250082"/>
    <n v="896675"/>
    <m/>
    <m/>
    <s v="HARDEN TIM &amp; KARYN"/>
    <m/>
    <s v="2861 MARTINIQUE AVE"/>
    <x v="0"/>
    <s v="Single-family detached"/>
    <x v="0"/>
    <m/>
    <x v="0"/>
    <m/>
  </r>
  <r>
    <n v="113"/>
    <x v="0"/>
    <n v="1"/>
    <n v="493"/>
    <n v="1"/>
    <d v="2001-02-28T00:00:00"/>
    <s v="Single Family Dwelling"/>
    <n v="1"/>
    <s v="Northeast Neighbors"/>
    <n v="4245960"/>
    <n v="897181"/>
    <m/>
    <m/>
    <s v="RUIZ STEVE AND KRISTI"/>
    <m/>
    <s v="2390 DEVON AVE"/>
    <x v="0"/>
    <s v="Single-family detached"/>
    <x v="0"/>
    <m/>
    <x v="0"/>
    <m/>
  </r>
  <r>
    <n v="114"/>
    <x v="0"/>
    <n v="1"/>
    <n v="716"/>
    <n v="1"/>
    <d v="2001-02-28T00:00:00"/>
    <s v="Single Family Dwelling"/>
    <n v="1"/>
    <s v="Northeast Neighbors"/>
    <n v="4249294"/>
    <n v="894768"/>
    <m/>
    <m/>
    <s v="D J S INVESTMENTS L L C"/>
    <m/>
    <s v="3165 SAINT CROIX ST"/>
    <x v="0"/>
    <s v="Single-family detached"/>
    <x v="0"/>
    <m/>
    <x v="0"/>
    <m/>
  </r>
  <r>
    <n v="115"/>
    <x v="0"/>
    <n v="1"/>
    <n v="241"/>
    <n v="1"/>
    <d v="2001-03-01T00:00:00"/>
    <s v="Single Family Dwelling"/>
    <n v="1"/>
    <s v="Santa Clara Community Organization"/>
    <n v="4224890"/>
    <n v="904565"/>
    <m/>
    <m/>
    <s v="WIRFS TOM"/>
    <m/>
    <s v="1036 TYSON LN"/>
    <x v="0"/>
    <s v="Single-family detached"/>
    <x v="0"/>
    <m/>
    <x v="0"/>
    <m/>
  </r>
  <r>
    <n v="116"/>
    <x v="0"/>
    <n v="1"/>
    <n v="932"/>
    <n v="1"/>
    <d v="2001-03-01T00:00:00"/>
    <s v="Mfg Home Park or Court"/>
    <n v="1"/>
    <s v="Santa Clara Community Organization"/>
    <n v="4224055"/>
    <n v="898259"/>
    <m/>
    <s v="Gainsborough MH Park"/>
    <s v="FORE-WARD INVESTMENTS"/>
    <m/>
    <s v="2498 LANSDOWN RD"/>
    <x v="0"/>
    <s v="Single-family detached"/>
    <x v="0"/>
    <m/>
    <x v="0"/>
    <m/>
  </r>
  <r>
    <n v="117"/>
    <x v="0"/>
    <n v="1"/>
    <n v="934"/>
    <n v="1"/>
    <d v="2001-03-01T00:00:00"/>
    <s v="Mfg Home Park or Court"/>
    <n v="1"/>
    <s v="Santa Clara Community Organization"/>
    <n v="4224634"/>
    <n v="897938"/>
    <m/>
    <s v="Gainsborough MH Park"/>
    <s v="FORE-WARD INVESTMENTS"/>
    <m/>
    <s v="2469 NORTHAMPTON RD"/>
    <x v="0"/>
    <s v="Single-family detached"/>
    <x v="0"/>
    <m/>
    <x v="0"/>
    <m/>
  </r>
  <r>
    <n v="118"/>
    <x v="0"/>
    <n v="1"/>
    <n v="415"/>
    <n v="1"/>
    <d v="2001-03-02T00:00:00"/>
    <s v="Single Family Dwelling"/>
    <n v="1"/>
    <s v="Northeast Neighbors"/>
    <n v="4243066"/>
    <n v="897777"/>
    <m/>
    <m/>
    <s v="PARADISE DEVELOPMENT CO"/>
    <m/>
    <s v="2038 LAKE WIND DR"/>
    <x v="0"/>
    <s v="Single-family detached"/>
    <x v="0"/>
    <m/>
    <x v="0"/>
    <m/>
  </r>
  <r>
    <n v="119"/>
    <x v="0"/>
    <n v="1"/>
    <n v="502"/>
    <n v="1"/>
    <d v="2001-03-02T00:00:00"/>
    <s v="Single Family Dwelling"/>
    <n v="1"/>
    <s v="Santa Clara Community Organization"/>
    <n v="4229797"/>
    <n v="906849"/>
    <m/>
    <m/>
    <s v="ANDERSON BRENT"/>
    <m/>
    <s v="484 EMILY LN"/>
    <x v="0"/>
    <s v="Single-family detached"/>
    <x v="0"/>
    <m/>
    <x v="0"/>
    <m/>
  </r>
  <r>
    <n v="120"/>
    <x v="0"/>
    <n v="1"/>
    <n v="81"/>
    <n v="1"/>
    <d v="2001-03-05T00:00:00"/>
    <s v="Single Family Dwelling"/>
    <n v="1"/>
    <s v="Churchill Area Neighbors"/>
    <n v="4226212"/>
    <n v="869652"/>
    <m/>
    <m/>
    <s v="MCD"/>
    <m/>
    <s v="3148 TANNER PARK DR"/>
    <x v="0"/>
    <s v="Single-family detached"/>
    <x v="0"/>
    <m/>
    <x v="0"/>
    <m/>
  </r>
  <r>
    <n v="121"/>
    <x v="0"/>
    <n v="1"/>
    <n v="390"/>
    <n v="1"/>
    <d v="2001-03-05T00:00:00"/>
    <s v="Single Family Dwelling"/>
    <n v="1"/>
    <s v="Laurel Hill Valley Citizens"/>
    <n v="4250287"/>
    <n v="871140"/>
    <m/>
    <m/>
    <s v="GRESSETT ED"/>
    <m/>
    <s v="2833 RIVERVIEW ST"/>
    <x v="0"/>
    <s v="Single-family detached"/>
    <x v="0"/>
    <m/>
    <x v="0"/>
    <m/>
  </r>
  <r>
    <n v="122"/>
    <x v="0"/>
    <n v="1"/>
    <n v="578"/>
    <n v="1"/>
    <d v="2001-03-05T00:00:00"/>
    <s v="Single Family Dwelling"/>
    <n v="1"/>
    <s v="Northeast Neighbors"/>
    <n v="4250443"/>
    <n v="896239"/>
    <m/>
    <m/>
    <s v="FORSYTH CONSTRUCTION"/>
    <m/>
    <s v="2835 MARTINIQUE AVE"/>
    <x v="0"/>
    <s v="Single-family detached"/>
    <x v="0"/>
    <m/>
    <x v="0"/>
    <m/>
  </r>
  <r>
    <n v="123"/>
    <x v="0"/>
    <n v="1"/>
    <n v="676"/>
    <n v="1"/>
    <d v="2001-03-05T00:00:00"/>
    <s v="Single Family Dwelling"/>
    <n v="1"/>
    <s v="Active Bethel Citizens"/>
    <n v="4222016"/>
    <n v="893206"/>
    <m/>
    <m/>
    <s v="CENTEX HOMES"/>
    <m/>
    <s v="2228 KELSY LN"/>
    <x v="0"/>
    <s v="Single-family detached"/>
    <x v="0"/>
    <m/>
    <x v="0"/>
    <m/>
  </r>
  <r>
    <n v="124"/>
    <x v="0"/>
    <n v="1"/>
    <n v="791"/>
    <n v="1"/>
    <d v="2001-03-05T00:00:00"/>
    <s v="Single Family Dwelling"/>
    <n v="1"/>
    <s v="Active Bethel Citizens"/>
    <n v="4213397"/>
    <n v="889052"/>
    <m/>
    <m/>
    <s v="CENTEX HOMES"/>
    <m/>
    <s v="5482 DONOHOE AVE"/>
    <x v="0"/>
    <s v="Single-family detached"/>
    <x v="0"/>
    <m/>
    <x v="0"/>
    <m/>
  </r>
  <r>
    <n v="125"/>
    <x v="0"/>
    <n v="1"/>
    <n v="351"/>
    <n v="1"/>
    <d v="2001-03-06T00:00:00"/>
    <s v="Single Family Dwelling"/>
    <n v="1"/>
    <s v="Northeast Neighbors"/>
    <n v="4249773"/>
    <n v="896380"/>
    <m/>
    <m/>
    <s v="RUHOFF HOMEBUILDERS INC"/>
    <m/>
    <s v="2874 MARTINIQUE AVE"/>
    <x v="0"/>
    <s v="Single-family detached"/>
    <x v="0"/>
    <m/>
    <x v="0"/>
    <m/>
  </r>
  <r>
    <n v="126"/>
    <x v="0"/>
    <n v="1"/>
    <n v="536"/>
    <n v="1"/>
    <d v="2001-03-06T00:00:00"/>
    <s v="Single Family Dwelling"/>
    <n v="1"/>
    <s v="Santa Clara Community Organization"/>
    <n v="4225812"/>
    <n v="905110"/>
    <m/>
    <m/>
    <s v="BRUCE WIECHERT CUSTOM HOMES"/>
    <m/>
    <s v="549 NAISMITH BLVD"/>
    <x v="0"/>
    <s v="Single-family detached"/>
    <x v="0"/>
    <m/>
    <x v="0"/>
    <m/>
  </r>
  <r>
    <n v="127"/>
    <x v="0"/>
    <n v="1"/>
    <n v="567"/>
    <n v="1"/>
    <d v="2001-03-06T00:00:00"/>
    <s v="Single Family Dwelling"/>
    <n v="1"/>
    <s v="Santa Clara Community Organization"/>
    <n v="4227254"/>
    <n v="907979"/>
    <m/>
    <m/>
    <s v="NOAKES JEFF"/>
    <m/>
    <s v="11 LARKSMEAD LN"/>
    <x v="0"/>
    <s v="Single-family detached"/>
    <x v="0"/>
    <m/>
    <x v="0"/>
    <m/>
  </r>
  <r>
    <n v="128"/>
    <x v="0"/>
    <n v="1"/>
    <n v="729"/>
    <n v="1"/>
    <d v="2001-03-07T00:00:00"/>
    <s v="Single Family Dwelling"/>
    <n v="1"/>
    <s v="River Road Community Organization"/>
    <n v="4229199"/>
    <n v="893175"/>
    <m/>
    <m/>
    <s v="BAUMGARTNER JOHN M"/>
    <m/>
    <s v="1466 ESCALANTE ST"/>
    <x v="0"/>
    <s v="Single-family detached"/>
    <x v="0"/>
    <m/>
    <x v="0"/>
    <m/>
  </r>
  <r>
    <n v="129"/>
    <x v="0"/>
    <n v="1"/>
    <n v="762"/>
    <n v="1"/>
    <d v="2001-03-08T00:00:00"/>
    <s v="Single Family Dwelling"/>
    <n v="1"/>
    <s v="River Road Community Organization"/>
    <n v="4230391"/>
    <n v="892224"/>
    <m/>
    <m/>
    <s v="BREEDEN BROS INC"/>
    <m/>
    <s v="383 BRIANA LN"/>
    <x v="0"/>
    <s v="Single-family detached"/>
    <x v="0"/>
    <m/>
    <x v="0"/>
    <m/>
  </r>
  <r>
    <n v="130"/>
    <x v="0"/>
    <n v="1"/>
    <n v="763"/>
    <n v="1"/>
    <d v="2001-03-08T00:00:00"/>
    <s v="Single Family Dwelling"/>
    <n v="1"/>
    <s v="River Road Community Organization"/>
    <n v="4230452"/>
    <n v="892223"/>
    <m/>
    <m/>
    <s v="BREEDEN BROS INC"/>
    <m/>
    <s v="367 BRIANA LN"/>
    <x v="0"/>
    <s v="Single-family detached"/>
    <x v="0"/>
    <m/>
    <x v="0"/>
    <m/>
  </r>
  <r>
    <n v="131"/>
    <x v="0"/>
    <n v="1"/>
    <n v="764"/>
    <n v="1"/>
    <d v="2001-03-08T00:00:00"/>
    <s v="Single Family Dwelling"/>
    <n v="1"/>
    <s v="River Road Community Organization"/>
    <n v="4230509"/>
    <n v="892220"/>
    <m/>
    <m/>
    <s v="BREEDEN BROS INC"/>
    <m/>
    <s v="355 BRIANA LN"/>
    <x v="0"/>
    <s v="Single-family detached"/>
    <x v="0"/>
    <m/>
    <x v="0"/>
    <m/>
  </r>
  <r>
    <n v="132"/>
    <x v="0"/>
    <n v="1"/>
    <n v="814"/>
    <n v="1"/>
    <d v="2001-03-08T00:00:00"/>
    <s v="Single Family Dwelling"/>
    <n v="1"/>
    <s v="Active Bethel Citizens"/>
    <n v="4223166"/>
    <n v="892512"/>
    <m/>
    <m/>
    <s v="HAYDEN HOMES"/>
    <m/>
    <s v="3729 CENTURY DR"/>
    <x v="0"/>
    <s v="Single-family detached"/>
    <x v="0"/>
    <m/>
    <x v="0"/>
    <m/>
  </r>
  <r>
    <n v="133"/>
    <x v="0"/>
    <n v="1"/>
    <n v="817"/>
    <n v="1"/>
    <d v="2001-03-08T00:00:00"/>
    <s v="Single Family Dwelling"/>
    <n v="1"/>
    <s v="Active Bethel Citizens"/>
    <n v="4223151"/>
    <n v="892636"/>
    <m/>
    <m/>
    <s v="HAYDEN HOMES"/>
    <m/>
    <s v="3741 CENTURY DR"/>
    <x v="0"/>
    <s v="Single-family detached"/>
    <x v="0"/>
    <m/>
    <x v="0"/>
    <m/>
  </r>
  <r>
    <n v="134"/>
    <x v="0"/>
    <n v="1"/>
    <n v="818"/>
    <n v="1"/>
    <d v="2001-03-08T00:00:00"/>
    <s v="Single Family Dwelling"/>
    <n v="1"/>
    <s v="Active Bethel Citizens"/>
    <n v="4223111"/>
    <n v="892684"/>
    <m/>
    <m/>
    <s v="HAYDEN HOMES"/>
    <m/>
    <s v="3753 CENTURY DR"/>
    <x v="0"/>
    <s v="Single-family detached"/>
    <x v="0"/>
    <m/>
    <x v="0"/>
    <m/>
  </r>
  <r>
    <n v="135"/>
    <x v="0"/>
    <n v="1"/>
    <n v="819"/>
    <n v="1"/>
    <d v="2001-03-08T00:00:00"/>
    <s v="Single Family Dwelling"/>
    <n v="1"/>
    <s v="Active Bethel Citizens"/>
    <n v="4223167"/>
    <n v="892571"/>
    <m/>
    <m/>
    <s v="HAYDEN HOMES"/>
    <m/>
    <s v="3735 CENTURY DR"/>
    <x v="0"/>
    <s v="Single-family detached"/>
    <x v="0"/>
    <m/>
    <x v="0"/>
    <m/>
  </r>
  <r>
    <n v="136"/>
    <x v="0"/>
    <n v="1"/>
    <n v="734"/>
    <n v="1"/>
    <d v="2001-03-09T00:00:00"/>
    <s v="Single Family Dwelling"/>
    <n v="1"/>
    <s v="Active Bethel Citizens"/>
    <n v="4210246"/>
    <n v="892696"/>
    <m/>
    <m/>
    <s v="BRUCE WIECHERT CUSTOM HOMES"/>
    <m/>
    <s v="6025 PINE RIDGE PL"/>
    <x v="0"/>
    <s v="Single-family detached"/>
    <x v="0"/>
    <m/>
    <x v="0"/>
    <m/>
  </r>
  <r>
    <n v="137"/>
    <x v="0"/>
    <n v="1"/>
    <n v="908"/>
    <n v="1"/>
    <d v="2001-03-09T00:00:00"/>
    <s v="Single Family Dwelling"/>
    <n v="1"/>
    <s v="Active Bethel Citizens"/>
    <n v="4223012"/>
    <n v="892816"/>
    <m/>
    <m/>
    <s v="HAYDEN HOMES"/>
    <m/>
    <s v="3773 CENTURY DR"/>
    <x v="0"/>
    <s v="Single-family detached"/>
    <x v="0"/>
    <m/>
    <x v="0"/>
    <m/>
  </r>
  <r>
    <n v="138"/>
    <x v="0"/>
    <n v="1"/>
    <n v="909"/>
    <n v="1"/>
    <d v="2001-03-09T00:00:00"/>
    <s v="Single Family Dwelling"/>
    <n v="1"/>
    <s v="Active Bethel Citizens"/>
    <n v="4222384"/>
    <n v="893072"/>
    <m/>
    <m/>
    <s v="HAYDEN HOMES"/>
    <m/>
    <s v="3767 MEGAN WAY"/>
    <x v="0"/>
    <s v="Single-family detached"/>
    <x v="0"/>
    <m/>
    <x v="0"/>
    <m/>
  </r>
  <r>
    <n v="139"/>
    <x v="0"/>
    <n v="0"/>
    <n v="6102"/>
    <n v="1"/>
    <d v="2001-03-12T00:00:00"/>
    <s v="Single Family Dwelling"/>
    <n v="1"/>
    <s v="Southeast Neighbors"/>
    <n v="4245860"/>
    <n v="864597"/>
    <m/>
    <m/>
    <s v="KEARNEY DONALD L JR"/>
    <m/>
    <s v="1738 ESTATE DR"/>
    <x v="0"/>
    <s v="Single-family detached"/>
    <x v="0"/>
    <m/>
    <x v="0"/>
    <m/>
  </r>
  <r>
    <n v="140"/>
    <x v="0"/>
    <n v="0"/>
    <n v="6230"/>
    <n v="1"/>
    <d v="2001-03-12T00:00:00"/>
    <s v="Single Family Dwelling"/>
    <n v="1"/>
    <s v="Active Bethel Citizens"/>
    <n v="4213698"/>
    <n v="890321"/>
    <m/>
    <s v="Avalon Village"/>
    <s v="FOOTE DEVELOPMENT COMPANY"/>
    <m/>
    <s v="1612 HAMLET LN"/>
    <x v="0"/>
    <s v="Single-family detached"/>
    <x v="0"/>
    <m/>
    <x v="0"/>
    <m/>
  </r>
  <r>
    <n v="141"/>
    <x v="0"/>
    <n v="0"/>
    <n v="6231"/>
    <n v="1"/>
    <d v="2001-03-12T00:00:00"/>
    <s v="Single Family Dwelling"/>
    <n v="1"/>
    <s v="Active Bethel Citizens"/>
    <n v="4213665"/>
    <n v="890258"/>
    <m/>
    <s v="Avalon Village"/>
    <s v="FOOTE DEVELOPMENT COMPANY"/>
    <m/>
    <s v="5243 WALES DR"/>
    <x v="0"/>
    <s v="Single-family detached"/>
    <x v="0"/>
    <m/>
    <x v="0"/>
    <m/>
  </r>
  <r>
    <n v="142"/>
    <x v="0"/>
    <n v="0"/>
    <n v="6232"/>
    <n v="1"/>
    <d v="2001-03-12T00:00:00"/>
    <s v="Single Family Dwelling"/>
    <n v="1"/>
    <s v="Active Bethel Citizens"/>
    <n v="4213623"/>
    <n v="890259"/>
    <m/>
    <m/>
    <s v="FOOTE DEVELOPMENT CO"/>
    <m/>
    <s v="5257 WALES DR"/>
    <x v="0"/>
    <s v="Single-family detached"/>
    <x v="0"/>
    <m/>
    <x v="0"/>
    <m/>
  </r>
  <r>
    <n v="143"/>
    <x v="0"/>
    <n v="0"/>
    <n v="6233"/>
    <n v="1"/>
    <d v="2001-03-12T00:00:00"/>
    <s v="Single Family Dwelling"/>
    <n v="1"/>
    <s v="Active Bethel Citizens"/>
    <n v="4213707"/>
    <n v="890258"/>
    <m/>
    <s v="Avalon Village"/>
    <s v="FOOTE DEVELOPMENT COMPANY"/>
    <m/>
    <s v="1604 HAMLET LN"/>
    <x v="0"/>
    <s v="Single-family detached"/>
    <x v="0"/>
    <m/>
    <x v="0"/>
    <m/>
  </r>
  <r>
    <n v="144"/>
    <x v="0"/>
    <n v="0"/>
    <n v="6229"/>
    <n v="1"/>
    <d v="2001-03-13T00:00:00"/>
    <s v="Single Family Dwelling"/>
    <n v="1"/>
    <s v="Active Bethel Citizens"/>
    <n v="4213635"/>
    <n v="890324"/>
    <m/>
    <m/>
    <s v="FOOTE DEVELOPMENT CO"/>
    <m/>
    <s v="1610 HAMLET LN"/>
    <x v="0"/>
    <s v="Single-family detached"/>
    <x v="0"/>
    <m/>
    <x v="0"/>
    <m/>
  </r>
  <r>
    <n v="145"/>
    <x v="0"/>
    <n v="1"/>
    <n v="42"/>
    <n v="1"/>
    <d v="2001-03-13T00:00:00"/>
    <s v="Apartment  20+ Units"/>
    <n v="5"/>
    <s v="Cal Young Neighborhood Association"/>
    <n v="4245378"/>
    <n v="889525"/>
    <m/>
    <s v="Sheldon Village"/>
    <s v="HOUSING AUTHORITY &amp; COMM SRVC AG"/>
    <s v="SHELDON VILLAGE APARTMENTS"/>
    <s v="2548 SHELDON VILLAGE LP"/>
    <x v="0"/>
    <s v="Five or more units"/>
    <x v="1"/>
    <s v="Change proposed use code from 20+ to 5-19 units?"/>
    <x v="0"/>
    <m/>
  </r>
  <r>
    <n v="146"/>
    <x v="0"/>
    <n v="1"/>
    <n v="43"/>
    <n v="1"/>
    <d v="2001-03-13T00:00:00"/>
    <s v="Apartment  20+ Units"/>
    <n v="8"/>
    <s v="Cal Young Neighborhood Association"/>
    <n v="4245383"/>
    <n v="889676"/>
    <m/>
    <s v="Sheldon Village"/>
    <s v="HOUSING AUTHORITY &amp; COMM SRVC AG"/>
    <s v="SHELDON VILLAGE APARTMENTS"/>
    <s v="2550 SHELDON VILLAGE LP"/>
    <x v="0"/>
    <s v="Five or more units"/>
    <x v="1"/>
    <s v="Change proposed use code from 20+ to 5-19 units?"/>
    <x v="0"/>
    <m/>
  </r>
  <r>
    <n v="147"/>
    <x v="0"/>
    <n v="1"/>
    <n v="44"/>
    <n v="1"/>
    <d v="2001-03-13T00:00:00"/>
    <s v="Apartment  20+ Units"/>
    <n v="9"/>
    <s v="Cal Young Neighborhood Association"/>
    <n v="4245442"/>
    <n v="889654"/>
    <m/>
    <s v="Sheldon Village"/>
    <s v="HOUSING AUTHORITY &amp; COMM SRVC AG"/>
    <s v="SHELDON VILLAGE APARTMENTS"/>
    <s v="2552 SHELDON VILLAGE LP"/>
    <x v="0"/>
    <s v="Five or more units"/>
    <x v="1"/>
    <s v="Change proposed use code from 20+ to 5-19 units?"/>
    <x v="0"/>
    <m/>
  </r>
  <r>
    <n v="148"/>
    <x v="0"/>
    <n v="1"/>
    <n v="45"/>
    <n v="1"/>
    <d v="2001-03-13T00:00:00"/>
    <s v="Apartment  20+ Units"/>
    <n v="9"/>
    <s v="Cal Young Neighborhood Association"/>
    <n v="4245497"/>
    <n v="889603"/>
    <m/>
    <s v="Sheldon Village"/>
    <s v="HOUSING AUTHORITY &amp; COMM SRVC AG"/>
    <s v="SHELDON VILLAGE APARTMENTS"/>
    <s v="2554 SHELDON VILLAGE LP"/>
    <x v="0"/>
    <s v="Five or more units"/>
    <x v="1"/>
    <s v="Change proposed use code from 20+ to 5-19 units?"/>
    <x v="0"/>
    <m/>
  </r>
  <r>
    <n v="149"/>
    <x v="0"/>
    <n v="1"/>
    <n v="46"/>
    <n v="1"/>
    <d v="2001-03-13T00:00:00"/>
    <s v="Apartment  20+ Units"/>
    <n v="5"/>
    <s v="Cal Young Neighborhood Association"/>
    <n v="4245495"/>
    <n v="889508"/>
    <m/>
    <s v="Sheldon Village"/>
    <s v="HOUSING AUTHORITY &amp; COMM SRVC AG"/>
    <s v="SHELDON VILLAGE APARTMENTS"/>
    <s v="2570 SHELDON VILLAGE LP"/>
    <x v="0"/>
    <s v="Five or more units"/>
    <x v="1"/>
    <s v="Change proposed use code from 20+ to 5-19 units?"/>
    <x v="0"/>
    <m/>
  </r>
  <r>
    <n v="150"/>
    <x v="0"/>
    <n v="1"/>
    <n v="47"/>
    <n v="1"/>
    <d v="2001-03-13T00:00:00"/>
    <s v="Apartment  20+ Units"/>
    <n v="5"/>
    <s v="Cal Young Neighborhood Association"/>
    <n v="4245439"/>
    <n v="889514"/>
    <m/>
    <s v="Sheldon Village"/>
    <s v="HOUSING AUTHORITY &amp; COMM SRVC AG"/>
    <s v="SHELDON VILLAGE APARTMENTS"/>
    <s v="2572 SHELDON VILLAGE LP"/>
    <x v="0"/>
    <s v="Five or more units"/>
    <x v="1"/>
    <s v="Change proposed use code from 20+ to 5-19 units?"/>
    <x v="0"/>
    <m/>
  </r>
  <r>
    <n v="151"/>
    <x v="0"/>
    <n v="1"/>
    <n v="841"/>
    <n v="1"/>
    <d v="2001-03-14T00:00:00"/>
    <s v="Single Family Dwelling"/>
    <n v="1"/>
    <s v="Active Bethel Citizens"/>
    <n v="4209755"/>
    <n v="892187"/>
    <m/>
    <m/>
    <s v="BRUCE WIECHERT CUSTOM HOMES"/>
    <m/>
    <s v="1736 IRON HORSE RD"/>
    <x v="0"/>
    <s v="Single-family detached"/>
    <x v="0"/>
    <m/>
    <x v="0"/>
    <m/>
  </r>
  <r>
    <n v="152"/>
    <x v="0"/>
    <n v="1"/>
    <n v="1129"/>
    <n v="1"/>
    <d v="2001-03-14T00:00:00"/>
    <s v="Mfg Home Park or Court"/>
    <n v="1"/>
    <s v="Santa Clara Community Organization"/>
    <n v="4224636"/>
    <n v="898179"/>
    <m/>
    <s v="Gainsborough MH Park"/>
    <s v="FORE-WARD INVESTMENTS"/>
    <s v="CAR GLORIA"/>
    <s v="2499 NORTHAMPTON RD"/>
    <x v="0"/>
    <s v="Single-family detached"/>
    <x v="0"/>
    <m/>
    <x v="0"/>
    <m/>
  </r>
  <r>
    <n v="153"/>
    <x v="0"/>
    <n v="0"/>
    <n v="5604"/>
    <n v="1"/>
    <d v="2001-03-15T00:00:00"/>
    <s v="Single Family Dwelling"/>
    <n v="1"/>
    <s v="Northeast Neighbors"/>
    <n v="4243638"/>
    <n v="895872"/>
    <m/>
    <m/>
    <s v="FREY KENT &amp; LISA"/>
    <m/>
    <s v="2101 CARRIAGE DR"/>
    <x v="0"/>
    <s v="Single-family detached"/>
    <x v="0"/>
    <m/>
    <x v="0"/>
    <m/>
  </r>
  <r>
    <n v="154"/>
    <x v="0"/>
    <n v="1"/>
    <n v="264"/>
    <n v="1"/>
    <d v="2001-03-15T00:00:00"/>
    <s v="Single Family Dwelling"/>
    <n v="1"/>
    <s v="Crest Drive Citizens Association"/>
    <n v="4235111"/>
    <n v="864650"/>
    <m/>
    <m/>
    <s v="WILSON ED &amp; MARION"/>
    <m/>
    <s v="4035 SOUTHPOINTE DR"/>
    <x v="0"/>
    <s v="Single-family detached"/>
    <x v="0"/>
    <m/>
    <x v="0"/>
    <m/>
  </r>
  <r>
    <n v="155"/>
    <x v="0"/>
    <n v="1"/>
    <n v="740"/>
    <n v="1"/>
    <d v="2001-03-15T00:00:00"/>
    <s v="Single Family Dwelling"/>
    <n v="1"/>
    <s v="Churchill Area Neighbors"/>
    <n v="4229537"/>
    <n v="869892"/>
    <m/>
    <m/>
    <s v="SIMMS CAROLYN"/>
    <m/>
    <s v="2440 RIDGEMONT DR"/>
    <x v="0"/>
    <s v="Single-family detached"/>
    <x v="0"/>
    <m/>
    <x v="0"/>
    <m/>
  </r>
  <r>
    <n v="156"/>
    <x v="0"/>
    <n v="1"/>
    <n v="964"/>
    <n v="1"/>
    <d v="2001-03-15T00:00:00"/>
    <s v="Single Family Dwelling"/>
    <n v="1"/>
    <s v="Active Bethel Citizens"/>
    <n v="4219853"/>
    <n v="887822"/>
    <m/>
    <m/>
    <s v="MCKAY BUILDING CO"/>
    <m/>
    <s v="4275 FLAGSTAFF ST"/>
    <x v="0"/>
    <s v="Single-family detached"/>
    <x v="0"/>
    <m/>
    <x v="0"/>
    <m/>
  </r>
  <r>
    <n v="157"/>
    <x v="0"/>
    <n v="1"/>
    <n v="298"/>
    <n v="1"/>
    <d v="2001-03-16T00:00:00"/>
    <s v="Single Family Dwelling"/>
    <n v="1"/>
    <s v="Santa Clara Community Organization"/>
    <n v="4230262"/>
    <n v="903510"/>
    <m/>
    <m/>
    <s v="WEST COAST ENTERPRISES INC"/>
    <m/>
    <s v="3634 SCENIC DR"/>
    <x v="0"/>
    <s v="Single-family detached"/>
    <x v="0"/>
    <m/>
    <x v="0"/>
    <m/>
  </r>
  <r>
    <n v="158"/>
    <x v="0"/>
    <n v="1"/>
    <n v="836"/>
    <n v="1"/>
    <d v="2001-03-16T00:00:00"/>
    <s v="Single Family Dwelling"/>
    <n v="1"/>
    <s v="Santa Clara Community Organization"/>
    <n v="4225152"/>
    <n v="903829"/>
    <m/>
    <m/>
    <s v="HUCKUALE DAVID &amp; CARRIE"/>
    <m/>
    <s v="1005 SWENSON LN"/>
    <x v="0"/>
    <s v="Single-family detached"/>
    <x v="0"/>
    <m/>
    <x v="0"/>
    <m/>
  </r>
  <r>
    <n v="159"/>
    <x v="0"/>
    <n v="1"/>
    <n v="837"/>
    <n v="1"/>
    <d v="2001-03-16T00:00:00"/>
    <s v="Single Family Dwelling"/>
    <n v="1"/>
    <s v="Santa Clara Community Organization"/>
    <n v="4225149"/>
    <n v="903694"/>
    <m/>
    <m/>
    <s v="KALAQUIN RAY &amp; SUZANNE"/>
    <m/>
    <s v="1008 SWENSON LN"/>
    <x v="0"/>
    <s v="Single-family detached"/>
    <x v="0"/>
    <m/>
    <x v="0"/>
    <m/>
  </r>
  <r>
    <n v="160"/>
    <x v="0"/>
    <n v="1"/>
    <n v="1194"/>
    <n v="1"/>
    <d v="2001-03-16T00:00:00"/>
    <s v="Single Family Dwelling"/>
    <n v="1"/>
    <s v="Cal Young Neighborhood Association"/>
    <n v="4242215"/>
    <n v="891269"/>
    <m/>
    <m/>
    <s v="HUBBARD ERIC &amp; KARIN"/>
    <m/>
    <s v="1805 MINDA DR"/>
    <x v="0"/>
    <s v="Single-family detached"/>
    <x v="0"/>
    <m/>
    <x v="0"/>
    <m/>
  </r>
  <r>
    <n v="161"/>
    <x v="0"/>
    <n v="1"/>
    <n v="824"/>
    <n v="1"/>
    <d v="2001-03-19T00:00:00"/>
    <s v="Single Family Dwelling"/>
    <n v="1"/>
    <s v="Active Bethel Citizens"/>
    <n v="4209755"/>
    <n v="892253"/>
    <m/>
    <m/>
    <s v="BRUCE WIECHERT CUSTOM HOMES"/>
    <m/>
    <s v="1754 IRON HORSE RD"/>
    <x v="0"/>
    <s v="Single-family detached"/>
    <x v="0"/>
    <m/>
    <x v="0"/>
    <m/>
  </r>
  <r>
    <n v="162"/>
    <x v="0"/>
    <n v="1"/>
    <n v="882"/>
    <n v="1"/>
    <d v="2001-03-19T00:00:00"/>
    <s v="Single Family Dwelling"/>
    <n v="1"/>
    <s v="Santa Clara Community Organization"/>
    <n v="4225095"/>
    <n v="904138"/>
    <m/>
    <m/>
    <s v="VANCULER MATT"/>
    <m/>
    <s v="1024 HAMMER LN"/>
    <x v="0"/>
    <s v="Single-family detached"/>
    <x v="0"/>
    <m/>
    <x v="0"/>
    <m/>
  </r>
  <r>
    <n v="163"/>
    <x v="0"/>
    <n v="1"/>
    <n v="904"/>
    <n v="1"/>
    <d v="2001-03-19T00:00:00"/>
    <s v="Single Family Dwelling"/>
    <n v="1"/>
    <s v="Santa Clara Community Organization"/>
    <n v="4225690"/>
    <n v="905111"/>
    <m/>
    <m/>
    <s v="BRUCE WIECHERT CUSTOM HOMES"/>
    <m/>
    <s v="563 NAISMITH BLVD"/>
    <x v="0"/>
    <s v="Single-family detached"/>
    <x v="0"/>
    <m/>
    <x v="0"/>
    <m/>
  </r>
  <r>
    <n v="164"/>
    <x v="0"/>
    <n v="1"/>
    <n v="924"/>
    <n v="1"/>
    <d v="2001-03-19T00:00:00"/>
    <s v="Single Family Dwelling"/>
    <n v="1"/>
    <s v="Active Bethel Citizens"/>
    <n v="4209885"/>
    <n v="892712"/>
    <m/>
    <m/>
    <s v="BRUCE WIECHERT CUSTOM HOMES"/>
    <m/>
    <s v="6097 PINE RIDGE PL"/>
    <x v="0"/>
    <s v="Single-family detached"/>
    <x v="0"/>
    <m/>
    <x v="0"/>
    <m/>
  </r>
  <r>
    <n v="165"/>
    <x v="0"/>
    <n v="1"/>
    <n v="925"/>
    <n v="1"/>
    <d v="2001-03-19T00:00:00"/>
    <s v="Single Family Dwelling"/>
    <n v="1"/>
    <s v="Active Bethel Citizens"/>
    <n v="4209771"/>
    <n v="892582"/>
    <m/>
    <m/>
    <s v="BRUCE WIECHERT CUSTOM HOMES"/>
    <m/>
    <s v="1852 IRON HORSE RD"/>
    <x v="0"/>
    <s v="Single-family detached"/>
    <x v="0"/>
    <m/>
    <x v="0"/>
    <m/>
  </r>
  <r>
    <n v="166"/>
    <x v="0"/>
    <n v="1"/>
    <n v="796"/>
    <n v="1"/>
    <d v="2001-03-20T00:00:00"/>
    <s v="Single Family Dwelling"/>
    <n v="1"/>
    <s v="Santa Clara Community Organization"/>
    <n v="4227791"/>
    <n v="905126"/>
    <m/>
    <m/>
    <s v="CRESCENT HOMES INC"/>
    <m/>
    <s v="119 CORTLAND LN"/>
    <x v="0"/>
    <s v="Single-family detached"/>
    <x v="0"/>
    <m/>
    <x v="0"/>
    <m/>
  </r>
  <r>
    <n v="167"/>
    <x v="0"/>
    <n v="1"/>
    <n v="1028"/>
    <n v="1"/>
    <d v="2001-03-20T00:00:00"/>
    <s v="Single Family Dwelling"/>
    <n v="1"/>
    <s v="Santa Clara Community Organization"/>
    <n v="4224488"/>
    <n v="904489"/>
    <m/>
    <m/>
    <s v="WIRFS TOM"/>
    <m/>
    <s v="3888 SHENSTONE DR"/>
    <x v="0"/>
    <s v="Single-family detached"/>
    <x v="0"/>
    <m/>
    <x v="0"/>
    <m/>
  </r>
  <r>
    <n v="168"/>
    <x v="0"/>
    <n v="1"/>
    <n v="1031"/>
    <n v="1"/>
    <d v="2001-03-20T00:00:00"/>
    <s v="Single Family Dwelling"/>
    <n v="1"/>
    <s v="Santa Clara Community Organization"/>
    <n v="4224357"/>
    <n v="904498"/>
    <m/>
    <m/>
    <s v="WIRFS TOM"/>
    <m/>
    <s v="1088 TYSON LN"/>
    <x v="0"/>
    <s v="Single-family detached"/>
    <x v="0"/>
    <m/>
    <x v="0"/>
    <m/>
  </r>
  <r>
    <n v="169"/>
    <x v="0"/>
    <n v="1"/>
    <n v="1032"/>
    <n v="1"/>
    <d v="2001-03-20T00:00:00"/>
    <s v="Single Family Dwelling"/>
    <n v="1"/>
    <s v="Santa Clara Community Organization"/>
    <n v="4224725"/>
    <n v="904717"/>
    <m/>
    <m/>
    <s v="WIRFS TOM"/>
    <m/>
    <s v="1059 TYSON LN"/>
    <x v="0"/>
    <s v="Single-family detached"/>
    <x v="0"/>
    <m/>
    <x v="0"/>
    <m/>
  </r>
  <r>
    <n v="170"/>
    <x v="0"/>
    <n v="1"/>
    <n v="1067"/>
    <n v="1"/>
    <d v="2001-03-20T00:00:00"/>
    <s v="Single Family Dwelling"/>
    <n v="1"/>
    <s v="Northeast Neighbors"/>
    <n v="4249211"/>
    <n v="897082"/>
    <m/>
    <m/>
    <s v="CHARACTER HOMES"/>
    <m/>
    <s v="3054 GRAND CAYMAN DR"/>
    <x v="0"/>
    <s v="Single-family detached"/>
    <x v="0"/>
    <m/>
    <x v="0"/>
    <m/>
  </r>
  <r>
    <n v="171"/>
    <x v="0"/>
    <n v="0"/>
    <n v="5905"/>
    <n v="1"/>
    <d v="2001-03-21T00:00:00"/>
    <s v="Single Family Dwelling"/>
    <n v="1"/>
    <s v="Northeast Neighbors"/>
    <n v="4242928"/>
    <n v="897783"/>
    <m/>
    <m/>
    <s v="PARADISE DEVELOPMENT CO"/>
    <m/>
    <s v="2020 LAKE WIND DR"/>
    <x v="0"/>
    <s v="Single-family detached"/>
    <x v="0"/>
    <m/>
    <x v="0"/>
    <m/>
  </r>
  <r>
    <n v="172"/>
    <x v="0"/>
    <n v="1"/>
    <n v="750"/>
    <n v="1"/>
    <d v="2001-03-21T00:00:00"/>
    <s v="Single Family Dwelling"/>
    <n v="1"/>
    <s v="Santa Clara Community Organization"/>
    <n v="4225166"/>
    <n v="904264"/>
    <m/>
    <m/>
    <s v="KAPPLER TED &amp; DOREEN"/>
    <m/>
    <s v="1013 HAMMER LN"/>
    <x v="0"/>
    <s v="Single-family detached"/>
    <x v="0"/>
    <m/>
    <x v="0"/>
    <m/>
  </r>
  <r>
    <n v="173"/>
    <x v="0"/>
    <n v="1"/>
    <n v="753"/>
    <n v="1"/>
    <d v="2001-03-21T00:00:00"/>
    <s v="Single Family Dwelling"/>
    <n v="1"/>
    <s v="Santa Clara Community Organization"/>
    <n v="4225163"/>
    <n v="904143"/>
    <m/>
    <m/>
    <s v="HUMPAGE JASON"/>
    <m/>
    <s v="1014 HAMMER LN"/>
    <x v="0"/>
    <s v="Single-family detached"/>
    <x v="0"/>
    <m/>
    <x v="0"/>
    <m/>
  </r>
  <r>
    <n v="174"/>
    <x v="0"/>
    <n v="1"/>
    <n v="1171"/>
    <n v="1"/>
    <d v="2001-03-21T00:00:00"/>
    <s v="Mfg Home Park or Court"/>
    <n v="1"/>
    <s v="Active Bethel Citizens"/>
    <n v="4221410"/>
    <n v="887952"/>
    <m/>
    <s v="Songbrook MH Park"/>
    <s v="ROYAL PROPERTY CORP"/>
    <s v="SINGLES GERARD &amp; ROXANNA"/>
    <s v="4055 ROYAL AVE, Unit 126"/>
    <x v="0"/>
    <s v="Single-family detached"/>
    <x v="0"/>
    <m/>
    <x v="0"/>
    <m/>
  </r>
  <r>
    <n v="175"/>
    <x v="0"/>
    <n v="1"/>
    <n v="1201"/>
    <n v="1"/>
    <d v="2001-03-21T00:00:00"/>
    <s v="Mfg Home Park or Court"/>
    <n v="1"/>
    <s v="Active Bethel Citizens"/>
    <n v="4221410"/>
    <n v="887952"/>
    <m/>
    <s v="Songbrook MH Park"/>
    <s v="ROYAL PROPERTY CORP"/>
    <m/>
    <s v="4055 ROYAL AVE, Unit 79"/>
    <x v="0"/>
    <s v="Single-family detached"/>
    <x v="0"/>
    <m/>
    <x v="0"/>
    <m/>
  </r>
  <r>
    <n v="176"/>
    <x v="0"/>
    <n v="1"/>
    <n v="411"/>
    <n v="1"/>
    <d v="2001-03-22T00:00:00"/>
    <s v="Single Family Dwelling"/>
    <n v="1"/>
    <s v="Active Bethel Citizens"/>
    <n v="4213701"/>
    <n v="889039"/>
    <m/>
    <m/>
    <s v="CENTEX HOMES"/>
    <m/>
    <s v="5430 DONOHOE AVE"/>
    <x v="0"/>
    <s v="Single-family detached"/>
    <x v="0"/>
    <m/>
    <x v="0"/>
    <m/>
  </r>
  <r>
    <n v="177"/>
    <x v="0"/>
    <n v="1"/>
    <n v="471"/>
    <n v="1"/>
    <d v="2001-03-22T00:00:00"/>
    <s v="Single Family Dwelling"/>
    <n v="1"/>
    <s v="Northeast Neighbors"/>
    <n v="4249325"/>
    <n v="896536"/>
    <m/>
    <m/>
    <s v="ANSLOW &amp; DEGENEAULT"/>
    <m/>
    <s v="2898 MARTINIQUE AVE"/>
    <x v="0"/>
    <s v="Single-family detached"/>
    <x v="0"/>
    <m/>
    <x v="0"/>
    <m/>
  </r>
  <r>
    <n v="178"/>
    <x v="0"/>
    <n v="1"/>
    <n v="815"/>
    <n v="1"/>
    <d v="2001-03-22T00:00:00"/>
    <s v="Single Family Dwelling"/>
    <n v="1"/>
    <s v="Active Bethel Citizens"/>
    <n v="4222868"/>
    <n v="893065"/>
    <m/>
    <m/>
    <s v="HAYDEN HOMES"/>
    <m/>
    <s v="3807 CENTURY DR"/>
    <x v="0"/>
    <s v="Single-family detached"/>
    <x v="0"/>
    <m/>
    <x v="0"/>
    <m/>
  </r>
  <r>
    <n v="179"/>
    <x v="0"/>
    <n v="1"/>
    <n v="1044"/>
    <n v="1"/>
    <d v="2001-03-22T00:00:00"/>
    <s v="Single Family Dwelling"/>
    <n v="1"/>
    <s v="Active Bethel Citizens"/>
    <n v="4222689"/>
    <n v="892921"/>
    <m/>
    <m/>
    <s v="HAYDEN HOMES"/>
    <m/>
    <s v="3726 MEGAN WAY"/>
    <x v="0"/>
    <s v="Single-family detached"/>
    <x v="0"/>
    <m/>
    <x v="0"/>
    <m/>
  </r>
  <r>
    <n v="180"/>
    <x v="0"/>
    <n v="1"/>
    <n v="717"/>
    <n v="1"/>
    <d v="2001-03-23T00:00:00"/>
    <s v="Single Family Dwelling"/>
    <n v="1"/>
    <s v="Northeast Neighbors"/>
    <n v="4242815"/>
    <n v="898898"/>
    <m/>
    <m/>
    <s v="WESTER KATRINA"/>
    <m/>
    <s v="3550 STERLING WOODS DR"/>
    <x v="0"/>
    <s v="Single-family detached"/>
    <x v="0"/>
    <m/>
    <x v="0"/>
    <m/>
  </r>
  <r>
    <n v="181"/>
    <x v="0"/>
    <n v="1"/>
    <n v="896"/>
    <n v="1"/>
    <d v="2001-03-23T00:00:00"/>
    <s v="Single Family Dwelling"/>
    <n v="1"/>
    <s v="Santa Clara Community Organization"/>
    <n v="4227651"/>
    <n v="905128"/>
    <m/>
    <m/>
    <s v="A J BRANDT CONSTRUCTION"/>
    <m/>
    <s v="159 CORTLAND LN"/>
    <x v="0"/>
    <s v="Single-family detached"/>
    <x v="0"/>
    <m/>
    <x v="0"/>
    <m/>
  </r>
  <r>
    <n v="182"/>
    <x v="0"/>
    <n v="1"/>
    <n v="1110"/>
    <n v="1"/>
    <d v="2001-03-23T00:00:00"/>
    <s v="Single Family Dwelling"/>
    <n v="1"/>
    <s v="Santa Clara Community Organization"/>
    <n v="4231822"/>
    <n v="903687"/>
    <m/>
    <m/>
    <s v="KENDRA PARK LLC"/>
    <m/>
    <s v="3677 KENDRA ST"/>
    <x v="0"/>
    <s v="Single-family detached"/>
    <x v="0"/>
    <m/>
    <x v="0"/>
    <m/>
  </r>
  <r>
    <n v="183"/>
    <x v="0"/>
    <n v="1"/>
    <n v="1121"/>
    <n v="1"/>
    <d v="2001-03-23T00:00:00"/>
    <s v="Single Family Dwelling"/>
    <n v="1"/>
    <s v="Santa Clara Community Organization"/>
    <n v="4224298"/>
    <n v="904479"/>
    <m/>
    <m/>
    <s v="WIRFS TOM"/>
    <m/>
    <s v="1092 TYSON LN"/>
    <x v="0"/>
    <s v="Single-family detached"/>
    <x v="0"/>
    <m/>
    <x v="0"/>
    <m/>
  </r>
  <r>
    <n v="184"/>
    <x v="0"/>
    <n v="1"/>
    <n v="1123"/>
    <n v="1"/>
    <d v="2001-03-23T00:00:00"/>
    <s v="Single Family Dwelling"/>
    <n v="1"/>
    <s v="Santa Clara Community Organization"/>
    <n v="4224273"/>
    <n v="904648"/>
    <m/>
    <m/>
    <s v="WIRFS TOM"/>
    <m/>
    <s v="1093 TYSON LN"/>
    <x v="0"/>
    <s v="Single-family detached"/>
    <x v="0"/>
    <m/>
    <x v="0"/>
    <m/>
  </r>
  <r>
    <n v="185"/>
    <x v="0"/>
    <n v="1"/>
    <n v="1311"/>
    <n v="1"/>
    <d v="2001-03-23T00:00:00"/>
    <s v="Mfg Home Park or Court"/>
    <n v="1"/>
    <s v="Active Bethel Citizens"/>
    <n v="4222359"/>
    <n v="885125"/>
    <m/>
    <s v="Brookedale MH Park"/>
    <s v="BEACON DEVELOPMENT CORP"/>
    <s v="MORENO CORINA"/>
    <s v="3868 ALBAN ST, Unit 26"/>
    <x v="0"/>
    <s v="Single-family detached"/>
    <x v="0"/>
    <m/>
    <x v="0"/>
    <m/>
  </r>
  <r>
    <n v="186"/>
    <x v="0"/>
    <n v="1"/>
    <n v="1052"/>
    <n v="1"/>
    <d v="2001-03-26T00:00:00"/>
    <s v="Single Family Dwelling"/>
    <n v="1"/>
    <s v="Active Bethel Citizens"/>
    <n v="4210923"/>
    <n v="892608"/>
    <m/>
    <m/>
    <s v="SIERRA BUILDERS LLC"/>
    <m/>
    <s v="1871 CALISTOGA CT"/>
    <x v="0"/>
    <s v="Single-family detached"/>
    <x v="0"/>
    <m/>
    <x v="0"/>
    <m/>
  </r>
  <r>
    <n v="187"/>
    <x v="0"/>
    <n v="1"/>
    <n v="738"/>
    <n v="1"/>
    <d v="2001-03-27T00:00:00"/>
    <s v="Single Family Dwelling"/>
    <n v="1"/>
    <s v="Friendly Area Neighbors"/>
    <n v="4238463"/>
    <n v="871629"/>
    <m/>
    <m/>
    <s v="DORIA VICTORIA"/>
    <m/>
    <s v="275 W 27TH AVE"/>
    <x v="0"/>
    <s v="Single-family detached"/>
    <x v="0"/>
    <m/>
    <x v="0"/>
    <m/>
  </r>
  <r>
    <n v="188"/>
    <x v="0"/>
    <n v="1"/>
    <n v="1120"/>
    <n v="1"/>
    <d v="2001-03-27T00:00:00"/>
    <s v="Single Family Dwelling"/>
    <n v="1"/>
    <s v="Santa Clara Community Organization"/>
    <n v="4224604"/>
    <n v="904705"/>
    <m/>
    <m/>
    <s v="WIRFS TOM"/>
    <m/>
    <s v="3917 SHENSTONE DR"/>
    <x v="0"/>
    <s v="Single-family detached"/>
    <x v="0"/>
    <m/>
    <x v="0"/>
    <m/>
  </r>
  <r>
    <n v="189"/>
    <x v="0"/>
    <n v="1"/>
    <n v="414"/>
    <n v="1"/>
    <d v="2001-03-28T00:00:00"/>
    <s v="Single Family Dwelling"/>
    <n v="1"/>
    <s v="Harlow Neighbors"/>
    <n v="4250466"/>
    <n v="879802"/>
    <m/>
    <m/>
    <s v="FOGELSTROM CO"/>
    <m/>
    <s v="518 COVEY LN"/>
    <x v="0"/>
    <s v="Single-family detached"/>
    <x v="0"/>
    <m/>
    <x v="0"/>
    <m/>
  </r>
  <r>
    <n v="190"/>
    <x v="0"/>
    <n v="1"/>
    <n v="1155"/>
    <n v="1"/>
    <d v="2001-03-29T00:00:00"/>
    <s v="Single Family Dwelling"/>
    <n v="1"/>
    <s v="Santa Clara Community Organization"/>
    <n v="4224683"/>
    <n v="905709"/>
    <m/>
    <m/>
    <s v="BREEDEN BROS INC"/>
    <m/>
    <s v="4040 TORRINGTON AVE"/>
    <x v="0"/>
    <s v="Single-family detached"/>
    <x v="0"/>
    <m/>
    <x v="0"/>
    <m/>
  </r>
  <r>
    <n v="191"/>
    <x v="0"/>
    <n v="1"/>
    <n v="1232"/>
    <n v="1"/>
    <d v="2001-03-29T00:00:00"/>
    <s v="Single Family Dwelling"/>
    <n v="1"/>
    <s v="Churchill Area Neighbors"/>
    <n v="4221310"/>
    <n v="874074"/>
    <m/>
    <m/>
    <s v="HABITAT FOR HUMANITY"/>
    <m/>
    <s v="2240 FOUR OAKS GRANGE RD"/>
    <x v="0"/>
    <s v="Single-family detached"/>
    <x v="0"/>
    <m/>
    <x v="0"/>
    <m/>
  </r>
  <r>
    <n v="192"/>
    <x v="0"/>
    <n v="1"/>
    <n v="944"/>
    <n v="1"/>
    <d v="2001-03-30T00:00:00"/>
    <s v="Single Family Dwelling"/>
    <n v="1"/>
    <s v="Active Bethel Citizens"/>
    <n v="4209910"/>
    <n v="892555"/>
    <m/>
    <m/>
    <s v="BRUCE WIECHERT CUSTOM HOMES"/>
    <m/>
    <s v="6096 PINE RIDGE PL"/>
    <x v="0"/>
    <s v="Single-family detached"/>
    <x v="0"/>
    <m/>
    <x v="0"/>
    <m/>
  </r>
  <r>
    <n v="193"/>
    <x v="0"/>
    <n v="1"/>
    <n v="1021"/>
    <n v="1"/>
    <d v="2001-03-30T00:00:00"/>
    <s v="Single Family Dwelling"/>
    <n v="1"/>
    <s v="Santa Clara Community Organization"/>
    <n v="4227863"/>
    <n v="905123"/>
    <m/>
    <m/>
    <s v="BRUCE WIECHERT CUSTOM HOMES"/>
    <m/>
    <s v="105 CORTLAND LN"/>
    <x v="0"/>
    <s v="Single-family detached"/>
    <x v="0"/>
    <m/>
    <x v="0"/>
    <m/>
  </r>
  <r>
    <n v="194"/>
    <x v="0"/>
    <n v="1"/>
    <n v="1045"/>
    <n v="1"/>
    <d v="2001-03-30T00:00:00"/>
    <s v="Single Family Dwelling"/>
    <n v="1"/>
    <s v="Active Bethel Citizens"/>
    <n v="4222271"/>
    <n v="893027"/>
    <m/>
    <m/>
    <s v="HAYDEN HOMES"/>
    <m/>
    <s v="3783 MEGAN WAY"/>
    <x v="0"/>
    <s v="Single-family detached"/>
    <x v="0"/>
    <m/>
    <x v="0"/>
    <m/>
  </r>
  <r>
    <n v="195"/>
    <x v="0"/>
    <n v="1"/>
    <n v="1053"/>
    <n v="1"/>
    <d v="2001-03-30T00:00:00"/>
    <s v="Single Family Dwelling"/>
    <n v="1"/>
    <s v="Active Bethel Citizens"/>
    <n v="4222316"/>
    <n v="893053"/>
    <m/>
    <m/>
    <s v="HAYDEN HOMES"/>
    <m/>
    <s v="3775 MEGAN WAY"/>
    <x v="0"/>
    <s v="Single-family detached"/>
    <x v="0"/>
    <m/>
    <x v="0"/>
    <m/>
  </r>
  <r>
    <n v="196"/>
    <x v="0"/>
    <n v="1"/>
    <n v="1270"/>
    <n v="1"/>
    <d v="2001-03-30T00:00:00"/>
    <s v="Condo, Row or Townhouse"/>
    <n v="1"/>
    <s v="Harlow Neighbors"/>
    <n v="4250789"/>
    <n v="880153"/>
    <m/>
    <m/>
    <s v="FOGELSTROM CO"/>
    <m/>
    <s v="493 COVEY LN"/>
    <x v="0"/>
    <s v="Single-family attached"/>
    <x v="1"/>
    <m/>
    <x v="0"/>
    <m/>
  </r>
  <r>
    <n v="197"/>
    <x v="0"/>
    <n v="1"/>
    <n v="1271"/>
    <n v="1"/>
    <d v="2001-03-30T00:00:00"/>
    <s v="Condo, Row or Townhouse"/>
    <n v="1"/>
    <s v="Harlow Neighbors"/>
    <n v="4250786"/>
    <n v="880089"/>
    <m/>
    <m/>
    <s v="FOGELSTROM CO"/>
    <m/>
    <s v="495 COVEY LN"/>
    <x v="0"/>
    <s v="Single-family attached"/>
    <x v="1"/>
    <m/>
    <x v="0"/>
    <m/>
  </r>
  <r>
    <n v="198"/>
    <x v="0"/>
    <n v="1"/>
    <n v="1091"/>
    <n v="1"/>
    <d v="2001-04-02T00:00:00"/>
    <s v="Single Family Dwelling"/>
    <n v="1"/>
    <s v="Active Bethel Citizens"/>
    <n v="4209976"/>
    <n v="892554"/>
    <m/>
    <m/>
    <s v="BRUCE WIECHERT CUSTOM HOMES"/>
    <m/>
    <s v="6082 PINE RIDGE PL"/>
    <x v="0"/>
    <s v="Single-family detached"/>
    <x v="0"/>
    <m/>
    <x v="0"/>
    <m/>
  </r>
  <r>
    <n v="199"/>
    <x v="0"/>
    <n v="1"/>
    <n v="1160"/>
    <n v="1"/>
    <d v="2001-04-02T00:00:00"/>
    <s v="Single Family Dwelling"/>
    <n v="1"/>
    <s v="Active Bethel Citizens"/>
    <n v="4210036"/>
    <n v="892293"/>
    <m/>
    <m/>
    <s v="BRUCE WIECHERT CUSTOM HOMES"/>
    <m/>
    <s v="6066 MONDAVI LN"/>
    <x v="0"/>
    <s v="Single-family detached"/>
    <x v="0"/>
    <m/>
    <x v="0"/>
    <m/>
  </r>
  <r>
    <n v="200"/>
    <x v="0"/>
    <n v="1"/>
    <n v="1253"/>
    <n v="1"/>
    <d v="2001-04-02T00:00:00"/>
    <s v="Single Family Dwelling"/>
    <n v="1"/>
    <s v="Santa Clara Community Organization"/>
    <n v="4227721"/>
    <n v="905128"/>
    <m/>
    <m/>
    <s v="PETRA UNLIMITED INC"/>
    <m/>
    <s v="141 CORTLAND LN"/>
    <x v="0"/>
    <s v="Single-family detached"/>
    <x v="0"/>
    <m/>
    <x v="0"/>
    <m/>
  </r>
  <r>
    <n v="201"/>
    <x v="0"/>
    <n v="1"/>
    <n v="1301"/>
    <n v="1"/>
    <d v="2001-04-02T00:00:00"/>
    <s v="Single Family Dwelling"/>
    <n v="1"/>
    <s v="River Road Community Organization"/>
    <n v="4230498"/>
    <n v="891623"/>
    <m/>
    <m/>
    <s v="GEROT MICHAEL &amp; ELIZBETH"/>
    <m/>
    <s v="1323 ANDERSEN LN"/>
    <x v="0"/>
    <s v="Single-family detached"/>
    <x v="0"/>
    <m/>
    <x v="0"/>
    <m/>
  </r>
  <r>
    <n v="202"/>
    <x v="0"/>
    <n v="1"/>
    <n v="1111"/>
    <n v="1"/>
    <d v="2001-04-03T00:00:00"/>
    <s v="Single Family Dwelling"/>
    <n v="1"/>
    <s v="Santa Clara Community Organization"/>
    <n v="4231782"/>
    <n v="903689"/>
    <m/>
    <m/>
    <s v="KENDRA PARK LLC"/>
    <m/>
    <s v="3675 KENDRA ST"/>
    <x v="0"/>
    <s v="Single-family detached"/>
    <x v="0"/>
    <m/>
    <x v="0"/>
    <m/>
  </r>
  <r>
    <n v="203"/>
    <x v="0"/>
    <n v="1"/>
    <n v="1023"/>
    <n v="1"/>
    <d v="2001-04-04T00:00:00"/>
    <s v="Single Family Dwelling"/>
    <n v="1"/>
    <s v="Santa Clara Community Organization"/>
    <n v="4227789"/>
    <n v="904997"/>
    <m/>
    <m/>
    <s v="TOUCHSTONE DEVELOPMENT"/>
    <m/>
    <s v="126 CORTLAND LN"/>
    <x v="0"/>
    <s v="Single-family detached"/>
    <x v="0"/>
    <m/>
    <x v="0"/>
    <m/>
  </r>
  <r>
    <n v="204"/>
    <x v="0"/>
    <n v="1"/>
    <n v="1048"/>
    <n v="1"/>
    <d v="2001-04-04T00:00:00"/>
    <s v="Single Family Dwelling"/>
    <n v="1"/>
    <s v="Churchill Area Neighbors"/>
    <n v="4223358"/>
    <n v="870975"/>
    <m/>
    <m/>
    <s v="KOKKELER CHET"/>
    <m/>
    <s v="2955 SUMMIT TERRACE DR"/>
    <x v="0"/>
    <s v="Single-family detached"/>
    <x v="0"/>
    <m/>
    <x v="0"/>
    <m/>
  </r>
  <r>
    <n v="205"/>
    <x v="0"/>
    <n v="1"/>
    <n v="1122"/>
    <n v="1"/>
    <d v="2001-04-05T00:00:00"/>
    <s v="Single Family Dwelling"/>
    <n v="1"/>
    <s v="River Road Community Organization"/>
    <n v="4230199"/>
    <n v="892222"/>
    <m/>
    <m/>
    <s v="KONOLD GARY"/>
    <m/>
    <s v="1382 ANDERSEN LN"/>
    <x v="0"/>
    <s v="Single-family detached"/>
    <x v="0"/>
    <m/>
    <x v="0"/>
    <m/>
  </r>
  <r>
    <n v="206"/>
    <x v="0"/>
    <n v="1"/>
    <n v="1139"/>
    <n v="1"/>
    <d v="2001-04-05T00:00:00"/>
    <s v="Single Family Dwelling"/>
    <n v="1"/>
    <s v="Santa Clara Community Organization"/>
    <n v="4230122"/>
    <n v="907066"/>
    <m/>
    <m/>
    <s v="CRUTCHFIELD EDWIN"/>
    <m/>
    <s v="4402 HERMAN ST"/>
    <x v="0"/>
    <s v="Single-family detached"/>
    <x v="0"/>
    <m/>
    <x v="0"/>
    <m/>
  </r>
  <r>
    <n v="207"/>
    <x v="0"/>
    <n v="1"/>
    <n v="910"/>
    <n v="1"/>
    <d v="2001-04-06T00:00:00"/>
    <s v="Single Family Dwelling"/>
    <n v="1"/>
    <s v="Active Bethel Citizens"/>
    <n v="4222219"/>
    <n v="892983"/>
    <m/>
    <m/>
    <s v="HAYDEN HOMES"/>
    <m/>
    <s v="3789 MEGAN WAY"/>
    <x v="0"/>
    <s v="Single-family detached"/>
    <x v="0"/>
    <m/>
    <x v="0"/>
    <m/>
  </r>
  <r>
    <n v="208"/>
    <x v="0"/>
    <n v="1"/>
    <n v="1181"/>
    <n v="1"/>
    <d v="2001-04-06T00:00:00"/>
    <s v="Single Family Dwelling"/>
    <n v="1"/>
    <s v="Santa Clara Community Organization"/>
    <n v="4225026"/>
    <n v="904997"/>
    <m/>
    <m/>
    <s v="HEITMAN CUSTOM HOMES"/>
    <m/>
    <s v="1037 BROTHERTON AVE"/>
    <x v="0"/>
    <s v="Single-family detached"/>
    <x v="0"/>
    <m/>
    <x v="0"/>
    <m/>
  </r>
  <r>
    <n v="209"/>
    <x v="0"/>
    <n v="1"/>
    <n v="1306"/>
    <n v="1"/>
    <d v="2001-04-06T00:00:00"/>
    <s v="Single Family Dwelling"/>
    <n v="1"/>
    <s v="Active Bethel Citizens"/>
    <n v="4222182"/>
    <n v="893057"/>
    <m/>
    <m/>
    <s v="HAYDEN HOMES"/>
    <m/>
    <s v="2168 KELSY LN"/>
    <x v="0"/>
    <s v="Single-family detached"/>
    <x v="0"/>
    <m/>
    <x v="0"/>
    <m/>
  </r>
  <r>
    <n v="210"/>
    <x v="0"/>
    <n v="1"/>
    <n v="1307"/>
    <n v="1"/>
    <d v="2001-04-06T00:00:00"/>
    <s v="Single Family Dwelling"/>
    <n v="1"/>
    <s v="Active Bethel Citizens"/>
    <n v="4222732"/>
    <n v="893077"/>
    <m/>
    <m/>
    <s v="HAYDEN HOMES"/>
    <m/>
    <s v="3719 MEGAN WAY"/>
    <x v="0"/>
    <s v="Single-family detached"/>
    <x v="0"/>
    <m/>
    <x v="0"/>
    <m/>
  </r>
  <r>
    <n v="211"/>
    <x v="0"/>
    <n v="1"/>
    <n v="1092"/>
    <n v="1"/>
    <d v="2001-04-09T00:00:00"/>
    <s v="Single Family Dwelling"/>
    <n v="1"/>
    <s v="Active Bethel Citizens"/>
    <n v="4210152"/>
    <n v="892546"/>
    <m/>
    <m/>
    <s v="BRUCE WIECHERT CUSTOM HOMES"/>
    <m/>
    <s v="6056 PINE RIDGE PL"/>
    <x v="0"/>
    <s v="Single-family detached"/>
    <x v="0"/>
    <m/>
    <x v="0"/>
    <m/>
  </r>
  <r>
    <n v="212"/>
    <x v="0"/>
    <n v="1"/>
    <n v="1556"/>
    <n v="1"/>
    <d v="2001-04-09T00:00:00"/>
    <s v="Mfg Home Park or Court"/>
    <n v="1"/>
    <s v="Active Bethel Citizens"/>
    <n v="4221410"/>
    <n v="887952"/>
    <m/>
    <s v="Songbrook MH Park"/>
    <s v="ROYAL PROPERTY CORP"/>
    <s v="WICKS LOREN &amp; LARRI"/>
    <s v="4055 ROYAL AVE, Unit 9"/>
    <x v="0"/>
    <s v="Single-family detached"/>
    <x v="0"/>
    <m/>
    <x v="0"/>
    <m/>
  </r>
  <r>
    <n v="213"/>
    <x v="0"/>
    <n v="1"/>
    <n v="284"/>
    <n v="1"/>
    <d v="2001-04-10T00:00:00"/>
    <s v="Single Family Dwelling"/>
    <n v="1"/>
    <s v="Harlow Neighbors"/>
    <n v="4251076"/>
    <n v="889082"/>
    <m/>
    <m/>
    <s v="L RANDALL BRANT CUSTOM HOMES"/>
    <m/>
    <s v="1421 MANCHESTER DR"/>
    <x v="0"/>
    <s v="Single-family detached"/>
    <x v="0"/>
    <m/>
    <x v="0"/>
    <m/>
  </r>
  <r>
    <n v="214"/>
    <x v="0"/>
    <n v="1"/>
    <n v="730"/>
    <n v="1"/>
    <d v="2001-04-10T00:00:00"/>
    <s v="Single Family Dwelling"/>
    <n v="1"/>
    <s v="River Road Community Organization"/>
    <n v="4229313"/>
    <n v="893032"/>
    <m/>
    <m/>
    <s v="BAUMGARTNER JOHN M"/>
    <m/>
    <s v="1447 ESCALANTE ST"/>
    <x v="0"/>
    <s v="Single-family detached"/>
    <x v="0"/>
    <m/>
    <x v="0"/>
    <m/>
  </r>
  <r>
    <n v="215"/>
    <x v="0"/>
    <n v="1"/>
    <n v="1318"/>
    <n v="1"/>
    <d v="2001-04-10T00:00:00"/>
    <s v="Single Family Dwelling"/>
    <n v="1"/>
    <s v="Active Bethel Citizens"/>
    <n v="4222745"/>
    <n v="893410"/>
    <m/>
    <m/>
    <s v="CENTEX HOMES"/>
    <m/>
    <s v="3866 CENTURY DR"/>
    <x v="0"/>
    <s v="Single-family detached"/>
    <x v="0"/>
    <m/>
    <x v="0"/>
    <m/>
  </r>
  <r>
    <n v="216"/>
    <x v="0"/>
    <n v="1"/>
    <n v="1319"/>
    <n v="1"/>
    <d v="2001-04-10T00:00:00"/>
    <s v="Single Family Dwelling"/>
    <n v="1"/>
    <s v="Active Bethel Citizens"/>
    <n v="4222633"/>
    <n v="893415"/>
    <m/>
    <m/>
    <s v="CENTEX HOMES"/>
    <m/>
    <s v="3878 CENTURY DR"/>
    <x v="0"/>
    <s v="Single-family detached"/>
    <x v="0"/>
    <m/>
    <x v="0"/>
    <m/>
  </r>
  <r>
    <n v="217"/>
    <x v="0"/>
    <n v="1"/>
    <n v="1012"/>
    <n v="1"/>
    <d v="2001-04-11T00:00:00"/>
    <s v="Single Family Dwelling"/>
    <n v="1"/>
    <s v="Santa Clara Community Organization"/>
    <n v="4230740"/>
    <n v="905535"/>
    <m/>
    <m/>
    <s v="PRESLEY RICHARD"/>
    <m/>
    <s v="3993 SCENIC DR"/>
    <x v="0"/>
    <s v="Single-family detached"/>
    <x v="0"/>
    <m/>
    <x v="0"/>
    <m/>
  </r>
  <r>
    <n v="218"/>
    <x v="0"/>
    <n v="1"/>
    <n v="1106"/>
    <n v="1"/>
    <d v="2001-04-11T00:00:00"/>
    <s v="Single Family Dwelling"/>
    <n v="1"/>
    <s v="Active Bethel Citizens"/>
    <n v="4210435"/>
    <n v="891694"/>
    <m/>
    <m/>
    <s v="HOLTZ JESS"/>
    <m/>
    <s v="5967 ROMBAUER RD"/>
    <x v="0"/>
    <s v="Single-family detached"/>
    <x v="0"/>
    <m/>
    <x v="0"/>
    <m/>
  </r>
  <r>
    <n v="219"/>
    <x v="0"/>
    <n v="1"/>
    <n v="1109"/>
    <n v="1"/>
    <d v="2001-04-11T00:00:00"/>
    <s v="Single Family Dwelling"/>
    <n v="1"/>
    <s v="Northeast Neighbors"/>
    <n v="4241838"/>
    <n v="898300"/>
    <m/>
    <m/>
    <s v="GANSEN MIKE"/>
    <m/>
    <s v="3432 RIVER POINTE DR"/>
    <x v="0"/>
    <s v="Single-family detached"/>
    <x v="0"/>
    <m/>
    <x v="0"/>
    <m/>
  </r>
  <r>
    <n v="220"/>
    <x v="0"/>
    <n v="1"/>
    <n v="1203"/>
    <n v="1"/>
    <d v="2001-04-12T00:00:00"/>
    <s v="Single Family Dwelling"/>
    <n v="1"/>
    <s v="Active Bethel Citizens"/>
    <n v="4221788"/>
    <n v="893237"/>
    <m/>
    <m/>
    <s v="DERYK  GILMORE"/>
    <m/>
    <s v="2245 KELSY LN"/>
    <x v="0"/>
    <s v="Single-family detached"/>
    <x v="0"/>
    <m/>
    <x v="0"/>
    <m/>
  </r>
  <r>
    <n v="221"/>
    <x v="0"/>
    <n v="1"/>
    <n v="1487"/>
    <n v="1"/>
    <d v="2001-04-12T00:00:00"/>
    <s v="Single Family Dwelling"/>
    <n v="1"/>
    <s v="Santa Clara Community Organization"/>
    <n v="4224209"/>
    <n v="904472"/>
    <m/>
    <m/>
    <s v="COZY HOMES BY TOM WIRFS DBA"/>
    <m/>
    <s v="1098 TYSON LN"/>
    <x v="0"/>
    <s v="Single-family detached"/>
    <x v="0"/>
    <m/>
    <x v="0"/>
    <m/>
  </r>
  <r>
    <n v="222"/>
    <x v="0"/>
    <n v="1"/>
    <n v="1498"/>
    <n v="1"/>
    <d v="2001-04-12T00:00:00"/>
    <s v="Single Family Dwelling"/>
    <n v="1"/>
    <s v="Active Bethel Citizens"/>
    <n v="4213599"/>
    <n v="889920"/>
    <m/>
    <m/>
    <s v="CENTEX HOMES"/>
    <m/>
    <s v="1505 ADELMAN LP"/>
    <x v="0"/>
    <s v="Single-family detached"/>
    <x v="0"/>
    <m/>
    <x v="0"/>
    <m/>
  </r>
  <r>
    <n v="223"/>
    <x v="0"/>
    <n v="1"/>
    <n v="852"/>
    <n v="1"/>
    <d v="2001-04-13T00:00:00"/>
    <s v="Single Family Dwelling"/>
    <n v="1"/>
    <s v="Churchill Area Neighbors"/>
    <n v="4226333"/>
    <n v="869545"/>
    <s v="Secondary Dwelling Unit"/>
    <m/>
    <s v="PADDOCK JAMES"/>
    <m/>
    <s v="3150 TANNER PARK DR"/>
    <x v="0"/>
    <s v="Single-family detached"/>
    <x v="0"/>
    <s v="Need to count two here, a SFD and a SDU, so tallying in excel changed proposed du from 2 to 1 and added duplicate record. However, proposed du remains 2 in aptwin."/>
    <x v="0"/>
    <m/>
  </r>
  <r>
    <n v="224"/>
    <x v="0"/>
    <n v="1"/>
    <n v="1283"/>
    <n v="1"/>
    <d v="2001-04-13T00:00:00"/>
    <s v="Single Family Dwelling"/>
    <n v="1"/>
    <s v="Active Bethel Citizens"/>
    <n v="4212512"/>
    <n v="890526"/>
    <m/>
    <m/>
    <s v="FOOTE DEVELOPMENT COMPANY"/>
    <m/>
    <s v="5567 BADEN WAY"/>
    <x v="0"/>
    <s v="Single-family detached"/>
    <x v="0"/>
    <m/>
    <x v="0"/>
    <m/>
  </r>
  <r>
    <n v="225"/>
    <x v="0"/>
    <n v="1"/>
    <n v="1285"/>
    <n v="1"/>
    <d v="2001-04-13T00:00:00"/>
    <s v="Single Family Dwelling"/>
    <n v="1"/>
    <s v="Active Bethel Citizens"/>
    <n v="4212570"/>
    <n v="890527"/>
    <m/>
    <m/>
    <s v="FOOTE DEVELOPMENT COMPANY"/>
    <m/>
    <s v="5555 BADEN WAY"/>
    <x v="0"/>
    <s v="Single-family detached"/>
    <x v="0"/>
    <m/>
    <x v="0"/>
    <m/>
  </r>
  <r>
    <n v="226"/>
    <x v="0"/>
    <n v="1"/>
    <n v="1287"/>
    <n v="1"/>
    <d v="2001-04-13T00:00:00"/>
    <s v="Single Family Dwelling"/>
    <n v="1"/>
    <s v="Active Bethel Citizens"/>
    <n v="4212629"/>
    <n v="890522"/>
    <m/>
    <m/>
    <s v="FOOTE DEVELOPMENT COMPANY"/>
    <m/>
    <s v="5531 BADEN WAY"/>
    <x v="0"/>
    <s v="Single-family detached"/>
    <x v="0"/>
    <m/>
    <x v="0"/>
    <m/>
  </r>
  <r>
    <n v="227"/>
    <x v="0"/>
    <n v="1"/>
    <n v="1289"/>
    <n v="1"/>
    <d v="2001-04-13T00:00:00"/>
    <s v="Single Family Dwelling"/>
    <n v="1"/>
    <s v="Active Bethel Citizens"/>
    <n v="4212808"/>
    <n v="890518"/>
    <m/>
    <m/>
    <s v="FOOTE DEVELOPMENT COMPANY"/>
    <m/>
    <s v="5497 BADEN WAY"/>
    <x v="0"/>
    <s v="Single-family detached"/>
    <x v="0"/>
    <m/>
    <x v="0"/>
    <m/>
  </r>
  <r>
    <n v="228"/>
    <x v="0"/>
    <n v="1"/>
    <n v="1290"/>
    <n v="1"/>
    <d v="2001-04-13T00:00:00"/>
    <s v="Single Family Dwelling"/>
    <n v="1"/>
    <s v="Active Bethel Citizens"/>
    <n v="4212862"/>
    <n v="890514"/>
    <m/>
    <m/>
    <s v="FOOTE DEVELOPMENT COMPANY"/>
    <m/>
    <s v="5485 BADEN WAY"/>
    <x v="0"/>
    <s v="Single-family detached"/>
    <x v="0"/>
    <m/>
    <x v="0"/>
    <m/>
  </r>
  <r>
    <n v="229"/>
    <x v="0"/>
    <n v="1"/>
    <n v="1292"/>
    <n v="1"/>
    <d v="2001-04-13T00:00:00"/>
    <s v="Single Family Dwelling"/>
    <n v="1"/>
    <s v="Active Bethel Citizens"/>
    <n v="4212858"/>
    <n v="890370"/>
    <m/>
    <m/>
    <s v="FOOTE DEVELOPMENT COMPANY"/>
    <m/>
    <s v="5482 BADEN WAY"/>
    <x v="0"/>
    <s v="Single-family detached"/>
    <x v="0"/>
    <m/>
    <x v="0"/>
    <m/>
  </r>
  <r>
    <n v="230"/>
    <x v="0"/>
    <n v="1"/>
    <n v="1294"/>
    <n v="1"/>
    <d v="2001-04-13T00:00:00"/>
    <s v="Single Family Dwelling"/>
    <n v="1"/>
    <s v="Active Bethel Citizens"/>
    <n v="4212801"/>
    <n v="890370"/>
    <m/>
    <m/>
    <s v="FOOTE DEVELOPMENT COMPANY"/>
    <m/>
    <s v="5490 BADEN WAY"/>
    <x v="0"/>
    <s v="Single-family detached"/>
    <x v="0"/>
    <m/>
    <x v="0"/>
    <m/>
  </r>
  <r>
    <n v="231"/>
    <x v="0"/>
    <n v="1"/>
    <n v="852"/>
    <n v="1"/>
    <d v="2001-04-14T00:00:00"/>
    <s v="Secondary Dwelling Unit"/>
    <n v="1"/>
    <s v="Churchill Area Neighbors"/>
    <n v="4226333"/>
    <n v="869545"/>
    <s v="Secondary Dwelling Unit"/>
    <m/>
    <s v="PADDOCK JAMES"/>
    <m/>
    <s v="3151 TANNER PARK DR"/>
    <x v="0"/>
    <s v="Single-family detached"/>
    <x v="0"/>
    <s v="Need to count two here, a SFD and a SDU SO THIS IS A DUPLICATE RECORD THAT I ADDED TO EXCEL ONLY AND MADE THE PROPOSED USE A SDU.."/>
    <x v="0"/>
    <m/>
  </r>
  <r>
    <n v="232"/>
    <x v="0"/>
    <n v="0"/>
    <n v="3567"/>
    <n v="1"/>
    <d v="2001-04-16T00:00:00"/>
    <s v="Single Family Dwelling"/>
    <n v="1"/>
    <s v="Goodpasture Island Neighbors"/>
    <n v="4234392"/>
    <n v="891808"/>
    <m/>
    <m/>
    <s v="ADKINS JACK L"/>
    <m/>
    <s v="1854 RIVERWOOD ALY"/>
    <x v="0"/>
    <s v="Single-family detached"/>
    <x v="0"/>
    <m/>
    <x v="0"/>
    <m/>
  </r>
  <r>
    <n v="233"/>
    <x v="0"/>
    <n v="1"/>
    <n v="1131"/>
    <n v="1"/>
    <d v="2001-04-16T00:00:00"/>
    <s v="Single Family Dwelling"/>
    <n v="1"/>
    <s v="Santa Clara Community Organization"/>
    <n v="4227714"/>
    <n v="905219"/>
    <m/>
    <m/>
    <s v="BRUCE WIECHERT CUSTOM HOMES"/>
    <m/>
    <s v="270 NAISMITH BLVD"/>
    <x v="0"/>
    <s v="Single-family detached"/>
    <x v="0"/>
    <m/>
    <x v="0"/>
    <m/>
  </r>
  <r>
    <n v="234"/>
    <x v="0"/>
    <n v="1"/>
    <n v="328"/>
    <n v="1"/>
    <d v="2001-04-17T00:00:00"/>
    <s v="Apartment  5-19 Units"/>
    <n v="9"/>
    <s v="Fairmount Neighbors"/>
    <n v="4247371"/>
    <n v="877807"/>
    <m/>
    <m/>
    <s v="ANSLOW &amp; DEGENEAULT"/>
    <m/>
    <s v="1933 GARDEN AVE"/>
    <x v="0"/>
    <s v="Five or more units"/>
    <x v="1"/>
    <m/>
    <x v="1"/>
    <s v="Yes"/>
  </r>
  <r>
    <n v="235"/>
    <x v="0"/>
    <n v="1"/>
    <n v="1371"/>
    <n v="1"/>
    <d v="2001-04-17T00:00:00"/>
    <s v="Single Family Dwelling"/>
    <n v="1"/>
    <s v="Northeast Neighbors"/>
    <n v="4241729"/>
    <n v="898315"/>
    <m/>
    <m/>
    <s v="WINDHEIM ROGER"/>
    <m/>
    <s v="3428 RIVER POINTE DR"/>
    <x v="0"/>
    <s v="Single-family detached"/>
    <x v="0"/>
    <m/>
    <x v="0"/>
    <m/>
  </r>
  <r>
    <n v="236"/>
    <x v="0"/>
    <n v="1"/>
    <n v="1320"/>
    <n v="1"/>
    <d v="2001-04-18T00:00:00"/>
    <s v="Single Family Dwelling"/>
    <n v="1"/>
    <s v="Active Bethel Citizens"/>
    <n v="4212695"/>
    <n v="890521"/>
    <m/>
    <m/>
    <s v="FOOTE DEVELOPMENT COMPANY"/>
    <m/>
    <s v="5523 BADEN WAY"/>
    <x v="0"/>
    <s v="Single-family detached"/>
    <x v="0"/>
    <m/>
    <x v="0"/>
    <m/>
  </r>
  <r>
    <n v="237"/>
    <x v="0"/>
    <n v="1"/>
    <n v="1449"/>
    <n v="1"/>
    <d v="2001-04-18T00:00:00"/>
    <s v="Single Family Dwelling"/>
    <n v="1"/>
    <s v="Active Bethel Citizens"/>
    <n v="4222565"/>
    <n v="893172"/>
    <m/>
    <m/>
    <s v="CENTEX HOMES"/>
    <m/>
    <s v="3832 AERIAL WAY"/>
    <x v="0"/>
    <s v="Single-family detached"/>
    <x v="0"/>
    <m/>
    <x v="0"/>
    <m/>
  </r>
  <r>
    <n v="238"/>
    <x v="0"/>
    <n v="1"/>
    <n v="1497"/>
    <n v="1"/>
    <d v="2001-04-18T00:00:00"/>
    <s v="Single Family Dwelling"/>
    <n v="1"/>
    <s v="Active Bethel Citizens"/>
    <n v="4213219"/>
    <n v="889937"/>
    <m/>
    <m/>
    <s v="CENTEX HOMES"/>
    <m/>
    <s v="1575 ADELMAN LP"/>
    <x v="0"/>
    <s v="Single-family detached"/>
    <x v="0"/>
    <m/>
    <x v="0"/>
    <m/>
  </r>
  <r>
    <n v="239"/>
    <x v="0"/>
    <n v="1"/>
    <n v="1501"/>
    <n v="1"/>
    <d v="2001-04-18T00:00:00"/>
    <s v="Single Family Dwelling"/>
    <n v="1"/>
    <s v="Active Bethel Citizens"/>
    <n v="4213595"/>
    <n v="889765"/>
    <m/>
    <m/>
    <s v="CENTEX HOMES"/>
    <m/>
    <s v="1504 ADELMAN LP"/>
    <x v="0"/>
    <s v="Single-family detached"/>
    <x v="0"/>
    <m/>
    <x v="0"/>
    <m/>
  </r>
  <r>
    <n v="240"/>
    <x v="0"/>
    <n v="1"/>
    <n v="1549"/>
    <n v="1"/>
    <d v="2001-04-18T00:00:00"/>
    <s v="Single Family Dwelling"/>
    <n v="1"/>
    <s v="Santa Clara Community Organization"/>
    <n v="4227572"/>
    <n v="905375"/>
    <m/>
    <m/>
    <s v="TAUBE ROBERT"/>
    <m/>
    <s v="287 NAISMITH BLVD"/>
    <x v="0"/>
    <s v="Single-family detached"/>
    <x v="0"/>
    <m/>
    <x v="0"/>
    <m/>
  </r>
  <r>
    <n v="241"/>
    <x v="0"/>
    <n v="1"/>
    <n v="1524"/>
    <n v="1"/>
    <d v="2001-04-19T00:00:00"/>
    <s v="Single Family Dwelling"/>
    <n v="1"/>
    <s v="Harlow Neighbors"/>
    <n v="4250574"/>
    <n v="889353"/>
    <m/>
    <m/>
    <s v="PARADISE DEVELOPMENT CO"/>
    <m/>
    <s v="1445 ARCADIA DR"/>
    <x v="0"/>
    <s v="Single-family detached"/>
    <x v="0"/>
    <m/>
    <x v="0"/>
    <m/>
  </r>
  <r>
    <n v="242"/>
    <x v="0"/>
    <n v="1"/>
    <n v="537"/>
    <n v="1"/>
    <d v="2001-04-20T00:00:00"/>
    <s v="Single Family Dwelling"/>
    <n v="1"/>
    <s v="Northeast Neighbors"/>
    <n v="4250010"/>
    <n v="896498"/>
    <m/>
    <m/>
    <s v="FUTURE B HOMES INC"/>
    <m/>
    <s v="2858 MARTINIQUE AVE"/>
    <x v="0"/>
    <s v="Single-family detached"/>
    <x v="0"/>
    <m/>
    <x v="0"/>
    <m/>
  </r>
  <r>
    <n v="243"/>
    <x v="0"/>
    <n v="1"/>
    <n v="1279"/>
    <n v="1"/>
    <d v="2001-04-20T00:00:00"/>
    <s v="Single Family Dwelling"/>
    <n v="1"/>
    <s v="Santa Clara Community Organization"/>
    <n v="4227019"/>
    <n v="905314"/>
    <m/>
    <m/>
    <s v="BRUCE WIECHERT CUSTOM HOMES"/>
    <m/>
    <s v="385 NAISMITH BLVD"/>
    <x v="0"/>
    <s v="Single-family detached"/>
    <x v="0"/>
    <m/>
    <x v="0"/>
    <m/>
  </r>
  <r>
    <n v="244"/>
    <x v="0"/>
    <n v="1"/>
    <n v="1616"/>
    <n v="1"/>
    <d v="2001-04-20T00:00:00"/>
    <s v="Mfg Home Park or Court"/>
    <n v="1"/>
    <s v="Active Bethel Citizens"/>
    <n v="4221410"/>
    <n v="887952"/>
    <m/>
    <s v="Songbrook MH Park"/>
    <s v="SONGBROOK MH PARK"/>
    <s v="ROYAL PROPERTY CORP"/>
    <s v="4055 ROYAL AVE, Unit 141"/>
    <x v="0"/>
    <s v="Single-family detached"/>
    <x v="0"/>
    <m/>
    <x v="0"/>
    <m/>
  </r>
  <r>
    <n v="245"/>
    <x v="0"/>
    <n v="1"/>
    <n v="945"/>
    <n v="1"/>
    <d v="2001-04-23T00:00:00"/>
    <s v="Single Family Dwelling"/>
    <n v="1"/>
    <s v="Active Bethel Citizens"/>
    <n v="4209889"/>
    <n v="892040"/>
    <m/>
    <m/>
    <s v="BRUCE WIECHERT CUSTOM HOMES"/>
    <m/>
    <s v="6094 GEYSER PEAK PL"/>
    <x v="0"/>
    <s v="Single-family detached"/>
    <x v="0"/>
    <m/>
    <x v="0"/>
    <m/>
  </r>
  <r>
    <n v="246"/>
    <x v="0"/>
    <n v="1"/>
    <n v="953"/>
    <n v="1"/>
    <d v="2001-04-24T00:00:00"/>
    <s v="Single Family Dwelling"/>
    <n v="1"/>
    <s v="Goodpasture Island Neighbors"/>
    <n v="4234660"/>
    <n v="894525"/>
    <m/>
    <m/>
    <s v="BROWN ROBERT"/>
    <m/>
    <s v="2930 RIVERWALK LP"/>
    <x v="0"/>
    <s v="Single-family detached"/>
    <x v="0"/>
    <m/>
    <x v="0"/>
    <m/>
  </r>
  <r>
    <n v="247"/>
    <x v="0"/>
    <n v="1"/>
    <n v="1506"/>
    <n v="1"/>
    <d v="2001-04-25T00:00:00"/>
    <s v="Single Family Dwelling"/>
    <n v="1"/>
    <s v="Santa Clara Community Organization"/>
    <n v="4227717"/>
    <n v="905000"/>
    <m/>
    <m/>
    <s v="CRESCENT HOMES INC"/>
    <m/>
    <s v="152 CORTLAND LN"/>
    <x v="0"/>
    <s v="Single-family detached"/>
    <x v="0"/>
    <m/>
    <x v="0"/>
    <m/>
  </r>
  <r>
    <n v="248"/>
    <x v="0"/>
    <n v="1"/>
    <n v="1531"/>
    <n v="1"/>
    <d v="2001-04-25T00:00:00"/>
    <s v="Single Family Dwelling"/>
    <n v="1"/>
    <s v="Active Bethel Citizens"/>
    <n v="4222629"/>
    <n v="892926"/>
    <m/>
    <m/>
    <s v="HAYDEN HOMES"/>
    <m/>
    <s v="3738 MEGAN WAY"/>
    <x v="0"/>
    <s v="Single-family detached"/>
    <x v="0"/>
    <m/>
    <x v="0"/>
    <m/>
  </r>
  <r>
    <n v="249"/>
    <x v="0"/>
    <n v="1"/>
    <n v="1660"/>
    <n v="1"/>
    <d v="2001-04-25T00:00:00"/>
    <s v="Single Family Dwelling"/>
    <n v="1"/>
    <s v="Active Bethel Citizens"/>
    <n v="4222672"/>
    <n v="893076"/>
    <m/>
    <m/>
    <s v="HAYDEN HOMES"/>
    <m/>
    <s v="3727 MEGAN WAY"/>
    <x v="0"/>
    <s v="Single-family detached"/>
    <x v="0"/>
    <m/>
    <x v="0"/>
    <m/>
  </r>
  <r>
    <n v="250"/>
    <x v="0"/>
    <n v="1"/>
    <n v="1661"/>
    <n v="1"/>
    <d v="2001-04-25T00:00:00"/>
    <s v="Single Family Dwelling"/>
    <n v="1"/>
    <s v="Active Bethel Citizens"/>
    <n v="4222618"/>
    <n v="893077"/>
    <m/>
    <m/>
    <s v="HAYDEN HOMES"/>
    <m/>
    <s v="3741 MEGAN WAY"/>
    <x v="0"/>
    <s v="Single-family detached"/>
    <x v="0"/>
    <m/>
    <x v="0"/>
    <m/>
  </r>
  <r>
    <n v="251"/>
    <x v="0"/>
    <n v="1"/>
    <n v="1662"/>
    <n v="1"/>
    <d v="2001-04-25T00:00:00"/>
    <s v="Single Family Dwelling"/>
    <n v="1"/>
    <s v="Active Bethel Citizens"/>
    <n v="4222508"/>
    <n v="893079"/>
    <m/>
    <m/>
    <s v="HAYDEN HOMES"/>
    <m/>
    <s v="3753 MEGAN WAY"/>
    <x v="0"/>
    <s v="Single-family detached"/>
    <x v="0"/>
    <m/>
    <x v="0"/>
    <m/>
  </r>
  <r>
    <n v="252"/>
    <x v="0"/>
    <n v="1"/>
    <n v="1663"/>
    <n v="1"/>
    <d v="2001-04-25T00:00:00"/>
    <s v="Single Family Dwelling"/>
    <n v="1"/>
    <s v="Active Bethel Citizens"/>
    <n v="4222563"/>
    <n v="893079"/>
    <m/>
    <m/>
    <s v="HAYDEN HOMES"/>
    <m/>
    <s v="3745 MEGAN WAY"/>
    <x v="0"/>
    <s v="Single-family detached"/>
    <x v="0"/>
    <m/>
    <x v="0"/>
    <m/>
  </r>
  <r>
    <n v="253"/>
    <x v="0"/>
    <n v="1"/>
    <n v="1685"/>
    <n v="1"/>
    <d v="2001-04-26T00:00:00"/>
    <s v="Single Family Dwelling"/>
    <n v="1"/>
    <s v="Active Bethel Citizens"/>
    <n v="4224036"/>
    <n v="889342"/>
    <m/>
    <m/>
    <s v="B J P INC"/>
    <m/>
    <s v="3565 CONCORD ST"/>
    <x v="0"/>
    <s v="Single-family detached"/>
    <x v="0"/>
    <m/>
    <x v="0"/>
    <m/>
  </r>
  <r>
    <n v="254"/>
    <x v="0"/>
    <n v="1"/>
    <n v="1708"/>
    <n v="1"/>
    <d v="2001-04-26T00:00:00"/>
    <s v="Single Family Dwelling"/>
    <n v="1"/>
    <s v="Santa Clara Community Organization"/>
    <n v="4224468"/>
    <n v="906355"/>
    <m/>
    <m/>
    <s v="BREEDEN BROS INC--DUPLICATE"/>
    <m/>
    <s v="511 SWEETWATER LN"/>
    <x v="0"/>
    <s v="Single-family detached"/>
    <x v="0"/>
    <m/>
    <x v="0"/>
    <m/>
  </r>
  <r>
    <n v="255"/>
    <x v="0"/>
    <n v="1"/>
    <n v="1537"/>
    <n v="1"/>
    <d v="2001-04-27T00:00:00"/>
    <s v="Single Family Dwelling"/>
    <n v="1"/>
    <s v="Active Bethel Citizens"/>
    <n v="4210186"/>
    <n v="892697"/>
    <m/>
    <m/>
    <s v="BRUCE WIECHERT CUSTOM HOMES"/>
    <m/>
    <s v="6037 PINE RIDGE PL"/>
    <x v="0"/>
    <s v="Single-family detached"/>
    <x v="0"/>
    <m/>
    <x v="0"/>
    <m/>
  </r>
  <r>
    <n v="256"/>
    <x v="0"/>
    <n v="1"/>
    <n v="1569"/>
    <n v="1"/>
    <d v="2001-04-27T00:00:00"/>
    <s v="Single Family Dwelling"/>
    <n v="1"/>
    <s v="Active Bethel Citizens"/>
    <n v="4210037"/>
    <n v="892453"/>
    <m/>
    <m/>
    <s v="BRUCE WIECHERT CUSTOM HOMES"/>
    <m/>
    <s v="6071 MONDAVI LN"/>
    <x v="0"/>
    <s v="Single-family detached"/>
    <x v="0"/>
    <m/>
    <x v="0"/>
    <m/>
  </r>
  <r>
    <n v="257"/>
    <x v="0"/>
    <n v="1"/>
    <n v="1590"/>
    <n v="1"/>
    <d v="2001-04-27T00:00:00"/>
    <s v="Single Family Dwelling"/>
    <n v="1"/>
    <s v="River Road Community Organization"/>
    <n v="4230817"/>
    <n v="891681"/>
    <m/>
    <m/>
    <s v="DUKES &amp; DUKES CONSTRUCTION"/>
    <m/>
    <s v="1325 MANZANA ST"/>
    <x v="0"/>
    <s v="Single-family detached"/>
    <x v="0"/>
    <m/>
    <x v="0"/>
    <m/>
  </r>
  <r>
    <n v="258"/>
    <x v="0"/>
    <n v="1"/>
    <n v="1591"/>
    <n v="1"/>
    <d v="2001-04-27T00:00:00"/>
    <s v="Single Family Dwelling"/>
    <n v="1"/>
    <s v="Santa Clara Community Organization"/>
    <n v="4227992"/>
    <n v="904708"/>
    <m/>
    <m/>
    <s v="D M D LLC"/>
    <m/>
    <s v="163 NAISMITH BLVD"/>
    <x v="0"/>
    <s v="Single-family detached"/>
    <x v="0"/>
    <m/>
    <x v="0"/>
    <m/>
  </r>
  <r>
    <n v="259"/>
    <x v="0"/>
    <n v="1"/>
    <n v="1678"/>
    <n v="1"/>
    <d v="2001-04-27T00:00:00"/>
    <s v="Single Family Dwelling"/>
    <n v="1"/>
    <s v="Santa Clara Community Organization"/>
    <n v="4224961"/>
    <n v="903922"/>
    <m/>
    <m/>
    <s v="KIRTON JASON &amp; BRANDY"/>
    <m/>
    <s v="3689 WILLOWBROOK ST"/>
    <x v="0"/>
    <s v="Single-family detached"/>
    <x v="0"/>
    <m/>
    <x v="0"/>
    <m/>
  </r>
  <r>
    <n v="260"/>
    <x v="0"/>
    <n v="1"/>
    <n v="1238"/>
    <n v="1"/>
    <d v="2001-04-30T00:00:00"/>
    <s v="Single Family Dwelling"/>
    <n v="1"/>
    <s v="Cal Young Neighborhood Association"/>
    <n v="4239823"/>
    <n v="889168"/>
    <m/>
    <m/>
    <s v="PADDOCK JAMES (JAMIE)"/>
    <m/>
    <s v="1370 CAL YOUNG RD"/>
    <x v="0"/>
    <s v="Single-family detached"/>
    <x v="0"/>
    <m/>
    <x v="0"/>
    <m/>
  </r>
  <r>
    <n v="261"/>
    <x v="0"/>
    <n v="1"/>
    <n v="546"/>
    <n v="1"/>
    <d v="2001-05-01T00:00:00"/>
    <s v="Single Family Dwelling"/>
    <n v="1"/>
    <s v="Northeast Neighbors"/>
    <n v="4249818"/>
    <n v="896257"/>
    <m/>
    <m/>
    <s v="ANSLOW &amp; DEGENEAULT"/>
    <m/>
    <s v="3361 ANTIGUA DR"/>
    <x v="0"/>
    <s v="Single-family detached"/>
    <x v="0"/>
    <m/>
    <x v="0"/>
    <m/>
  </r>
  <r>
    <n v="262"/>
    <x v="0"/>
    <n v="1"/>
    <n v="1756"/>
    <n v="1"/>
    <d v="2001-05-03T00:00:00"/>
    <s v="Single Family Dwelling"/>
    <n v="1"/>
    <s v="Active Bethel Citizens"/>
    <n v="4209937"/>
    <n v="891691"/>
    <m/>
    <m/>
    <s v="COAST RANGE CONSTRUCTION"/>
    <m/>
    <s v="6063 ROMBAUER RD"/>
    <x v="0"/>
    <s v="Single-family detached"/>
    <x v="0"/>
    <m/>
    <x v="0"/>
    <m/>
  </r>
  <r>
    <n v="263"/>
    <x v="0"/>
    <n v="1"/>
    <n v="1795"/>
    <n v="1"/>
    <d v="2001-05-04T00:00:00"/>
    <s v="Single Family Dwelling"/>
    <n v="1"/>
    <s v="Santa Clara Community Organization"/>
    <n v="4232142"/>
    <n v="904332"/>
    <m/>
    <m/>
    <s v="CAMELOT HOMES"/>
    <m/>
    <s v="3790 ROBBIE ST"/>
    <x v="0"/>
    <s v="Single-family detached"/>
    <x v="0"/>
    <m/>
    <x v="0"/>
    <m/>
  </r>
  <r>
    <n v="264"/>
    <x v="0"/>
    <n v="1"/>
    <n v="1829"/>
    <n v="1"/>
    <d v="2001-05-04T00:00:00"/>
    <s v="Single Family Dwelling"/>
    <n v="1"/>
    <s v="Northeast Neighbors"/>
    <n v="4250671"/>
    <n v="895709"/>
    <m/>
    <m/>
    <s v="D J S INVESTMENTS L L C"/>
    <m/>
    <s v="2771 BARBADOS DR"/>
    <x v="0"/>
    <s v="Single-family detached"/>
    <x v="0"/>
    <m/>
    <x v="0"/>
    <m/>
  </r>
  <r>
    <n v="265"/>
    <x v="0"/>
    <n v="1"/>
    <n v="1489"/>
    <n v="1"/>
    <d v="2001-05-07T00:00:00"/>
    <s v="Single Family Dwelling"/>
    <n v="1"/>
    <s v="Crest Drive Citizens Association"/>
    <n v="4237010"/>
    <n v="868689"/>
    <m/>
    <m/>
    <s v="SHORTEN JOSEPH R &amp; KAY A"/>
    <m/>
    <s v="3320 ARDEN PL"/>
    <x v="0"/>
    <s v="Single-family detached"/>
    <x v="0"/>
    <m/>
    <x v="0"/>
    <m/>
  </r>
  <r>
    <n v="266"/>
    <x v="0"/>
    <n v="1"/>
    <n v="1580"/>
    <n v="1"/>
    <d v="2001-05-07T00:00:00"/>
    <s v="Single Family Dwelling"/>
    <n v="1"/>
    <s v="Santa Clara Community Organization"/>
    <n v="4231012"/>
    <n v="905194"/>
    <m/>
    <m/>
    <s v="LEWIS SCOTT"/>
    <m/>
    <s v="552 DUBLIN AVE"/>
    <x v="0"/>
    <s v="Single-family detached"/>
    <x v="0"/>
    <m/>
    <x v="0"/>
    <m/>
  </r>
  <r>
    <n v="267"/>
    <x v="0"/>
    <n v="1"/>
    <n v="1623"/>
    <n v="1"/>
    <d v="2001-05-07T00:00:00"/>
    <s v="Single Family Dwelling"/>
    <n v="1"/>
    <s v="River Road Community Organization"/>
    <n v="4225105"/>
    <n v="896631"/>
    <m/>
    <m/>
    <s v="GANSEN MIKE"/>
    <m/>
    <s v="507 LITTLEWOOD DR"/>
    <x v="0"/>
    <s v="Single-family detached"/>
    <x v="0"/>
    <m/>
    <x v="0"/>
    <m/>
  </r>
  <r>
    <n v="268"/>
    <x v="0"/>
    <n v="1"/>
    <n v="1696"/>
    <n v="1"/>
    <d v="2001-05-07T00:00:00"/>
    <s v="Single Family Dwelling"/>
    <n v="1"/>
    <s v="Active Bethel Citizens"/>
    <n v="4221871"/>
    <n v="893133"/>
    <m/>
    <m/>
    <s v="CENTEX HOMES"/>
    <m/>
    <s v="2227 KELSY LN"/>
    <x v="0"/>
    <s v="Single-family detached"/>
    <x v="0"/>
    <m/>
    <x v="0"/>
    <m/>
  </r>
  <r>
    <n v="269"/>
    <x v="0"/>
    <n v="1"/>
    <n v="1786"/>
    <n v="1"/>
    <d v="2001-05-07T00:00:00"/>
    <s v="Single Family Dwelling"/>
    <n v="1"/>
    <s v="Active Bethel Citizens"/>
    <n v="4223163"/>
    <n v="892401"/>
    <m/>
    <m/>
    <s v="HAYDEN HOMES"/>
    <m/>
    <s v="3715 CENTURY DR"/>
    <x v="0"/>
    <s v="Single-family detached"/>
    <x v="0"/>
    <m/>
    <x v="0"/>
    <m/>
  </r>
  <r>
    <n v="270"/>
    <x v="0"/>
    <n v="1"/>
    <n v="1789"/>
    <n v="1"/>
    <d v="2001-05-07T00:00:00"/>
    <s v="Single Family Dwelling"/>
    <n v="1"/>
    <s v="Active Bethel Citizens"/>
    <n v="4222570"/>
    <n v="892927"/>
    <m/>
    <m/>
    <s v="HAYDEN HOMES"/>
    <m/>
    <s v="3742 MEGAN WAY"/>
    <x v="0"/>
    <s v="Single-family detached"/>
    <x v="0"/>
    <m/>
    <x v="0"/>
    <m/>
  </r>
  <r>
    <n v="271"/>
    <x v="0"/>
    <n v="0"/>
    <n v="4310"/>
    <n v="1"/>
    <d v="2001-05-08T00:00:00"/>
    <s v="Single Family Dwelling"/>
    <n v="1"/>
    <s v="Laurel Hill Valley Citizens"/>
    <n v="4249807"/>
    <n v="873390"/>
    <m/>
    <m/>
    <s v="NAFFZIGER KENT &amp; CLAUDEEN"/>
    <m/>
    <s v="2210 SUNTREK DR"/>
    <x v="0"/>
    <s v="Single-family detached"/>
    <x v="0"/>
    <m/>
    <x v="0"/>
    <m/>
  </r>
  <r>
    <n v="272"/>
    <x v="0"/>
    <n v="0"/>
    <n v="5542"/>
    <n v="1"/>
    <d v="2001-05-08T00:00:00"/>
    <s v="Single Family Dwelling"/>
    <n v="1"/>
    <s v="Santa Clara Community Organization"/>
    <n v="4232527"/>
    <n v="904393"/>
    <m/>
    <m/>
    <s v="OREGON ESTATES LLC"/>
    <m/>
    <s v="3769 JULIA LP"/>
    <x v="0"/>
    <s v="Single-family detached"/>
    <x v="0"/>
    <m/>
    <x v="0"/>
    <m/>
  </r>
  <r>
    <n v="273"/>
    <x v="0"/>
    <n v="1"/>
    <n v="745"/>
    <n v="1"/>
    <d v="2001-05-08T00:00:00"/>
    <s v="Single Family Dwelling"/>
    <n v="1"/>
    <s v="Churchill Area Neighbors"/>
    <n v="4228698"/>
    <n v="870202"/>
    <m/>
    <m/>
    <s v="RUSIN GRANT"/>
    <m/>
    <s v="2693 RIDGEMONT DR"/>
    <x v="0"/>
    <s v="Single-family detached"/>
    <x v="0"/>
    <m/>
    <x v="0"/>
    <m/>
  </r>
  <r>
    <n v="274"/>
    <x v="0"/>
    <n v="1"/>
    <n v="1403"/>
    <n v="1"/>
    <d v="2001-05-08T00:00:00"/>
    <s v="Mfg Home - Not in a Park"/>
    <n v="1"/>
    <s v="Santa Clara Community Organization"/>
    <n v="4229967"/>
    <n v="900432"/>
    <m/>
    <m/>
    <s v="STUCKY TOKI"/>
    <m/>
    <s v="3007 RIVER RD"/>
    <x v="0"/>
    <s v="Single-family detached"/>
    <x v="0"/>
    <m/>
    <x v="0"/>
    <m/>
  </r>
  <r>
    <n v="275"/>
    <x v="0"/>
    <n v="1"/>
    <n v="1650"/>
    <n v="1"/>
    <d v="2001-05-08T00:00:00"/>
    <s v="Single Family Dwelling"/>
    <n v="1"/>
    <s v="Active Bethel Citizens"/>
    <n v="4210139"/>
    <n v="892195"/>
    <m/>
    <m/>
    <s v="BRUCE WIECHERT CUSTOM HOMES"/>
    <m/>
    <s v="6047 GEYSER PEAK PL"/>
    <x v="0"/>
    <s v="Single-family detached"/>
    <x v="0"/>
    <m/>
    <x v="0"/>
    <m/>
  </r>
  <r>
    <n v="276"/>
    <x v="0"/>
    <n v="1"/>
    <n v="1805"/>
    <n v="1"/>
    <d v="2001-05-08T00:00:00"/>
    <s v="Single Family Dwelling"/>
    <n v="1"/>
    <s v="Santa Clara Community Organization"/>
    <n v="4227977"/>
    <n v="907619"/>
    <m/>
    <m/>
    <s v="RUHOFF HOMEBUILDERS INC"/>
    <m/>
    <s v="101 BAMPTON CT"/>
    <x v="0"/>
    <s v="Single-family detached"/>
    <x v="0"/>
    <m/>
    <x v="0"/>
    <m/>
  </r>
  <r>
    <n v="277"/>
    <x v="0"/>
    <n v="1"/>
    <n v="1761"/>
    <n v="1"/>
    <d v="2001-05-09T00:00:00"/>
    <s v="Single Family Dwelling"/>
    <n v="1"/>
    <s v="Active Bethel Citizens"/>
    <n v="4209754"/>
    <n v="892124"/>
    <m/>
    <m/>
    <s v="BRUCE WIECHERT CUSTOM HOMES"/>
    <m/>
    <s v="1698 IRON HORSE RD"/>
    <x v="0"/>
    <s v="Single-family detached"/>
    <x v="0"/>
    <m/>
    <x v="0"/>
    <m/>
  </r>
  <r>
    <n v="278"/>
    <x v="0"/>
    <n v="1"/>
    <n v="1849"/>
    <n v="1"/>
    <d v="2001-05-09T00:00:00"/>
    <s v="Single Family Dwelling"/>
    <n v="1"/>
    <s v="Southeast Neighbors"/>
    <n v="4240692"/>
    <n v="859927"/>
    <m/>
    <m/>
    <s v="THOMS RUSS &amp; MARSHALL DENTON"/>
    <m/>
    <s v="5120 FOX HOLLOW RD"/>
    <x v="0"/>
    <s v="Single-family detached"/>
    <x v="0"/>
    <m/>
    <x v="0"/>
    <m/>
  </r>
  <r>
    <n v="279"/>
    <x v="0"/>
    <n v="1"/>
    <n v="2054"/>
    <n v="1"/>
    <d v="2001-05-09T00:00:00"/>
    <s v="Mfg Home Park or Court"/>
    <n v="1"/>
    <s v="Active Bethel Citizens"/>
    <n v="4214949"/>
    <n v="888055"/>
    <m/>
    <s v="Daneland MH Park"/>
    <s v="DANELAND MBL HOME PARK LLC"/>
    <s v="DITLEFSEN LEROY &amp; JOYCE"/>
    <s v="1199 N TERRY ST, Unit 314"/>
    <x v="0"/>
    <s v="Single-family detached"/>
    <x v="0"/>
    <m/>
    <x v="0"/>
    <m/>
  </r>
  <r>
    <n v="280"/>
    <x v="0"/>
    <n v="1"/>
    <n v="806"/>
    <n v="1"/>
    <d v="2001-05-10T00:00:00"/>
    <s v="Single Family Dwelling"/>
    <n v="1"/>
    <s v="Harlow Neighbors"/>
    <n v="4250470"/>
    <n v="879864"/>
    <m/>
    <m/>
    <s v="FOGELSTROM CO"/>
    <m/>
    <s v="516 COVEY LN"/>
    <x v="0"/>
    <s v="Single-family detached"/>
    <x v="0"/>
    <m/>
    <x v="0"/>
    <m/>
  </r>
  <r>
    <n v="281"/>
    <x v="0"/>
    <n v="1"/>
    <n v="1532"/>
    <n v="1"/>
    <d v="2001-05-10T00:00:00"/>
    <s v="Single Family Dwelling"/>
    <n v="1"/>
    <s v="Active Bethel Citizens"/>
    <n v="4222450"/>
    <n v="893081"/>
    <m/>
    <m/>
    <s v="HAYDEN HOMES"/>
    <m/>
    <s v="3759 MEGAN WAY"/>
    <x v="0"/>
    <s v="Single-family detached"/>
    <x v="0"/>
    <m/>
    <x v="0"/>
    <m/>
  </r>
  <r>
    <n v="282"/>
    <x v="0"/>
    <n v="1"/>
    <n v="1784"/>
    <n v="1"/>
    <d v="2001-05-10T00:00:00"/>
    <s v="Single Family Dwelling"/>
    <n v="1"/>
    <s v="Active Bethel Citizens"/>
    <n v="4223164"/>
    <n v="892345"/>
    <m/>
    <m/>
    <s v="HAYDEN HOMES"/>
    <m/>
    <s v="3703 CENTURY DR"/>
    <x v="0"/>
    <s v="Single-family detached"/>
    <x v="0"/>
    <m/>
    <x v="0"/>
    <m/>
  </r>
  <r>
    <n v="283"/>
    <x v="0"/>
    <n v="1"/>
    <n v="1788"/>
    <n v="1"/>
    <d v="2001-05-10T00:00:00"/>
    <s v="Single Family Dwelling"/>
    <n v="1"/>
    <s v="Active Bethel Citizens"/>
    <n v="4223168"/>
    <n v="892457"/>
    <m/>
    <m/>
    <s v="HAYDEN HOMES"/>
    <m/>
    <s v="3721 CENTURY DR"/>
    <x v="0"/>
    <s v="Single-family detached"/>
    <x v="0"/>
    <m/>
    <x v="0"/>
    <m/>
  </r>
  <r>
    <n v="284"/>
    <x v="0"/>
    <n v="1"/>
    <n v="1824"/>
    <n v="1"/>
    <d v="2001-05-10T00:00:00"/>
    <s v="Single Family Dwelling"/>
    <n v="1"/>
    <s v="Active Bethel Citizens"/>
    <n v="4223045"/>
    <n v="892772"/>
    <m/>
    <m/>
    <s v="HAYDEN HOMES"/>
    <m/>
    <s v="3765 CENTURY DR"/>
    <x v="0"/>
    <s v="Single-family detached"/>
    <x v="0"/>
    <m/>
    <x v="0"/>
    <m/>
  </r>
  <r>
    <n v="285"/>
    <x v="0"/>
    <n v="1"/>
    <n v="1677"/>
    <n v="1"/>
    <d v="2001-05-11T00:00:00"/>
    <s v="Single Family Dwelling"/>
    <n v="1"/>
    <s v="Santa Clara Community Organization"/>
    <n v="4226778"/>
    <n v="905026"/>
    <m/>
    <m/>
    <s v="BRUCE WIECHERT CUSTOM HOMES"/>
    <m/>
    <s v="3840 PATRICIA ST"/>
    <x v="0"/>
    <s v="Single-family detached"/>
    <x v="0"/>
    <m/>
    <x v="0"/>
    <m/>
  </r>
  <r>
    <n v="286"/>
    <x v="0"/>
    <n v="1"/>
    <n v="1033"/>
    <n v="1"/>
    <d v="2001-05-15T00:00:00"/>
    <s v="Single Family Dwelling"/>
    <n v="1"/>
    <s v="Southeast Neighbors"/>
    <n v="4237816"/>
    <n v="862338"/>
    <m/>
    <m/>
    <s v="WIPER TOM"/>
    <m/>
    <s v="266 ROCKRIDGE CT"/>
    <x v="0"/>
    <s v="Single-family detached"/>
    <x v="0"/>
    <m/>
    <x v="0"/>
    <m/>
  </r>
  <r>
    <n v="287"/>
    <x v="0"/>
    <n v="1"/>
    <n v="1399"/>
    <n v="1"/>
    <d v="2001-05-15T00:00:00"/>
    <s v="Single Family Dwelling"/>
    <n v="1"/>
    <s v="Northeast Neighbors"/>
    <n v="4245733"/>
    <n v="897263"/>
    <m/>
    <m/>
    <s v="VAN SANT DENNIS L"/>
    <m/>
    <s v="3109 RIVERBEND AVE"/>
    <x v="0"/>
    <s v="Single-family detached"/>
    <x v="0"/>
    <m/>
    <x v="0"/>
    <m/>
  </r>
  <r>
    <n v="288"/>
    <x v="0"/>
    <n v="1"/>
    <n v="1728"/>
    <n v="1"/>
    <d v="2001-05-15T00:00:00"/>
    <s v="Single Family Dwelling"/>
    <n v="1"/>
    <s v="Santa Clara Community Organization"/>
    <n v="4225083"/>
    <n v="903827"/>
    <m/>
    <m/>
    <s v="HAMMER PAUL"/>
    <m/>
    <s v="1015 SWENSON LN"/>
    <x v="0"/>
    <s v="Single-family detached"/>
    <x v="0"/>
    <m/>
    <x v="0"/>
    <m/>
  </r>
  <r>
    <n v="289"/>
    <x v="0"/>
    <n v="1"/>
    <n v="1995"/>
    <n v="1"/>
    <d v="2001-05-15T00:00:00"/>
    <s v="Single Family Dwelling"/>
    <n v="1"/>
    <s v="Santa Clara Community Organization"/>
    <n v="4224304"/>
    <n v="906170"/>
    <m/>
    <m/>
    <s v="BREEDEN BROS INC"/>
    <m/>
    <s v="4153 SABRENA AVE"/>
    <x v="0"/>
    <s v="Single-family detached"/>
    <x v="0"/>
    <m/>
    <x v="0"/>
    <m/>
  </r>
  <r>
    <n v="290"/>
    <x v="0"/>
    <n v="0"/>
    <n v="4567"/>
    <n v="1"/>
    <d v="2001-05-16T00:00:00"/>
    <s v="Single Family Dwelling"/>
    <n v="1"/>
    <s v="Santa Clara Community Organization"/>
    <n v="4231658"/>
    <n v="903644"/>
    <m/>
    <m/>
    <s v="KENDRA PARK LLC"/>
    <m/>
    <s v="3662 KENDRA ST"/>
    <x v="0"/>
    <s v="Single-family detached"/>
    <x v="0"/>
    <m/>
    <x v="0"/>
    <m/>
  </r>
  <r>
    <n v="291"/>
    <x v="0"/>
    <n v="0"/>
    <n v="4570"/>
    <n v="1"/>
    <d v="2001-05-16T00:00:00"/>
    <s v="Single Family Dwelling"/>
    <n v="1"/>
    <s v="Santa Clara Community Organization"/>
    <n v="4231658"/>
    <n v="903681"/>
    <m/>
    <m/>
    <s v="KENDRA PARK LLC"/>
    <m/>
    <s v="3670 KENDRA ST"/>
    <x v="0"/>
    <s v="Single-family detached"/>
    <x v="0"/>
    <m/>
    <x v="0"/>
    <m/>
  </r>
  <r>
    <n v="292"/>
    <x v="0"/>
    <n v="1"/>
    <n v="1374"/>
    <n v="1"/>
    <d v="2001-05-16T00:00:00"/>
    <s v="Single Family Dwelling"/>
    <n v="1"/>
    <s v="Northeast Neighbors"/>
    <n v="4249600"/>
    <n v="896789"/>
    <m/>
    <m/>
    <s v="LUCAS LARRY D"/>
    <m/>
    <s v="3084 GRAND CAYMAN DR"/>
    <x v="0"/>
    <s v="Single-family detached"/>
    <x v="0"/>
    <m/>
    <x v="0"/>
    <m/>
  </r>
  <r>
    <n v="293"/>
    <x v="0"/>
    <n v="1"/>
    <n v="1705"/>
    <n v="1"/>
    <d v="2001-05-16T00:00:00"/>
    <s v="Single Family Dwelling"/>
    <n v="1"/>
    <s v="Santa Clara Community Organization"/>
    <n v="4228523"/>
    <n v="899226"/>
    <m/>
    <m/>
    <s v="MASADA DEVELOPMENT INC"/>
    <m/>
    <s v="305 IRVING RD"/>
    <x v="0"/>
    <s v="Single-family detached"/>
    <x v="0"/>
    <m/>
    <x v="0"/>
    <m/>
  </r>
  <r>
    <n v="294"/>
    <x v="0"/>
    <n v="1"/>
    <n v="1635"/>
    <n v="1"/>
    <d v="2001-05-17T00:00:00"/>
    <s v="Single Family Dwelling"/>
    <n v="1"/>
    <s v="Southeast Neighbors"/>
    <n v="4239012"/>
    <n v="860436"/>
    <m/>
    <m/>
    <s v="MARCO DAVID JAY &amp; LAURA R"/>
    <m/>
    <s v="141 DEER VALLEY DR"/>
    <x v="0"/>
    <s v="Single-family detached"/>
    <x v="0"/>
    <m/>
    <x v="0"/>
    <m/>
  </r>
  <r>
    <n v="295"/>
    <x v="0"/>
    <n v="1"/>
    <n v="1774"/>
    <n v="1"/>
    <d v="2001-05-17T00:00:00"/>
    <s v="Single Family Dwelling"/>
    <n v="1"/>
    <s v="Northeast Neighbors"/>
    <n v="4245822"/>
    <n v="895830"/>
    <m/>
    <m/>
    <s v="PARADISE DEVELOPMENT"/>
    <m/>
    <s v="2256 DEVON AVE"/>
    <x v="0"/>
    <s v="Single-family detached"/>
    <x v="0"/>
    <m/>
    <x v="0"/>
    <m/>
  </r>
  <r>
    <n v="296"/>
    <x v="0"/>
    <n v="1"/>
    <n v="813"/>
    <n v="1"/>
    <d v="2001-05-18T00:00:00"/>
    <s v="Single Family Dwelling"/>
    <n v="1"/>
    <s v="Churchill Area Neighbors"/>
    <n v="4220762"/>
    <n v="872953"/>
    <m/>
    <m/>
    <s v="FARMER LINDA L"/>
    <m/>
    <s v="2515 S BERTELSEN RD"/>
    <x v="0"/>
    <s v="Single-family detached"/>
    <x v="0"/>
    <m/>
    <x v="0"/>
    <m/>
  </r>
  <r>
    <n v="297"/>
    <x v="0"/>
    <n v="1"/>
    <n v="1284"/>
    <n v="1"/>
    <d v="2001-05-18T00:00:00"/>
    <s v="Single Family Dwelling"/>
    <n v="1"/>
    <s v="Active Bethel Citizens"/>
    <n v="4213712"/>
    <n v="890382"/>
    <m/>
    <m/>
    <s v="FOOTE DEVELOPMENT COMPANY"/>
    <m/>
    <s v="1614 HAMLET LN"/>
    <x v="0"/>
    <s v="Single-family detached"/>
    <x v="0"/>
    <m/>
    <x v="0"/>
    <m/>
  </r>
  <r>
    <n v="298"/>
    <x v="0"/>
    <n v="1"/>
    <n v="1286"/>
    <n v="1"/>
    <d v="2001-05-18T00:00:00"/>
    <s v="Single Family Dwelling"/>
    <n v="1"/>
    <s v="Active Bethel Citizens"/>
    <n v="4213668"/>
    <n v="890384"/>
    <m/>
    <m/>
    <s v="FOOTE DEVELOPMENT COMPANY"/>
    <m/>
    <s v="1616 HAMLET LN"/>
    <x v="0"/>
    <s v="Single-family detached"/>
    <x v="0"/>
    <m/>
    <x v="0"/>
    <m/>
  </r>
  <r>
    <n v="299"/>
    <x v="0"/>
    <n v="1"/>
    <n v="1288"/>
    <n v="1"/>
    <d v="2001-05-18T00:00:00"/>
    <s v="Single Family Dwelling"/>
    <n v="1"/>
    <s v="Active Bethel Citizens"/>
    <n v="4213628"/>
    <n v="890386"/>
    <m/>
    <m/>
    <s v="FOOTE DEVELOPMENT COMPANY"/>
    <m/>
    <s v="1618 HAMLET LN"/>
    <x v="0"/>
    <s v="Single-family detached"/>
    <x v="0"/>
    <m/>
    <x v="0"/>
    <m/>
  </r>
  <r>
    <n v="300"/>
    <x v="0"/>
    <n v="1"/>
    <n v="1291"/>
    <n v="1"/>
    <d v="2001-05-18T00:00:00"/>
    <s v="Single Family Dwelling"/>
    <n v="1"/>
    <s v="Active Bethel Citizens"/>
    <n v="4213630"/>
    <n v="890449"/>
    <m/>
    <m/>
    <s v="FOOTE DEVELOPMENT COMPANY"/>
    <m/>
    <s v="1620 HAMLET LN"/>
    <x v="0"/>
    <s v="Single-family detached"/>
    <x v="0"/>
    <m/>
    <x v="0"/>
    <m/>
  </r>
  <r>
    <n v="301"/>
    <x v="0"/>
    <n v="1"/>
    <n v="2006"/>
    <n v="1"/>
    <d v="2001-05-18T00:00:00"/>
    <s v="Single Family Dwelling"/>
    <n v="1"/>
    <s v="Santa Clara Community Organization"/>
    <n v="4231034"/>
    <n v="905287"/>
    <m/>
    <m/>
    <s v="HOMELAND BUILDERS"/>
    <m/>
    <s v="564 DUBLIN AVE"/>
    <x v="0"/>
    <s v="Single-family detached"/>
    <x v="0"/>
    <m/>
    <x v="0"/>
    <m/>
  </r>
  <r>
    <n v="302"/>
    <x v="0"/>
    <n v="1"/>
    <n v="2035"/>
    <n v="1"/>
    <d v="2001-05-18T00:00:00"/>
    <s v="Single Family Dwelling"/>
    <n v="1"/>
    <s v="Santa Clara Community Organization"/>
    <n v="4224968"/>
    <n v="904145"/>
    <m/>
    <m/>
    <s v="COFFMAN MARION"/>
    <m/>
    <s v="3739 WILLOWBROOK ST"/>
    <x v="0"/>
    <s v="Single-family detached"/>
    <x v="0"/>
    <m/>
    <x v="0"/>
    <m/>
  </r>
  <r>
    <n v="303"/>
    <x v="0"/>
    <n v="1"/>
    <n v="2070"/>
    <n v="1"/>
    <d v="2001-05-18T00:00:00"/>
    <s v="Single Family Dwelling"/>
    <n v="1"/>
    <s v="Harlow Neighbors"/>
    <n v="4250524"/>
    <n v="879939"/>
    <m/>
    <m/>
    <s v="FOGELSTROM CO"/>
    <m/>
    <s v="508 COVEY LN"/>
    <x v="0"/>
    <s v="Single-family detached"/>
    <x v="0"/>
    <m/>
    <x v="0"/>
    <m/>
  </r>
  <r>
    <n v="304"/>
    <x v="0"/>
    <n v="1"/>
    <n v="2026"/>
    <n v="1"/>
    <d v="2001-05-21T00:00:00"/>
    <s v="Single Family Dwelling"/>
    <n v="1"/>
    <s v="Goodpasture Island Neighbors"/>
    <n v="4236753"/>
    <n v="894619"/>
    <m/>
    <m/>
    <s v="RUHOFF HOMEBUILDERS INC"/>
    <m/>
    <s v="3471 BROOKVIEW DR"/>
    <x v="0"/>
    <s v="Single-family detached"/>
    <x v="0"/>
    <m/>
    <x v="0"/>
    <m/>
  </r>
  <r>
    <n v="305"/>
    <x v="0"/>
    <n v="1"/>
    <n v="2266"/>
    <n v="1"/>
    <d v="2001-05-21T00:00:00"/>
    <s v="Mfg Home Park or Court"/>
    <n v="1"/>
    <s v="Santa Clara Community Organization"/>
    <n v="4224282"/>
    <n v="897845"/>
    <m/>
    <s v="Gainsborough MH Park"/>
    <s v="FORE-WARD INVESTMENTS"/>
    <m/>
    <s v="2448 LANSDOWN RD"/>
    <x v="0"/>
    <s v="Single-family detached"/>
    <x v="0"/>
    <m/>
    <x v="0"/>
    <m/>
  </r>
  <r>
    <n v="306"/>
    <x v="0"/>
    <n v="1"/>
    <n v="1525"/>
    <n v="1"/>
    <d v="2001-05-22T00:00:00"/>
    <s v="Single Family Dwelling"/>
    <n v="1"/>
    <s v="Crest Drive Citizens Association"/>
    <n v="4235180"/>
    <n v="868508"/>
    <m/>
    <m/>
    <s v="GARLAND DAVID"/>
    <m/>
    <s v="3260 WHITTEN DR"/>
    <x v="0"/>
    <s v="Single-family detached"/>
    <x v="0"/>
    <m/>
    <x v="0"/>
    <m/>
  </r>
  <r>
    <n v="307"/>
    <x v="0"/>
    <n v="1"/>
    <n v="1921"/>
    <n v="1"/>
    <d v="2001-05-22T00:00:00"/>
    <s v="Single Family Dwelling"/>
    <n v="1"/>
    <s v="Goodpasture Island Neighbors"/>
    <n v="4233957"/>
    <n v="891676"/>
    <m/>
    <m/>
    <s v="COLLINS MIKE"/>
    <m/>
    <s v="618 SHORELINE WAY"/>
    <x v="0"/>
    <s v="Single-family detached"/>
    <x v="0"/>
    <m/>
    <x v="0"/>
    <m/>
  </r>
  <r>
    <n v="308"/>
    <x v="0"/>
    <n v="1"/>
    <n v="1961"/>
    <n v="1"/>
    <d v="2001-05-22T00:00:00"/>
    <s v="Single Family Dwelling"/>
    <n v="1"/>
    <s v="Northeast Neighbors"/>
    <n v="4249296"/>
    <n v="896094"/>
    <m/>
    <m/>
    <s v="FUTURE B HOMES INC"/>
    <m/>
    <s v="3306 ANTIGUA DR"/>
    <x v="0"/>
    <s v="Single-family detached"/>
    <x v="0"/>
    <m/>
    <x v="0"/>
    <m/>
  </r>
  <r>
    <n v="309"/>
    <x v="0"/>
    <n v="1"/>
    <n v="2012"/>
    <n v="1"/>
    <d v="2001-05-22T00:00:00"/>
    <s v="Single Family Dwelling"/>
    <n v="1"/>
    <s v="River Road Community Organization"/>
    <n v="4229196"/>
    <n v="893057"/>
    <m/>
    <m/>
    <s v="POSTON TRENT"/>
    <m/>
    <s v="1452 ESCALANTE ST"/>
    <x v="0"/>
    <s v="Single-family detached"/>
    <x v="0"/>
    <m/>
    <x v="0"/>
    <m/>
  </r>
  <r>
    <n v="310"/>
    <x v="0"/>
    <n v="1"/>
    <n v="2089"/>
    <n v="1"/>
    <d v="2001-05-22T00:00:00"/>
    <s v="Single Family Dwelling"/>
    <n v="1"/>
    <s v="Active Bethel Citizens"/>
    <n v="4223077"/>
    <n v="892728"/>
    <m/>
    <m/>
    <s v="HAYDEN HOMES"/>
    <m/>
    <s v="3759 CENTURY DR"/>
    <x v="0"/>
    <s v="Single-family detached"/>
    <x v="0"/>
    <m/>
    <x v="0"/>
    <m/>
  </r>
  <r>
    <n v="311"/>
    <x v="0"/>
    <n v="1"/>
    <n v="1697"/>
    <n v="1"/>
    <d v="2001-05-23T00:00:00"/>
    <s v="Single Family Dwelling"/>
    <n v="1"/>
    <s v="Fairmount Neighbors"/>
    <n v="4248385"/>
    <n v="875274"/>
    <m/>
    <m/>
    <s v="OVEISSI KAZEM"/>
    <m/>
    <s v="361 SUNSET DR"/>
    <x v="0"/>
    <s v="Single-family detached"/>
    <x v="0"/>
    <m/>
    <x v="0"/>
    <s v="Yes"/>
  </r>
  <r>
    <n v="312"/>
    <x v="0"/>
    <n v="1"/>
    <n v="1729"/>
    <n v="1"/>
    <d v="2001-05-23T00:00:00"/>
    <s v="Single Family Dwelling"/>
    <n v="1"/>
    <s v="Santa Clara Community Organization"/>
    <n v="4232533"/>
    <n v="904233"/>
    <m/>
    <m/>
    <s v="O'DONNELL PATRICK &amp; KATHY"/>
    <m/>
    <s v="3759 JULIA LP"/>
    <x v="0"/>
    <s v="Single-family detached"/>
    <x v="0"/>
    <m/>
    <x v="0"/>
    <m/>
  </r>
  <r>
    <n v="313"/>
    <x v="0"/>
    <n v="1"/>
    <n v="1773"/>
    <n v="1"/>
    <d v="2001-05-23T00:00:00"/>
    <s v="Single Family Dwelling"/>
    <n v="1"/>
    <s v="Harlow Neighbors"/>
    <n v="4250696"/>
    <n v="889519"/>
    <m/>
    <m/>
    <s v="PARADISE DEVELOPMENT CO"/>
    <m/>
    <s v="3433 SUSSEX ST"/>
    <x v="0"/>
    <s v="Single-family detached"/>
    <x v="0"/>
    <m/>
    <x v="0"/>
    <m/>
  </r>
  <r>
    <n v="314"/>
    <x v="0"/>
    <n v="1"/>
    <n v="2137"/>
    <n v="1"/>
    <d v="2001-05-23T00:00:00"/>
    <s v="Single Family Dwelling"/>
    <n v="1"/>
    <s v="Santa Clara Community Organization"/>
    <n v="4224963"/>
    <n v="904053"/>
    <m/>
    <m/>
    <s v="HAMMER J P - OBSOLETE 7"/>
    <m/>
    <s v="3715 WILLOWBROOK ST"/>
    <x v="0"/>
    <s v="Single-family detached"/>
    <x v="0"/>
    <m/>
    <x v="0"/>
    <m/>
  </r>
  <r>
    <n v="315"/>
    <x v="0"/>
    <n v="1"/>
    <n v="1655"/>
    <n v="1"/>
    <d v="2001-05-24T00:00:00"/>
    <s v="Single Family Dwelling"/>
    <n v="1"/>
    <s v="Northeast Neighbors"/>
    <n v="4250456"/>
    <n v="895144"/>
    <m/>
    <m/>
    <s v="LOESCH BRIAN &amp; CINDY"/>
    <m/>
    <s v="2726 MARTINIQUE AVE"/>
    <x v="0"/>
    <s v="Single-family detached"/>
    <x v="0"/>
    <m/>
    <x v="0"/>
    <m/>
  </r>
  <r>
    <n v="316"/>
    <x v="0"/>
    <n v="1"/>
    <n v="1769"/>
    <n v="1"/>
    <d v="2001-05-24T00:00:00"/>
    <s v="Single Family Dwelling"/>
    <n v="1"/>
    <s v="Santa Clara Community Organization"/>
    <n v="4226941"/>
    <n v="905171"/>
    <m/>
    <m/>
    <s v="BRUCE WIECHERT CUSTOM HOMES"/>
    <m/>
    <s v="3889 PATRICIA ST"/>
    <x v="0"/>
    <s v="Single-family detached"/>
    <x v="0"/>
    <m/>
    <x v="0"/>
    <m/>
  </r>
  <r>
    <n v="317"/>
    <x v="0"/>
    <n v="1"/>
    <n v="1927"/>
    <n v="1"/>
    <d v="2001-05-24T00:00:00"/>
    <s v="Single Family Dwelling"/>
    <n v="1"/>
    <s v="Northeast Neighbors"/>
    <n v="4249664"/>
    <n v="896382"/>
    <m/>
    <m/>
    <s v="STEVEN W JOHNSON CONSTRUCTION INC"/>
    <m/>
    <s v="2878 MARTINIQUE AVE"/>
    <x v="0"/>
    <s v="Single-family detached"/>
    <x v="0"/>
    <m/>
    <x v="0"/>
    <m/>
  </r>
  <r>
    <n v="318"/>
    <x v="0"/>
    <n v="1"/>
    <n v="1984"/>
    <n v="1"/>
    <d v="2001-05-24T00:00:00"/>
    <s v="Single Family Dwelling"/>
    <n v="1"/>
    <s v="Goodpasture Island Neighbors"/>
    <n v="4234026"/>
    <n v="891613"/>
    <m/>
    <m/>
    <s v="MURRY BRIAN"/>
    <m/>
    <s v="624 SHORELINE WAY"/>
    <x v="0"/>
    <s v="Single-family detached"/>
    <x v="0"/>
    <m/>
    <x v="0"/>
    <m/>
  </r>
  <r>
    <n v="319"/>
    <x v="0"/>
    <n v="1"/>
    <n v="2053"/>
    <n v="1"/>
    <d v="2001-05-24T00:00:00"/>
    <s v="Single Family Dwelling"/>
    <n v="1"/>
    <s v="Active Bethel Citizens"/>
    <n v="4210006"/>
    <n v="892708"/>
    <m/>
    <m/>
    <s v="BRUCE WIECHERT CUSTOM HOMES"/>
    <m/>
    <s v="6073 PINE RIDGE PL"/>
    <x v="0"/>
    <s v="Single-family detached"/>
    <x v="0"/>
    <m/>
    <x v="0"/>
    <m/>
  </r>
  <r>
    <n v="320"/>
    <x v="0"/>
    <n v="1"/>
    <n v="2055"/>
    <n v="1"/>
    <d v="2001-05-24T00:00:00"/>
    <s v="Single Family Dwelling"/>
    <n v="1"/>
    <s v="Active Bethel Citizens"/>
    <n v="4209946"/>
    <n v="892709"/>
    <m/>
    <m/>
    <s v="BRUCE WIECHERT CUSTOM HOMES"/>
    <m/>
    <s v="6089 PINE RIDGE PL"/>
    <x v="0"/>
    <s v="Single-family detached"/>
    <x v="0"/>
    <m/>
    <x v="0"/>
    <m/>
  </r>
  <r>
    <n v="321"/>
    <x v="0"/>
    <n v="1"/>
    <n v="2317"/>
    <n v="1"/>
    <d v="2001-05-24T00:00:00"/>
    <s v="Mfg Home Park or Court"/>
    <n v="1"/>
    <s v="Northeast Neighbors"/>
    <n v="4249602"/>
    <n v="893484"/>
    <m/>
    <s v="Summer Oaks Park"/>
    <s v="WARD JACK"/>
    <m/>
    <s v="3220 CRESCENT AVE, Unit 37"/>
    <x v="0"/>
    <s v="Single-family detached"/>
    <x v="0"/>
    <m/>
    <x v="0"/>
    <m/>
  </r>
  <r>
    <n v="322"/>
    <x v="0"/>
    <n v="1"/>
    <n v="2320"/>
    <n v="1"/>
    <d v="2001-05-24T00:00:00"/>
    <s v="Mfg Home Park or Court"/>
    <n v="1"/>
    <s v="Northeast Neighbors"/>
    <n v="4249602"/>
    <n v="893484"/>
    <m/>
    <s v="Summer Oaks Park"/>
    <s v="WARD JACK"/>
    <m/>
    <s v="3220 CRESCENT AVE, Unit 9"/>
    <x v="0"/>
    <s v="Single-family detached"/>
    <x v="0"/>
    <m/>
    <x v="0"/>
    <m/>
  </r>
  <r>
    <n v="323"/>
    <x v="0"/>
    <n v="1"/>
    <n v="1448"/>
    <n v="1"/>
    <d v="2001-05-25T00:00:00"/>
    <s v="Single Family Dwelling"/>
    <n v="1"/>
    <s v="Active Bethel Citizens"/>
    <n v="4221825"/>
    <n v="893167"/>
    <m/>
    <m/>
    <s v="CENTEX HOMES"/>
    <m/>
    <s v="2243 KELSY LN"/>
    <x v="0"/>
    <s v="Single-family detached"/>
    <x v="0"/>
    <m/>
    <x v="0"/>
    <m/>
  </r>
  <r>
    <n v="324"/>
    <x v="0"/>
    <n v="1"/>
    <n v="1791"/>
    <n v="1"/>
    <d v="2001-05-25T00:00:00"/>
    <s v="Single Family Dwelling"/>
    <n v="1"/>
    <s v="Southeast Neighbors"/>
    <n v="4239775"/>
    <n v="857311"/>
    <m/>
    <m/>
    <s v="GRAPER JEFF &amp; JANET"/>
    <m/>
    <s v="31910 OWL RD"/>
    <x v="0"/>
    <s v="Single-family detached"/>
    <x v="0"/>
    <m/>
    <x v="0"/>
    <m/>
  </r>
  <r>
    <n v="325"/>
    <x v="0"/>
    <n v="1"/>
    <n v="1998"/>
    <n v="1"/>
    <d v="2001-05-25T00:00:00"/>
    <s v="Single Family Dwelling"/>
    <n v="1"/>
    <s v="Active Bethel Citizens"/>
    <n v="4222735"/>
    <n v="893167"/>
    <m/>
    <m/>
    <s v="CENTEX HOMES"/>
    <m/>
    <s v="3806 AERIAL WAY"/>
    <x v="0"/>
    <s v="Single-family detached"/>
    <x v="0"/>
    <m/>
    <x v="0"/>
    <m/>
  </r>
  <r>
    <n v="326"/>
    <x v="0"/>
    <n v="1"/>
    <n v="2119"/>
    <n v="1"/>
    <d v="2001-05-25T00:00:00"/>
    <s v="Single Family Dwelling"/>
    <n v="1"/>
    <s v="Harlow Neighbors"/>
    <n v="4248353"/>
    <n v="890814"/>
    <m/>
    <m/>
    <s v="PREMIER HOMES"/>
    <m/>
    <s v="1668 PROVINCIAL WAY"/>
    <x v="0"/>
    <s v="Single-family detached"/>
    <x v="0"/>
    <m/>
    <x v="0"/>
    <m/>
  </r>
  <r>
    <n v="327"/>
    <x v="0"/>
    <n v="1"/>
    <n v="2147"/>
    <n v="1"/>
    <d v="2001-05-25T00:00:00"/>
    <s v="Mfg Home - Not in a Park"/>
    <n v="1"/>
    <s v="Active Bethel Citizens"/>
    <n v="4223417"/>
    <n v="892200"/>
    <m/>
    <m/>
    <s v="LISTER GLENN A"/>
    <m/>
    <s v="3720 BARGER DR"/>
    <x v="0"/>
    <s v="Single-family detached"/>
    <x v="0"/>
    <m/>
    <x v="0"/>
    <m/>
  </r>
  <r>
    <n v="328"/>
    <x v="0"/>
    <n v="1"/>
    <n v="2082"/>
    <n v="1"/>
    <d v="2001-05-29T00:00:00"/>
    <s v="Single Family Dwelling"/>
    <n v="1"/>
    <s v="Goodpasture Island Neighbors"/>
    <n v="4234355"/>
    <n v="894339"/>
    <m/>
    <m/>
    <s v="JACK BRANDON HOMEBUILDER"/>
    <m/>
    <s v="2874 RIVERWALK LP"/>
    <x v="0"/>
    <s v="Single-family detached"/>
    <x v="0"/>
    <m/>
    <x v="0"/>
    <m/>
  </r>
  <r>
    <n v="329"/>
    <x v="0"/>
    <n v="1"/>
    <n v="2160"/>
    <n v="1"/>
    <d v="2001-05-29T00:00:00"/>
    <s v="Single Family Dwelling"/>
    <n v="1"/>
    <s v="Santa Clara Community Organization"/>
    <n v="4224217"/>
    <n v="904641"/>
    <m/>
    <m/>
    <s v="COZY HOMES BY TOM WIRFS DBA"/>
    <m/>
    <s v="1097 TYSON LN"/>
    <x v="0"/>
    <s v="Single-family detached"/>
    <x v="0"/>
    <m/>
    <x v="0"/>
    <m/>
  </r>
  <r>
    <n v="330"/>
    <x v="0"/>
    <n v="1"/>
    <n v="2181"/>
    <n v="1"/>
    <d v="2001-05-29T00:00:00"/>
    <s v="Mfg Home - Not in a Park"/>
    <n v="1"/>
    <s v="Active Bethel Citizens"/>
    <n v="4221759"/>
    <n v="891520"/>
    <m/>
    <m/>
    <s v="ENYART SHARON"/>
    <m/>
    <s v="3980 DOVE LN"/>
    <x v="0"/>
    <s v="Single-family detached"/>
    <x v="0"/>
    <m/>
    <x v="0"/>
    <m/>
  </r>
  <r>
    <n v="331"/>
    <x v="0"/>
    <n v="1"/>
    <n v="2386"/>
    <n v="1"/>
    <d v="2001-05-29T00:00:00"/>
    <s v="Mfg Home Park or Court"/>
    <n v="1"/>
    <s v="Active Bethel Citizens"/>
    <n v="4220215"/>
    <n v="885248"/>
    <m/>
    <s v="Roosevelt Acres MH Park"/>
    <s v="ROOSEVELT ACRES LLC"/>
    <s v="HARLACHER LOREN"/>
    <s v="4175 FERGUS AVE, Unit 1"/>
    <x v="0"/>
    <s v="Single-family detached"/>
    <x v="0"/>
    <m/>
    <x v="0"/>
    <m/>
  </r>
  <r>
    <n v="332"/>
    <x v="0"/>
    <n v="1"/>
    <n v="705"/>
    <n v="1"/>
    <d v="2001-05-30T00:00:00"/>
    <s v="Single Family Dwelling"/>
    <n v="1"/>
    <s v="Santa Clara Community Organization"/>
    <n v="4222880"/>
    <n v="902510"/>
    <m/>
    <m/>
    <s v="SHELLEY REAL EST &amp; BLDRS INC"/>
    <m/>
    <s v="3418 MERRYVALE RD"/>
    <x v="0"/>
    <s v="Single-family detached"/>
    <x v="0"/>
    <m/>
    <x v="0"/>
    <m/>
  </r>
  <r>
    <n v="333"/>
    <x v="0"/>
    <n v="1"/>
    <n v="1627"/>
    <n v="1"/>
    <d v="2001-05-30T00:00:00"/>
    <s v="Single Family Dwelling"/>
    <n v="1"/>
    <s v="Goodpasture Island Neighbors"/>
    <n v="4236835"/>
    <n v="893890"/>
    <m/>
    <m/>
    <s v="SOFT TECH DESIGN &amp; CONSTRUCTION"/>
    <m/>
    <s v="3384 LAKESIDE DR"/>
    <x v="0"/>
    <s v="Single-family detached"/>
    <x v="0"/>
    <m/>
    <x v="0"/>
    <m/>
  </r>
  <r>
    <n v="334"/>
    <x v="0"/>
    <n v="1"/>
    <n v="2168"/>
    <n v="1"/>
    <d v="2001-05-30T00:00:00"/>
    <s v="Single Family Dwelling"/>
    <n v="1"/>
    <s v="Santa Clara Community Organization"/>
    <n v="4224622"/>
    <n v="904477"/>
    <m/>
    <m/>
    <s v="COZY HOMES BY TOM WIRFS DBA"/>
    <m/>
    <s v="3887 SHENSTONE DR"/>
    <x v="0"/>
    <s v="Single-family detached"/>
    <x v="0"/>
    <m/>
    <x v="0"/>
    <m/>
  </r>
  <r>
    <n v="335"/>
    <x v="0"/>
    <n v="1"/>
    <n v="878"/>
    <n v="1"/>
    <d v="2001-05-31T00:00:00"/>
    <s v="Single Family Dwelling"/>
    <n v="1"/>
    <s v="River Road Community Organization"/>
    <n v="4230687"/>
    <n v="892216"/>
    <m/>
    <m/>
    <s v="BREEDEN BROS INC"/>
    <m/>
    <s v="307 BRIANA LN"/>
    <x v="0"/>
    <s v="Single-family detached"/>
    <x v="0"/>
    <m/>
    <x v="0"/>
    <m/>
  </r>
  <r>
    <n v="336"/>
    <x v="0"/>
    <n v="1"/>
    <n v="1293"/>
    <n v="1"/>
    <d v="2001-05-31T00:00:00"/>
    <s v="Single Family Dwelling"/>
    <n v="1"/>
    <s v="Active Bethel Citizens"/>
    <n v="4213671"/>
    <n v="890448"/>
    <m/>
    <m/>
    <s v="FOOTE DEVELOPMENT COMPANY"/>
    <m/>
    <s v="1622 HAMLET LN"/>
    <x v="0"/>
    <s v="Single-family detached"/>
    <x v="0"/>
    <m/>
    <x v="0"/>
    <m/>
  </r>
  <r>
    <n v="337"/>
    <x v="0"/>
    <n v="1"/>
    <n v="1295"/>
    <n v="1"/>
    <d v="2001-05-31T00:00:00"/>
    <s v="Single Family Dwelling"/>
    <n v="1"/>
    <s v="Active Bethel Citizens"/>
    <n v="4213714"/>
    <n v="890444"/>
    <m/>
    <m/>
    <s v="FOOTE DEVELOPMENT COMPANY"/>
    <m/>
    <s v="1624 HAMLET LN"/>
    <x v="0"/>
    <s v="Single-family detached"/>
    <x v="0"/>
    <m/>
    <x v="0"/>
    <m/>
  </r>
  <r>
    <n v="338"/>
    <x v="0"/>
    <n v="1"/>
    <n v="1345"/>
    <n v="1"/>
    <d v="2001-06-01T00:00:00"/>
    <s v="Mfg Home - Not in a Park"/>
    <n v="1"/>
    <s v="Active Bethel Citizens"/>
    <n v="4215857"/>
    <n v="892282"/>
    <m/>
    <m/>
    <s v="MILLER ALETA"/>
    <m/>
    <s v="5027 W PORT ST"/>
    <x v="0"/>
    <s v="Single-family detached"/>
    <x v="0"/>
    <m/>
    <x v="0"/>
    <m/>
  </r>
  <r>
    <n v="339"/>
    <x v="0"/>
    <n v="1"/>
    <n v="1727"/>
    <n v="1"/>
    <d v="2001-06-01T00:00:00"/>
    <s v="Condo, Row or Townhouse"/>
    <n v="1"/>
    <s v="River Road Community Organization"/>
    <n v="4225045"/>
    <n v="896823"/>
    <m/>
    <m/>
    <s v="COREY DAVID S"/>
    <m/>
    <s v="1366 SKIPPER AVE"/>
    <x v="0"/>
    <s v="Single-family attached"/>
    <x v="1"/>
    <m/>
    <x v="0"/>
    <m/>
  </r>
  <r>
    <n v="340"/>
    <x v="0"/>
    <n v="1"/>
    <n v="1738"/>
    <n v="1"/>
    <d v="2001-06-01T00:00:00"/>
    <s v="Condo, Row or Townhouse"/>
    <n v="1"/>
    <s v="River Road Community Organization"/>
    <n v="4225021"/>
    <n v="896827"/>
    <m/>
    <m/>
    <s v="COREY DAVID S"/>
    <m/>
    <s v="1378 SKIPPER AVE"/>
    <x v="0"/>
    <s v="Single-family attached"/>
    <x v="1"/>
    <m/>
    <x v="0"/>
    <m/>
  </r>
  <r>
    <n v="341"/>
    <x v="0"/>
    <n v="1"/>
    <n v="1830"/>
    <n v="1"/>
    <d v="2001-06-01T00:00:00"/>
    <s v="Single Family Dwelling"/>
    <n v="1"/>
    <s v="Crest Drive Citizens Association"/>
    <n v="4236528"/>
    <n v="865499"/>
    <m/>
    <m/>
    <s v="BORCHARDT SUSAN"/>
    <m/>
    <s v="3941 MONROE ST"/>
    <x v="0"/>
    <s v="Single-family detached"/>
    <x v="0"/>
    <m/>
    <x v="0"/>
    <m/>
  </r>
  <r>
    <n v="342"/>
    <x v="0"/>
    <n v="1"/>
    <n v="2264"/>
    <n v="1"/>
    <d v="2001-06-01T00:00:00"/>
    <s v="Single Family Dwelling"/>
    <n v="1"/>
    <s v="Santa Clara Community Organization"/>
    <n v="4224955"/>
    <n v="903830"/>
    <m/>
    <m/>
    <s v="REYNOLDS RON &amp; MICHELLE"/>
    <m/>
    <s v="3653 WILLOWBROOK ST"/>
    <x v="0"/>
    <s v="Single-family detached"/>
    <x v="0"/>
    <m/>
    <x v="0"/>
    <m/>
  </r>
  <r>
    <n v="343"/>
    <x v="0"/>
    <n v="0"/>
    <n v="2791"/>
    <n v="1"/>
    <d v="2001-06-04T00:00:00"/>
    <s v="Single Family Dwelling"/>
    <n v="1"/>
    <s v="Santa Clara Community Organization"/>
    <n v="4226016"/>
    <n v="904874"/>
    <m/>
    <m/>
    <s v="BREEDEN BROS INC--DUPLICATE"/>
    <m/>
    <s v="3871 BORESEK LN"/>
    <x v="0"/>
    <s v="Single-family detached"/>
    <x v="0"/>
    <m/>
    <x v="0"/>
    <m/>
  </r>
  <r>
    <n v="344"/>
    <x v="0"/>
    <n v="0"/>
    <n v="2899"/>
    <n v="1"/>
    <d v="2001-06-04T00:00:00"/>
    <s v="Single Family Dwelling"/>
    <n v="1"/>
    <s v="Santa Clara Community Organization"/>
    <n v="4224708"/>
    <n v="906429"/>
    <m/>
    <m/>
    <s v="BREEDEN BROS INC--DUPLICATE"/>
    <m/>
    <s v="4278 TORRINGTON AVE"/>
    <x v="0"/>
    <s v="Single-family detached"/>
    <x v="0"/>
    <m/>
    <x v="0"/>
    <m/>
  </r>
  <r>
    <n v="345"/>
    <x v="0"/>
    <n v="1"/>
    <n v="1895"/>
    <n v="1"/>
    <d v="2001-06-04T00:00:00"/>
    <s v="Duplex or 2-Family Hs"/>
    <n v="2"/>
    <s v="Northeast Neighbors"/>
    <n v="4243000"/>
    <n v="897583"/>
    <m/>
    <m/>
    <s v="PARADISE DEVELOPMENT"/>
    <m/>
    <s v="3374 LAKE GROVE DR"/>
    <x v="0"/>
    <s v="Two to four units"/>
    <x v="1"/>
    <m/>
    <x v="0"/>
    <m/>
  </r>
  <r>
    <n v="346"/>
    <x v="0"/>
    <n v="1"/>
    <n v="1966"/>
    <n v="1"/>
    <d v="2001-06-04T00:00:00"/>
    <s v="Single Family Dwelling"/>
    <n v="1"/>
    <s v="Santa Clara Community Organization"/>
    <n v="4227753"/>
    <n v="909428"/>
    <m/>
    <m/>
    <s v="JURASEVICH ROBERT &amp; DIANA"/>
    <m/>
    <s v="180 DANIEL DR"/>
    <x v="0"/>
    <s v="Single-family detached"/>
    <x v="0"/>
    <m/>
    <x v="0"/>
    <m/>
  </r>
  <r>
    <n v="347"/>
    <x v="0"/>
    <n v="1"/>
    <n v="2180"/>
    <n v="1"/>
    <d v="2001-06-05T00:00:00"/>
    <s v="Single Family Dwelling"/>
    <n v="1"/>
    <s v="Active Bethel Citizens"/>
    <n v="4213056"/>
    <n v="889221"/>
    <m/>
    <m/>
    <s v="CENTEX HOMES"/>
    <m/>
    <s v="1208 MULINEX AVE"/>
    <x v="0"/>
    <s v="Single-family detached"/>
    <x v="0"/>
    <m/>
    <x v="0"/>
    <m/>
  </r>
  <r>
    <n v="348"/>
    <x v="0"/>
    <n v="1"/>
    <n v="2251"/>
    <n v="1"/>
    <d v="2001-06-05T00:00:00"/>
    <s v="Single Family Dwelling"/>
    <n v="1"/>
    <s v="Santa Clara Community Organization"/>
    <n v="4232123"/>
    <n v="904203"/>
    <m/>
    <m/>
    <s v="SARRICAS CONSTRUCTION CO"/>
    <m/>
    <s v="3766 ROBBIE ST"/>
    <x v="0"/>
    <s v="Single-family detached"/>
    <x v="0"/>
    <m/>
    <x v="0"/>
    <m/>
  </r>
  <r>
    <n v="349"/>
    <x v="0"/>
    <n v="1"/>
    <n v="2315"/>
    <n v="1"/>
    <d v="2001-06-05T00:00:00"/>
    <s v="Single Family Dwelling"/>
    <n v="1"/>
    <s v="Santa Clara Community Organization"/>
    <n v="4232545"/>
    <n v="904312"/>
    <m/>
    <m/>
    <s v="OREGON ESTATES LLC"/>
    <m/>
    <s v="3763 JULIA LP"/>
    <x v="0"/>
    <s v="Single-family detached"/>
    <x v="0"/>
    <m/>
    <x v="0"/>
    <m/>
  </r>
  <r>
    <n v="350"/>
    <x v="0"/>
    <n v="1"/>
    <n v="2132"/>
    <n v="1"/>
    <d v="2001-06-06T00:00:00"/>
    <s v="Mfg Home - Not in a Park"/>
    <n v="1"/>
    <s v="Active Bethel Citizens"/>
    <n v="4223263"/>
    <n v="890164"/>
    <m/>
    <m/>
    <s v="COOPER ALAN &amp; JACKIE"/>
    <m/>
    <s v="1519 WAITE ST"/>
    <x v="0"/>
    <s v="Single-family detached"/>
    <x v="0"/>
    <m/>
    <x v="0"/>
    <m/>
  </r>
  <r>
    <n v="351"/>
    <x v="0"/>
    <n v="1"/>
    <n v="761"/>
    <n v="1"/>
    <d v="2001-06-07T00:00:00"/>
    <s v="Single Family Dwelling"/>
    <n v="1"/>
    <s v="River Road Community Organization"/>
    <n v="4230625"/>
    <n v="892216"/>
    <m/>
    <m/>
    <s v="BREEDEN BROS INC"/>
    <m/>
    <s v="315 BRIANA LN"/>
    <x v="0"/>
    <s v="Single-family detached"/>
    <x v="0"/>
    <m/>
    <x v="0"/>
    <m/>
  </r>
  <r>
    <n v="352"/>
    <x v="0"/>
    <n v="1"/>
    <n v="1771"/>
    <n v="1"/>
    <d v="2001-06-07T00:00:00"/>
    <s v="Single Family Dwelling"/>
    <n v="1"/>
    <s v="Santa Clara Community Organization"/>
    <n v="4232276"/>
    <n v="904056"/>
    <m/>
    <m/>
    <s v="KIDS ENTERPRISES"/>
    <m/>
    <s v="3733 ROBBIE ST"/>
    <x v="0"/>
    <s v="Single-family detached"/>
    <x v="0"/>
    <m/>
    <x v="0"/>
    <m/>
  </r>
  <r>
    <n v="353"/>
    <x v="0"/>
    <n v="1"/>
    <n v="2103"/>
    <n v="1"/>
    <d v="2001-06-07T00:00:00"/>
    <s v="Single Family Dwelling"/>
    <n v="1"/>
    <s v="Santa Clara Community Organization"/>
    <n v="4224755"/>
    <n v="905703"/>
    <m/>
    <m/>
    <s v="BREEDEN BROS INC"/>
    <m/>
    <s v="4032 TORRINGTON AVE"/>
    <x v="0"/>
    <s v="Single-family detached"/>
    <x v="0"/>
    <m/>
    <x v="0"/>
    <m/>
  </r>
  <r>
    <n v="354"/>
    <x v="0"/>
    <n v="1"/>
    <n v="2161"/>
    <n v="1"/>
    <d v="2001-06-07T00:00:00"/>
    <s v="Single Family Dwelling"/>
    <n v="1"/>
    <s v="Santa Clara Community Organization"/>
    <n v="4224402"/>
    <n v="905978"/>
    <m/>
    <m/>
    <s v="BREEDEN BROS INC--DUPLICATE"/>
    <m/>
    <s v="4139 SABRENA AVE"/>
    <x v="0"/>
    <s v="Single-family detached"/>
    <x v="0"/>
    <m/>
    <x v="0"/>
    <m/>
  </r>
  <r>
    <n v="355"/>
    <x v="0"/>
    <n v="1"/>
    <n v="2169"/>
    <n v="1"/>
    <d v="2001-06-07T00:00:00"/>
    <s v="Single Family Dwelling"/>
    <n v="1"/>
    <s v="Northeast Neighbors"/>
    <n v="4249305"/>
    <n v="896273"/>
    <m/>
    <m/>
    <s v="FUTURE B HOMES INC"/>
    <m/>
    <s v="3309 ANTIGUA DR"/>
    <x v="0"/>
    <s v="Single-family detached"/>
    <x v="0"/>
    <m/>
    <x v="0"/>
    <m/>
  </r>
  <r>
    <n v="356"/>
    <x v="0"/>
    <n v="1"/>
    <n v="2346"/>
    <n v="1"/>
    <d v="2001-06-07T00:00:00"/>
    <s v="Single Family Dwelling"/>
    <n v="1"/>
    <s v="Active Bethel Citizens"/>
    <n v="4213059"/>
    <n v="889283"/>
    <m/>
    <m/>
    <s v="CENTEX HOMES"/>
    <m/>
    <s v="1226 MULINEX AVE"/>
    <x v="0"/>
    <s v="Single-family detached"/>
    <x v="0"/>
    <m/>
    <x v="0"/>
    <m/>
  </r>
  <r>
    <n v="357"/>
    <x v="0"/>
    <n v="1"/>
    <n v="2349"/>
    <n v="1"/>
    <d v="2001-06-07T00:00:00"/>
    <s v="Single Family Dwelling"/>
    <n v="1"/>
    <s v="Active Bethel Citizens"/>
    <n v="4213060"/>
    <n v="889343"/>
    <m/>
    <m/>
    <s v="CENTEX HOMES"/>
    <m/>
    <s v="1238 MULINEX AVE"/>
    <x v="0"/>
    <s v="Single-family detached"/>
    <x v="0"/>
    <m/>
    <x v="0"/>
    <m/>
  </r>
  <r>
    <n v="358"/>
    <x v="0"/>
    <n v="1"/>
    <n v="2395"/>
    <n v="1"/>
    <d v="2001-06-07T00:00:00"/>
    <s v="Single Family Dwelling"/>
    <n v="1"/>
    <s v="Santa Clara Community Organization"/>
    <n v="4232118"/>
    <n v="904005"/>
    <m/>
    <m/>
    <s v="SUMMIT DEVELOPMENT"/>
    <m/>
    <s v="3726 ROBBIE ST"/>
    <x v="0"/>
    <s v="Single-family detached"/>
    <x v="0"/>
    <m/>
    <x v="0"/>
    <m/>
  </r>
  <r>
    <n v="359"/>
    <x v="0"/>
    <n v="1"/>
    <n v="1797"/>
    <n v="1"/>
    <d v="2001-06-08T00:00:00"/>
    <s v="Single Family Dwelling"/>
    <n v="1"/>
    <s v="Santa Clara Community Organization"/>
    <n v="4226949"/>
    <n v="905326"/>
    <m/>
    <m/>
    <s v="BRUCE WIECHERT CUSTOM HOMES"/>
    <m/>
    <s v="397 NAISMITH BLVD"/>
    <x v="0"/>
    <s v="Single-family detached"/>
    <x v="0"/>
    <m/>
    <x v="0"/>
    <m/>
  </r>
  <r>
    <n v="360"/>
    <x v="0"/>
    <n v="1"/>
    <n v="2116"/>
    <n v="1"/>
    <d v="2001-06-08T00:00:00"/>
    <s v="Condo, Row or Townhouse"/>
    <n v="1"/>
    <s v="River Road Community Organization"/>
    <n v="4225094"/>
    <n v="896813"/>
    <m/>
    <m/>
    <s v="GANSEN CONSTRUCTION"/>
    <m/>
    <s v="1342 SKIPPER AVE"/>
    <x v="0"/>
    <s v="Single-family attached"/>
    <x v="1"/>
    <m/>
    <x v="0"/>
    <m/>
  </r>
  <r>
    <n v="361"/>
    <x v="0"/>
    <n v="1"/>
    <n v="2117"/>
    <n v="1"/>
    <d v="2001-06-08T00:00:00"/>
    <s v="Condo, Row or Townhouse"/>
    <n v="1"/>
    <s v="River Road Community Organization"/>
    <n v="4225069"/>
    <n v="896816"/>
    <m/>
    <m/>
    <s v="GANSEN CONSTRUCTION"/>
    <m/>
    <s v="1354 SKIPPER AVE"/>
    <x v="0"/>
    <s v="Single-family attached"/>
    <x v="1"/>
    <m/>
    <x v="0"/>
    <m/>
  </r>
  <r>
    <n v="362"/>
    <x v="0"/>
    <n v="1"/>
    <n v="2391"/>
    <n v="1"/>
    <d v="2001-06-08T00:00:00"/>
    <s v="Single Family Dwelling"/>
    <n v="1"/>
    <s v="Santa Clara Community Organization"/>
    <n v="4224951"/>
    <n v="903693"/>
    <m/>
    <m/>
    <s v="ANGELL TOM &amp; JOANN"/>
    <m/>
    <s v="3611 WILLOWBROOK ST"/>
    <x v="0"/>
    <s v="Single-family detached"/>
    <x v="0"/>
    <m/>
    <x v="0"/>
    <m/>
  </r>
  <r>
    <n v="363"/>
    <x v="0"/>
    <n v="1"/>
    <n v="2065"/>
    <n v="1"/>
    <d v="2001-06-11T00:00:00"/>
    <s v="Single Family Dwelling"/>
    <n v="1"/>
    <s v="River Road Community Organization"/>
    <n v="4229195"/>
    <n v="892998"/>
    <m/>
    <m/>
    <s v="SORRIC RICHARD J"/>
    <m/>
    <s v="1444 ESCALANTE ST"/>
    <x v="0"/>
    <s v="Single-family detached"/>
    <x v="0"/>
    <m/>
    <x v="0"/>
    <m/>
  </r>
  <r>
    <n v="364"/>
    <x v="0"/>
    <n v="1"/>
    <n v="2067"/>
    <n v="1"/>
    <d v="2001-06-11T00:00:00"/>
    <s v="Single Family Dwelling"/>
    <n v="1"/>
    <s v="River Road Community Organization"/>
    <n v="4229311"/>
    <n v="892870"/>
    <m/>
    <m/>
    <s v="SORRIC RICHARD J"/>
    <m/>
    <s v="1425 ESCALANTE ST"/>
    <x v="0"/>
    <s v="Single-family detached"/>
    <x v="0"/>
    <m/>
    <x v="0"/>
    <m/>
  </r>
  <r>
    <n v="365"/>
    <x v="0"/>
    <n v="1"/>
    <n v="2242"/>
    <n v="1"/>
    <d v="2001-06-11T00:00:00"/>
    <s v="Single Family Dwelling"/>
    <n v="1"/>
    <s v="Active Bethel Citizens"/>
    <n v="4222789"/>
    <n v="887056"/>
    <m/>
    <m/>
    <s v="ADAMO MARVIN"/>
    <m/>
    <s v="805 BERNTZEN RD"/>
    <x v="0"/>
    <s v="Single-family detached"/>
    <x v="0"/>
    <m/>
    <x v="0"/>
    <m/>
  </r>
  <r>
    <n v="366"/>
    <x v="0"/>
    <n v="1"/>
    <n v="2293"/>
    <n v="1"/>
    <d v="2001-06-11T00:00:00"/>
    <s v="Single Family Dwelling"/>
    <n v="1"/>
    <s v="Santa Clara Community Organization"/>
    <n v="4224379"/>
    <n v="904667"/>
    <m/>
    <m/>
    <s v="COZY HOMES BY TOM WIRFS DBA"/>
    <m/>
    <s v="1085 TYSON LN"/>
    <x v="0"/>
    <s v="Single-family detached"/>
    <x v="0"/>
    <m/>
    <x v="0"/>
    <m/>
  </r>
  <r>
    <n v="367"/>
    <x v="0"/>
    <n v="1"/>
    <n v="2308"/>
    <n v="1"/>
    <d v="2001-06-11T00:00:00"/>
    <s v="Single Family Dwelling"/>
    <n v="1"/>
    <s v="River Road Community Organization"/>
    <n v="4230496"/>
    <n v="891565"/>
    <m/>
    <m/>
    <s v="GEROT MICHAEL &amp; ELIZBETH"/>
    <m/>
    <s v="1319 ANDERSEN LN"/>
    <x v="0"/>
    <s v="Single-family detached"/>
    <x v="0"/>
    <m/>
    <x v="0"/>
    <m/>
  </r>
  <r>
    <n v="368"/>
    <x v="0"/>
    <n v="1"/>
    <n v="2341"/>
    <n v="1"/>
    <d v="2001-06-11T00:00:00"/>
    <s v="Single Family Dwelling"/>
    <n v="1"/>
    <s v="Active Bethel Citizens"/>
    <n v="4222813"/>
    <n v="892843"/>
    <m/>
    <m/>
    <s v="HAYDEN HOMES"/>
    <m/>
    <s v="3705 RIVIERA"/>
    <x v="0"/>
    <s v="Single-family detached"/>
    <x v="0"/>
    <m/>
    <x v="0"/>
    <m/>
  </r>
  <r>
    <n v="369"/>
    <x v="0"/>
    <n v="1"/>
    <n v="2342"/>
    <n v="1"/>
    <d v="2001-06-11T00:00:00"/>
    <s v="Single Family Dwelling"/>
    <n v="1"/>
    <s v="Active Bethel Citizens"/>
    <n v="4222507"/>
    <n v="892835"/>
    <m/>
    <m/>
    <s v="HAYDEN HOMES"/>
    <m/>
    <s v="3761 RIVIERA"/>
    <x v="0"/>
    <s v="Single-family detached"/>
    <x v="0"/>
    <m/>
    <x v="0"/>
    <m/>
  </r>
  <r>
    <n v="370"/>
    <x v="0"/>
    <n v="1"/>
    <n v="2344"/>
    <n v="1"/>
    <d v="2001-06-11T00:00:00"/>
    <s v="Single Family Dwelling"/>
    <n v="1"/>
    <s v="Active Bethel Citizens"/>
    <n v="4222567"/>
    <n v="892834"/>
    <m/>
    <m/>
    <s v="HAYDEN HOMES"/>
    <m/>
    <s v="3755 RIVIERA"/>
    <x v="0"/>
    <s v="Single-family detached"/>
    <x v="0"/>
    <m/>
    <x v="0"/>
    <m/>
  </r>
  <r>
    <n v="371"/>
    <x v="0"/>
    <n v="1"/>
    <n v="2600"/>
    <n v="1"/>
    <d v="2001-06-11T00:00:00"/>
    <s v="Mfg Home Park or Court"/>
    <n v="1"/>
    <s v="Active Bethel Citizens"/>
    <n v="4221410"/>
    <n v="887952"/>
    <m/>
    <s v="Songbrook MH Park"/>
    <s v="ROYAL PROPERTY CORP"/>
    <s v="WICKS LOREN &amp; LARRI"/>
    <s v="4055 ROYAL AVE, Unit 80"/>
    <x v="0"/>
    <s v="Single-family detached"/>
    <x v="0"/>
    <m/>
    <x v="0"/>
    <m/>
  </r>
  <r>
    <n v="372"/>
    <x v="0"/>
    <n v="1"/>
    <n v="2602"/>
    <n v="1"/>
    <d v="2001-06-11T00:00:00"/>
    <s v="Mfg Home Park or Court"/>
    <n v="1"/>
    <s v="Active Bethel Citizens"/>
    <n v="4220215"/>
    <n v="885248"/>
    <m/>
    <s v="Roosevelt Acres MH Park"/>
    <s v="ROOSEVELT ACRES LLC"/>
    <s v="EMERALD LIFESTYLE HOMES"/>
    <s v="4175 FERGUS AVE, Unit 22"/>
    <x v="0"/>
    <s v="Single-family detached"/>
    <x v="0"/>
    <m/>
    <x v="0"/>
    <m/>
  </r>
  <r>
    <n v="373"/>
    <x v="0"/>
    <n v="0"/>
    <n v="2973"/>
    <n v="1"/>
    <d v="2001-06-13T00:00:00"/>
    <s v="Single Family Dwelling"/>
    <n v="1"/>
    <s v="Santa Clara Community Organization"/>
    <n v="4224699"/>
    <n v="905983"/>
    <m/>
    <m/>
    <s v="BREEDEN BROS INC"/>
    <m/>
    <s v="4130 TORRINGTON AVE"/>
    <x v="0"/>
    <s v="Single-family detached"/>
    <x v="0"/>
    <m/>
    <x v="0"/>
    <m/>
  </r>
  <r>
    <n v="374"/>
    <x v="0"/>
    <n v="1"/>
    <n v="1992"/>
    <n v="1"/>
    <d v="2001-06-13T00:00:00"/>
    <s v="Single Family Dwelling"/>
    <n v="1"/>
    <s v="Santa Clara Community Organization"/>
    <n v="4224927"/>
    <n v="906527"/>
    <m/>
    <m/>
    <s v="BREEDEN BROS INC--DUPLICATE"/>
    <m/>
    <s v="4299 TORRINGTON AVE"/>
    <x v="0"/>
    <s v="Single-family detached"/>
    <x v="0"/>
    <m/>
    <x v="0"/>
    <m/>
  </r>
  <r>
    <n v="375"/>
    <x v="0"/>
    <n v="1"/>
    <n v="2071"/>
    <n v="1"/>
    <d v="2001-06-13T00:00:00"/>
    <s v="Single Family Dwelling"/>
    <n v="1"/>
    <s v="Active Bethel Citizens"/>
    <n v="4213632"/>
    <n v="890513"/>
    <m/>
    <m/>
    <s v="FOOTE MIKE"/>
    <m/>
    <s v="1630 HAMLET LN"/>
    <x v="0"/>
    <s v="Single-family detached"/>
    <x v="0"/>
    <m/>
    <x v="0"/>
    <m/>
  </r>
  <r>
    <n v="376"/>
    <x v="0"/>
    <n v="1"/>
    <n v="2074"/>
    <n v="1"/>
    <d v="2001-06-13T00:00:00"/>
    <s v="Single Family Dwelling"/>
    <n v="1"/>
    <s v="Active Bethel Citizens"/>
    <n v="4213674"/>
    <n v="890512"/>
    <m/>
    <m/>
    <s v="FOOTE MIKE"/>
    <m/>
    <s v="1628 HAMLET LN"/>
    <x v="0"/>
    <s v="Single-family detached"/>
    <x v="0"/>
    <m/>
    <x v="0"/>
    <m/>
  </r>
  <r>
    <n v="377"/>
    <x v="0"/>
    <n v="1"/>
    <n v="2075"/>
    <n v="1"/>
    <d v="2001-06-13T00:00:00"/>
    <s v="Single Family Dwelling"/>
    <n v="1"/>
    <s v="Active Bethel Citizens"/>
    <n v="4213716"/>
    <n v="890511"/>
    <m/>
    <m/>
    <s v="FOOTE MIKE"/>
    <m/>
    <s v="1626 HAMLET LN"/>
    <x v="0"/>
    <s v="Single-family detached"/>
    <x v="0"/>
    <m/>
    <x v="0"/>
    <m/>
  </r>
  <r>
    <n v="378"/>
    <x v="0"/>
    <n v="1"/>
    <n v="2101"/>
    <n v="1"/>
    <d v="2001-06-13T00:00:00"/>
    <s v="Single Family Dwelling"/>
    <n v="1"/>
    <s v="Santa Clara Community Organization"/>
    <n v="4228092"/>
    <n v="907504"/>
    <m/>
    <m/>
    <s v="OREGON ESTATES LLC"/>
    <m/>
    <s v="108 BAMPTON CT"/>
    <x v="0"/>
    <s v="Single-family detached"/>
    <x v="0"/>
    <m/>
    <x v="0"/>
    <m/>
  </r>
  <r>
    <n v="379"/>
    <x v="0"/>
    <n v="1"/>
    <n v="2197"/>
    <n v="1"/>
    <d v="2001-06-13T00:00:00"/>
    <s v="Single Family Dwelling"/>
    <n v="1"/>
    <s v="Santa Clara Community Organization"/>
    <n v="4224577"/>
    <n v="906704"/>
    <m/>
    <m/>
    <s v="BREEDEN BROS INC"/>
    <m/>
    <s v="4283 HYACINTH ST"/>
    <x v="0"/>
    <s v="Single-family detached"/>
    <x v="0"/>
    <m/>
    <x v="0"/>
    <m/>
  </r>
  <r>
    <n v="380"/>
    <x v="0"/>
    <n v="1"/>
    <n v="2291"/>
    <n v="1"/>
    <d v="2001-06-13T00:00:00"/>
    <s v="Single Family Dwelling"/>
    <n v="1"/>
    <s v="Northeast Neighbors"/>
    <n v="4250122"/>
    <n v="896504"/>
    <m/>
    <m/>
    <s v="FUTURE B HOMES INC"/>
    <m/>
    <s v="2850 MARTINIQUE AVE"/>
    <x v="0"/>
    <s v="Single-family detached"/>
    <x v="0"/>
    <m/>
    <x v="0"/>
    <m/>
  </r>
  <r>
    <n v="381"/>
    <x v="0"/>
    <n v="1"/>
    <n v="2348"/>
    <n v="1"/>
    <d v="2001-06-13T00:00:00"/>
    <s v="Single Family Dwelling"/>
    <n v="1"/>
    <s v="Active Bethel Citizens"/>
    <n v="4213030"/>
    <n v="889065"/>
    <m/>
    <m/>
    <s v="CENTEX HOMES"/>
    <m/>
    <s v="5540 DONOHOE AVE"/>
    <x v="0"/>
    <s v="Single-family detached"/>
    <x v="0"/>
    <m/>
    <x v="0"/>
    <m/>
  </r>
  <r>
    <n v="382"/>
    <x v="0"/>
    <n v="1"/>
    <n v="2259"/>
    <n v="1"/>
    <d v="2001-06-14T00:00:00"/>
    <s v="Single Family Dwelling"/>
    <n v="1"/>
    <s v="Active Bethel Citizens"/>
    <n v="4210319"/>
    <n v="892185"/>
    <m/>
    <m/>
    <s v="BRUCE WIECHERT CUSTOM HOMES"/>
    <m/>
    <s v="6005 GEYSER PEAK PL"/>
    <x v="0"/>
    <s v="Single-family detached"/>
    <x v="0"/>
    <m/>
    <x v="0"/>
    <m/>
  </r>
  <r>
    <n v="383"/>
    <x v="0"/>
    <n v="1"/>
    <n v="2284"/>
    <n v="1"/>
    <d v="2001-06-14T00:00:00"/>
    <s v="Single Family Dwelling"/>
    <n v="1"/>
    <s v="River Road Community Organization"/>
    <n v="4230333"/>
    <n v="891790"/>
    <m/>
    <m/>
    <s v="G T RENKEN BUILDERS"/>
    <m/>
    <s v="1344 ANDERSEN LN"/>
    <x v="0"/>
    <s v="Single-family detached"/>
    <x v="0"/>
    <m/>
    <x v="0"/>
    <m/>
  </r>
  <r>
    <n v="384"/>
    <x v="0"/>
    <n v="0"/>
    <n v="2723"/>
    <n v="1"/>
    <d v="2001-06-15T00:00:00"/>
    <s v="Single Family Dwelling"/>
    <n v="1"/>
    <s v="Santa Clara Community Organization"/>
    <n v="4226035"/>
    <n v="904777"/>
    <m/>
    <m/>
    <s v="BREEDEN BROS INC--DUPLICATE"/>
    <m/>
    <s v="3825 BORESEK LN"/>
    <x v="0"/>
    <s v="Single-family detached"/>
    <x v="0"/>
    <m/>
    <x v="0"/>
    <m/>
  </r>
  <r>
    <n v="385"/>
    <x v="0"/>
    <n v="0"/>
    <n v="3046"/>
    <n v="1"/>
    <d v="2001-06-15T00:00:00"/>
    <s v="Single Family Dwelling"/>
    <n v="1"/>
    <s v="Santa Clara Community Organization"/>
    <n v="4224696"/>
    <n v="906535"/>
    <m/>
    <m/>
    <s v="BREEDEN BROS INC"/>
    <m/>
    <s v="4270 HYACINTH ST"/>
    <x v="0"/>
    <s v="Single-family detached"/>
    <x v="0"/>
    <m/>
    <x v="0"/>
    <m/>
  </r>
  <r>
    <n v="386"/>
    <x v="0"/>
    <n v="1"/>
    <n v="2476"/>
    <n v="1"/>
    <d v="2001-06-15T00:00:00"/>
    <s v="Single Family Dwelling"/>
    <n v="1"/>
    <s v="Santa Clara Community Organization"/>
    <n v="4225226"/>
    <n v="904048"/>
    <m/>
    <m/>
    <s v="SAVAGE CONSTRUCTION"/>
    <m/>
    <s v="971 LEONARDS WAY"/>
    <x v="0"/>
    <s v="Single-family detached"/>
    <x v="0"/>
    <m/>
    <x v="0"/>
    <m/>
  </r>
  <r>
    <n v="387"/>
    <x v="0"/>
    <n v="1"/>
    <n v="2515"/>
    <n v="1"/>
    <d v="2001-06-15T00:00:00"/>
    <s v="Single Family Dwelling"/>
    <n v="1"/>
    <s v="Santa Clara Community Organization"/>
    <n v="4224626"/>
    <n v="906541"/>
    <m/>
    <m/>
    <s v="BREEDEN BROS INC"/>
    <m/>
    <s v="4278 HYACINTH ST"/>
    <x v="0"/>
    <s v="Single-family detached"/>
    <x v="0"/>
    <m/>
    <x v="0"/>
    <m/>
  </r>
  <r>
    <n v="388"/>
    <x v="0"/>
    <n v="1"/>
    <n v="2285"/>
    <n v="1"/>
    <d v="2001-06-18T00:00:00"/>
    <s v="Single Family Dwelling"/>
    <n v="1"/>
    <s v="Santa Clara Community Organization"/>
    <n v="4232125"/>
    <n v="902320"/>
    <s v="Secondary Dwelling Unit"/>
    <m/>
    <s v="POSTON TRENT"/>
    <m/>
    <s v="3357 PAULA CT"/>
    <x v="0"/>
    <s v="Single-family detached"/>
    <x v="0"/>
    <s v="Need to count two here, a SFD and a SDU, so tallying in excel changed proposed du from 2 to 1 and added duplicate record. However, proposed du remains 2 in aptwin."/>
    <x v="0"/>
    <m/>
  </r>
  <r>
    <n v="389"/>
    <x v="0"/>
    <n v="1"/>
    <n v="2740"/>
    <n v="1"/>
    <d v="2001-06-18T00:00:00"/>
    <s v="Mfg Home Park or Court"/>
    <n v="1"/>
    <s v="Harlow Neighbors"/>
    <n v="4250971"/>
    <n v="888295"/>
    <m/>
    <s v="Camelot MH Park"/>
    <s v="HUER EARL &amp; BARBARA"/>
    <m/>
    <s v="3700 BABCOCK LN, Unit 147"/>
    <x v="0"/>
    <s v="Single-family detached"/>
    <x v="0"/>
    <m/>
    <x v="0"/>
    <m/>
  </r>
  <r>
    <n v="390"/>
    <x v="0"/>
    <n v="1"/>
    <n v="2285"/>
    <n v="1"/>
    <d v="2001-06-19T00:00:00"/>
    <s v="Secondary Dwelling Unit"/>
    <n v="1"/>
    <s v="Santa Clara Community Organization"/>
    <n v="4232125"/>
    <n v="902320"/>
    <s v="Secondary Dwelling Unit"/>
    <m/>
    <s v="POSTON TRENT"/>
    <m/>
    <s v="3358 PAULA CT"/>
    <x v="0"/>
    <s v="Single-family detached"/>
    <x v="0"/>
    <s v="Need to count two here, a SFD and a SDU SO THIS IS A DUPLICATE RECORD THAT I ADDED TO EXCEL ONLY AND MADE THE PROPOSED USE A SDU.."/>
    <x v="0"/>
    <m/>
  </r>
  <r>
    <n v="391"/>
    <x v="0"/>
    <n v="1"/>
    <n v="2410"/>
    <n v="1"/>
    <d v="2001-06-19T00:00:00"/>
    <s v="Mfg Home - Not in a Park"/>
    <n v="1"/>
    <s v="River Road Community Organization"/>
    <n v="4224532"/>
    <n v="896947"/>
    <m/>
    <m/>
    <s v="DARNELL CHERYL"/>
    <m/>
    <s v="1545 SKIPPER AVE"/>
    <x v="0"/>
    <s v="Single-family detached"/>
    <x v="0"/>
    <m/>
    <x v="0"/>
    <m/>
  </r>
  <r>
    <n v="392"/>
    <x v="0"/>
    <n v="1"/>
    <n v="2530"/>
    <n v="1"/>
    <d v="2001-06-19T00:00:00"/>
    <s v="Single Family Dwelling"/>
    <n v="1"/>
    <s v="Santa Clara Community Organization"/>
    <n v="4227793"/>
    <n v="904746"/>
    <m/>
    <m/>
    <s v="BRUCE WIECHERT CUSTOM HOMES"/>
    <m/>
    <s v="122 MACKIN AVE"/>
    <x v="0"/>
    <s v="Single-family detached"/>
    <x v="0"/>
    <m/>
    <x v="0"/>
    <m/>
  </r>
  <r>
    <n v="393"/>
    <x v="0"/>
    <n v="0"/>
    <n v="2859"/>
    <n v="1"/>
    <d v="2001-06-20T00:00:00"/>
    <s v="Single Family Dwelling"/>
    <n v="1"/>
    <s v="Santa Clara Community Organization"/>
    <n v="4224695"/>
    <n v="905874"/>
    <m/>
    <m/>
    <s v="BREEDEN BROS INC--DUPLICATE"/>
    <m/>
    <s v="4082 TORRINGTON AVE"/>
    <x v="0"/>
    <s v="Single-family detached"/>
    <x v="0"/>
    <m/>
    <x v="0"/>
    <m/>
  </r>
  <r>
    <n v="394"/>
    <x v="0"/>
    <n v="0"/>
    <n v="3138"/>
    <n v="1"/>
    <d v="2001-06-20T00:00:00"/>
    <s v="Single Family Dwelling"/>
    <n v="1"/>
    <s v="Crest Drive Citizens Association"/>
    <n v="4236844"/>
    <n v="865378"/>
    <m/>
    <m/>
    <s v="BREEDEN BROS INC--DUPLICATE"/>
    <m/>
    <s v="3954 MONROE ST"/>
    <x v="0"/>
    <s v="Single-family detached"/>
    <x v="0"/>
    <m/>
    <x v="0"/>
    <m/>
  </r>
  <r>
    <n v="395"/>
    <x v="0"/>
    <n v="1"/>
    <n v="2231"/>
    <n v="1"/>
    <d v="2001-06-20T00:00:00"/>
    <s v="Single Family Dwelling"/>
    <n v="1"/>
    <s v="Santa Clara Community Organization"/>
    <n v="4225063"/>
    <n v="905139"/>
    <m/>
    <m/>
    <s v="BRUCE WIECHERT CUSTOM HOMES"/>
    <m/>
    <s v="3888 FEE CT"/>
    <x v="0"/>
    <s v="Single-family detached"/>
    <x v="0"/>
    <m/>
    <x v="0"/>
    <m/>
  </r>
  <r>
    <n v="396"/>
    <x v="0"/>
    <n v="1"/>
    <n v="2422"/>
    <n v="1"/>
    <d v="2001-06-20T00:00:00"/>
    <s v="Single Family Dwelling"/>
    <n v="1"/>
    <s v="Santa Clara Community Organization"/>
    <n v="4224493"/>
    <n v="904545"/>
    <m/>
    <m/>
    <s v="COZY HOMES BY TOM WIRFS DBA"/>
    <m/>
    <s v="1080 TYSON LN"/>
    <x v="0"/>
    <s v="Single-family detached"/>
    <x v="0"/>
    <m/>
    <x v="0"/>
    <m/>
  </r>
  <r>
    <n v="397"/>
    <x v="0"/>
    <n v="1"/>
    <n v="2128"/>
    <n v="1"/>
    <d v="2001-06-21T00:00:00"/>
    <s v="Single Family Dwelling"/>
    <n v="1"/>
    <s v="Northeast Neighbors"/>
    <n v="4242430"/>
    <n v="896510"/>
    <m/>
    <m/>
    <s v="KNUTSON &amp; SONS"/>
    <m/>
    <s v="3170 METOLIUS DR"/>
    <x v="0"/>
    <s v="Single-family detached"/>
    <x v="0"/>
    <m/>
    <x v="0"/>
    <m/>
  </r>
  <r>
    <n v="398"/>
    <x v="0"/>
    <n v="1"/>
    <n v="2454"/>
    <n v="1"/>
    <d v="2001-06-21T00:00:00"/>
    <s v="Single Family Dwelling"/>
    <n v="1"/>
    <s v="Northeast Neighbors"/>
    <n v="4242599"/>
    <n v="896659"/>
    <m/>
    <m/>
    <s v="KNUTSON &amp; SONS"/>
    <m/>
    <s v="3165 METOLIUS DR"/>
    <x v="0"/>
    <s v="Single-family detached"/>
    <x v="0"/>
    <m/>
    <x v="0"/>
    <m/>
  </r>
  <r>
    <n v="399"/>
    <x v="0"/>
    <n v="1"/>
    <n v="2638"/>
    <n v="1"/>
    <d v="2001-06-21T00:00:00"/>
    <s v="Mfg Home Park or Court"/>
    <n v="1"/>
    <s v="Active Bethel Citizens"/>
    <n v="4214831"/>
    <n v="890429"/>
    <m/>
    <m/>
    <s v="EVON WALKER"/>
    <m/>
    <s v="5449 OLYMPIC CIR"/>
    <x v="0"/>
    <s v="Single-family detached"/>
    <x v="0"/>
    <m/>
    <x v="0"/>
    <m/>
  </r>
  <r>
    <n v="400"/>
    <x v="0"/>
    <n v="1"/>
    <n v="2619"/>
    <n v="1"/>
    <d v="2001-06-22T00:00:00"/>
    <s v="Single Family Dwelling"/>
    <n v="1"/>
    <s v="Active Bethel Citizens"/>
    <n v="4223678"/>
    <n v="889796"/>
    <m/>
    <m/>
    <s v="MICKELSON BARBARA A"/>
    <m/>
    <s v="1485 TAFT ST"/>
    <x v="0"/>
    <s v="Single-family detached"/>
    <x v="0"/>
    <m/>
    <x v="0"/>
    <m/>
  </r>
  <r>
    <n v="401"/>
    <x v="0"/>
    <n v="1"/>
    <n v="2659"/>
    <n v="1"/>
    <d v="2001-06-22T00:00:00"/>
    <s v="Single Family Dwelling"/>
    <n v="1"/>
    <s v="Active Bethel Citizens"/>
    <n v="4212972"/>
    <n v="890361"/>
    <m/>
    <m/>
    <s v="FOOTE DEVELOPMENT COMPANY"/>
    <m/>
    <s v="5460 BADEN WAY"/>
    <x v="0"/>
    <s v="Single-family detached"/>
    <x v="0"/>
    <m/>
    <x v="0"/>
    <m/>
  </r>
  <r>
    <n v="402"/>
    <x v="0"/>
    <n v="1"/>
    <n v="2660"/>
    <n v="1"/>
    <d v="2001-06-22T00:00:00"/>
    <s v="Single Family Dwelling"/>
    <n v="1"/>
    <s v="Active Bethel Citizens"/>
    <n v="4212915"/>
    <n v="890366"/>
    <m/>
    <m/>
    <s v="FOOTE DEVELOPMENT COMPANY"/>
    <m/>
    <s v="5474 BADEN WAY"/>
    <x v="0"/>
    <s v="Single-family detached"/>
    <x v="0"/>
    <m/>
    <x v="0"/>
    <m/>
  </r>
  <r>
    <n v="403"/>
    <x v="0"/>
    <n v="1"/>
    <n v="2661"/>
    <n v="1"/>
    <d v="2001-06-22T00:00:00"/>
    <s v="Single Family Dwelling"/>
    <n v="1"/>
    <s v="Active Bethel Citizens"/>
    <n v="4212920"/>
    <n v="890512"/>
    <m/>
    <m/>
    <s v="FOOTE DEVELOPMENT COMPANY"/>
    <m/>
    <s v="5479 BADEN WAY"/>
    <x v="0"/>
    <s v="Single-family detached"/>
    <x v="0"/>
    <m/>
    <x v="0"/>
    <m/>
  </r>
  <r>
    <n v="404"/>
    <x v="0"/>
    <n v="1"/>
    <n v="2662"/>
    <n v="1"/>
    <d v="2001-06-22T00:00:00"/>
    <s v="Single Family Dwelling"/>
    <n v="1"/>
    <s v="Active Bethel Citizens"/>
    <n v="4212973"/>
    <n v="890505"/>
    <m/>
    <m/>
    <s v="FOOTE DEVELOPMENT COMPANY"/>
    <m/>
    <s v="5467 BADEN WAY"/>
    <x v="0"/>
    <s v="Single-family detached"/>
    <x v="0"/>
    <m/>
    <x v="0"/>
    <m/>
  </r>
  <r>
    <n v="405"/>
    <x v="0"/>
    <n v="1"/>
    <n v="2684"/>
    <n v="1"/>
    <d v="2001-06-22T00:00:00"/>
    <s v="Single Family Dwelling"/>
    <n v="1"/>
    <s v="Santa Clara Community Organization"/>
    <n v="4226706"/>
    <n v="905396"/>
    <m/>
    <m/>
    <s v="BRUCE WIECHERT CUSTOM HOMES"/>
    <m/>
    <s v="429 NAISMITH BLVD"/>
    <x v="0"/>
    <s v="Single-family detached"/>
    <x v="0"/>
    <m/>
    <x v="0"/>
    <m/>
  </r>
  <r>
    <n v="406"/>
    <x v="0"/>
    <n v="1"/>
    <n v="1822"/>
    <n v="1"/>
    <d v="2001-06-25T00:00:00"/>
    <s v="Single Family Dwelling"/>
    <n v="1"/>
    <s v="Santa Clara Community Organization"/>
    <n v="4224326"/>
    <n v="904655"/>
    <m/>
    <m/>
    <s v="COZY HOMES BY TOM WIRFS DBA"/>
    <m/>
    <s v="1089 TYSON LN"/>
    <x v="0"/>
    <s v="Single-family detached"/>
    <x v="0"/>
    <m/>
    <x v="0"/>
    <m/>
  </r>
  <r>
    <n v="407"/>
    <x v="0"/>
    <n v="1"/>
    <n v="2556"/>
    <n v="1"/>
    <d v="2001-06-25T00:00:00"/>
    <s v="Single Family Dwelling"/>
    <n v="1"/>
    <s v="Active Bethel Citizens"/>
    <n v="4213064"/>
    <n v="889402"/>
    <m/>
    <m/>
    <s v="CENTEX HOMES"/>
    <m/>
    <s v="1264 MULINEX AVE"/>
    <x v="0"/>
    <s v="Single-family detached"/>
    <x v="0"/>
    <m/>
    <x v="0"/>
    <m/>
  </r>
  <r>
    <n v="408"/>
    <x v="0"/>
    <n v="1"/>
    <n v="2642"/>
    <n v="1"/>
    <d v="2001-06-25T00:00:00"/>
    <s v="Single Family Dwelling"/>
    <n v="1"/>
    <s v="Active Bethel Citizens"/>
    <n v="4213065"/>
    <n v="889462"/>
    <m/>
    <m/>
    <s v="CENTEX HOMES"/>
    <m/>
    <s v="1280 MULINEX AVE"/>
    <x v="0"/>
    <s v="Single-family detached"/>
    <x v="0"/>
    <m/>
    <x v="0"/>
    <m/>
  </r>
  <r>
    <n v="409"/>
    <x v="0"/>
    <n v="0"/>
    <n v="3569"/>
    <n v="1"/>
    <d v="2001-06-26T00:00:00"/>
    <s v="Single Family Dwelling"/>
    <n v="1"/>
    <s v="Goodpasture Island Neighbors"/>
    <n v="4234335"/>
    <n v="891829"/>
    <m/>
    <m/>
    <s v="ADKINS JACK L"/>
    <m/>
    <s v="1868 RIVERWOOD ALY"/>
    <x v="0"/>
    <s v="Single-family detached"/>
    <x v="0"/>
    <m/>
    <x v="0"/>
    <m/>
  </r>
  <r>
    <n v="410"/>
    <x v="0"/>
    <n v="1"/>
    <n v="1785"/>
    <n v="1"/>
    <d v="2001-06-27T00:00:00"/>
    <s v="Single Family Dwelling"/>
    <n v="1"/>
    <s v="Laurel Hill Valley Citizens"/>
    <n v="4249429"/>
    <n v="874092"/>
    <m/>
    <m/>
    <s v="MENDELUK GEORGE &amp; VICTORIA"/>
    <m/>
    <s v="2075 FLORAL HILL DR"/>
    <x v="0"/>
    <s v="Single-family detached"/>
    <x v="0"/>
    <m/>
    <x v="0"/>
    <m/>
  </r>
  <r>
    <n v="411"/>
    <x v="0"/>
    <n v="1"/>
    <n v="2417"/>
    <n v="1"/>
    <d v="2001-06-29T00:00:00"/>
    <s v="Single Family Dwelling"/>
    <n v="1"/>
    <s v="Southeast Neighbors"/>
    <n v="4247085"/>
    <n v="863221"/>
    <m/>
    <m/>
    <s v="HELMICK JOHN &amp; CINDY"/>
    <m/>
    <s v="2015 E 43RD AVE"/>
    <x v="0"/>
    <s v="Single-family detached"/>
    <x v="0"/>
    <m/>
    <x v="0"/>
    <m/>
  </r>
  <r>
    <n v="412"/>
    <x v="0"/>
    <n v="1"/>
    <n v="2347"/>
    <n v="1"/>
    <d v="2001-07-02T00:00:00"/>
    <s v="Single Family Dwelling"/>
    <n v="1"/>
    <s v="Active Bethel Citizens"/>
    <n v="4222676"/>
    <n v="893169"/>
    <m/>
    <m/>
    <s v="CENTEX HOMES"/>
    <m/>
    <s v="3818 AERIAL WAY"/>
    <x v="0"/>
    <s v="Single-family detached"/>
    <x v="0"/>
    <m/>
    <x v="0"/>
    <m/>
  </r>
  <r>
    <n v="413"/>
    <x v="0"/>
    <n v="1"/>
    <n v="2507"/>
    <n v="1"/>
    <d v="2001-07-02T00:00:00"/>
    <s v="Single Family Dwelling"/>
    <n v="1"/>
    <s v="Active Bethel Citizens"/>
    <n v="4221997"/>
    <n v="893009"/>
    <m/>
    <m/>
    <s v="CENTEX HOMES"/>
    <m/>
    <s v="2193 KELSY LN"/>
    <x v="0"/>
    <s v="Single-family detached"/>
    <x v="0"/>
    <m/>
    <x v="0"/>
    <m/>
  </r>
  <r>
    <n v="414"/>
    <x v="0"/>
    <n v="1"/>
    <n v="2643"/>
    <n v="1"/>
    <d v="2001-07-02T00:00:00"/>
    <s v="Single Family Dwelling"/>
    <n v="1"/>
    <s v="Active Bethel Citizens"/>
    <n v="4222668"/>
    <n v="893567"/>
    <m/>
    <m/>
    <s v="CENTEX HOMES"/>
    <m/>
    <s v="3875 CENTURY DR"/>
    <x v="0"/>
    <s v="Single-family detached"/>
    <x v="0"/>
    <m/>
    <x v="0"/>
    <m/>
  </r>
  <r>
    <n v="415"/>
    <x v="0"/>
    <n v="0"/>
    <n v="3125"/>
    <n v="1"/>
    <d v="2001-07-03T00:00:00"/>
    <s v="Single Family Dwelling"/>
    <n v="1"/>
    <s v="Santa Clara Community Organization"/>
    <n v="4227494"/>
    <n v="900572"/>
    <m/>
    <m/>
    <s v="SOGN ANDREA"/>
    <m/>
    <s v="2992 DAHLIA LN"/>
    <x v="0"/>
    <s v="Single-family detached"/>
    <x v="0"/>
    <m/>
    <x v="0"/>
    <m/>
  </r>
  <r>
    <n v="416"/>
    <x v="0"/>
    <n v="1"/>
    <n v="2818"/>
    <n v="1"/>
    <d v="2001-07-03T00:00:00"/>
    <s v="Single Family Dwelling"/>
    <n v="1"/>
    <s v="Santa Clara Community Organization"/>
    <n v="4225036"/>
    <n v="904272"/>
    <m/>
    <m/>
    <s v="CLARKE LAWRENCE E"/>
    <m/>
    <s v="1033 HAMMER LN"/>
    <x v="0"/>
    <s v="Single-family detached"/>
    <x v="0"/>
    <m/>
    <x v="0"/>
    <m/>
  </r>
  <r>
    <n v="417"/>
    <x v="0"/>
    <n v="1"/>
    <n v="3019"/>
    <n v="1"/>
    <d v="2001-07-03T00:00:00"/>
    <s v="Mfg Home Park or Court"/>
    <n v="1"/>
    <s v="Active Bethel Citizens"/>
    <n v="4220215"/>
    <n v="885248"/>
    <m/>
    <s v="Roosevelt Acres MH Park"/>
    <s v="ROOSEVELT ACRES LLC"/>
    <s v="HARLACHER LOREN"/>
    <s v="4175 FERGUS AVE, Unit 30"/>
    <x v="0"/>
    <s v="Single-family detached"/>
    <x v="0"/>
    <m/>
    <x v="0"/>
    <m/>
  </r>
  <r>
    <n v="418"/>
    <x v="0"/>
    <n v="1"/>
    <n v="1987"/>
    <n v="1"/>
    <d v="2001-07-05T00:00:00"/>
    <s v="Single Family Dwelling"/>
    <n v="1"/>
    <s v="Active Bethel Citizens"/>
    <n v="4219965"/>
    <n v="887761"/>
    <m/>
    <m/>
    <s v="MCKAY BUILDING CO"/>
    <m/>
    <s v="4235 FLAGSTAFF ST"/>
    <x v="0"/>
    <s v="Single-family detached"/>
    <x v="0"/>
    <m/>
    <x v="0"/>
    <m/>
  </r>
  <r>
    <n v="419"/>
    <x v="0"/>
    <n v="1"/>
    <n v="2381"/>
    <n v="1"/>
    <d v="2001-07-05T00:00:00"/>
    <s v="Single Family Dwelling"/>
    <n v="1"/>
    <s v="Northeast Neighbors"/>
    <n v="4242857"/>
    <n v="896752"/>
    <m/>
    <m/>
    <s v="PARADISE DEVELOPMENT CO"/>
    <m/>
    <s v="3183 WOLF MEADOWS LN"/>
    <x v="0"/>
    <s v="Single-family detached"/>
    <x v="0"/>
    <m/>
    <x v="0"/>
    <m/>
  </r>
  <r>
    <n v="420"/>
    <x v="0"/>
    <n v="1"/>
    <n v="2483"/>
    <n v="1"/>
    <d v="2001-07-05T00:00:00"/>
    <s v="Single Family Dwelling"/>
    <n v="1"/>
    <s v="Santa Clara Community Organization"/>
    <n v="4233089"/>
    <n v="898684"/>
    <m/>
    <m/>
    <s v="LYONS MATT &amp; PAULA"/>
    <m/>
    <s v="2672 ROSS LN"/>
    <x v="0"/>
    <s v="Single-family detached"/>
    <x v="0"/>
    <m/>
    <x v="0"/>
    <m/>
  </r>
  <r>
    <n v="421"/>
    <x v="0"/>
    <n v="1"/>
    <n v="2868"/>
    <n v="1"/>
    <d v="2001-07-05T00:00:00"/>
    <s v="Single Family Dwelling"/>
    <n v="1"/>
    <s v="Harlow Neighbors"/>
    <n v="4250621"/>
    <n v="889104"/>
    <m/>
    <m/>
    <s v="PARADISE DEVELOPMENT CO"/>
    <m/>
    <s v="3374 ROSEMONT WAY"/>
    <x v="0"/>
    <s v="Single-family detached"/>
    <x v="0"/>
    <m/>
    <x v="0"/>
    <m/>
  </r>
  <r>
    <n v="422"/>
    <x v="0"/>
    <n v="1"/>
    <n v="2015"/>
    <n v="1"/>
    <d v="2001-07-06T00:00:00"/>
    <s v="Single Family Dwelling"/>
    <n v="1"/>
    <s v="Churchill Area Neighbors"/>
    <n v="4226548"/>
    <n v="870032"/>
    <m/>
    <m/>
    <s v="BENNION ANDY &amp; LAURIE"/>
    <m/>
    <s v="3027 WINTERCREEK DR"/>
    <x v="0"/>
    <s v="Single-family detached"/>
    <x v="0"/>
    <m/>
    <x v="0"/>
    <m/>
  </r>
  <r>
    <n v="423"/>
    <x v="0"/>
    <n v="1"/>
    <n v="1988"/>
    <n v="1"/>
    <d v="2001-07-09T00:00:00"/>
    <s v="Single Family Dwelling"/>
    <n v="1"/>
    <s v="Churchill Area Neighbors"/>
    <n v="4226798"/>
    <n v="870882"/>
    <m/>
    <m/>
    <s v="ZANOTTI COREY AND JAMIE"/>
    <m/>
    <s v="3330 VIDERA DR"/>
    <x v="0"/>
    <s v="Single-family detached"/>
    <x v="0"/>
    <m/>
    <x v="0"/>
    <m/>
  </r>
  <r>
    <n v="424"/>
    <x v="0"/>
    <n v="1"/>
    <n v="2551"/>
    <n v="1"/>
    <d v="2001-07-09T00:00:00"/>
    <s v="Single Family Dwelling"/>
    <n v="1"/>
    <s v="Northeast Neighbors"/>
    <n v="4249660"/>
    <n v="896512"/>
    <m/>
    <m/>
    <s v="CHARACTER HOMES"/>
    <m/>
    <s v="2882 MARTINIQUE AVE"/>
    <x v="0"/>
    <s v="Single-family detached"/>
    <x v="0"/>
    <m/>
    <x v="0"/>
    <m/>
  </r>
  <r>
    <n v="425"/>
    <x v="0"/>
    <n v="1"/>
    <n v="2791"/>
    <n v="1"/>
    <d v="2001-07-10T00:00:00"/>
    <s v="Single Family Dwelling"/>
    <n v="1"/>
    <s v="River Road Community Organization"/>
    <n v="4230567"/>
    <n v="892217"/>
    <m/>
    <m/>
    <s v="BREEDEN BROS INC"/>
    <m/>
    <s v="337 BRIANA LN"/>
    <x v="0"/>
    <s v="Single-family detached"/>
    <x v="0"/>
    <m/>
    <x v="0"/>
    <m/>
  </r>
  <r>
    <n v="426"/>
    <x v="0"/>
    <n v="1"/>
    <n v="2792"/>
    <n v="1"/>
    <d v="2001-07-10T00:00:00"/>
    <s v="Single Family Dwelling"/>
    <n v="1"/>
    <s v="Churchill Area Neighbors"/>
    <n v="4225210"/>
    <n v="869955"/>
    <m/>
    <m/>
    <s v="BREEDEN BROS INC--DUPLICATE"/>
    <m/>
    <s v="3824 BRIGHTON AVE"/>
    <x v="0"/>
    <s v="Single-family detached"/>
    <x v="0"/>
    <m/>
    <x v="0"/>
    <m/>
  </r>
  <r>
    <n v="427"/>
    <x v="0"/>
    <n v="1"/>
    <n v="2873"/>
    <n v="1"/>
    <d v="2001-07-11T00:00:00"/>
    <s v="Single Family Dwelling"/>
    <n v="1"/>
    <s v="Active Bethel Citizens"/>
    <n v="4213094"/>
    <n v="890358"/>
    <m/>
    <m/>
    <s v="FOOTE DEVELOPMENT COMPANY"/>
    <m/>
    <s v="5424 BADEN WAY"/>
    <x v="0"/>
    <s v="Single-family detached"/>
    <x v="0"/>
    <m/>
    <x v="0"/>
    <m/>
  </r>
  <r>
    <n v="428"/>
    <x v="0"/>
    <n v="1"/>
    <n v="2874"/>
    <n v="1"/>
    <d v="2001-07-11T00:00:00"/>
    <s v="Single Family Dwelling"/>
    <n v="1"/>
    <s v="Active Bethel Citizens"/>
    <n v="4213034"/>
    <n v="890363"/>
    <m/>
    <m/>
    <s v="FOOTE DEVELOPMENT COMPANY"/>
    <m/>
    <s v="5438 BADEN WAY"/>
    <x v="0"/>
    <s v="Single-family detached"/>
    <x v="0"/>
    <m/>
    <x v="0"/>
    <m/>
  </r>
  <r>
    <n v="429"/>
    <x v="0"/>
    <n v="1"/>
    <n v="2875"/>
    <n v="1"/>
    <d v="2001-07-11T00:00:00"/>
    <s v="Single Family Dwelling"/>
    <n v="1"/>
    <s v="Active Bethel Citizens"/>
    <n v="4213028"/>
    <n v="890505"/>
    <m/>
    <m/>
    <s v="FOOTE DEVELOPMENT COMPANY"/>
    <m/>
    <s v="5451 BADEN WAY"/>
    <x v="0"/>
    <s v="Single-family detached"/>
    <x v="0"/>
    <m/>
    <x v="0"/>
    <m/>
  </r>
  <r>
    <n v="430"/>
    <x v="0"/>
    <n v="1"/>
    <n v="2876"/>
    <n v="1"/>
    <d v="2001-07-11T00:00:00"/>
    <s v="Single Family Dwelling"/>
    <n v="1"/>
    <s v="Active Bethel Citizens"/>
    <n v="4213084"/>
    <n v="890505"/>
    <m/>
    <m/>
    <s v="FOOTE DEVELOPMENT COMPANY"/>
    <m/>
    <s v="5433 BADEN WAY"/>
    <x v="0"/>
    <s v="Single-family detached"/>
    <x v="0"/>
    <m/>
    <x v="0"/>
    <m/>
  </r>
  <r>
    <n v="431"/>
    <x v="0"/>
    <n v="1"/>
    <n v="2907"/>
    <n v="1"/>
    <d v="2001-07-11T00:00:00"/>
    <s v="Single Family Dwelling"/>
    <n v="1"/>
    <s v="Harlow Neighbors"/>
    <n v="4250734"/>
    <n v="880070"/>
    <m/>
    <m/>
    <s v="FOGELSTROM CO"/>
    <m/>
    <s v="497 COVEY LN"/>
    <x v="0"/>
    <s v="Single-family detached"/>
    <x v="0"/>
    <m/>
    <x v="0"/>
    <m/>
  </r>
  <r>
    <n v="432"/>
    <x v="0"/>
    <n v="1"/>
    <n v="3035"/>
    <n v="1"/>
    <d v="2001-07-12T00:00:00"/>
    <s v="Single Family Dwelling"/>
    <n v="1"/>
    <s v="Harlow Neighbors"/>
    <n v="4250474"/>
    <n v="879964"/>
    <m/>
    <m/>
    <s v="FOGELSTROM CO"/>
    <m/>
    <s v="506 COVEY LN"/>
    <x v="0"/>
    <s v="Single-family detached"/>
    <x v="0"/>
    <m/>
    <x v="0"/>
    <m/>
  </r>
  <r>
    <n v="433"/>
    <x v="0"/>
    <n v="1"/>
    <n v="2846"/>
    <n v="1"/>
    <d v="2001-07-16T00:00:00"/>
    <s v="Single Family Dwelling"/>
    <n v="1"/>
    <s v="Active Bethel Citizens"/>
    <n v="4210066"/>
    <n v="892705"/>
    <m/>
    <m/>
    <s v="BRUCE WIECHERT CUSTOM HOMES"/>
    <m/>
    <s v="6061 PINE RIDGE PL"/>
    <x v="0"/>
    <s v="Single-family detached"/>
    <x v="0"/>
    <m/>
    <x v="0"/>
    <m/>
  </r>
  <r>
    <n v="434"/>
    <x v="0"/>
    <n v="1"/>
    <n v="2872"/>
    <n v="1"/>
    <d v="2001-07-16T00:00:00"/>
    <s v="Single Family Dwelling"/>
    <n v="1"/>
    <s v="Active Bethel Citizens"/>
    <n v="4213174"/>
    <n v="890367"/>
    <m/>
    <m/>
    <s v="FOOTE DEVELOPMENT COMPANY"/>
    <m/>
    <s v="5410 BADEN WAY"/>
    <x v="0"/>
    <s v="Single-family detached"/>
    <x v="0"/>
    <m/>
    <x v="0"/>
    <m/>
  </r>
  <r>
    <n v="435"/>
    <x v="0"/>
    <n v="1"/>
    <n v="2877"/>
    <n v="1"/>
    <d v="2001-07-16T00:00:00"/>
    <s v="Single Family Dwelling"/>
    <n v="1"/>
    <s v="Active Bethel Citizens"/>
    <n v="4213140"/>
    <n v="890502"/>
    <m/>
    <m/>
    <s v="FOOTE DEVELOPMENT COMPANY"/>
    <m/>
    <s v="5419 BADEN WAY"/>
    <x v="0"/>
    <s v="Single-family detached"/>
    <x v="0"/>
    <m/>
    <x v="0"/>
    <m/>
  </r>
  <r>
    <n v="436"/>
    <x v="0"/>
    <n v="1"/>
    <n v="2878"/>
    <n v="1"/>
    <d v="2001-07-16T00:00:00"/>
    <s v="Single Family Dwelling"/>
    <n v="1"/>
    <s v="Active Bethel Citizens"/>
    <n v="4213196"/>
    <n v="890505"/>
    <m/>
    <m/>
    <s v="FOOTE DEVELOPMENT COMPANY"/>
    <m/>
    <s v="5403 BADEN WAY"/>
    <x v="0"/>
    <s v="Single-family detached"/>
    <x v="0"/>
    <m/>
    <x v="0"/>
    <m/>
  </r>
  <r>
    <n v="437"/>
    <x v="0"/>
    <n v="1"/>
    <n v="2734"/>
    <n v="1"/>
    <d v="2001-07-18T00:00:00"/>
    <s v="Single Family Dwelling"/>
    <n v="1"/>
    <s v="Santa Clara Community Organization"/>
    <n v="4227571"/>
    <n v="904914"/>
    <m/>
    <m/>
    <s v="CRESCENT HOMES INC"/>
    <m/>
    <s v="3921 HAMPSHIRE LN"/>
    <x v="0"/>
    <s v="Single-family detached"/>
    <x v="0"/>
    <m/>
    <x v="0"/>
    <m/>
  </r>
  <r>
    <n v="438"/>
    <x v="0"/>
    <n v="1"/>
    <n v="3140"/>
    <n v="1"/>
    <d v="2001-07-18T00:00:00"/>
    <s v="Single Family Dwelling"/>
    <n v="1"/>
    <s v="Harlow Neighbors"/>
    <n v="4250676"/>
    <n v="880084"/>
    <m/>
    <m/>
    <s v="FOGELSTROM COMPANY"/>
    <m/>
    <s v="499 COVEY LN"/>
    <x v="0"/>
    <s v="Single-family detached"/>
    <x v="0"/>
    <m/>
    <x v="0"/>
    <m/>
  </r>
  <r>
    <n v="439"/>
    <x v="0"/>
    <n v="1"/>
    <n v="3141"/>
    <n v="1"/>
    <d v="2001-07-18T00:00:00"/>
    <s v="Single Family Dwelling"/>
    <n v="1"/>
    <s v="Northeast Neighbors"/>
    <n v="4242738"/>
    <n v="897678"/>
    <m/>
    <m/>
    <s v="PARADISE DEVELOPMENT CO"/>
    <m/>
    <s v="3350 LAKE WOOD DR"/>
    <x v="0"/>
    <s v="Single-family detached"/>
    <x v="0"/>
    <m/>
    <x v="0"/>
    <m/>
  </r>
  <r>
    <n v="440"/>
    <x v="0"/>
    <n v="1"/>
    <n v="2473"/>
    <n v="1"/>
    <d v="2001-07-19T00:00:00"/>
    <s v="Single Family Dwelling"/>
    <n v="1"/>
    <s v="Northeast Neighbors"/>
    <n v="4242168"/>
    <n v="900807"/>
    <m/>
    <m/>
    <s v="BRADLEY DAVID"/>
    <m/>
    <s v="3880 MIRROR POND WAY"/>
    <x v="0"/>
    <s v="Single-family detached"/>
    <x v="0"/>
    <m/>
    <x v="0"/>
    <m/>
  </r>
  <r>
    <n v="441"/>
    <x v="0"/>
    <n v="1"/>
    <n v="2834"/>
    <n v="1"/>
    <d v="2001-07-19T00:00:00"/>
    <s v="Single Family Dwelling"/>
    <n v="1"/>
    <s v="Santa Clara Community Organization"/>
    <n v="4226435"/>
    <n v="905395"/>
    <m/>
    <m/>
    <s v="BRUCE WIECHERT CUSTOM HOMES"/>
    <m/>
    <s v="453 NAISMITH BLVD"/>
    <x v="0"/>
    <s v="Single-family detached"/>
    <x v="0"/>
    <m/>
    <x v="0"/>
    <m/>
  </r>
  <r>
    <n v="442"/>
    <x v="0"/>
    <n v="1"/>
    <n v="2845"/>
    <n v="1"/>
    <d v="2001-07-19T00:00:00"/>
    <s v="Single Family Dwelling"/>
    <n v="1"/>
    <s v="Active Bethel Citizens"/>
    <n v="4209765"/>
    <n v="892459"/>
    <m/>
    <m/>
    <s v="BRUCE WIECHERT CUSTOM HOMES"/>
    <m/>
    <s v="1818 IRON HORSE RD"/>
    <x v="0"/>
    <s v="Single-family detached"/>
    <x v="0"/>
    <m/>
    <x v="0"/>
    <m/>
  </r>
  <r>
    <n v="443"/>
    <x v="0"/>
    <n v="1"/>
    <n v="2893"/>
    <n v="1"/>
    <d v="2001-07-19T00:00:00"/>
    <s v="Single Family Dwelling"/>
    <n v="1"/>
    <s v="Santa Clara Community Organization"/>
    <n v="4226689"/>
    <n v="905223"/>
    <m/>
    <m/>
    <s v="BRUCE WIECHERT CUSTOM HOMES"/>
    <m/>
    <s v="428 NAISMITH BLVD"/>
    <x v="0"/>
    <s v="Single-family detached"/>
    <x v="0"/>
    <m/>
    <x v="0"/>
    <m/>
  </r>
  <r>
    <n v="444"/>
    <x v="0"/>
    <n v="1"/>
    <n v="2306"/>
    <n v="1"/>
    <d v="2001-07-20T00:00:00"/>
    <s v="Single Family Dwelling"/>
    <n v="1"/>
    <s v="Harlow Neighbors"/>
    <n v="4250476"/>
    <n v="880028"/>
    <m/>
    <m/>
    <s v="FOGELSTROM CO"/>
    <m/>
    <s v="504 COVEY LN"/>
    <x v="0"/>
    <s v="Single-family detached"/>
    <x v="0"/>
    <m/>
    <x v="0"/>
    <m/>
  </r>
  <r>
    <n v="445"/>
    <x v="0"/>
    <n v="1"/>
    <n v="2613"/>
    <n v="1"/>
    <d v="2001-07-20T00:00:00"/>
    <s v="Single Family Dwelling"/>
    <n v="1"/>
    <s v="Southeast Neighbors"/>
    <n v="4236011"/>
    <n v="860339"/>
    <m/>
    <m/>
    <s v="JENSEN KIM ADAMS"/>
    <m/>
    <s v="5127 SOLAR HEIGHTS DR"/>
    <x v="0"/>
    <s v="Single-family detached"/>
    <x v="0"/>
    <m/>
    <x v="0"/>
    <m/>
  </r>
  <r>
    <n v="446"/>
    <x v="0"/>
    <n v="1"/>
    <n v="2856"/>
    <n v="1"/>
    <d v="2001-07-20T00:00:00"/>
    <s v="Mfg Home - Not in a Park"/>
    <n v="1"/>
    <s v="Active Bethel Citizens"/>
    <n v="4221738"/>
    <n v="891607"/>
    <m/>
    <m/>
    <s v="HINES NEIL &amp; NANCY"/>
    <m/>
    <s v="3974 DOVE LN"/>
    <x v="0"/>
    <s v="Single-family detached"/>
    <x v="0"/>
    <m/>
    <x v="0"/>
    <m/>
  </r>
  <r>
    <n v="447"/>
    <x v="0"/>
    <n v="1"/>
    <n v="3016"/>
    <n v="1"/>
    <d v="2001-07-24T00:00:00"/>
    <s v="Single Family Dwelling"/>
    <n v="1"/>
    <s v="Active Bethel Citizens"/>
    <n v="4222878"/>
    <n v="893342"/>
    <m/>
    <m/>
    <s v="CENTEX HOMES"/>
    <m/>
    <s v="3837 CENTURY DR"/>
    <x v="0"/>
    <s v="Single-family detached"/>
    <x v="0"/>
    <m/>
    <x v="0"/>
    <m/>
  </r>
  <r>
    <n v="448"/>
    <x v="0"/>
    <n v="1"/>
    <n v="3018"/>
    <n v="1"/>
    <d v="2001-07-24T00:00:00"/>
    <s v="Single Family Dwelling"/>
    <n v="1"/>
    <s v="Active Bethel Citizens"/>
    <n v="4213083"/>
    <n v="889535"/>
    <m/>
    <m/>
    <s v="CENTEX HOMES"/>
    <m/>
    <s v="5578 AUSTIN WAY"/>
    <x v="0"/>
    <s v="Single-family detached"/>
    <x v="0"/>
    <m/>
    <x v="0"/>
    <m/>
  </r>
  <r>
    <n v="449"/>
    <x v="0"/>
    <n v="1"/>
    <n v="2770"/>
    <n v="1"/>
    <d v="2001-07-25T00:00:00"/>
    <s v="Single Family Dwelling"/>
    <n v="1"/>
    <s v="Santa Clara Community Organization"/>
    <n v="4233000"/>
    <n v="898798"/>
    <m/>
    <m/>
    <s v="LEVELL NANCY"/>
    <m/>
    <s v="560 HUNSAKER LN"/>
    <x v="0"/>
    <s v="Single-family detached"/>
    <x v="0"/>
    <m/>
    <x v="0"/>
    <m/>
  </r>
  <r>
    <n v="450"/>
    <x v="0"/>
    <n v="1"/>
    <n v="2761"/>
    <n v="1"/>
    <d v="2001-07-26T00:00:00"/>
    <s v="Single Family Dwelling"/>
    <n v="1"/>
    <s v="Santa Clara Community Organization"/>
    <n v="4232988"/>
    <n v="898701"/>
    <m/>
    <m/>
    <s v="SALGADO RAMONE &amp; ESTELLA"/>
    <m/>
    <s v="580 HUNSAKER LN"/>
    <x v="0"/>
    <s v="Single-family detached"/>
    <x v="0"/>
    <m/>
    <x v="0"/>
    <m/>
  </r>
  <r>
    <n v="451"/>
    <x v="0"/>
    <n v="1"/>
    <n v="3015"/>
    <n v="1"/>
    <d v="2001-07-26T00:00:00"/>
    <s v="Single Family Dwelling"/>
    <n v="1"/>
    <s v="Active Bethel Citizens"/>
    <n v="4222877"/>
    <n v="893452"/>
    <m/>
    <m/>
    <s v="CENTEX HOMES"/>
    <m/>
    <s v="3845 CENTURY DR"/>
    <x v="0"/>
    <s v="Single-family detached"/>
    <x v="0"/>
    <m/>
    <x v="0"/>
    <m/>
  </r>
  <r>
    <n v="452"/>
    <x v="0"/>
    <n v="1"/>
    <n v="3017"/>
    <n v="1"/>
    <d v="2001-07-26T00:00:00"/>
    <s v="Single Family Dwelling"/>
    <n v="1"/>
    <s v="Active Bethel Citizens"/>
    <n v="4222620"/>
    <n v="893169"/>
    <m/>
    <m/>
    <s v="CENTEX HOMES"/>
    <m/>
    <s v="3824 AERIAL WAY"/>
    <x v="0"/>
    <s v="Single-family detached"/>
    <x v="0"/>
    <m/>
    <x v="0"/>
    <m/>
  </r>
  <r>
    <n v="453"/>
    <x v="0"/>
    <n v="1"/>
    <n v="3051"/>
    <n v="1"/>
    <d v="2001-07-27T00:00:00"/>
    <s v="Single Family Dwelling"/>
    <n v="1"/>
    <s v="Southeast Neighbors"/>
    <n v="4241346"/>
    <n v="858903"/>
    <m/>
    <m/>
    <s v="POSTON TRENT"/>
    <m/>
    <s v="825 PINE FOREST DR"/>
    <x v="0"/>
    <s v="Single-family detached"/>
    <x v="0"/>
    <m/>
    <x v="0"/>
    <m/>
  </r>
  <r>
    <n v="454"/>
    <x v="0"/>
    <n v="1"/>
    <n v="2213"/>
    <n v="1"/>
    <d v="2001-07-30T00:00:00"/>
    <s v="Single Family Dwelling"/>
    <n v="1"/>
    <s v="Churchill Area Neighbors"/>
    <n v="4223125"/>
    <n v="870020"/>
    <m/>
    <m/>
    <s v="SAND MATT &amp; SHARI"/>
    <m/>
    <s v="3054 SUMMIT SKY BLVD"/>
    <x v="0"/>
    <s v="Single-family detached"/>
    <x v="0"/>
    <m/>
    <x v="0"/>
    <m/>
  </r>
  <r>
    <n v="455"/>
    <x v="0"/>
    <n v="1"/>
    <n v="2928"/>
    <n v="1"/>
    <d v="2001-07-30T00:00:00"/>
    <s v="Single Family Dwelling"/>
    <n v="1"/>
    <s v="Santa Clara Community Organization"/>
    <n v="4233091"/>
    <n v="898735"/>
    <m/>
    <m/>
    <s v="DUNNIGAN BRIAN"/>
    <m/>
    <s v="2680 ROSS LN"/>
    <x v="0"/>
    <s v="Single-family detached"/>
    <x v="0"/>
    <m/>
    <x v="0"/>
    <m/>
  </r>
  <r>
    <n v="456"/>
    <x v="0"/>
    <n v="1"/>
    <n v="3118"/>
    <n v="1"/>
    <d v="2001-07-30T00:00:00"/>
    <s v="Single Family Dwelling"/>
    <n v="1"/>
    <s v="Santa Clara Community Organization"/>
    <n v="4225872"/>
    <n v="905107"/>
    <m/>
    <m/>
    <s v="BRUCE WIECHERT CUSTOM HOMES"/>
    <m/>
    <s v="543 NAISMITH BLVD"/>
    <x v="0"/>
    <s v="Single-family detached"/>
    <x v="0"/>
    <m/>
    <x v="0"/>
    <m/>
  </r>
  <r>
    <n v="457"/>
    <x v="0"/>
    <n v="1"/>
    <n v="3158"/>
    <n v="1"/>
    <d v="2001-07-30T00:00:00"/>
    <s v="Single Family Dwelling"/>
    <n v="1"/>
    <s v="Cal Young Neighborhood Association"/>
    <n v="4242596"/>
    <n v="891218"/>
    <m/>
    <m/>
    <s v="SMITH JEANNE LOUISE"/>
    <m/>
    <s v="1915 MINDA DR"/>
    <x v="0"/>
    <s v="Single-family detached"/>
    <x v="0"/>
    <m/>
    <x v="0"/>
    <m/>
  </r>
  <r>
    <n v="458"/>
    <x v="0"/>
    <n v="1"/>
    <n v="2781"/>
    <n v="1"/>
    <d v="2001-07-31T00:00:00"/>
    <s v="Single Family Dwelling"/>
    <n v="1"/>
    <s v="Churchill Area Neighbors"/>
    <n v="4228834"/>
    <n v="873686"/>
    <m/>
    <m/>
    <s v="MCKAY BRUCE &amp; SANDY"/>
    <m/>
    <s v="2575 BOWMONT DR"/>
    <x v="0"/>
    <s v="Single-family detached"/>
    <x v="0"/>
    <m/>
    <x v="0"/>
    <m/>
  </r>
  <r>
    <n v="459"/>
    <x v="0"/>
    <n v="1"/>
    <n v="3162"/>
    <n v="1"/>
    <d v="2001-07-31T00:00:00"/>
    <s v="Single Family Dwelling"/>
    <n v="1"/>
    <s v="Santa Clara Community Organization"/>
    <n v="4227643"/>
    <n v="904913"/>
    <m/>
    <m/>
    <s v="BRUCE WIECHERT CUSTOM HOMES"/>
    <m/>
    <s v="165 MACKIN AVE"/>
    <x v="0"/>
    <s v="Single-family detached"/>
    <x v="0"/>
    <m/>
    <x v="0"/>
    <m/>
  </r>
  <r>
    <n v="460"/>
    <x v="0"/>
    <n v="1"/>
    <n v="3036"/>
    <n v="1"/>
    <d v="2001-08-01T00:00:00"/>
    <s v="Single Family Dwelling"/>
    <n v="1"/>
    <s v="Santa Clara Community Organization"/>
    <n v="4227238"/>
    <n v="909535"/>
    <m/>
    <m/>
    <s v="DENN TONY &amp; ELIZABETH"/>
    <m/>
    <s v="25 DANIEL DR"/>
    <x v="0"/>
    <s v="Single-family detached"/>
    <x v="0"/>
    <m/>
    <x v="0"/>
    <m/>
  </r>
  <r>
    <n v="461"/>
    <x v="0"/>
    <n v="1"/>
    <n v="3272"/>
    <n v="1"/>
    <d v="2001-08-01T00:00:00"/>
    <s v="Single Family Dwelling"/>
    <n v="1"/>
    <s v="Northeast Neighbors"/>
    <n v="4244419"/>
    <n v="895605"/>
    <m/>
    <m/>
    <s v="TJM INVESTMENTS INC"/>
    <m/>
    <s v="2941 FLINTLOCK ST"/>
    <x v="0"/>
    <s v="Single-family detached"/>
    <x v="0"/>
    <m/>
    <x v="0"/>
    <m/>
  </r>
  <r>
    <n v="462"/>
    <x v="0"/>
    <n v="1"/>
    <n v="3302"/>
    <n v="1"/>
    <d v="2001-08-03T00:00:00"/>
    <s v="Mfg Home Park or Court"/>
    <n v="1"/>
    <s v="Northeast Neighbors"/>
    <n v="4249602"/>
    <n v="893484"/>
    <m/>
    <m/>
    <s v="WARD JACK"/>
    <m/>
    <s v="3220 CRESCENT AVE, Unit 6"/>
    <x v="0"/>
    <s v="Single-family detached"/>
    <x v="0"/>
    <m/>
    <x v="0"/>
    <m/>
  </r>
  <r>
    <n v="463"/>
    <x v="0"/>
    <n v="1"/>
    <n v="3013"/>
    <n v="1"/>
    <d v="2001-08-06T00:00:00"/>
    <s v="Single Family Dwelling"/>
    <n v="1"/>
    <s v="Active Bethel Citizens"/>
    <n v="4222880"/>
    <n v="893399"/>
    <m/>
    <m/>
    <s v="CENTEX HOMES"/>
    <m/>
    <s v="3841 CENTURY DR"/>
    <x v="0"/>
    <s v="Single-family detached"/>
    <x v="0"/>
    <m/>
    <x v="0"/>
    <m/>
  </r>
  <r>
    <n v="464"/>
    <x v="0"/>
    <n v="1"/>
    <n v="3226"/>
    <n v="1"/>
    <d v="2001-08-06T00:00:00"/>
    <s v="Single Family Dwelling"/>
    <n v="1"/>
    <s v="Active Bethel Citizens"/>
    <n v="4213645"/>
    <n v="890578"/>
    <m/>
    <m/>
    <s v="FOOTE DEVELOPMENT COMPANY"/>
    <m/>
    <s v="1632 HAMLET LN"/>
    <x v="0"/>
    <s v="Single-family detached"/>
    <x v="0"/>
    <m/>
    <x v="0"/>
    <m/>
  </r>
  <r>
    <n v="465"/>
    <x v="0"/>
    <n v="1"/>
    <n v="3227"/>
    <n v="1"/>
    <d v="2001-08-06T00:00:00"/>
    <s v="Single Family Dwelling"/>
    <n v="1"/>
    <s v="Active Bethel Citizens"/>
    <n v="4213707"/>
    <n v="890574"/>
    <m/>
    <m/>
    <s v="FOOTE DEVELOPMENT COMPANY"/>
    <m/>
    <s v="1634 HAMLET LN"/>
    <x v="0"/>
    <s v="Single-family detached"/>
    <x v="0"/>
    <m/>
    <x v="0"/>
    <m/>
  </r>
  <r>
    <n v="466"/>
    <x v="0"/>
    <n v="1"/>
    <n v="3276"/>
    <n v="1"/>
    <d v="2001-08-06T00:00:00"/>
    <s v="Single Family Dwelling"/>
    <n v="1"/>
    <s v="Northeast Neighbors"/>
    <n v="4242986"/>
    <n v="898995"/>
    <m/>
    <m/>
    <s v="WESTER TOM"/>
    <m/>
    <s v="3565 STERLING WOODS DR"/>
    <x v="0"/>
    <s v="Single-family detached"/>
    <x v="0"/>
    <m/>
    <x v="0"/>
    <m/>
  </r>
  <r>
    <n v="467"/>
    <x v="0"/>
    <n v="1"/>
    <n v="3307"/>
    <n v="1"/>
    <d v="2001-08-06T00:00:00"/>
    <s v="Mfg Home - Not in a Park"/>
    <n v="1"/>
    <s v="Far West Neighborhood Association"/>
    <n v="4231357"/>
    <n v="874687"/>
    <m/>
    <m/>
    <s v="SMITH JUANITA L"/>
    <m/>
    <s v="2075 ARTHUR ST"/>
    <x v="0"/>
    <s v="Single-family detached"/>
    <x v="0"/>
    <m/>
    <x v="0"/>
    <m/>
  </r>
  <r>
    <n v="468"/>
    <x v="0"/>
    <n v="1"/>
    <n v="3166"/>
    <n v="1"/>
    <d v="2001-08-07T00:00:00"/>
    <s v="Single Family Dwelling"/>
    <n v="1"/>
    <s v="River Road Community Organization"/>
    <n v="4228772"/>
    <n v="893606"/>
    <m/>
    <m/>
    <s v="RUSCO CORY"/>
    <m/>
    <s v="1534 DALTON DR"/>
    <x v="0"/>
    <s v="Single-family detached"/>
    <x v="0"/>
    <m/>
    <x v="0"/>
    <m/>
  </r>
  <r>
    <n v="469"/>
    <x v="0"/>
    <n v="1"/>
    <n v="3283"/>
    <n v="1"/>
    <d v="2001-08-07T00:00:00"/>
    <s v="Single Family Dwelling"/>
    <n v="1"/>
    <s v="Active Bethel Citizens"/>
    <n v="4222688"/>
    <n v="892830"/>
    <m/>
    <m/>
    <s v="HAYDEN HOMES"/>
    <m/>
    <s v="3733 RIVIERA"/>
    <x v="0"/>
    <s v="Single-family detached"/>
    <x v="0"/>
    <m/>
    <x v="0"/>
    <m/>
  </r>
  <r>
    <n v="470"/>
    <x v="0"/>
    <n v="1"/>
    <n v="2485"/>
    <n v="1"/>
    <d v="2001-08-08T00:00:00"/>
    <s v="Single Family Dwelling"/>
    <n v="1"/>
    <s v="Friendly Area Neighbors"/>
    <n v="4237477"/>
    <n v="871482"/>
    <m/>
    <m/>
    <s v="BRYAN BARBARA"/>
    <m/>
    <s v="2720 WASHINGTON ST"/>
    <x v="0"/>
    <s v="Single-family detached"/>
    <x v="0"/>
    <m/>
    <x v="0"/>
    <m/>
  </r>
  <r>
    <n v="471"/>
    <x v="0"/>
    <n v="1"/>
    <n v="2795"/>
    <n v="1"/>
    <d v="2001-08-08T00:00:00"/>
    <s v="Single Family Dwelling"/>
    <n v="1"/>
    <s v="Southeast Neighbors"/>
    <n v="4247674"/>
    <n v="862423"/>
    <m/>
    <m/>
    <s v="GOODMAN CHIP &amp; SUSAN"/>
    <m/>
    <s v="4558 SPRING BLVD"/>
    <x v="0"/>
    <s v="Single-family detached"/>
    <x v="0"/>
    <m/>
    <x v="0"/>
    <m/>
  </r>
  <r>
    <n v="472"/>
    <x v="0"/>
    <n v="1"/>
    <n v="3165"/>
    <n v="1"/>
    <d v="2001-08-08T00:00:00"/>
    <s v="Single Family Dwelling"/>
    <n v="1"/>
    <s v="River Road Community Organization"/>
    <n v="4228690"/>
    <n v="893605"/>
    <m/>
    <m/>
    <s v="CULLEN ROD"/>
    <m/>
    <s v="1530 DALTON DR"/>
    <x v="0"/>
    <s v="Single-family detached"/>
    <x v="0"/>
    <m/>
    <x v="0"/>
    <m/>
  </r>
  <r>
    <n v="473"/>
    <x v="0"/>
    <n v="1"/>
    <n v="3228"/>
    <n v="1"/>
    <d v="2001-08-08T00:00:00"/>
    <s v="Single Family Dwelling"/>
    <n v="1"/>
    <s v="Active Bethel Citizens"/>
    <n v="4213721"/>
    <n v="890635"/>
    <m/>
    <m/>
    <s v="FOOTE DEVELOPMENT COMPANY"/>
    <m/>
    <s v="1640 HAMLET LN"/>
    <x v="0"/>
    <s v="Single-family detached"/>
    <x v="0"/>
    <m/>
    <x v="0"/>
    <m/>
  </r>
  <r>
    <n v="474"/>
    <x v="0"/>
    <n v="1"/>
    <n v="3230"/>
    <n v="1"/>
    <d v="2001-08-08T00:00:00"/>
    <s v="Single Family Dwelling"/>
    <n v="1"/>
    <s v="Active Bethel Citizens"/>
    <n v="4213677"/>
    <n v="890638"/>
    <m/>
    <m/>
    <s v="FOOTE DEVELOPMENT COMPANY"/>
    <m/>
    <s v="1642 HAMLET LN"/>
    <x v="0"/>
    <s v="Single-family detached"/>
    <x v="0"/>
    <m/>
    <x v="0"/>
    <m/>
  </r>
  <r>
    <n v="475"/>
    <x v="0"/>
    <n v="1"/>
    <n v="3231"/>
    <n v="1"/>
    <d v="2001-08-08T00:00:00"/>
    <s v="Single Family Dwelling"/>
    <n v="1"/>
    <s v="Active Bethel Citizens"/>
    <n v="4213636"/>
    <n v="890640"/>
    <m/>
    <m/>
    <s v="FOOTE DEVELOPMENT COMPANY"/>
    <m/>
    <s v="1644 HAMLET LN"/>
    <x v="0"/>
    <s v="Single-family detached"/>
    <x v="0"/>
    <m/>
    <x v="0"/>
    <m/>
  </r>
  <r>
    <n v="476"/>
    <x v="0"/>
    <n v="1"/>
    <n v="2800"/>
    <n v="1"/>
    <d v="2001-08-09T00:00:00"/>
    <s v="Single Family Dwelling"/>
    <n v="1"/>
    <s v="Southeast Neighbors"/>
    <n v="4244133"/>
    <n v="863632"/>
    <m/>
    <m/>
    <s v="LATHAM CRAIG"/>
    <m/>
    <s v="4225 KINCAID ST"/>
    <x v="0"/>
    <s v="Single-family detached"/>
    <x v="0"/>
    <m/>
    <x v="0"/>
    <m/>
  </r>
  <r>
    <n v="477"/>
    <x v="0"/>
    <n v="1"/>
    <n v="3022"/>
    <n v="1"/>
    <d v="2001-08-09T00:00:00"/>
    <s v="Single Family Dwelling"/>
    <n v="1"/>
    <s v="Laurel Hill Valley Citizens"/>
    <n v="4250338"/>
    <n v="871085"/>
    <m/>
    <m/>
    <s v="COFFEE JEANNE"/>
    <m/>
    <s v="2837 RIVERVIEW ST"/>
    <x v="0"/>
    <s v="Single-family detached"/>
    <x v="0"/>
    <m/>
    <x v="0"/>
    <m/>
  </r>
  <r>
    <n v="478"/>
    <x v="0"/>
    <n v="1"/>
    <n v="3213"/>
    <n v="1"/>
    <d v="2001-08-09T00:00:00"/>
    <s v="Mfg Home - Not in a Park"/>
    <n v="1"/>
    <s v="Active Bethel Citizens"/>
    <n v="4223175"/>
    <n v="890174"/>
    <m/>
    <m/>
    <s v="MCDANIEL ROBERT"/>
    <m/>
    <s v="1521 WAITE ST"/>
    <x v="0"/>
    <s v="Single-family detached"/>
    <x v="0"/>
    <m/>
    <x v="0"/>
    <m/>
  </r>
  <r>
    <n v="479"/>
    <x v="0"/>
    <n v="1"/>
    <n v="3516"/>
    <n v="1"/>
    <d v="2001-08-09T00:00:00"/>
    <s v="Single Family Dwelling"/>
    <n v="1"/>
    <s v="Santa Clara Community Organization"/>
    <n v="4224970"/>
    <n v="904274"/>
    <m/>
    <m/>
    <s v="CLARKE LAWRENCE E"/>
    <m/>
    <s v="1043 HAMMER LN"/>
    <x v="0"/>
    <s v="Single-family detached"/>
    <x v="0"/>
    <m/>
    <x v="0"/>
    <m/>
  </r>
  <r>
    <n v="480"/>
    <x v="0"/>
    <n v="1"/>
    <n v="3522"/>
    <n v="1"/>
    <d v="2001-08-09T00:00:00"/>
    <s v="Single Family Dwelling"/>
    <n v="1"/>
    <s v="River Road Community Organization"/>
    <n v="4230388"/>
    <n v="892085"/>
    <m/>
    <m/>
    <s v="BREEDEN BROS INC"/>
    <m/>
    <s v="378 BRIANA LN"/>
    <x v="0"/>
    <s v="Single-family detached"/>
    <x v="0"/>
    <m/>
    <x v="0"/>
    <m/>
  </r>
  <r>
    <n v="481"/>
    <x v="0"/>
    <n v="1"/>
    <n v="2865"/>
    <n v="1"/>
    <d v="2001-08-10T00:00:00"/>
    <s v="Single Family Dwelling"/>
    <n v="1"/>
    <s v="Southeast Neighbors"/>
    <n v="4246612"/>
    <n v="862581"/>
    <m/>
    <m/>
    <s v="YOUNG BILL &amp; POLLACK BONNIE"/>
    <m/>
    <s v="1822 SUNCATCHER WAY"/>
    <x v="0"/>
    <s v="Single-family detached"/>
    <x v="0"/>
    <m/>
    <x v="0"/>
    <m/>
  </r>
  <r>
    <n v="482"/>
    <x v="0"/>
    <n v="1"/>
    <n v="3253"/>
    <n v="1"/>
    <d v="2001-08-10T00:00:00"/>
    <s v="Single Family Dwelling"/>
    <n v="1"/>
    <s v="Santa Clara Community Organization"/>
    <n v="4227023"/>
    <n v="905148"/>
    <m/>
    <m/>
    <s v="BRUCE WIECHERT CUSTOM HOMES"/>
    <m/>
    <s v="382 NAISMITH BLVD"/>
    <x v="0"/>
    <s v="Single-family detached"/>
    <x v="0"/>
    <m/>
    <x v="0"/>
    <m/>
  </r>
  <r>
    <n v="483"/>
    <x v="0"/>
    <n v="1"/>
    <n v="3320"/>
    <n v="1"/>
    <d v="2001-08-10T00:00:00"/>
    <s v="Single Family Dwelling"/>
    <n v="1"/>
    <s v="Santa Clara Community Organization"/>
    <n v="4226134"/>
    <n v="903821"/>
    <m/>
    <m/>
    <s v="BRUCE WIECHERT CUSTOM HOMES"/>
    <m/>
    <s v="3630 STARK ST"/>
    <x v="0"/>
    <s v="Single-family detached"/>
    <x v="0"/>
    <m/>
    <x v="0"/>
    <m/>
  </r>
  <r>
    <n v="484"/>
    <x v="0"/>
    <n v="1"/>
    <n v="3493"/>
    <n v="1"/>
    <d v="2001-08-10T00:00:00"/>
    <s v="Single Family Dwelling"/>
    <n v="1"/>
    <s v="Active Bethel Citizens"/>
    <n v="4211636"/>
    <n v="892550"/>
    <m/>
    <m/>
    <s v="COLLETTE DARLENE"/>
    <m/>
    <s v="1882 MARY LEE LN"/>
    <x v="0"/>
    <s v="Single-family detached"/>
    <x v="0"/>
    <m/>
    <x v="0"/>
    <m/>
  </r>
  <r>
    <n v="485"/>
    <x v="0"/>
    <n v="1"/>
    <n v="2516"/>
    <n v="1"/>
    <d v="2001-08-13T00:00:00"/>
    <s v="Single Family Dwelling"/>
    <n v="1"/>
    <s v="Santa Clara Community Organization"/>
    <n v="4224623"/>
    <n v="904555"/>
    <m/>
    <m/>
    <s v="COZY HOMES BY TOM WIRFS DBA"/>
    <m/>
    <s v="1068 TYSON LN"/>
    <x v="0"/>
    <s v="Single-family detached"/>
    <x v="0"/>
    <m/>
    <x v="0"/>
    <m/>
  </r>
  <r>
    <n v="486"/>
    <x v="0"/>
    <n v="1"/>
    <n v="2736"/>
    <n v="1"/>
    <d v="2001-08-14T00:00:00"/>
    <s v="Single Family Dwelling"/>
    <n v="1"/>
    <s v="Churchill Area Neighbors"/>
    <n v="4227970"/>
    <n v="871354"/>
    <m/>
    <m/>
    <s v="DEVEREAUX BOB &amp; DEBBIE"/>
    <m/>
    <s v="2738 KISMET WAY"/>
    <x v="0"/>
    <s v="Single-family detached"/>
    <x v="0"/>
    <m/>
    <x v="0"/>
    <m/>
  </r>
  <r>
    <n v="487"/>
    <x v="0"/>
    <n v="1"/>
    <n v="2738"/>
    <n v="1"/>
    <d v="2001-08-14T00:00:00"/>
    <s v="Single Family Dwelling"/>
    <n v="1"/>
    <s v="Churchill Area Neighbors"/>
    <n v="4227984"/>
    <n v="871313"/>
    <m/>
    <m/>
    <s v="CHRONISTER MARK"/>
    <m/>
    <s v="2740 KISMET WAY"/>
    <x v="0"/>
    <s v="Single-family detached"/>
    <x v="0"/>
    <m/>
    <x v="0"/>
    <m/>
  </r>
  <r>
    <n v="488"/>
    <x v="0"/>
    <n v="1"/>
    <n v="3374"/>
    <n v="1"/>
    <d v="2001-08-14T00:00:00"/>
    <s v="Single Family Dwelling"/>
    <n v="1"/>
    <s v="Active Bethel Citizens"/>
    <n v="4222515"/>
    <n v="892929"/>
    <m/>
    <m/>
    <s v="HAYDEN HOMES"/>
    <m/>
    <s v="3750 MEGAN WAY"/>
    <x v="0"/>
    <s v="Single-family detached"/>
    <x v="0"/>
    <m/>
    <x v="0"/>
    <m/>
  </r>
  <r>
    <n v="489"/>
    <x v="0"/>
    <n v="1"/>
    <n v="3375"/>
    <n v="1"/>
    <d v="2001-08-14T00:00:00"/>
    <s v="Single Family Dwelling"/>
    <n v="1"/>
    <s v="Active Bethel Citizens"/>
    <n v="4222625"/>
    <n v="892830"/>
    <m/>
    <m/>
    <s v="HAYDEN HOMES"/>
    <m/>
    <s v="3749 RIVIERA"/>
    <x v="0"/>
    <s v="Single-family detached"/>
    <x v="0"/>
    <m/>
    <x v="0"/>
    <m/>
  </r>
  <r>
    <n v="490"/>
    <x v="0"/>
    <n v="1"/>
    <n v="3376"/>
    <n v="1"/>
    <d v="2001-08-14T00:00:00"/>
    <s v="Single Family Dwelling"/>
    <n v="1"/>
    <s v="Active Bethel Citizens"/>
    <n v="4222751"/>
    <n v="892832"/>
    <m/>
    <m/>
    <s v="HAYDEN HOMES"/>
    <m/>
    <s v="3717 RIVIERA"/>
    <x v="0"/>
    <s v="Single-family detached"/>
    <x v="0"/>
    <m/>
    <x v="0"/>
    <m/>
  </r>
  <r>
    <n v="491"/>
    <x v="0"/>
    <n v="1"/>
    <n v="3420"/>
    <n v="1"/>
    <d v="2001-08-14T00:00:00"/>
    <s v="Single Family Dwelling"/>
    <n v="1"/>
    <s v="Active Bethel Citizens"/>
    <n v="4213090"/>
    <n v="889691"/>
    <m/>
    <m/>
    <s v="CENTEX HOMES"/>
    <m/>
    <s v="5581 AUSTIN WAY"/>
    <x v="0"/>
    <s v="Single-family detached"/>
    <x v="0"/>
    <m/>
    <x v="0"/>
    <m/>
  </r>
  <r>
    <n v="492"/>
    <x v="0"/>
    <n v="1"/>
    <n v="3810"/>
    <n v="1"/>
    <d v="2001-08-14T00:00:00"/>
    <s v="Mfg Home Park or Court"/>
    <n v="1"/>
    <s v="Northeast Neighbors"/>
    <n v="4250146"/>
    <n v="899864"/>
    <m/>
    <s v="Idle Wheels MH Park"/>
    <s v="SHELTON VIOLET L TR ETAL"/>
    <s v="MUELLER MARY"/>
    <s v="3900 COBURG RD, Unit 43"/>
    <x v="0"/>
    <s v="Single-family detached"/>
    <x v="0"/>
    <m/>
    <x v="0"/>
    <m/>
  </r>
  <r>
    <n v="493"/>
    <x v="0"/>
    <n v="1"/>
    <n v="3366"/>
    <n v="1"/>
    <d v="2001-08-15T00:00:00"/>
    <s v="Single Family Dwelling"/>
    <n v="1"/>
    <s v="Santa Clara Community Organization"/>
    <n v="4230194"/>
    <n v="906811"/>
    <m/>
    <m/>
    <s v="HOMESTYLES INC"/>
    <m/>
    <s v="4360 HERMAN ST"/>
    <x v="0"/>
    <s v="Single-family detached"/>
    <x v="0"/>
    <m/>
    <x v="0"/>
    <m/>
  </r>
  <r>
    <n v="494"/>
    <x v="0"/>
    <n v="1"/>
    <n v="3378"/>
    <n v="1"/>
    <d v="2001-08-15T00:00:00"/>
    <s v="Single Family Dwelling"/>
    <n v="1"/>
    <s v="Active Bethel Citizens"/>
    <n v="4222215"/>
    <n v="892791"/>
    <m/>
    <m/>
    <s v="HAYDEN HOMES"/>
    <m/>
    <s v="2137 KELSY LN"/>
    <x v="0"/>
    <s v="Single-family detached"/>
    <x v="0"/>
    <m/>
    <x v="0"/>
    <m/>
  </r>
  <r>
    <n v="495"/>
    <x v="0"/>
    <n v="1"/>
    <n v="3436"/>
    <n v="1"/>
    <d v="2001-08-16T00:00:00"/>
    <s v="Single Family Dwelling"/>
    <n v="1"/>
    <s v="Northeast Neighbors"/>
    <n v="4249622"/>
    <n v="896100"/>
    <m/>
    <m/>
    <s v="ANSLOW &amp; DEGENEAULT"/>
    <m/>
    <s v="3334 ANTIGUA DR"/>
    <x v="0"/>
    <s v="Single-family detached"/>
    <x v="0"/>
    <m/>
    <x v="0"/>
    <m/>
  </r>
  <r>
    <n v="681"/>
    <x v="0"/>
    <n v="1"/>
    <n v="5344"/>
    <n v="1"/>
    <d v="2001-11-28T00:00:00"/>
    <s v="Single Family Dwelling"/>
    <n v="1"/>
    <s v="Northeast Neighbors"/>
    <n v="4249703"/>
    <n v="896096"/>
    <m/>
    <m/>
    <s v="FUTURE B HOMES INC"/>
    <m/>
    <s v="3342 ANTIGUA DR"/>
    <x v="0"/>
    <s v="Single-family detached"/>
    <x v="0"/>
    <m/>
    <x v="0"/>
    <m/>
  </r>
  <r>
    <n v="682"/>
    <x v="0"/>
    <n v="1"/>
    <n v="5591"/>
    <n v="1"/>
    <d v="2001-11-29T00:00:00"/>
    <s v="Mfg Home Park or Court"/>
    <n v="1"/>
    <s v="Active Bethel Citizens"/>
    <n v="4214423"/>
    <n v="891025"/>
    <m/>
    <s v="West Eugene Village"/>
    <s v="WEST EUGENE VILLAGE MFG HOME PARK"/>
    <m/>
    <s v="5258 OLYMPIC CIR"/>
    <x v="0"/>
    <s v="Single-family detached"/>
    <x v="0"/>
    <m/>
    <x v="0"/>
    <m/>
  </r>
  <r>
    <n v="683"/>
    <x v="0"/>
    <n v="1"/>
    <n v="5704"/>
    <n v="1"/>
    <d v="2001-11-29T00:00:00"/>
    <s v="Mfg Home Park or Court"/>
    <n v="1"/>
    <s v="Active Bethel Citizens"/>
    <n v="4222261"/>
    <n v="885749"/>
    <m/>
    <s v="Elmira Estates MH Park"/>
    <s v="M &amp; M LAND &amp; CATTLE"/>
    <m/>
    <s v="517 TANEY ST"/>
    <x v="0"/>
    <s v="Single-family detached"/>
    <x v="0"/>
    <m/>
    <x v="0"/>
    <m/>
  </r>
  <r>
    <n v="684"/>
    <x v="0"/>
    <n v="1"/>
    <n v="5706"/>
    <n v="1"/>
    <d v="2001-11-29T00:00:00"/>
    <s v="Mfg Home Park or Court"/>
    <n v="1"/>
    <s v="Active Bethel Citizens"/>
    <n v="4222264"/>
    <n v="885835"/>
    <m/>
    <s v="Elmira Estates MH Park"/>
    <s v="M &amp; M LAND &amp; CATTLE"/>
    <m/>
    <s v="549 TANEY ST, Unit 15"/>
    <x v="0"/>
    <s v="Single-family detached"/>
    <x v="0"/>
    <m/>
    <x v="0"/>
    <m/>
  </r>
  <r>
    <n v="685"/>
    <x v="0"/>
    <n v="1"/>
    <n v="4070"/>
    <n v="1"/>
    <d v="2001-11-30T00:00:00"/>
    <s v="Single Family Dwelling"/>
    <n v="1"/>
    <s v="Churchill Area Neighbors"/>
    <n v="4229054"/>
    <n v="870548"/>
    <m/>
    <m/>
    <s v="WILLIAMS GENERAL CONTRACTING DUPLIC"/>
    <m/>
    <s v="2655 RIDGEMONT DR"/>
    <x v="0"/>
    <s v="Single-family detached"/>
    <x v="0"/>
    <m/>
    <x v="0"/>
    <m/>
  </r>
  <r>
    <n v="686"/>
    <x v="0"/>
    <n v="1"/>
    <n v="5288"/>
    <n v="1"/>
    <d v="2001-12-03T00:00:00"/>
    <s v="Single Family Dwelling"/>
    <n v="1"/>
    <s v="Northeast Neighbors"/>
    <n v="4241378"/>
    <n v="898362"/>
    <m/>
    <m/>
    <s v="GANSEN MIKE"/>
    <m/>
    <s v="3440 MEADOW VIEW DR"/>
    <x v="0"/>
    <s v="Single-family detached"/>
    <x v="0"/>
    <m/>
    <x v="0"/>
    <m/>
  </r>
  <r>
    <n v="687"/>
    <x v="0"/>
    <n v="1"/>
    <n v="5292"/>
    <n v="1"/>
    <d v="2001-12-03T00:00:00"/>
    <s v="Single Family Dwelling"/>
    <n v="1"/>
    <s v="Churchill Area Neighbors"/>
    <n v="4226779"/>
    <n v="869932"/>
    <m/>
    <m/>
    <s v="MCBETH BUILDERS INC"/>
    <m/>
    <s v="3045 WINTERCREEK DR"/>
    <x v="0"/>
    <s v="Single-family detached"/>
    <x v="0"/>
    <m/>
    <x v="0"/>
    <m/>
  </r>
  <r>
    <n v="688"/>
    <x v="0"/>
    <n v="1"/>
    <n v="5297"/>
    <n v="1"/>
    <d v="2001-12-04T00:00:00"/>
    <s v="Single Family Dwelling"/>
    <n v="1"/>
    <s v="Santa Clara Community Organization"/>
    <n v="4224522"/>
    <n v="905807"/>
    <m/>
    <m/>
    <s v="BREEDEN BROS INC--DUPLICATE"/>
    <m/>
    <s v="4060 TORRINGTON AVE"/>
    <x v="0"/>
    <s v="Single-family detached"/>
    <x v="0"/>
    <m/>
    <x v="0"/>
    <m/>
  </r>
  <r>
    <n v="689"/>
    <x v="0"/>
    <n v="1"/>
    <n v="5333"/>
    <n v="1"/>
    <d v="2001-12-05T00:00:00"/>
    <s v="Single Family Dwelling"/>
    <n v="1"/>
    <s v="Active Bethel Citizens"/>
    <n v="4213210"/>
    <n v="889212"/>
    <m/>
    <m/>
    <s v="CENTEX HOMES"/>
    <m/>
    <s v="1209 MULINEX AVE"/>
    <x v="0"/>
    <s v="Single-family detached"/>
    <x v="0"/>
    <m/>
    <x v="0"/>
    <m/>
  </r>
  <r>
    <n v="690"/>
    <x v="0"/>
    <n v="1"/>
    <n v="5436"/>
    <n v="1"/>
    <d v="2001-12-05T00:00:00"/>
    <s v="Single Family Dwelling"/>
    <n v="1"/>
    <s v="Santa Clara Community Organization"/>
    <n v="4227644"/>
    <n v="905372"/>
    <m/>
    <m/>
    <s v="BRUCE WIECHERT CUSTOM HOMES"/>
    <m/>
    <s v="281 NAISMITH BLVD"/>
    <x v="0"/>
    <s v="Single-family detached"/>
    <x v="0"/>
    <m/>
    <x v="0"/>
    <m/>
  </r>
  <r>
    <n v="691"/>
    <x v="0"/>
    <n v="1"/>
    <n v="5828"/>
    <n v="1"/>
    <d v="2001-12-05T00:00:00"/>
    <s v="Mfg Home Park or Court"/>
    <n v="1"/>
    <s v="Active Bethel Citizens"/>
    <n v="4222262"/>
    <n v="885778"/>
    <m/>
    <s v="Elmira Estates MH Park"/>
    <s v="EMERALD LIFESTYLE HOMES"/>
    <m/>
    <s v="525 TANEY ST"/>
    <x v="0"/>
    <s v="Single-family detached"/>
    <x v="0"/>
    <m/>
    <x v="0"/>
    <m/>
  </r>
  <r>
    <n v="692"/>
    <x v="0"/>
    <n v="1"/>
    <n v="5829"/>
    <n v="1"/>
    <d v="2001-12-05T00:00:00"/>
    <s v="Mfg Home Park or Court"/>
    <n v="1"/>
    <s v="Active Bethel Citizens"/>
    <n v="4222257"/>
    <n v="885929"/>
    <m/>
    <s v="Elmira Estates MH Park"/>
    <s v="EMERALD LIFESTYLE HOMES"/>
    <m/>
    <s v="569 TANEY ST"/>
    <x v="0"/>
    <s v="Single-family detached"/>
    <x v="0"/>
    <m/>
    <x v="0"/>
    <m/>
  </r>
  <r>
    <n v="693"/>
    <x v="0"/>
    <n v="0"/>
    <n v="6071"/>
    <n v="1"/>
    <d v="2001-12-06T00:00:00"/>
    <s v="Single Family Dwelling"/>
    <n v="1"/>
    <s v="Crest Drive Citizens Association"/>
    <n v="4230173"/>
    <n v="870086"/>
    <m/>
    <m/>
    <s v="HERNANDEZ OSCAR &amp; ANNE"/>
    <m/>
    <s v="2380 LASATER BLVD"/>
    <x v="0"/>
    <s v="Single-family detached"/>
    <x v="0"/>
    <m/>
    <x v="0"/>
    <m/>
  </r>
  <r>
    <n v="694"/>
    <x v="0"/>
    <n v="1"/>
    <n v="3983"/>
    <n v="1"/>
    <d v="2001-12-06T00:00:00"/>
    <s v="Single Family Dwelling"/>
    <n v="1"/>
    <s v="Southeast Neighbors"/>
    <n v="4238636"/>
    <n v="861305"/>
    <m/>
    <m/>
    <s v="MUSTOE TRACY"/>
    <m/>
    <s v="81 MARLBORO LN"/>
    <x v="0"/>
    <s v="Single-family detached"/>
    <x v="0"/>
    <m/>
    <x v="0"/>
    <m/>
  </r>
  <r>
    <n v="695"/>
    <x v="0"/>
    <n v="1"/>
    <n v="4690"/>
    <n v="1"/>
    <d v="2001-12-06T00:00:00"/>
    <s v="Single Family Dwelling"/>
    <n v="1"/>
    <s v="Santa Clara Community Organization"/>
    <n v="4224488"/>
    <n v="904685"/>
    <m/>
    <m/>
    <s v="COZY HOMES BY TOM WIRFS DBA"/>
    <m/>
    <s v="1079 TYSON LN"/>
    <x v="0"/>
    <s v="Single-family detached"/>
    <x v="0"/>
    <m/>
    <x v="0"/>
    <m/>
  </r>
  <r>
    <n v="696"/>
    <x v="0"/>
    <n v="1"/>
    <n v="3989"/>
    <n v="1"/>
    <d v="2001-12-07T00:00:00"/>
    <s v="Single Family Dwelling"/>
    <n v="1"/>
    <s v="Southeast Neighbors"/>
    <n v="4247314"/>
    <n v="866053"/>
    <m/>
    <m/>
    <s v="WEEKS ROBERT &amp; CHERI"/>
    <m/>
    <s v="1929 WOODSON LP"/>
    <x v="0"/>
    <s v="Single-family detached"/>
    <x v="0"/>
    <m/>
    <x v="0"/>
    <m/>
  </r>
  <r>
    <n v="697"/>
    <x v="0"/>
    <n v="1"/>
    <n v="5459"/>
    <n v="1"/>
    <d v="2001-12-07T00:00:00"/>
    <s v="Single Family Dwelling"/>
    <n v="1"/>
    <s v="Santa Clara Community Organization"/>
    <n v="4227704"/>
    <n v="905372"/>
    <m/>
    <m/>
    <s v="BRUCE WIECHERT CUSTOM HOMES"/>
    <m/>
    <s v="275 NAISMITH BLVD"/>
    <x v="0"/>
    <s v="Single-family detached"/>
    <x v="0"/>
    <m/>
    <x v="0"/>
    <m/>
  </r>
  <r>
    <n v="698"/>
    <x v="0"/>
    <n v="1"/>
    <n v="5537"/>
    <n v="1"/>
    <d v="2001-12-07T00:00:00"/>
    <s v="Single Family Dwelling"/>
    <n v="1"/>
    <s v="Santa Clara Community Organization"/>
    <n v="4227779"/>
    <n v="905218"/>
    <m/>
    <m/>
    <s v="BRUCE WIECHERT CUSTOM HOMES"/>
    <m/>
    <s v="264 NAISMITH BLVD"/>
    <x v="0"/>
    <s v="Single-family detached"/>
    <x v="0"/>
    <m/>
    <x v="0"/>
    <m/>
  </r>
  <r>
    <n v="699"/>
    <x v="0"/>
    <n v="1"/>
    <n v="3840"/>
    <n v="1"/>
    <d v="2001-12-10T00:00:00"/>
    <s v="Single Family Dwelling"/>
    <n v="1"/>
    <s v="Churchill Area Neighbors"/>
    <n v="4227739"/>
    <n v="871429"/>
    <m/>
    <m/>
    <s v="MASADA DEVELOPMENT INC"/>
    <m/>
    <s v="2737 HALLMARK LN"/>
    <x v="0"/>
    <s v="Single-family detached"/>
    <x v="0"/>
    <m/>
    <x v="0"/>
    <m/>
  </r>
  <r>
    <n v="700"/>
    <x v="0"/>
    <n v="1"/>
    <n v="4534"/>
    <n v="1"/>
    <d v="2001-12-10T00:00:00"/>
    <s v="Single Family Dwelling"/>
    <n v="1"/>
    <s v="Goodpasture Island Neighbors"/>
    <n v="4233878"/>
    <n v="891734"/>
    <m/>
    <m/>
    <s v="ALL BUILD CONSTRUCTION INC"/>
    <m/>
    <s v="606 SHORELINE WAY"/>
    <x v="0"/>
    <s v="Single-family detached"/>
    <x v="0"/>
    <m/>
    <x v="0"/>
    <m/>
  </r>
  <r>
    <n v="496"/>
    <x v="0"/>
    <n v="1"/>
    <n v="2921"/>
    <n v="1"/>
    <d v="2001-08-17T00:00:00"/>
    <s v="Single Family Dwelling"/>
    <n v="1"/>
    <s v="Goodpasture Island Neighbors"/>
    <n v="4236324"/>
    <n v="895094"/>
    <m/>
    <m/>
    <s v="MAGANA ROGER &amp; KIM"/>
    <m/>
    <s v="3399 RIVERPLACE DR"/>
    <x v="0"/>
    <s v="Single-family detached"/>
    <x v="0"/>
    <m/>
    <x v="0"/>
    <m/>
  </r>
  <r>
    <n v="497"/>
    <x v="0"/>
    <n v="1"/>
    <n v="3078"/>
    <n v="1"/>
    <d v="2001-08-17T00:00:00"/>
    <s v="Single Family Dwelling"/>
    <n v="1"/>
    <s v="Southeast Neighbors"/>
    <n v="4241345"/>
    <n v="858645"/>
    <m/>
    <m/>
    <s v="BRANDON MICHAEL J (MIKE)"/>
    <m/>
    <s v="860 PINE FOREST DR"/>
    <x v="0"/>
    <s v="Single-family detached"/>
    <x v="0"/>
    <m/>
    <x v="0"/>
    <m/>
  </r>
  <r>
    <n v="498"/>
    <x v="0"/>
    <n v="1"/>
    <n v="3277"/>
    <n v="1"/>
    <d v="2001-08-17T00:00:00"/>
    <s v="Single Family Dwelling"/>
    <n v="1"/>
    <s v="Santa Clara Community Organization"/>
    <n v="4228004"/>
    <n v="905101"/>
    <m/>
    <m/>
    <s v="BRUCE WIECHERT CUSTOM HOMES"/>
    <m/>
    <s v="221 NAISMITH BLVD"/>
    <x v="0"/>
    <s v="Single-family detached"/>
    <x v="0"/>
    <m/>
    <x v="0"/>
    <m/>
  </r>
  <r>
    <n v="499"/>
    <x v="0"/>
    <n v="1"/>
    <n v="3368"/>
    <n v="1"/>
    <d v="2001-08-17T00:00:00"/>
    <s v="Single Family Dwelling"/>
    <n v="1"/>
    <s v="Santa Clara Community Organization"/>
    <n v="4225256"/>
    <n v="905143"/>
    <m/>
    <m/>
    <s v="BRUCE WIECHERT CUSTOM HOMES"/>
    <m/>
    <s v="3958 HYACINTH ST"/>
    <x v="0"/>
    <s v="Single-family detached"/>
    <x v="0"/>
    <m/>
    <x v="0"/>
    <m/>
  </r>
  <r>
    <n v="500"/>
    <x v="0"/>
    <n v="1"/>
    <n v="3422"/>
    <n v="1"/>
    <d v="2001-08-20T00:00:00"/>
    <s v="Single Family Dwelling"/>
    <n v="1"/>
    <s v="Active Bethel Citizens"/>
    <n v="4222878"/>
    <n v="893288"/>
    <m/>
    <m/>
    <s v="CENTEX HOMES"/>
    <m/>
    <s v="3833 CENTURY DR"/>
    <x v="0"/>
    <s v="Single-family detached"/>
    <x v="0"/>
    <m/>
    <x v="0"/>
    <m/>
  </r>
  <r>
    <n v="501"/>
    <x v="0"/>
    <n v="1"/>
    <n v="3424"/>
    <n v="1"/>
    <d v="2001-08-20T00:00:00"/>
    <s v="Single Family Dwelling"/>
    <n v="1"/>
    <s v="Active Bethel Citizens"/>
    <n v="4222873"/>
    <n v="893232"/>
    <m/>
    <m/>
    <s v="CENTEX HOMES"/>
    <m/>
    <s v="3829 CENTURY DR"/>
    <x v="0"/>
    <s v="Single-family detached"/>
    <x v="0"/>
    <m/>
    <x v="0"/>
    <m/>
  </r>
  <r>
    <n v="502"/>
    <x v="0"/>
    <n v="1"/>
    <n v="3519"/>
    <n v="1"/>
    <d v="2001-08-20T00:00:00"/>
    <s v="Single Family Dwelling"/>
    <n v="1"/>
    <s v="Santa Clara Community Organization"/>
    <n v="4224713"/>
    <n v="906703"/>
    <m/>
    <m/>
    <s v="BREEDEN BROS INC--DUPLICATE"/>
    <m/>
    <s v="4269 HYACINTH ST"/>
    <x v="0"/>
    <s v="Single-family detached"/>
    <x v="0"/>
    <m/>
    <x v="0"/>
    <m/>
  </r>
  <r>
    <n v="503"/>
    <x v="0"/>
    <n v="0"/>
    <n v="6080"/>
    <n v="1"/>
    <d v="2001-08-23T00:00:00"/>
    <s v="Single Family Dwelling"/>
    <n v="1"/>
    <s v="River Road Community Organization"/>
    <n v="4229319"/>
    <n v="893200"/>
    <m/>
    <m/>
    <s v="ANDERSON DEVELOPMENT LLC"/>
    <m/>
    <s v="1471 ESCALANTE ST"/>
    <x v="0"/>
    <s v="Single-family detached"/>
    <x v="0"/>
    <m/>
    <x v="0"/>
    <m/>
  </r>
  <r>
    <n v="504"/>
    <x v="0"/>
    <n v="0"/>
    <n v="6081"/>
    <n v="1"/>
    <d v="2001-08-23T00:00:00"/>
    <s v="Single Family Dwelling"/>
    <n v="1"/>
    <s v="River Road Community Organization"/>
    <n v="4229313"/>
    <n v="892981"/>
    <m/>
    <m/>
    <s v="ANDERSON DEVELOPMENT LLC"/>
    <m/>
    <s v="1441 ESCALANTE ST"/>
    <x v="0"/>
    <s v="Single-family detached"/>
    <x v="0"/>
    <m/>
    <x v="0"/>
    <m/>
  </r>
  <r>
    <n v="505"/>
    <x v="0"/>
    <n v="0"/>
    <n v="6082"/>
    <n v="1"/>
    <d v="2001-08-23T00:00:00"/>
    <s v="Single Family Dwelling"/>
    <n v="1"/>
    <s v="River Road Community Organization"/>
    <n v="4229311"/>
    <n v="892925"/>
    <m/>
    <m/>
    <s v="ANDERSON DEVELOPMENT LLC"/>
    <m/>
    <s v="1435 ESCALANTE ST"/>
    <x v="0"/>
    <s v="Single-family detached"/>
    <x v="0"/>
    <m/>
    <x v="0"/>
    <m/>
  </r>
  <r>
    <n v="506"/>
    <x v="0"/>
    <n v="0"/>
    <n v="6083"/>
    <n v="1"/>
    <d v="2001-08-23T00:00:00"/>
    <s v="Single Family Dwelling"/>
    <n v="1"/>
    <s v="River Road Community Organization"/>
    <n v="4229316"/>
    <n v="893090"/>
    <m/>
    <m/>
    <s v="ANDERSON DEVELOPMENT LLC"/>
    <m/>
    <s v="1453 ESCALANTE ST"/>
    <x v="0"/>
    <s v="Single-family detached"/>
    <x v="0"/>
    <m/>
    <x v="0"/>
    <m/>
  </r>
  <r>
    <n v="507"/>
    <x v="0"/>
    <n v="1"/>
    <n v="3500"/>
    <n v="1"/>
    <d v="2001-08-23T00:00:00"/>
    <s v="Mfg Home - Not in a Park"/>
    <n v="1"/>
    <s v="Active Bethel Citizens"/>
    <n v="4212067"/>
    <n v="893174"/>
    <m/>
    <m/>
    <s v="ROSE DARIN"/>
    <m/>
    <s v="2048 OHIO ST"/>
    <x v="0"/>
    <s v="Single-family detached"/>
    <x v="0"/>
    <m/>
    <x v="0"/>
    <m/>
  </r>
  <r>
    <n v="508"/>
    <x v="0"/>
    <n v="1"/>
    <n v="3568"/>
    <n v="1"/>
    <d v="2001-08-23T00:00:00"/>
    <s v="Single Family Dwelling"/>
    <n v="1"/>
    <s v="Northeast Neighbors"/>
    <n v="4249902"/>
    <n v="896258"/>
    <m/>
    <m/>
    <s v="FUTURE B HOMES INC"/>
    <m/>
    <s v="3369 ANTIGUA DR"/>
    <x v="0"/>
    <s v="Single-family detached"/>
    <x v="0"/>
    <m/>
    <x v="0"/>
    <m/>
  </r>
  <r>
    <n v="509"/>
    <x v="0"/>
    <n v="1"/>
    <n v="3590"/>
    <n v="1"/>
    <d v="2001-08-23T00:00:00"/>
    <s v="Single Family Dwelling"/>
    <n v="1"/>
    <s v="Northeast Neighbors"/>
    <n v="4244156"/>
    <n v="899191"/>
    <m/>
    <m/>
    <s v="CHARACTER HOMES"/>
    <m/>
    <s v="2213 AVENGALE DR"/>
    <x v="0"/>
    <s v="Single-family detached"/>
    <x v="0"/>
    <m/>
    <x v="0"/>
    <m/>
  </r>
  <r>
    <n v="510"/>
    <x v="0"/>
    <n v="1"/>
    <n v="2950"/>
    <n v="1"/>
    <d v="2001-08-28T00:00:00"/>
    <s v="Single Family Dwelling"/>
    <n v="1"/>
    <s v="Churchill Area Neighbors"/>
    <n v="4229273"/>
    <n v="870489"/>
    <m/>
    <m/>
    <s v="NELSON BRUCE"/>
    <m/>
    <s v="2621 RIDGEMONT DR"/>
    <x v="0"/>
    <s v="Single-family detached"/>
    <x v="0"/>
    <m/>
    <x v="0"/>
    <m/>
  </r>
  <r>
    <n v="511"/>
    <x v="0"/>
    <n v="1"/>
    <n v="3400"/>
    <n v="1"/>
    <d v="2001-08-28T00:00:00"/>
    <s v="Single Family Dwelling"/>
    <n v="1"/>
    <s v="Santa Clara Community Organization"/>
    <n v="4226640"/>
    <n v="905419"/>
    <m/>
    <m/>
    <s v="BRUCE WIECHERT CUSTOM HOMES"/>
    <m/>
    <s v="435 NAISMITH BLVD"/>
    <x v="0"/>
    <s v="Single-family detached"/>
    <x v="0"/>
    <m/>
    <x v="0"/>
    <m/>
  </r>
  <r>
    <n v="512"/>
    <x v="0"/>
    <n v="1"/>
    <n v="3478"/>
    <n v="1"/>
    <d v="2001-08-28T00:00:00"/>
    <s v="Single Family Dwelling"/>
    <n v="1"/>
    <s v="Northeast Neighbors"/>
    <n v="4243669"/>
    <n v="898859"/>
    <m/>
    <m/>
    <s v="PETERSON LEIF &amp; CINDY"/>
    <m/>
    <s v="2150 ASHBURY DR"/>
    <x v="0"/>
    <s v="Single-family detached"/>
    <x v="0"/>
    <m/>
    <x v="0"/>
    <m/>
  </r>
  <r>
    <n v="513"/>
    <x v="0"/>
    <n v="1"/>
    <n v="3593"/>
    <n v="1"/>
    <d v="2001-08-28T00:00:00"/>
    <s v="Single Family Dwelling"/>
    <n v="1"/>
    <s v="Santa Clara Community Organization"/>
    <n v="4226892"/>
    <n v="905354"/>
    <m/>
    <m/>
    <s v="BRUCE WIECHERT CUSTOM HOMES"/>
    <m/>
    <s v="403 NAISMITH BLVD"/>
    <x v="0"/>
    <s v="Single-family detached"/>
    <x v="0"/>
    <m/>
    <x v="0"/>
    <m/>
  </r>
  <r>
    <n v="514"/>
    <x v="0"/>
    <n v="1"/>
    <n v="3664"/>
    <n v="1"/>
    <d v="2001-08-28T00:00:00"/>
    <s v="Single Family Dwelling"/>
    <n v="1"/>
    <s v="Harlow Neighbors"/>
    <n v="4250585"/>
    <n v="880038"/>
    <m/>
    <m/>
    <s v="FOGELSTROM CO"/>
    <m/>
    <s v="500 COVEY LN"/>
    <x v="0"/>
    <s v="Single-family detached"/>
    <x v="0"/>
    <m/>
    <x v="0"/>
    <m/>
  </r>
  <r>
    <n v="515"/>
    <x v="0"/>
    <n v="1"/>
    <n v="3696"/>
    <n v="1"/>
    <d v="2001-08-28T00:00:00"/>
    <s v="Single Family Dwelling"/>
    <n v="1"/>
    <s v="Active Bethel Citizens"/>
    <n v="4213096"/>
    <n v="889786"/>
    <m/>
    <m/>
    <s v="CENTEX HOMES"/>
    <m/>
    <s v="1604 ADELMAN LP"/>
    <x v="0"/>
    <s v="Single-family detached"/>
    <x v="0"/>
    <m/>
    <x v="0"/>
    <m/>
  </r>
  <r>
    <n v="516"/>
    <x v="0"/>
    <n v="1"/>
    <n v="3653"/>
    <n v="1"/>
    <d v="2001-08-29T00:00:00"/>
    <s v="Single Family Dwelling"/>
    <n v="1"/>
    <s v="Active Bethel Citizens"/>
    <n v="4212402"/>
    <n v="890771"/>
    <m/>
    <m/>
    <s v="FOOTE DEVELOPMENT COMPANY"/>
    <m/>
    <s v="5575 CARDIFF ST"/>
    <x v="0"/>
    <s v="Single-family detached"/>
    <x v="0"/>
    <m/>
    <x v="0"/>
    <m/>
  </r>
  <r>
    <n v="517"/>
    <x v="0"/>
    <n v="1"/>
    <n v="3654"/>
    <n v="1"/>
    <d v="2001-08-29T00:00:00"/>
    <s v="Single Family Dwelling"/>
    <n v="1"/>
    <s v="Active Bethel Citizens"/>
    <n v="4212391"/>
    <n v="890625"/>
    <m/>
    <m/>
    <s v="FOOTE DEVELOPMENT COMPANY"/>
    <m/>
    <s v="5570 CARDIFF ST"/>
    <x v="0"/>
    <s v="Single-family detached"/>
    <x v="0"/>
    <m/>
    <x v="0"/>
    <m/>
  </r>
  <r>
    <n v="518"/>
    <x v="0"/>
    <n v="1"/>
    <n v="3655"/>
    <n v="1"/>
    <d v="2001-08-29T00:00:00"/>
    <s v="Single Family Dwelling"/>
    <n v="1"/>
    <s v="Active Bethel Citizens"/>
    <n v="4212329"/>
    <n v="890629"/>
    <m/>
    <m/>
    <s v="FOOTE DEVELOPMENT COMPANY"/>
    <m/>
    <s v="5588 CARDIFF ST"/>
    <x v="0"/>
    <s v="Single-family detached"/>
    <x v="0"/>
    <m/>
    <x v="0"/>
    <m/>
  </r>
  <r>
    <n v="519"/>
    <x v="0"/>
    <n v="1"/>
    <n v="3656"/>
    <n v="1"/>
    <d v="2001-08-29T00:00:00"/>
    <s v="Single Family Dwelling"/>
    <n v="1"/>
    <s v="Active Bethel Citizens"/>
    <n v="4212333"/>
    <n v="890772"/>
    <m/>
    <m/>
    <s v="FOOTE DEVELOPMENT COMPANY"/>
    <m/>
    <s v="5593 CARDIFF ST"/>
    <x v="0"/>
    <s v="Single-family detached"/>
    <x v="0"/>
    <m/>
    <x v="0"/>
    <m/>
  </r>
  <r>
    <n v="520"/>
    <x v="0"/>
    <n v="1"/>
    <n v="3591"/>
    <n v="1"/>
    <d v="2001-08-30T00:00:00"/>
    <s v="Single Family Dwelling"/>
    <n v="1"/>
    <s v="Northeast Neighbors"/>
    <n v="4244141"/>
    <n v="899040"/>
    <m/>
    <m/>
    <s v="CHARACTER HOMES"/>
    <m/>
    <s v="2214 AVENGALE DR"/>
    <x v="0"/>
    <s v="Single-family detached"/>
    <x v="0"/>
    <m/>
    <x v="0"/>
    <m/>
  </r>
  <r>
    <n v="521"/>
    <x v="0"/>
    <n v="1"/>
    <n v="3706"/>
    <n v="1"/>
    <d v="2001-08-30T00:00:00"/>
    <s v="Single Family Dwelling"/>
    <n v="1"/>
    <s v="Active Bethel Citizens"/>
    <n v="4222039"/>
    <n v="892963"/>
    <m/>
    <m/>
    <s v="HAYDEN HOMES"/>
    <m/>
    <s v="2175 KELSY LN"/>
    <x v="0"/>
    <s v="Single-family detached"/>
    <x v="0"/>
    <m/>
    <x v="0"/>
    <m/>
  </r>
  <r>
    <n v="522"/>
    <x v="0"/>
    <n v="1"/>
    <n v="3727"/>
    <n v="1"/>
    <d v="2001-08-30T00:00:00"/>
    <s v="Single Family Dwelling"/>
    <n v="1"/>
    <s v="Active Bethel Citizens"/>
    <n v="4222164"/>
    <n v="892840"/>
    <m/>
    <m/>
    <s v="HAYDEN HOMES"/>
    <m/>
    <s v="2141 KELSY LN"/>
    <x v="0"/>
    <s v="Single-family detached"/>
    <x v="0"/>
    <m/>
    <x v="0"/>
    <m/>
  </r>
  <r>
    <n v="523"/>
    <x v="0"/>
    <n v="1"/>
    <n v="3731"/>
    <n v="1"/>
    <d v="2001-08-30T00:00:00"/>
    <s v="Single Family Dwelling"/>
    <n v="1"/>
    <s v="Active Bethel Citizens"/>
    <n v="4222082"/>
    <n v="892924"/>
    <m/>
    <m/>
    <s v="HAYDEN HOMES"/>
    <m/>
    <s v="2159 KELSY LN"/>
    <x v="0"/>
    <s v="Single-family detached"/>
    <x v="0"/>
    <m/>
    <x v="0"/>
    <m/>
  </r>
  <r>
    <n v="524"/>
    <x v="0"/>
    <n v="1"/>
    <n v="3352"/>
    <n v="1"/>
    <d v="2001-08-31T00:00:00"/>
    <s v="Single Family Dwelling"/>
    <n v="1"/>
    <s v="Churchill Area Neighbors"/>
    <n v="4226330"/>
    <n v="869880"/>
    <m/>
    <m/>
    <s v="PRIAULX SCOT &amp; LISA"/>
    <m/>
    <s v="3014 WINTERCREEK DR"/>
    <x v="0"/>
    <s v="Single-family detached"/>
    <x v="0"/>
    <m/>
    <x v="0"/>
    <m/>
  </r>
  <r>
    <n v="525"/>
    <x v="0"/>
    <n v="1"/>
    <n v="3557"/>
    <n v="1"/>
    <d v="2001-08-31T00:00:00"/>
    <s v="Single Family Dwelling"/>
    <n v="1"/>
    <s v="Santa Clara Community Organization"/>
    <n v="4227645"/>
    <n v="905001"/>
    <m/>
    <m/>
    <s v="A J BRANDT CONSTRUCTION"/>
    <m/>
    <s v="166 CORTLAND LN"/>
    <x v="0"/>
    <s v="Single-family detached"/>
    <x v="0"/>
    <m/>
    <x v="0"/>
    <m/>
  </r>
  <r>
    <n v="526"/>
    <x v="0"/>
    <n v="1"/>
    <n v="3055"/>
    <n v="1"/>
    <d v="2001-09-04T00:00:00"/>
    <s v="Single Family Dwelling"/>
    <n v="1"/>
    <s v="Harlow Neighbors"/>
    <n v="4248366"/>
    <n v="880815"/>
    <m/>
    <m/>
    <s v="PARADISE DEVELOPMENT CO"/>
    <m/>
    <s v="3333 BOARDWALK AVE"/>
    <x v="0"/>
    <s v="Single-family detached"/>
    <x v="0"/>
    <m/>
    <x v="0"/>
    <m/>
  </r>
  <r>
    <n v="527"/>
    <x v="0"/>
    <n v="1"/>
    <n v="3156"/>
    <n v="1"/>
    <d v="2001-09-04T00:00:00"/>
    <s v="Single Family Dwelling"/>
    <n v="1"/>
    <s v="Santa Clara Community Organization"/>
    <n v="4227842"/>
    <n v="907561"/>
    <m/>
    <m/>
    <s v="OREGON ESTATES LLC"/>
    <m/>
    <s v="4390 KATY LN"/>
    <x v="0"/>
    <s v="Single-family detached"/>
    <x v="0"/>
    <m/>
    <x v="0"/>
    <m/>
  </r>
  <r>
    <n v="528"/>
    <x v="0"/>
    <n v="1"/>
    <n v="3581"/>
    <n v="1"/>
    <d v="2001-09-04T00:00:00"/>
    <s v="Single Family Dwelling"/>
    <n v="1"/>
    <s v="Santa Clara Community Organization"/>
    <n v="4228194"/>
    <n v="907457"/>
    <m/>
    <m/>
    <s v="RUHOFF HOMEBUILDERS INC"/>
    <m/>
    <s v="118 BAMPTON CT"/>
    <x v="0"/>
    <s v="Single-family detached"/>
    <x v="0"/>
    <m/>
    <x v="0"/>
    <m/>
  </r>
  <r>
    <n v="529"/>
    <x v="0"/>
    <n v="1"/>
    <n v="3588"/>
    <n v="1"/>
    <d v="2001-09-04T00:00:00"/>
    <s v="Single Family Dwelling"/>
    <n v="1"/>
    <s v="Northeast Neighbors"/>
    <n v="4250163"/>
    <n v="896420"/>
    <m/>
    <m/>
    <s v="D J S INVESTMENTS L L C"/>
    <m/>
    <s v="2846 MARTINIQUE AVE"/>
    <x v="0"/>
    <s v="Single-family detached"/>
    <x v="0"/>
    <m/>
    <x v="0"/>
    <m/>
  </r>
  <r>
    <n v="530"/>
    <x v="0"/>
    <n v="1"/>
    <n v="3767"/>
    <n v="1"/>
    <d v="2001-09-04T00:00:00"/>
    <s v="Single Family Dwelling"/>
    <n v="1"/>
    <s v="Northeast Neighbors"/>
    <n v="4243099"/>
    <n v="897676"/>
    <m/>
    <m/>
    <s v="PARADISE DEVELOPMENT CO"/>
    <m/>
    <s v="2061 LAKE HARBOR DR"/>
    <x v="0"/>
    <s v="Single-family detached"/>
    <x v="0"/>
    <m/>
    <x v="0"/>
    <m/>
  </r>
  <r>
    <n v="531"/>
    <x v="0"/>
    <n v="1"/>
    <n v="3300"/>
    <n v="1"/>
    <d v="2001-09-05T00:00:00"/>
    <s v="Single Family Dwelling"/>
    <n v="1"/>
    <s v="Santa Clara Community Organization"/>
    <n v="4227574"/>
    <n v="905006"/>
    <m/>
    <m/>
    <s v="CRESCENT HOMES INC"/>
    <m/>
    <s v="3933 HAMPSHIRE LN"/>
    <x v="0"/>
    <s v="Single-family detached"/>
    <x v="0"/>
    <m/>
    <x v="0"/>
    <m/>
  </r>
  <r>
    <n v="532"/>
    <x v="0"/>
    <n v="1"/>
    <n v="3489"/>
    <n v="1"/>
    <d v="2001-09-05T00:00:00"/>
    <s v="Single Family Dwelling"/>
    <n v="1"/>
    <s v="Santa Clara Community Organization"/>
    <n v="4222761"/>
    <n v="902759"/>
    <m/>
    <m/>
    <s v="HOMELAND BUILDERS"/>
    <m/>
    <s v="3483 KORBEL ST"/>
    <x v="0"/>
    <s v="Single-family detached"/>
    <x v="0"/>
    <m/>
    <x v="0"/>
    <m/>
  </r>
  <r>
    <n v="533"/>
    <x v="0"/>
    <n v="1"/>
    <n v="3561"/>
    <n v="1"/>
    <d v="2001-09-05T00:00:00"/>
    <s v="Single Family Dwelling"/>
    <n v="1"/>
    <s v="Santa Clara Community Organization"/>
    <n v="4222785"/>
    <n v="902547"/>
    <m/>
    <m/>
    <s v="HOMELAND BUILDERS"/>
    <m/>
    <s v="3425 KORBEL ST"/>
    <x v="0"/>
    <s v="Single-family detached"/>
    <x v="0"/>
    <m/>
    <x v="0"/>
    <m/>
  </r>
  <r>
    <n v="534"/>
    <x v="0"/>
    <n v="1"/>
    <n v="3846"/>
    <n v="1"/>
    <d v="2001-09-05T00:00:00"/>
    <s v="Single Family Dwelling"/>
    <n v="1"/>
    <s v="Active Bethel Citizens"/>
    <n v="4213093"/>
    <n v="889943"/>
    <m/>
    <m/>
    <s v="CENTEX HOMES"/>
    <m/>
    <s v="1601 ADELMAN LP"/>
    <x v="0"/>
    <s v="Single-family detached"/>
    <x v="0"/>
    <m/>
    <x v="0"/>
    <m/>
  </r>
  <r>
    <n v="535"/>
    <x v="0"/>
    <n v="1"/>
    <n v="3931"/>
    <n v="1"/>
    <d v="2001-09-05T00:00:00"/>
    <s v="Single Family Dwelling"/>
    <n v="1"/>
    <s v="Santa Clara Community Organization"/>
    <n v="4225932"/>
    <n v="905103"/>
    <m/>
    <m/>
    <s v="BRUCE WIECHERT CUSTOM HOMES"/>
    <m/>
    <s v="537 NAISMITH BLVD"/>
    <x v="0"/>
    <s v="Single-family detached"/>
    <x v="0"/>
    <m/>
    <x v="0"/>
    <m/>
  </r>
  <r>
    <n v="536"/>
    <x v="0"/>
    <n v="1"/>
    <n v="3955"/>
    <n v="1"/>
    <d v="2001-09-05T00:00:00"/>
    <s v="Mfg Home Park or Court"/>
    <n v="1"/>
    <s v="Active Bethel Citizens"/>
    <n v="4221410"/>
    <n v="887952"/>
    <m/>
    <s v="Songbrook MH Park"/>
    <s v="ROYAL PROPERTY CORP"/>
    <m/>
    <s v="4055 ROYAL AVE, Unit 53"/>
    <x v="0"/>
    <s v="Single-family detached"/>
    <x v="0"/>
    <m/>
    <x v="0"/>
    <m/>
  </r>
  <r>
    <n v="537"/>
    <x v="0"/>
    <n v="1"/>
    <n v="3766"/>
    <n v="1"/>
    <d v="2001-09-06T00:00:00"/>
    <s v="Single Family Dwelling"/>
    <n v="1"/>
    <s v="Northeast Neighbors"/>
    <n v="4243109"/>
    <n v="897878"/>
    <m/>
    <m/>
    <s v="PARADISE DEVELOPMENT CO"/>
    <m/>
    <s v="2037 LAKE WIND DR"/>
    <x v="0"/>
    <s v="Single-family detached"/>
    <x v="0"/>
    <m/>
    <x v="0"/>
    <m/>
  </r>
  <r>
    <n v="538"/>
    <x v="0"/>
    <n v="1"/>
    <n v="3054"/>
    <n v="1"/>
    <d v="2001-09-07T00:00:00"/>
    <s v="Single Family Dwelling"/>
    <n v="1"/>
    <s v="Harlow Neighbors"/>
    <n v="4251163"/>
    <n v="889569"/>
    <m/>
    <m/>
    <s v="L RANDALL BRANT CUSTOM HOMES"/>
    <m/>
    <s v="3526 PRESTON ST"/>
    <x v="0"/>
    <s v="Single-family detached"/>
    <x v="0"/>
    <m/>
    <x v="0"/>
    <m/>
  </r>
  <r>
    <n v="539"/>
    <x v="0"/>
    <n v="1"/>
    <n v="3548"/>
    <n v="1"/>
    <d v="2001-09-10T00:00:00"/>
    <s v="Single Family Dwelling"/>
    <n v="1"/>
    <s v="Northeast Neighbors"/>
    <n v="4249443"/>
    <n v="896911"/>
    <m/>
    <m/>
    <s v="ANSLOW &amp; DEGENEAULT"/>
    <m/>
    <s v="3073 GRAND CAYMAN DR"/>
    <x v="0"/>
    <s v="Single-family detached"/>
    <x v="0"/>
    <m/>
    <x v="0"/>
    <m/>
  </r>
  <r>
    <n v="540"/>
    <x v="0"/>
    <n v="1"/>
    <n v="3630"/>
    <n v="1"/>
    <d v="2001-09-10T00:00:00"/>
    <s v="Single Family Dwelling"/>
    <n v="1"/>
    <s v="Harlow Neighbors"/>
    <n v="4250528"/>
    <n v="880049"/>
    <m/>
    <m/>
    <s v="FOGELSTROM CO"/>
    <m/>
    <s v="502 COVEY LN"/>
    <x v="0"/>
    <s v="Single-family detached"/>
    <x v="0"/>
    <m/>
    <x v="0"/>
    <m/>
  </r>
  <r>
    <n v="541"/>
    <x v="0"/>
    <n v="1"/>
    <n v="3861"/>
    <n v="1"/>
    <d v="2001-09-10T00:00:00"/>
    <s v="Single Family Dwelling"/>
    <n v="1"/>
    <s v="Santa Clara Community Organization"/>
    <n v="4226497"/>
    <n v="905253"/>
    <m/>
    <m/>
    <s v="BRUCE WIECHERT CUSTOM HOMES"/>
    <m/>
    <s v="456 NAISMITH BLVD"/>
    <x v="0"/>
    <s v="Single-family detached"/>
    <x v="0"/>
    <m/>
    <x v="0"/>
    <m/>
  </r>
  <r>
    <n v="542"/>
    <x v="0"/>
    <n v="1"/>
    <n v="3899"/>
    <n v="1"/>
    <d v="2001-09-10T00:00:00"/>
    <s v="Single Family Dwelling"/>
    <n v="1"/>
    <s v="River Road Community Organization"/>
    <n v="4230681"/>
    <n v="892073"/>
    <m/>
    <m/>
    <s v="BREEDEN BROS INC"/>
    <m/>
    <s v="310 BRIANA LN"/>
    <x v="0"/>
    <s v="Single-family detached"/>
    <x v="0"/>
    <m/>
    <x v="0"/>
    <m/>
  </r>
  <r>
    <n v="543"/>
    <x v="0"/>
    <n v="1"/>
    <n v="3920"/>
    <n v="1"/>
    <d v="2001-09-10T00:00:00"/>
    <s v="Single Family Dwelling"/>
    <n v="1"/>
    <s v="Santa Clara Community Organization"/>
    <n v="4224922"/>
    <n v="906432"/>
    <m/>
    <m/>
    <s v="BREEDEN BROS INC"/>
    <m/>
    <s v="4293 TORRINGTON AVE"/>
    <x v="0"/>
    <s v="Single-family detached"/>
    <x v="0"/>
    <m/>
    <x v="0"/>
    <m/>
  </r>
  <r>
    <n v="544"/>
    <x v="0"/>
    <n v="1"/>
    <n v="3650"/>
    <n v="1"/>
    <d v="2001-09-12T00:00:00"/>
    <s v="Single Family Dwelling"/>
    <n v="1"/>
    <s v="Active Bethel Citizens"/>
    <n v="4212513"/>
    <n v="890622"/>
    <m/>
    <m/>
    <s v="FOOTE DEVELOPMENT COMPANY"/>
    <m/>
    <s v="5554 CARDIFF ST"/>
    <x v="0"/>
    <s v="Single-family detached"/>
    <x v="0"/>
    <m/>
    <x v="0"/>
    <m/>
  </r>
  <r>
    <n v="545"/>
    <x v="0"/>
    <n v="1"/>
    <n v="3651"/>
    <n v="1"/>
    <d v="2001-09-12T00:00:00"/>
    <s v="Single Family Dwelling"/>
    <n v="1"/>
    <s v="Active Bethel Citizens"/>
    <n v="4212454"/>
    <n v="890625"/>
    <m/>
    <m/>
    <s v="FOOTE DEVELOPMENT COMPANY"/>
    <m/>
    <s v="5562 CARDIFF ST"/>
    <x v="0"/>
    <s v="Single-family detached"/>
    <x v="0"/>
    <m/>
    <x v="0"/>
    <m/>
  </r>
  <r>
    <n v="546"/>
    <x v="0"/>
    <n v="1"/>
    <n v="3657"/>
    <n v="1"/>
    <d v="2001-09-12T00:00:00"/>
    <s v="Single Family Dwelling"/>
    <n v="1"/>
    <s v="Active Bethel Citizens"/>
    <n v="4212465"/>
    <n v="890768"/>
    <m/>
    <m/>
    <s v="FOOTE DEVELOPMENT COMPANY"/>
    <m/>
    <s v="5569 CARDIFF ST"/>
    <x v="0"/>
    <s v="Single-family detached"/>
    <x v="0"/>
    <m/>
    <x v="0"/>
    <m/>
  </r>
  <r>
    <n v="547"/>
    <x v="0"/>
    <n v="1"/>
    <n v="3658"/>
    <n v="1"/>
    <d v="2001-09-12T00:00:00"/>
    <s v="Single Family Dwelling"/>
    <n v="1"/>
    <s v="Active Bethel Citizens"/>
    <n v="4212524"/>
    <n v="890767"/>
    <m/>
    <m/>
    <s v="FOOTE MIKE"/>
    <m/>
    <s v="5561 CARDIFF ST"/>
    <x v="0"/>
    <s v="Single-family detached"/>
    <x v="0"/>
    <m/>
    <x v="0"/>
    <m/>
  </r>
  <r>
    <n v="548"/>
    <x v="0"/>
    <n v="1"/>
    <n v="3592"/>
    <n v="1"/>
    <d v="2001-09-14T00:00:00"/>
    <s v="Single Family Dwelling"/>
    <n v="1"/>
    <s v="Northeast Neighbors"/>
    <n v="4244084"/>
    <n v="899606"/>
    <m/>
    <m/>
    <s v="KAST CONSTRUCTION INC"/>
    <m/>
    <s v="3795 MARCELLA DR"/>
    <x v="0"/>
    <s v="Single-family detached"/>
    <x v="0"/>
    <m/>
    <x v="0"/>
    <m/>
  </r>
  <r>
    <n v="549"/>
    <x v="0"/>
    <n v="1"/>
    <n v="3993"/>
    <n v="1"/>
    <d v="2001-09-14T00:00:00"/>
    <s v="Single Family Dwelling"/>
    <n v="1"/>
    <s v="Far West Neighborhood Association"/>
    <n v="4231430"/>
    <n v="874939"/>
    <m/>
    <m/>
    <s v="LONG JOHN &amp; JENNINGS NANCY"/>
    <m/>
    <s v="2005 ARTHUR ST"/>
    <x v="0"/>
    <s v="Single-family detached"/>
    <x v="0"/>
    <m/>
    <x v="0"/>
    <m/>
  </r>
  <r>
    <n v="550"/>
    <x v="0"/>
    <n v="1"/>
    <n v="3607"/>
    <n v="1"/>
    <d v="2001-09-17T00:00:00"/>
    <s v="Single Family Dwelling"/>
    <n v="1"/>
    <s v="Santa Clara Community Organization"/>
    <n v="4231649"/>
    <n v="903128"/>
    <m/>
    <m/>
    <s v="BONNIN RAY"/>
    <m/>
    <s v="496 WILKES DR"/>
    <x v="0"/>
    <s v="Single-family detached"/>
    <x v="0"/>
    <m/>
    <x v="0"/>
    <m/>
  </r>
  <r>
    <n v="551"/>
    <x v="0"/>
    <n v="1"/>
    <n v="3640"/>
    <n v="1"/>
    <d v="2001-09-17T00:00:00"/>
    <s v="Single Family Dwelling"/>
    <n v="1"/>
    <s v="Churchill Area Neighbors"/>
    <n v="4228815"/>
    <n v="870047"/>
    <m/>
    <m/>
    <s v="LIRA JOEL &amp; ALLISON"/>
    <m/>
    <s v="2688 RIDGEMONT DR"/>
    <x v="0"/>
    <s v="Single-family detached"/>
    <x v="0"/>
    <m/>
    <x v="0"/>
    <m/>
  </r>
  <r>
    <n v="552"/>
    <x v="0"/>
    <n v="1"/>
    <n v="3729"/>
    <n v="1"/>
    <d v="2001-09-17T00:00:00"/>
    <s v="Single Family Dwelling"/>
    <n v="1"/>
    <s v="Active Bethel Citizens"/>
    <n v="4222122"/>
    <n v="892883"/>
    <m/>
    <m/>
    <s v="HAYDEN HOMES"/>
    <m/>
    <s v="2147 KELSY LN"/>
    <x v="0"/>
    <s v="Single-family detached"/>
    <x v="0"/>
    <m/>
    <x v="0"/>
    <m/>
  </r>
  <r>
    <n v="553"/>
    <x v="0"/>
    <n v="1"/>
    <n v="4340"/>
    <n v="1"/>
    <d v="2001-09-17T00:00:00"/>
    <s v="Mfg Home Park or Court"/>
    <n v="1"/>
    <s v="Trainsong Neighbors"/>
    <n v="4227442"/>
    <n v="886598"/>
    <m/>
    <m/>
    <s v="M &amp; J INVESTMENTS"/>
    <s v="ZUNIGA HERMENEGILDO"/>
    <s v="717 HWY 99N, Unit 24"/>
    <x v="0"/>
    <s v="Single-family detached"/>
    <x v="0"/>
    <m/>
    <x v="0"/>
    <m/>
  </r>
  <r>
    <n v="554"/>
    <x v="0"/>
    <n v="1"/>
    <n v="4020"/>
    <n v="1"/>
    <d v="2001-09-18T00:00:00"/>
    <s v="Single Family Dwelling"/>
    <n v="1"/>
    <s v="Harlow Neighbors"/>
    <n v="4246740"/>
    <n v="891689"/>
    <m/>
    <m/>
    <s v="OFFET DON"/>
    <m/>
    <s v="2802 ELYSIUM AVE"/>
    <x v="0"/>
    <s v="Single-family detached"/>
    <x v="0"/>
    <m/>
    <x v="0"/>
    <m/>
  </r>
  <r>
    <n v="555"/>
    <x v="0"/>
    <n v="1"/>
    <n v="3466"/>
    <n v="1"/>
    <d v="2001-09-19T00:00:00"/>
    <s v="Single Family Dwelling"/>
    <n v="1"/>
    <s v="Santa Clara Community Organization"/>
    <n v="4224433"/>
    <n v="904676"/>
    <m/>
    <m/>
    <s v="COZY HOMES BY TOM WIRFS DBA"/>
    <m/>
    <s v="1083 TYSON LN"/>
    <x v="0"/>
    <s v="Single-family detached"/>
    <x v="0"/>
    <m/>
    <x v="0"/>
    <m/>
  </r>
  <r>
    <n v="556"/>
    <x v="0"/>
    <n v="1"/>
    <n v="4409"/>
    <n v="1"/>
    <d v="2001-09-19T00:00:00"/>
    <s v="Mfg Home Park or Court"/>
    <n v="1"/>
    <s v="Active Bethel Citizens"/>
    <n v="4217939"/>
    <n v="886467"/>
    <m/>
    <s v="Mobile Towne West MH Park"/>
    <s v="DOWTY SHANE"/>
    <m/>
    <s v="555 N DANEBO AVE, Unit 141"/>
    <x v="0"/>
    <s v="Single-family detached"/>
    <x v="0"/>
    <m/>
    <x v="0"/>
    <m/>
  </r>
  <r>
    <n v="557"/>
    <x v="0"/>
    <n v="1"/>
    <n v="3818"/>
    <n v="1"/>
    <d v="2001-09-20T00:00:00"/>
    <s v="Single Family Dwelling"/>
    <n v="1"/>
    <s v="Northeast Neighbors"/>
    <n v="4241842"/>
    <n v="898175"/>
    <m/>
    <m/>
    <s v="ALL BUILD CONSTRUCTION INC"/>
    <m/>
    <s v="3420 RIVER POINTE DR"/>
    <x v="0"/>
    <s v="Single-family detached"/>
    <x v="0"/>
    <m/>
    <x v="0"/>
    <m/>
  </r>
  <r>
    <n v="558"/>
    <x v="0"/>
    <n v="1"/>
    <n v="4357"/>
    <n v="1"/>
    <d v="2001-09-20T00:00:00"/>
    <s v="Mfg Home Park or Court"/>
    <n v="1"/>
    <s v="Active Bethel Citizens"/>
    <n v="4215055"/>
    <n v="891734"/>
    <m/>
    <s v="Woodland Park Estates"/>
    <s v="WOODLAND PARK ESTATES"/>
    <s v="BOSWELL KATIE"/>
    <s v="1699 N TERRY ST, Unit 287"/>
    <x v="0"/>
    <s v="Single-family detached"/>
    <x v="0"/>
    <m/>
    <x v="0"/>
    <m/>
  </r>
  <r>
    <n v="559"/>
    <x v="0"/>
    <n v="1"/>
    <n v="3990"/>
    <n v="1"/>
    <d v="2001-09-21T00:00:00"/>
    <s v="Mfg Home - Not in a Park"/>
    <n v="1"/>
    <s v="River Road Community Organization"/>
    <n v="4224434"/>
    <n v="896937"/>
    <m/>
    <m/>
    <s v="GREEN RICH &amp; JERI"/>
    <m/>
    <s v="1557 SKIPPER AVE"/>
    <x v="0"/>
    <s v="Single-family detached"/>
    <x v="0"/>
    <m/>
    <x v="0"/>
    <m/>
  </r>
  <r>
    <n v="560"/>
    <x v="0"/>
    <n v="1"/>
    <n v="4175"/>
    <n v="1"/>
    <d v="2001-09-21T00:00:00"/>
    <s v="Single Family Dwelling"/>
    <n v="1"/>
    <s v="Active Bethel Citizens"/>
    <n v="4210127"/>
    <n v="892705"/>
    <m/>
    <m/>
    <s v="BRUCE WIECHERT CUSTOM HOMES"/>
    <m/>
    <s v="6049 PINE RIDGE PL"/>
    <x v="0"/>
    <s v="Single-family detached"/>
    <x v="0"/>
    <m/>
    <x v="0"/>
    <m/>
  </r>
  <r>
    <n v="561"/>
    <x v="0"/>
    <n v="1"/>
    <n v="2988"/>
    <n v="1"/>
    <d v="2001-09-25T00:00:00"/>
    <s v="Single Family Dwelling"/>
    <n v="1"/>
    <s v="Crest Drive Citizens Association"/>
    <n v="4236749"/>
    <n v="865389"/>
    <m/>
    <m/>
    <s v="BREEDEN BROS INC--DUPLICATE"/>
    <m/>
    <s v="3950 MONROE ST"/>
    <x v="0"/>
    <s v="Single-family detached"/>
    <x v="0"/>
    <m/>
    <x v="0"/>
    <m/>
  </r>
  <r>
    <n v="562"/>
    <x v="0"/>
    <n v="1"/>
    <n v="3674"/>
    <n v="1"/>
    <d v="2001-09-25T00:00:00"/>
    <s v="Single Family Dwelling"/>
    <n v="1"/>
    <s v="Southeast Neighbors"/>
    <n v="4244186"/>
    <n v="864392"/>
    <m/>
    <m/>
    <s v="BATCHELOR JACK JR"/>
    <m/>
    <s v="1196 E 41ST AVE"/>
    <x v="0"/>
    <s v="Single-family detached"/>
    <x v="0"/>
    <m/>
    <x v="0"/>
    <m/>
  </r>
  <r>
    <n v="563"/>
    <x v="0"/>
    <n v="1"/>
    <n v="4167"/>
    <n v="1"/>
    <d v="2001-09-25T00:00:00"/>
    <s v="Single Family Dwelling"/>
    <n v="1"/>
    <s v="Santa Clara Community Organization"/>
    <n v="4224431"/>
    <n v="906062"/>
    <m/>
    <m/>
    <s v="BREEDEN BROS INC"/>
    <m/>
    <s v="4141 SABRENA AVE"/>
    <x v="0"/>
    <s v="Single-family detached"/>
    <x v="0"/>
    <m/>
    <x v="0"/>
    <m/>
  </r>
  <r>
    <n v="564"/>
    <x v="0"/>
    <n v="1"/>
    <n v="3462"/>
    <n v="1"/>
    <d v="2001-09-26T00:00:00"/>
    <s v="Single Family Dwelling"/>
    <n v="1"/>
    <s v="Northeast Neighbors"/>
    <n v="4245144"/>
    <n v="895861"/>
    <m/>
    <m/>
    <s v="PARADISE DEVELOPMENT CO"/>
    <m/>
    <s v="2957 CHERYL ST"/>
    <x v="0"/>
    <s v="Single-family detached"/>
    <x v="0"/>
    <m/>
    <x v="0"/>
    <m/>
  </r>
  <r>
    <n v="565"/>
    <x v="0"/>
    <n v="1"/>
    <n v="3031"/>
    <n v="1"/>
    <d v="2001-09-27T00:00:00"/>
    <s v="Apartment  5-19 Units"/>
    <n v="8"/>
    <s v="West University Neighbors"/>
    <n v="4242272"/>
    <n v="875579"/>
    <m/>
    <m/>
    <s v="ANSLOW &amp; DEGENEAULT"/>
    <m/>
    <s v="1772 HILYARD ST"/>
    <x v="0"/>
    <s v="Five or more units"/>
    <x v="1"/>
    <m/>
    <x v="1"/>
    <s v="Yes"/>
  </r>
  <r>
    <n v="566"/>
    <x v="0"/>
    <n v="1"/>
    <n v="4067"/>
    <n v="1"/>
    <d v="2001-09-27T00:00:00"/>
    <s v="Single Family Dwelling"/>
    <n v="1"/>
    <s v="Active Bethel Citizens"/>
    <n v="4213278"/>
    <n v="889057"/>
    <m/>
    <m/>
    <s v="CENTEX HOMES"/>
    <m/>
    <s v="5508 DONOHOE AVE"/>
    <x v="0"/>
    <s v="Single-family detached"/>
    <x v="0"/>
    <m/>
    <x v="0"/>
    <m/>
  </r>
  <r>
    <n v="567"/>
    <x v="0"/>
    <n v="1"/>
    <n v="4178"/>
    <n v="1"/>
    <d v="2001-09-27T00:00:00"/>
    <s v="Single Family Dwelling"/>
    <n v="1"/>
    <s v="Active Bethel Citizens"/>
    <n v="4213217"/>
    <n v="889060"/>
    <m/>
    <m/>
    <s v="CENTEX HOMES"/>
    <m/>
    <s v="5516 DONOHOE AVE"/>
    <x v="0"/>
    <s v="Single-family detached"/>
    <x v="0"/>
    <m/>
    <x v="0"/>
    <m/>
  </r>
  <r>
    <n v="568"/>
    <x v="0"/>
    <n v="1"/>
    <n v="3580"/>
    <n v="1"/>
    <d v="2001-10-01T00:00:00"/>
    <s v="Single Family Dwelling"/>
    <n v="1"/>
    <s v="Santa Clara Community Organization"/>
    <n v="4232412"/>
    <n v="903915"/>
    <m/>
    <m/>
    <s v="TOUCHSTONE DEVELOPMENT"/>
    <m/>
    <s v="3725 JULIA LP"/>
    <x v="0"/>
    <s v="Single-family detached"/>
    <x v="0"/>
    <m/>
    <x v="0"/>
    <m/>
  </r>
  <r>
    <n v="569"/>
    <x v="0"/>
    <n v="1"/>
    <n v="3750"/>
    <n v="1"/>
    <d v="2001-10-01T00:00:00"/>
    <s v="Single Family Dwelling"/>
    <n v="1"/>
    <s v="Southeast Neighbors"/>
    <n v="4244616"/>
    <n v="866232"/>
    <m/>
    <m/>
    <s v="NIEMEYER FRED J"/>
    <m/>
    <s v="3777 ONYX ST"/>
    <x v="0"/>
    <s v="Single-family detached"/>
    <x v="0"/>
    <m/>
    <x v="0"/>
    <m/>
  </r>
  <r>
    <n v="570"/>
    <x v="0"/>
    <n v="1"/>
    <n v="4174"/>
    <n v="1"/>
    <d v="2001-10-01T00:00:00"/>
    <s v="Single Family Dwelling"/>
    <n v="1"/>
    <s v="Active Bethel Citizens"/>
    <n v="4209947"/>
    <n v="891435"/>
    <m/>
    <m/>
    <s v="BRUCE WIECHERT CUSTOM HOMES"/>
    <m/>
    <s v="6071 KISTLER LN"/>
    <x v="0"/>
    <s v="Single-family detached"/>
    <x v="0"/>
    <m/>
    <x v="0"/>
    <m/>
  </r>
  <r>
    <n v="571"/>
    <x v="0"/>
    <n v="1"/>
    <n v="3876"/>
    <n v="1"/>
    <d v="2001-10-02T00:00:00"/>
    <s v="Single Family Dwelling"/>
    <n v="1"/>
    <s v="Churchill Area Neighbors"/>
    <n v="4226051"/>
    <n v="871660"/>
    <m/>
    <m/>
    <s v="KILBY &amp; SONNEN PROJECT LLC"/>
    <m/>
    <s v="3622 COLONY OAKS DR"/>
    <x v="0"/>
    <s v="Single-family detached"/>
    <x v="0"/>
    <m/>
    <x v="0"/>
    <m/>
  </r>
  <r>
    <n v="572"/>
    <x v="0"/>
    <n v="1"/>
    <n v="4371"/>
    <n v="1"/>
    <d v="2001-10-02T00:00:00"/>
    <s v="Single Family Dwelling"/>
    <n v="1"/>
    <s v="Northeast Neighbors"/>
    <n v="4243692"/>
    <n v="898999"/>
    <m/>
    <m/>
    <s v="RUHOFF HOMEBUILDERS INC"/>
    <m/>
    <s v="2157 ASHBURY DR"/>
    <x v="0"/>
    <s v="Single-family detached"/>
    <x v="0"/>
    <m/>
    <x v="0"/>
    <m/>
  </r>
  <r>
    <n v="573"/>
    <x v="0"/>
    <n v="1"/>
    <n v="4397"/>
    <n v="1"/>
    <d v="2001-10-02T00:00:00"/>
    <s v="Single Family Dwelling"/>
    <n v="1"/>
    <s v="Active Bethel Citizens"/>
    <n v="4210725"/>
    <n v="891487"/>
    <m/>
    <m/>
    <s v="PETRA UNLIMITED INC"/>
    <m/>
    <s v="1574 CALISTOGA CT"/>
    <x v="0"/>
    <s v="Single-family detached"/>
    <x v="0"/>
    <m/>
    <x v="0"/>
    <m/>
  </r>
  <r>
    <n v="574"/>
    <x v="0"/>
    <n v="1"/>
    <n v="4221"/>
    <n v="1"/>
    <d v="2001-10-03T00:00:00"/>
    <s v="Single Family Dwelling"/>
    <n v="1"/>
    <s v="Northeast Neighbors"/>
    <n v="4245400"/>
    <n v="895823"/>
    <m/>
    <m/>
    <s v="MELTEBEKE BUILT"/>
    <m/>
    <s v="2210 DEVON AVE"/>
    <x v="0"/>
    <s v="Single-family detached"/>
    <x v="0"/>
    <m/>
    <x v="0"/>
    <m/>
  </r>
  <r>
    <n v="575"/>
    <x v="0"/>
    <n v="1"/>
    <n v="4658"/>
    <n v="1"/>
    <d v="2001-10-03T00:00:00"/>
    <s v="Mfg Home Park or Court"/>
    <n v="1"/>
    <s v="Active Bethel Citizens"/>
    <n v="4222078"/>
    <n v="885845"/>
    <m/>
    <s v="Elmira Estates MH Park"/>
    <s v="M &amp; M LAND &amp; CATTLE"/>
    <m/>
    <s v="544 TANEY ST"/>
    <x v="0"/>
    <s v="Single-family detached"/>
    <x v="0"/>
    <m/>
    <x v="0"/>
    <m/>
  </r>
  <r>
    <n v="576"/>
    <x v="0"/>
    <n v="1"/>
    <n v="4661"/>
    <n v="1"/>
    <d v="2001-10-03T00:00:00"/>
    <s v="Mfg Home Park or Court"/>
    <n v="1"/>
    <s v="Active Bethel Citizens"/>
    <n v="4222262"/>
    <n v="885810"/>
    <m/>
    <s v="Elmira Estates MH Park"/>
    <s v="M &amp; M LAND &amp; CATTLE"/>
    <m/>
    <s v="533 TANEY ST"/>
    <x v="0"/>
    <s v="Single-family detached"/>
    <x v="0"/>
    <m/>
    <x v="0"/>
    <m/>
  </r>
  <r>
    <n v="577"/>
    <x v="0"/>
    <n v="1"/>
    <n v="4662"/>
    <n v="1"/>
    <d v="2001-10-03T00:00:00"/>
    <s v="Mfg Home Park or Court"/>
    <n v="1"/>
    <s v="Active Bethel Citizens"/>
    <n v="4222513"/>
    <n v="885963"/>
    <m/>
    <s v="Elmira Estates MH Park"/>
    <s v="M &amp; M LAND &amp; CATTLE"/>
    <m/>
    <s v="3844 TROY WAY"/>
    <x v="0"/>
    <s v="Single-family detached"/>
    <x v="0"/>
    <m/>
    <x v="0"/>
    <m/>
  </r>
  <r>
    <n v="578"/>
    <x v="0"/>
    <n v="1"/>
    <n v="4663"/>
    <n v="1"/>
    <d v="2001-10-03T00:00:00"/>
    <s v="Mfg Home Park or Court"/>
    <n v="1"/>
    <s v="Active Bethel Citizens"/>
    <n v="4222261"/>
    <n v="885716"/>
    <m/>
    <s v="Elmira Estates MH Park"/>
    <s v="M &amp; M LAND &amp; CATTLE"/>
    <m/>
    <s v="503 TANEY ST"/>
    <x v="0"/>
    <s v="Single-family detached"/>
    <x v="0"/>
    <m/>
    <x v="0"/>
    <m/>
  </r>
  <r>
    <n v="579"/>
    <x v="0"/>
    <n v="1"/>
    <n v="4664"/>
    <n v="1"/>
    <d v="2001-10-03T00:00:00"/>
    <s v="Mfg Home Park or Court"/>
    <n v="1"/>
    <s v="Active Bethel Citizens"/>
    <n v="4222514"/>
    <n v="886056"/>
    <m/>
    <s v="Elmira Estates MH Park"/>
    <s v="M &amp; M LAND &amp; CATTLE"/>
    <m/>
    <s v="3839 TROY WAY"/>
    <x v="0"/>
    <s v="Single-family detached"/>
    <x v="0"/>
    <m/>
    <x v="0"/>
    <m/>
  </r>
  <r>
    <n v="580"/>
    <x v="0"/>
    <n v="1"/>
    <n v="4665"/>
    <n v="1"/>
    <d v="2001-10-03T00:00:00"/>
    <s v="Mfg Home Park or Court"/>
    <n v="1"/>
    <s v="Active Bethel Citizens"/>
    <n v="4222236"/>
    <n v="885959"/>
    <m/>
    <s v="Elmira Estates MH Park"/>
    <s v="M &amp; M LAND &amp; CATTLE"/>
    <m/>
    <s v="575 TANEY ST"/>
    <x v="0"/>
    <s v="Single-family detached"/>
    <x v="0"/>
    <m/>
    <x v="0"/>
    <m/>
  </r>
  <r>
    <n v="581"/>
    <x v="0"/>
    <n v="1"/>
    <n v="3523"/>
    <n v="1"/>
    <d v="2001-10-05T00:00:00"/>
    <s v="Single Family Dwelling"/>
    <n v="1"/>
    <s v="River Road Community Organization"/>
    <n v="4230446"/>
    <n v="892082"/>
    <m/>
    <m/>
    <s v="BREEDEN BROS INC"/>
    <m/>
    <s v="370 BRIANA LN"/>
    <x v="0"/>
    <s v="Single-family detached"/>
    <x v="0"/>
    <m/>
    <x v="0"/>
    <m/>
  </r>
  <r>
    <n v="582"/>
    <x v="0"/>
    <n v="1"/>
    <n v="4173"/>
    <n v="1"/>
    <d v="2001-10-05T00:00:00"/>
    <s v="Single Family Dwelling"/>
    <n v="1"/>
    <s v="Active Bethel Citizens"/>
    <n v="4210374"/>
    <n v="891416"/>
    <m/>
    <m/>
    <s v="BRUCE WIECHERT CUSTOM HOMES"/>
    <m/>
    <s v="5983 KISTLER LN"/>
    <x v="0"/>
    <s v="Single-family detached"/>
    <x v="0"/>
    <m/>
    <x v="0"/>
    <m/>
  </r>
  <r>
    <n v="583"/>
    <x v="0"/>
    <n v="1"/>
    <n v="4247"/>
    <n v="1"/>
    <d v="2001-10-05T00:00:00"/>
    <s v="Single Family Dwelling"/>
    <n v="1"/>
    <s v="Santa Clara Community Organization"/>
    <n v="4227852"/>
    <n v="905210"/>
    <m/>
    <m/>
    <s v="BRUCE WIECHERT CUSTOM HOMES"/>
    <m/>
    <s v="250 NAISMITH BLVD"/>
    <x v="0"/>
    <s v="Single-family detached"/>
    <x v="0"/>
    <m/>
    <x v="0"/>
    <m/>
  </r>
  <r>
    <n v="584"/>
    <x v="0"/>
    <n v="1"/>
    <n v="4465"/>
    <n v="1"/>
    <d v="2001-10-05T00:00:00"/>
    <s v="Single Family Dwelling"/>
    <n v="1"/>
    <s v="Santa Clara Community Organization"/>
    <n v="4224629"/>
    <n v="905598"/>
    <m/>
    <m/>
    <s v="BREEDEN BROS INC"/>
    <m/>
    <s v="375 LYNNBROOK DR"/>
    <x v="0"/>
    <s v="Single-family detached"/>
    <x v="0"/>
    <m/>
    <x v="0"/>
    <m/>
  </r>
  <r>
    <n v="585"/>
    <x v="0"/>
    <n v="1"/>
    <n v="4065"/>
    <n v="1"/>
    <d v="2001-10-08T00:00:00"/>
    <s v="Single Family Dwelling"/>
    <n v="1"/>
    <s v="Active Bethel Citizens"/>
    <n v="4222873"/>
    <n v="893178"/>
    <m/>
    <m/>
    <s v="CENTEX HOMES"/>
    <m/>
    <s v="3821 CENTURY DR"/>
    <x v="0"/>
    <s v="Single-family detached"/>
    <x v="0"/>
    <m/>
    <x v="0"/>
    <m/>
  </r>
  <r>
    <n v="586"/>
    <x v="0"/>
    <n v="1"/>
    <n v="4068"/>
    <n v="1"/>
    <d v="2001-10-08T00:00:00"/>
    <s v="Single Family Dwelling"/>
    <n v="1"/>
    <s v="Active Bethel Citizens"/>
    <n v="4222871"/>
    <n v="893123"/>
    <m/>
    <m/>
    <s v="CENTEX HOMES"/>
    <m/>
    <s v="3815 CENTURY DR"/>
    <x v="0"/>
    <s v="Single-family detached"/>
    <x v="0"/>
    <m/>
    <x v="0"/>
    <m/>
  </r>
  <r>
    <n v="587"/>
    <x v="0"/>
    <n v="1"/>
    <n v="4278"/>
    <n v="1"/>
    <d v="2001-10-08T00:00:00"/>
    <s v="Single Family Dwelling"/>
    <n v="1"/>
    <s v="Santa Clara Community Organization"/>
    <n v="4227259"/>
    <n v="909085"/>
    <m/>
    <m/>
    <s v="HEITMAN CUSTOM HOMES"/>
    <m/>
    <s v="80 DANIEL DR"/>
    <x v="0"/>
    <s v="Single-family detached"/>
    <x v="0"/>
    <m/>
    <x v="0"/>
    <m/>
  </r>
  <r>
    <n v="588"/>
    <x v="0"/>
    <n v="1"/>
    <n v="3407"/>
    <n v="1"/>
    <d v="2001-10-09T00:00:00"/>
    <s v="Apartment  1-4 Units"/>
    <n v="4"/>
    <s v="Santa Clara Community Organization"/>
    <n v="4231482"/>
    <n v="898259"/>
    <m/>
    <s v="Green Leaf Village"/>
    <s v="METROPOLITAN AFFORD HOUSING"/>
    <s v="GREEN LEAF VILLAGE"/>
    <s v="2790 W LONE OAK LP, Bldg 1"/>
    <x v="0"/>
    <s v="Two to four units"/>
    <x v="1"/>
    <m/>
    <x v="0"/>
    <m/>
  </r>
  <r>
    <n v="589"/>
    <x v="0"/>
    <n v="1"/>
    <n v="3428"/>
    <n v="1"/>
    <d v="2001-10-09T00:00:00"/>
    <s v="Apartment  1-4 Units"/>
    <n v="4"/>
    <s v="Santa Clara Community Organization"/>
    <n v="4231549"/>
    <n v="898257"/>
    <m/>
    <s v="Green Leaf Village"/>
    <s v="METROPOLITAN AFFORD HOUSING"/>
    <s v="GREEN LEAF VILLAGE"/>
    <s v="2770 W LONE OAK LP, Bldg 2"/>
    <x v="0"/>
    <s v="Two to four units"/>
    <x v="1"/>
    <m/>
    <x v="0"/>
    <m/>
  </r>
  <r>
    <n v="590"/>
    <x v="0"/>
    <n v="1"/>
    <n v="3429"/>
    <n v="1"/>
    <d v="2001-10-09T00:00:00"/>
    <s v="Apartment  1-4 Units"/>
    <n v="4"/>
    <s v="Santa Clara Community Organization"/>
    <n v="4231549"/>
    <n v="898202"/>
    <m/>
    <s v="Green Leaf Village"/>
    <s v="METROPOLITAN AFFORD HOUSING"/>
    <s v="GREEN LEAF VILLAGE"/>
    <s v="2750 W LONE OAK LP, Bldg 3"/>
    <x v="0"/>
    <s v="Two to four units"/>
    <x v="1"/>
    <m/>
    <x v="0"/>
    <m/>
  </r>
  <r>
    <n v="591"/>
    <x v="0"/>
    <n v="1"/>
    <n v="3430"/>
    <n v="1"/>
    <d v="2001-10-09T00:00:00"/>
    <s v="Apartment  1-4 Units"/>
    <n v="4"/>
    <s v="Santa Clara Community Organization"/>
    <n v="4231506"/>
    <n v="898158"/>
    <m/>
    <s v="Green Leaf Village"/>
    <s v="METROPOLITAN AFFORD HOUSING"/>
    <s v="GREEN LEAF VILLAGE"/>
    <s v="2730 W LONE OAK LP, Bldg 4"/>
    <x v="0"/>
    <s v="Two to four units"/>
    <x v="1"/>
    <m/>
    <x v="0"/>
    <m/>
  </r>
  <r>
    <n v="592"/>
    <x v="0"/>
    <n v="1"/>
    <n v="3431"/>
    <n v="1"/>
    <d v="2001-10-09T00:00:00"/>
    <s v="Apartment  1-4 Units"/>
    <n v="4"/>
    <s v="Santa Clara Community Organization"/>
    <n v="4231534"/>
    <n v="898111"/>
    <m/>
    <s v="Green Leaf Village"/>
    <s v="METROPOLITAN AFFORD HOUSING"/>
    <s v="GREEN LEAF VILLAGE"/>
    <s v="2710 W LONE OAK LP, Bldg 5"/>
    <x v="0"/>
    <s v="Two to four units"/>
    <x v="1"/>
    <m/>
    <x v="0"/>
    <m/>
  </r>
  <r>
    <n v="593"/>
    <x v="0"/>
    <n v="1"/>
    <n v="3432"/>
    <n v="1"/>
    <d v="2001-10-09T00:00:00"/>
    <s v="Duplex or 2-Family Hs"/>
    <n v="2"/>
    <s v="Santa Clara Community Organization"/>
    <n v="4231684"/>
    <n v="898119"/>
    <m/>
    <s v="Green Leaf Village"/>
    <s v="METROPOLITAN AFFORD HOUSING"/>
    <s v="GREEN LEAF VILLAGE"/>
    <s v="2735 E LONE OAK LP, Bldg 6"/>
    <x v="0"/>
    <s v="Two to four units"/>
    <x v="1"/>
    <m/>
    <x v="0"/>
    <m/>
  </r>
  <r>
    <n v="594"/>
    <x v="0"/>
    <n v="1"/>
    <n v="3433"/>
    <n v="1"/>
    <d v="2001-10-09T00:00:00"/>
    <s v="Apartment  1-4 Units"/>
    <n v="4"/>
    <s v="Santa Clara Community Organization"/>
    <n v="4231755"/>
    <n v="898151"/>
    <m/>
    <s v="Green Leaf Village"/>
    <s v="METROPOLITAN AFFORD HOUSING"/>
    <s v="GREEN LEAF VILLAGE"/>
    <s v="2715 E LONE OAK LP, Bldg 7"/>
    <x v="0"/>
    <s v="Two to four units"/>
    <x v="1"/>
    <m/>
    <x v="0"/>
    <m/>
  </r>
  <r>
    <n v="595"/>
    <x v="0"/>
    <n v="1"/>
    <n v="3434"/>
    <n v="1"/>
    <d v="2001-10-09T00:00:00"/>
    <s v="Apartment  5-19 Units"/>
    <n v="6"/>
    <s v="Santa Clara Community Organization"/>
    <n v="4231720"/>
    <n v="898271"/>
    <m/>
    <s v="Green Leaf Village"/>
    <s v="METROPOLITAN AFFORD HOUSING"/>
    <s v="GREEN LEAF VILLAGE"/>
    <s v="2775 E LONE OAK LP, Bldg 8"/>
    <x v="0"/>
    <s v="Five or more units"/>
    <x v="1"/>
    <m/>
    <x v="0"/>
    <m/>
  </r>
  <r>
    <n v="596"/>
    <x v="0"/>
    <n v="1"/>
    <n v="3435"/>
    <n v="1"/>
    <d v="2001-10-09T00:00:00"/>
    <s v="Common Area-Multi Fam."/>
    <n v="2"/>
    <s v="Santa Clara Community Organization"/>
    <n v="4231687"/>
    <n v="898191"/>
    <s v="Apartment  1-4 Units"/>
    <s v="Green Leaf Village"/>
    <s v="METROPOLITAN AFFORD HOUSING"/>
    <s v="GREEN LEAF VILLAGE"/>
    <s v="2755 E LONE OAK LP"/>
    <x v="0"/>
    <s v="Two to four units"/>
    <x v="1"/>
    <s v="Changed proposed dwellings from 1 to 2. Green leaf village; 34 total dus. 32 dwellings were tallied in the 2001 issued BP report (issued on 10/9/01)."/>
    <x v="0"/>
    <m/>
  </r>
  <r>
    <n v="597"/>
    <x v="0"/>
    <n v="1"/>
    <n v="3982"/>
    <n v="1"/>
    <d v="2001-10-09T00:00:00"/>
    <s v="Single Family Dwelling"/>
    <n v="1"/>
    <s v="Northeast Neighbors"/>
    <n v="4242826"/>
    <n v="898777"/>
    <m/>
    <m/>
    <s v="WESTER KATRINA"/>
    <m/>
    <s v="3540 STERLING WOODS DR"/>
    <x v="0"/>
    <s v="Single-family detached"/>
    <x v="0"/>
    <m/>
    <x v="0"/>
    <m/>
  </r>
  <r>
    <n v="598"/>
    <x v="0"/>
    <n v="1"/>
    <n v="3234"/>
    <n v="1"/>
    <d v="2001-10-10T00:00:00"/>
    <s v="Single Family Dwelling"/>
    <n v="1"/>
    <s v="Harlow Neighbors"/>
    <n v="4251158"/>
    <n v="889473"/>
    <m/>
    <m/>
    <s v="BRANT L RANDALL"/>
    <m/>
    <s v="3533 SUSSEX ST"/>
    <x v="0"/>
    <s v="Single-family detached"/>
    <x v="0"/>
    <m/>
    <x v="0"/>
    <m/>
  </r>
  <r>
    <n v="599"/>
    <x v="0"/>
    <n v="1"/>
    <n v="4063"/>
    <n v="1"/>
    <d v="2001-10-10T00:00:00"/>
    <s v="Single Family Dwelling"/>
    <n v="1"/>
    <s v="Active Bethel Citizens"/>
    <n v="4222720"/>
    <n v="893564"/>
    <m/>
    <m/>
    <s v="CENTEX HOMES"/>
    <m/>
    <s v="3869 CENTURY DR"/>
    <x v="0"/>
    <s v="Single-family detached"/>
    <x v="0"/>
    <m/>
    <x v="0"/>
    <m/>
  </r>
  <r>
    <n v="600"/>
    <x v="0"/>
    <n v="1"/>
    <n v="4279"/>
    <n v="1"/>
    <d v="2001-10-10T00:00:00"/>
    <s v="Single Family Dwelling"/>
    <n v="1"/>
    <s v="Santa Clara Community Organization"/>
    <n v="4227198"/>
    <n v="909114"/>
    <m/>
    <m/>
    <s v="HEITMAN CUSTOM HOMES"/>
    <m/>
    <s v="70 DANIEL DR"/>
    <x v="0"/>
    <s v="Single-family detached"/>
    <x v="0"/>
    <m/>
    <x v="0"/>
    <m/>
  </r>
  <r>
    <n v="601"/>
    <x v="0"/>
    <n v="1"/>
    <n v="3332"/>
    <n v="1"/>
    <d v="2001-10-11T00:00:00"/>
    <s v="Single Family Dwelling"/>
    <n v="1"/>
    <s v="Unknown"/>
    <n v="4214186"/>
    <n v="873577"/>
    <m/>
    <m/>
    <s v="CREASEY SHERRY"/>
    <m/>
    <s v="29296 MCTAVISH LN"/>
    <x v="0"/>
    <s v="Single-family detached"/>
    <x v="0"/>
    <m/>
    <x v="0"/>
    <m/>
  </r>
  <r>
    <n v="602"/>
    <x v="0"/>
    <n v="1"/>
    <n v="3838"/>
    <n v="1"/>
    <d v="2001-10-11T00:00:00"/>
    <s v="Single Family Dwelling"/>
    <n v="1"/>
    <s v="Southeast Neighbors"/>
    <n v="4247229"/>
    <n v="866163"/>
    <m/>
    <m/>
    <s v="COVEY JOEY &amp; GREEN JENNIFER"/>
    <m/>
    <s v="1931 WOODSON LP"/>
    <x v="0"/>
    <s v="Single-family detached"/>
    <x v="0"/>
    <m/>
    <x v="0"/>
    <m/>
  </r>
  <r>
    <n v="603"/>
    <x v="0"/>
    <n v="1"/>
    <n v="4515"/>
    <n v="1"/>
    <d v="2001-10-11T00:00:00"/>
    <s v="Single Family Dwelling"/>
    <n v="1"/>
    <s v="Santa Clara Community Organization"/>
    <n v="4227673"/>
    <n v="904746"/>
    <m/>
    <m/>
    <s v="BRUCE WIECHERT CUSTOM HOMES"/>
    <m/>
    <s v="158 MACKIN AVE"/>
    <x v="0"/>
    <s v="Single-family detached"/>
    <x v="0"/>
    <m/>
    <x v="0"/>
    <m/>
  </r>
  <r>
    <n v="604"/>
    <x v="0"/>
    <n v="1"/>
    <n v="3520"/>
    <n v="1"/>
    <d v="2001-10-15T00:00:00"/>
    <s v="Single Family Dwelling"/>
    <n v="1"/>
    <s v="Churchill Area Neighbors"/>
    <n v="4226581"/>
    <n v="868918"/>
    <m/>
    <m/>
    <s v="DOWN DENNIS &amp; ELLEN"/>
    <m/>
    <s v="3264 WINTERCREEK DR"/>
    <x v="0"/>
    <s v="Single-family detached"/>
    <x v="0"/>
    <m/>
    <x v="0"/>
    <m/>
  </r>
  <r>
    <n v="605"/>
    <x v="0"/>
    <n v="1"/>
    <n v="4453"/>
    <n v="1"/>
    <d v="2001-10-15T00:00:00"/>
    <s v="Single Family Dwelling"/>
    <n v="1"/>
    <s v="Active Bethel Citizens"/>
    <n v="4209905"/>
    <n v="892456"/>
    <m/>
    <m/>
    <s v="BRUCE WIECHERT CUSTOM HOMES"/>
    <m/>
    <s v="6093 MONDAVI LN"/>
    <x v="0"/>
    <s v="Single-family detached"/>
    <x v="0"/>
    <m/>
    <x v="0"/>
    <m/>
  </r>
  <r>
    <n v="606"/>
    <x v="0"/>
    <n v="1"/>
    <n v="4906"/>
    <n v="1"/>
    <d v="2001-10-16T00:00:00"/>
    <s v="Mfg Home Park or Court"/>
    <n v="1"/>
    <s v="Harlow Neighbors"/>
    <n v="4250971"/>
    <n v="888295"/>
    <m/>
    <s v="Camelot MH Park"/>
    <s v="BABCOCK HAROLD"/>
    <s v="MARYDITH  P"/>
    <s v="3700 BABCOCK LN, Unit 118"/>
    <x v="0"/>
    <s v="Single-family detached"/>
    <x v="0"/>
    <m/>
    <x v="0"/>
    <m/>
  </r>
  <r>
    <n v="607"/>
    <x v="0"/>
    <n v="1"/>
    <n v="3728"/>
    <n v="1"/>
    <d v="2001-10-17T00:00:00"/>
    <s v="Single Family Dwelling"/>
    <n v="1"/>
    <s v="River Road Community Organization"/>
    <n v="4232219"/>
    <n v="890377"/>
    <m/>
    <m/>
    <s v="WELWYN GROUP L L C"/>
    <m/>
    <s v="1116 STEVI SHAY LN"/>
    <x v="0"/>
    <s v="Single-family detached"/>
    <x v="0"/>
    <m/>
    <x v="0"/>
    <m/>
  </r>
  <r>
    <n v="608"/>
    <x v="0"/>
    <n v="1"/>
    <n v="3907"/>
    <n v="1"/>
    <d v="2001-10-17T00:00:00"/>
    <s v="Single Family Dwelling"/>
    <n v="1"/>
    <s v="Santa Clara Community Organization"/>
    <n v="4227611"/>
    <n v="909458"/>
    <m/>
    <m/>
    <s v="PATRICK HOMES INC"/>
    <m/>
    <s v="191 DANIEL DR"/>
    <x v="0"/>
    <s v="Single-family detached"/>
    <x v="0"/>
    <m/>
    <x v="0"/>
    <m/>
  </r>
  <r>
    <n v="609"/>
    <x v="0"/>
    <n v="1"/>
    <n v="4400"/>
    <n v="1"/>
    <d v="2001-10-17T00:00:00"/>
    <s v="Single Family Dwelling"/>
    <n v="1"/>
    <s v="Cal Young Neighborhood Association"/>
    <n v="4240330"/>
    <n v="888946"/>
    <m/>
    <m/>
    <s v="BENSON VERN"/>
    <m/>
    <s v="1359 HAMMOCK ST"/>
    <x v="0"/>
    <s v="Single-family detached"/>
    <x v="0"/>
    <m/>
    <x v="0"/>
    <m/>
  </r>
  <r>
    <n v="610"/>
    <x v="0"/>
    <n v="1"/>
    <n v="4528"/>
    <n v="1"/>
    <d v="2001-10-17T00:00:00"/>
    <s v="Single Family Dwelling"/>
    <n v="1"/>
    <s v="Santa Clara Community Organization"/>
    <n v="4224923"/>
    <n v="906362"/>
    <m/>
    <m/>
    <s v="BREEDEN BROS INC"/>
    <m/>
    <s v="4285 TORRINGTON AVE"/>
    <x v="0"/>
    <s v="Single-family detached"/>
    <x v="0"/>
    <m/>
    <x v="0"/>
    <m/>
  </r>
  <r>
    <n v="611"/>
    <x v="0"/>
    <n v="1"/>
    <n v="4599"/>
    <n v="1"/>
    <d v="2001-10-17T00:00:00"/>
    <s v="Single Family Dwelling"/>
    <n v="1"/>
    <s v="Santa Clara Community Organization"/>
    <n v="4226432"/>
    <n v="905221"/>
    <m/>
    <m/>
    <s v="BRUCE WIECHERT CUSTOM HOMES"/>
    <m/>
    <s v="468 NAISMITH BLVD"/>
    <x v="0"/>
    <s v="Single-family detached"/>
    <x v="0"/>
    <m/>
    <x v="0"/>
    <m/>
  </r>
  <r>
    <n v="612"/>
    <x v="0"/>
    <n v="1"/>
    <n v="3816"/>
    <n v="1"/>
    <d v="2001-10-18T00:00:00"/>
    <s v="Single Family Dwelling"/>
    <n v="1"/>
    <s v="Churchill Area Neighbors"/>
    <n v="4229530"/>
    <n v="869713"/>
    <m/>
    <m/>
    <s v="MASKE DIANE"/>
    <m/>
    <s v="2470 RANDY LN"/>
    <x v="0"/>
    <s v="Single-family detached"/>
    <x v="0"/>
    <m/>
    <x v="0"/>
    <m/>
  </r>
  <r>
    <n v="613"/>
    <x v="0"/>
    <n v="1"/>
    <n v="4267"/>
    <n v="1"/>
    <d v="2001-10-19T00:00:00"/>
    <s v="Single Family Dwelling"/>
    <n v="1"/>
    <s v="Friendly Area Neighbors"/>
    <n v="4238158"/>
    <n v="875325"/>
    <m/>
    <m/>
    <s v="BARNES BRUCE"/>
    <m/>
    <s v="1877 LAWRENCE ST"/>
    <x v="0"/>
    <s v="Single-family detached"/>
    <x v="0"/>
    <m/>
    <x v="0"/>
    <m/>
  </r>
  <r>
    <n v="614"/>
    <x v="0"/>
    <n v="1"/>
    <n v="4463"/>
    <n v="1"/>
    <d v="2001-10-19T00:00:00"/>
    <s v="Single Family Dwelling"/>
    <n v="1"/>
    <s v="Santa Clara Community Organization"/>
    <n v="4227764"/>
    <n v="909111"/>
    <m/>
    <m/>
    <s v="HEITMAN DAN"/>
    <m/>
    <s v="4729 SYMPHONY DR"/>
    <x v="0"/>
    <s v="Single-family detached"/>
    <x v="0"/>
    <m/>
    <x v="0"/>
    <m/>
  </r>
  <r>
    <n v="615"/>
    <x v="0"/>
    <n v="1"/>
    <n v="3080"/>
    <n v="1"/>
    <d v="2001-10-22T00:00:00"/>
    <s v="Single Family Dwelling"/>
    <n v="1"/>
    <s v="Southeast Neighbors"/>
    <n v="4245608"/>
    <n v="863702"/>
    <m/>
    <m/>
    <s v="REYNOLDS MICHAEL J"/>
    <m/>
    <s v="1650 LEATHERWOOD DR"/>
    <x v="0"/>
    <s v="Single-family detached"/>
    <x v="0"/>
    <m/>
    <x v="0"/>
    <m/>
  </r>
  <r>
    <n v="616"/>
    <x v="0"/>
    <n v="1"/>
    <n v="3527"/>
    <n v="1"/>
    <d v="2001-10-22T00:00:00"/>
    <s v="Single Family Dwelling"/>
    <n v="1"/>
    <s v="Northeast Neighbors"/>
    <n v="4250162"/>
    <n v="896209"/>
    <m/>
    <m/>
    <s v="ANSLOW &amp; DEGENEAULT"/>
    <m/>
    <s v="3389 ANTIGUA DR"/>
    <x v="0"/>
    <s v="Single-family detached"/>
    <x v="0"/>
    <m/>
    <x v="0"/>
    <m/>
  </r>
  <r>
    <n v="617"/>
    <x v="0"/>
    <n v="1"/>
    <n v="4393"/>
    <n v="1"/>
    <d v="2001-10-22T00:00:00"/>
    <s v="Single Family Dwelling"/>
    <n v="1"/>
    <s v="Cal Young Neighborhood Association"/>
    <n v="4239558"/>
    <n v="888372"/>
    <m/>
    <m/>
    <s v="SMITH JEANNE LOUISE"/>
    <m/>
    <s v="1310 BRICKLEY RD"/>
    <x v="0"/>
    <s v="Single-family detached"/>
    <x v="0"/>
    <m/>
    <x v="0"/>
    <m/>
  </r>
  <r>
    <n v="618"/>
    <x v="0"/>
    <n v="1"/>
    <n v="4533"/>
    <n v="1"/>
    <d v="2001-10-22T00:00:00"/>
    <s v="Mfg Home - Not in a Park"/>
    <n v="1"/>
    <s v="River Road Community Organization"/>
    <n v="4225001"/>
    <n v="895949"/>
    <m/>
    <m/>
    <s v="MOSS WAYNE &amp; SHERRYL"/>
    <m/>
    <s v="550 BUSHNELL LN"/>
    <x v="0"/>
    <s v="Single-family detached"/>
    <x v="0"/>
    <m/>
    <x v="0"/>
    <m/>
  </r>
  <r>
    <n v="619"/>
    <x v="0"/>
    <n v="1"/>
    <n v="4362"/>
    <n v="1"/>
    <d v="2001-10-24T00:00:00"/>
    <s v="Single Family Dwelling"/>
    <n v="1"/>
    <s v="Active Bethel Citizens"/>
    <n v="4222857"/>
    <n v="893527"/>
    <m/>
    <m/>
    <s v="CENTEX HOMES"/>
    <m/>
    <s v="3851 CENTURY DR"/>
    <x v="0"/>
    <s v="Single-family detached"/>
    <x v="0"/>
    <m/>
    <x v="0"/>
    <m/>
  </r>
  <r>
    <n v="620"/>
    <x v="0"/>
    <n v="1"/>
    <n v="4551"/>
    <n v="1"/>
    <d v="2001-10-24T00:00:00"/>
    <s v="Single Family Dwelling"/>
    <n v="1"/>
    <s v="Active Bethel Citizens"/>
    <n v="4210529"/>
    <n v="891397"/>
    <m/>
    <m/>
    <s v="SLAYDEN &amp; SLAYDEN BUILDERS"/>
    <m/>
    <s v="5933 KISTLER LN"/>
    <x v="0"/>
    <s v="Single-family detached"/>
    <x v="0"/>
    <m/>
    <x v="0"/>
    <m/>
  </r>
  <r>
    <n v="621"/>
    <x v="0"/>
    <n v="1"/>
    <n v="4552"/>
    <n v="1"/>
    <d v="2001-10-24T00:00:00"/>
    <s v="Single Family Dwelling"/>
    <n v="1"/>
    <s v="Active Bethel Citizens"/>
    <n v="4210537"/>
    <n v="891468"/>
    <m/>
    <m/>
    <s v="SLAYDEN &amp; SLAYDEN BUILDERS"/>
    <m/>
    <s v="5931 KISTLER LN"/>
    <x v="0"/>
    <s v="Single-family detached"/>
    <x v="0"/>
    <m/>
    <x v="0"/>
    <m/>
  </r>
  <r>
    <n v="622"/>
    <x v="0"/>
    <n v="1"/>
    <n v="4563"/>
    <n v="1"/>
    <d v="2001-10-24T00:00:00"/>
    <s v="Single Family Dwelling"/>
    <n v="1"/>
    <s v="Active Bethel Citizens"/>
    <n v="4213277"/>
    <n v="889685"/>
    <m/>
    <m/>
    <s v="CENTEX HOMES"/>
    <m/>
    <s v="5563 AUSTIN WAY"/>
    <x v="0"/>
    <s v="Single-family detached"/>
    <x v="0"/>
    <m/>
    <x v="0"/>
    <m/>
  </r>
  <r>
    <n v="623"/>
    <x v="0"/>
    <n v="1"/>
    <n v="4565"/>
    <n v="1"/>
    <d v="2001-10-24T00:00:00"/>
    <s v="Single Family Dwelling"/>
    <n v="1"/>
    <s v="Active Bethel Citizens"/>
    <n v="4213211"/>
    <n v="889688"/>
    <m/>
    <m/>
    <s v="CENTEX HOMES"/>
    <m/>
    <s v="5571 AUSTIN WAY"/>
    <x v="0"/>
    <s v="Single-family detached"/>
    <x v="0"/>
    <m/>
    <x v="0"/>
    <m/>
  </r>
  <r>
    <n v="624"/>
    <x v="0"/>
    <n v="1"/>
    <n v="4464"/>
    <n v="1"/>
    <d v="2001-10-25T00:00:00"/>
    <s v="Single Family Dwelling"/>
    <n v="1"/>
    <s v="Santa Clara Community Organization"/>
    <n v="4227148"/>
    <n v="909302"/>
    <m/>
    <m/>
    <s v="HEITMAN CUSTOM HOMES"/>
    <m/>
    <s v="40 DANIEL DR"/>
    <x v="0"/>
    <s v="Single-family detached"/>
    <x v="0"/>
    <m/>
    <x v="0"/>
    <m/>
  </r>
  <r>
    <n v="625"/>
    <x v="0"/>
    <n v="1"/>
    <n v="4733"/>
    <n v="1"/>
    <d v="2001-10-25T00:00:00"/>
    <s v="Single Family Dwelling"/>
    <n v="1"/>
    <s v="Active Bethel Citizens"/>
    <n v="4210440"/>
    <n v="891260"/>
    <m/>
    <m/>
    <s v="BRUCE WIECHERT CUSTOM HOMES"/>
    <m/>
    <s v="5968 KISTLER LN"/>
    <x v="0"/>
    <s v="Single-family detached"/>
    <x v="0"/>
    <m/>
    <x v="0"/>
    <m/>
  </r>
  <r>
    <n v="626"/>
    <x v="0"/>
    <n v="1"/>
    <n v="4564"/>
    <n v="1"/>
    <d v="2001-10-29T00:00:00"/>
    <s v="Single Family Dwelling"/>
    <n v="1"/>
    <s v="Active Bethel Citizens"/>
    <n v="4222786"/>
    <n v="893562"/>
    <m/>
    <m/>
    <s v="CENTEX HOMES"/>
    <m/>
    <s v="3863 CENTURY DR"/>
    <x v="0"/>
    <s v="Single-family detached"/>
    <x v="0"/>
    <m/>
    <x v="0"/>
    <m/>
  </r>
  <r>
    <n v="627"/>
    <x v="0"/>
    <n v="1"/>
    <n v="4677"/>
    <n v="1"/>
    <d v="2001-10-29T00:00:00"/>
    <s v="Single Family Dwelling"/>
    <n v="1"/>
    <s v="Churchill Area Neighbors"/>
    <n v="4225934"/>
    <n v="871636"/>
    <m/>
    <m/>
    <s v="KILBY &amp; SONNEN PROJECT LLC"/>
    <m/>
    <s v="3638 COLONY OAKS DR"/>
    <x v="0"/>
    <s v="Single-family detached"/>
    <x v="0"/>
    <m/>
    <x v="0"/>
    <m/>
  </r>
  <r>
    <n v="628"/>
    <x v="0"/>
    <n v="1"/>
    <n v="4678"/>
    <n v="1"/>
    <d v="2001-10-29T00:00:00"/>
    <s v="Single Family Dwelling"/>
    <n v="1"/>
    <s v="Churchill Area Neighbors"/>
    <n v="4225974"/>
    <n v="871641"/>
    <m/>
    <m/>
    <s v="KILBY &amp; SONNEN PROJECT LLC"/>
    <m/>
    <s v="3634 COLONY OAKS DR"/>
    <x v="0"/>
    <s v="Single-family detached"/>
    <x v="0"/>
    <m/>
    <x v="0"/>
    <m/>
  </r>
  <r>
    <n v="629"/>
    <x v="0"/>
    <n v="1"/>
    <n v="4679"/>
    <n v="1"/>
    <d v="2001-10-29T00:00:00"/>
    <s v="Single Family Dwelling"/>
    <n v="1"/>
    <s v="Churchill Area Neighbors"/>
    <n v="4226013"/>
    <n v="871650"/>
    <m/>
    <m/>
    <s v="KILBY &amp; SONNEN PROJECT LLC"/>
    <m/>
    <s v="3626 COLONY OAKS DR"/>
    <x v="0"/>
    <s v="Single-family detached"/>
    <x v="0"/>
    <m/>
    <x v="0"/>
    <m/>
  </r>
  <r>
    <n v="630"/>
    <x v="0"/>
    <n v="1"/>
    <n v="5156"/>
    <n v="1"/>
    <d v="2001-10-30T00:00:00"/>
    <s v="Mfg Home Park or Court"/>
    <n v="1"/>
    <s v="Active Bethel Citizens"/>
    <n v="4215055"/>
    <n v="891734"/>
    <m/>
    <s v="Woodland Park Estates"/>
    <s v="SUN COMMUNITIES"/>
    <s v="LOVELL JEFF &amp; DEANNA"/>
    <s v="1699 N TERRY ST, Unit 323"/>
    <x v="0"/>
    <s v="Single-family detached"/>
    <x v="0"/>
    <m/>
    <x v="0"/>
    <m/>
  </r>
  <r>
    <n v="631"/>
    <x v="0"/>
    <n v="1"/>
    <n v="4489"/>
    <n v="1"/>
    <d v="2001-10-31T00:00:00"/>
    <s v="Single Family Dwelling"/>
    <n v="1"/>
    <s v="Northeast Neighbors"/>
    <n v="4245494"/>
    <n v="895823"/>
    <m/>
    <m/>
    <s v="PARADISE DEVELOPMENT"/>
    <m/>
    <s v="2222 DEVON AVE"/>
    <x v="0"/>
    <s v="Single-family detached"/>
    <x v="0"/>
    <m/>
    <x v="0"/>
    <m/>
  </r>
  <r>
    <n v="632"/>
    <x v="0"/>
    <n v="1"/>
    <n v="773"/>
    <n v="1"/>
    <d v="2001-11-01T00:00:00"/>
    <s v="Single Family Dwelling"/>
    <n v="1"/>
    <s v="Goodpasture Island Neighbors"/>
    <n v="4236483"/>
    <n v="894888"/>
    <m/>
    <m/>
    <s v="SORRIC RICHARD J"/>
    <m/>
    <s v="3473 RIVERPLACE DR"/>
    <x v="0"/>
    <s v="Single-family detached"/>
    <x v="0"/>
    <m/>
    <x v="0"/>
    <m/>
  </r>
  <r>
    <n v="633"/>
    <x v="0"/>
    <n v="1"/>
    <n v="4701"/>
    <n v="1"/>
    <d v="2001-11-01T00:00:00"/>
    <s v="Single Family Dwelling"/>
    <n v="1"/>
    <s v="Santa Clara Community Organization"/>
    <n v="4224705"/>
    <n v="906253"/>
    <m/>
    <m/>
    <s v="BREEDEN BROS INC"/>
    <m/>
    <s v="4232 TORRINGTON AVE"/>
    <x v="0"/>
    <s v="Single-family detached"/>
    <x v="0"/>
    <m/>
    <x v="0"/>
    <m/>
  </r>
  <r>
    <n v="634"/>
    <x v="0"/>
    <n v="1"/>
    <n v="4218"/>
    <n v="1"/>
    <d v="2001-11-02T00:00:00"/>
    <s v="Single Family Dwelling"/>
    <n v="1"/>
    <s v="Crest Drive Citizens Association"/>
    <n v="4236938"/>
    <n v="867997"/>
    <m/>
    <m/>
    <s v="MCCANN CAROLYN"/>
    <m/>
    <s v="669 FULVUE DR"/>
    <x v="0"/>
    <s v="Single-family detached"/>
    <x v="0"/>
    <m/>
    <x v="0"/>
    <m/>
  </r>
  <r>
    <n v="635"/>
    <x v="0"/>
    <n v="1"/>
    <n v="4822"/>
    <n v="1"/>
    <d v="2001-11-02T00:00:00"/>
    <s v="Single Family Dwelling"/>
    <n v="1"/>
    <s v="Santa Clara Community Organization"/>
    <n v="4227066"/>
    <n v="908051"/>
    <m/>
    <m/>
    <s v="BREEDEN BROS INC"/>
    <m/>
    <s v="51 LARKSMEAD LN"/>
    <x v="0"/>
    <s v="Single-family detached"/>
    <x v="0"/>
    <m/>
    <x v="0"/>
    <m/>
  </r>
  <r>
    <n v="636"/>
    <x v="0"/>
    <n v="1"/>
    <n v="4902"/>
    <n v="1"/>
    <d v="2001-11-02T00:00:00"/>
    <s v="Single Family Dwelling"/>
    <n v="1"/>
    <s v="Active Bethel Citizens"/>
    <n v="4209724"/>
    <n v="891251"/>
    <m/>
    <m/>
    <s v="BRUCE WIECHERT CUSTOM HOMES"/>
    <m/>
    <s v="1562 IRON HORSE RD"/>
    <x v="0"/>
    <s v="Single-family detached"/>
    <x v="0"/>
    <m/>
    <x v="0"/>
    <m/>
  </r>
  <r>
    <n v="637"/>
    <x v="0"/>
    <n v="1"/>
    <n v="4904"/>
    <n v="1"/>
    <d v="2001-11-02T00:00:00"/>
    <s v="Single Family Dwelling"/>
    <n v="1"/>
    <s v="Active Bethel Citizens"/>
    <n v="4210088"/>
    <n v="891279"/>
    <m/>
    <m/>
    <s v="BRUCE WIECHERT CUSTOM HOMES"/>
    <m/>
    <s v="6030 KISTLER LN"/>
    <x v="0"/>
    <s v="Single-family detached"/>
    <x v="0"/>
    <m/>
    <x v="0"/>
    <m/>
  </r>
  <r>
    <n v="638"/>
    <x v="0"/>
    <n v="1"/>
    <n v="4907"/>
    <n v="1"/>
    <d v="2001-11-02T00:00:00"/>
    <s v="Single Family Dwelling"/>
    <n v="1"/>
    <s v="Santa Clara Community Organization"/>
    <n v="4227997"/>
    <n v="904831"/>
    <m/>
    <m/>
    <s v="BRUCE WIECHERT CUSTOM HOMES"/>
    <m/>
    <s v="187 NAISMITH BLVD"/>
    <x v="0"/>
    <s v="Single-family detached"/>
    <x v="0"/>
    <m/>
    <x v="0"/>
    <m/>
  </r>
  <r>
    <n v="639"/>
    <x v="0"/>
    <n v="1"/>
    <n v="4021"/>
    <n v="1"/>
    <d v="2001-11-05T00:00:00"/>
    <s v="Single Family Dwelling"/>
    <n v="1"/>
    <s v="Santa Clara Community Organization"/>
    <n v="4227521"/>
    <n v="909406"/>
    <m/>
    <m/>
    <s v="B H ANDERSON CONSTRUCTION"/>
    <m/>
    <s v="4771 GRACE DR"/>
    <x v="0"/>
    <s v="Single-family detached"/>
    <x v="0"/>
    <m/>
    <x v="0"/>
    <m/>
  </r>
  <r>
    <n v="640"/>
    <x v="0"/>
    <n v="1"/>
    <n v="4037"/>
    <n v="1"/>
    <d v="2001-11-05T00:00:00"/>
    <s v="Single Family Dwelling"/>
    <n v="1"/>
    <s v="Santa Clara Community Organization"/>
    <n v="4231640"/>
    <n v="903199"/>
    <m/>
    <m/>
    <s v="CARPENTER CAROL"/>
    <m/>
    <s v="494 WILKES DR"/>
    <x v="0"/>
    <s v="Single-family detached"/>
    <x v="0"/>
    <m/>
    <x v="0"/>
    <m/>
  </r>
  <r>
    <n v="641"/>
    <x v="0"/>
    <n v="1"/>
    <n v="4198"/>
    <n v="1"/>
    <d v="2001-11-05T00:00:00"/>
    <s v="Single Family Dwelling"/>
    <n v="1"/>
    <s v="River Road Community Organization"/>
    <n v="4230207"/>
    <n v="889150"/>
    <m/>
    <m/>
    <s v="GILDEA SPIKE &amp; TIBBITTS BONNY"/>
    <m/>
    <s v="1038 ELKAY DR"/>
    <x v="0"/>
    <s v="Single-family detached"/>
    <x v="0"/>
    <m/>
    <x v="0"/>
    <m/>
  </r>
  <r>
    <n v="642"/>
    <x v="0"/>
    <n v="1"/>
    <n v="4652"/>
    <n v="1"/>
    <d v="2001-11-05T00:00:00"/>
    <s v="Single Family Dwelling"/>
    <n v="1"/>
    <s v="Active Bethel Citizens"/>
    <n v="4213231"/>
    <n v="889767"/>
    <m/>
    <m/>
    <s v="CENTEX HOMES"/>
    <m/>
    <s v="1574 ADELMAN LP"/>
    <x v="0"/>
    <s v="Single-family detached"/>
    <x v="0"/>
    <m/>
    <x v="0"/>
    <m/>
  </r>
  <r>
    <n v="643"/>
    <x v="0"/>
    <n v="1"/>
    <n v="4653"/>
    <n v="1"/>
    <d v="2001-11-05T00:00:00"/>
    <s v="Single Family Dwelling"/>
    <n v="1"/>
    <s v="Active Bethel Citizens"/>
    <n v="4213154"/>
    <n v="889062"/>
    <m/>
    <m/>
    <s v="CENTEX HOMES"/>
    <m/>
    <s v="5524 DONOHOE AVE"/>
    <x v="0"/>
    <s v="Single-family detached"/>
    <x v="0"/>
    <m/>
    <x v="0"/>
    <m/>
  </r>
  <r>
    <n v="644"/>
    <x v="0"/>
    <n v="1"/>
    <n v="4716"/>
    <n v="1"/>
    <d v="2001-11-05T00:00:00"/>
    <s v="Single Family Dwelling"/>
    <n v="1"/>
    <s v="Cal Young Neighborhood Association"/>
    <n v="4238851"/>
    <n v="887508"/>
    <m/>
    <m/>
    <s v="SEBRING MARK"/>
    <m/>
    <s v="1132 BUTTE LN"/>
    <x v="0"/>
    <s v="Single-family detached"/>
    <x v="0"/>
    <m/>
    <x v="0"/>
    <m/>
  </r>
  <r>
    <n v="645"/>
    <x v="0"/>
    <n v="1"/>
    <n v="4950"/>
    <n v="1"/>
    <d v="2001-11-05T00:00:00"/>
    <s v="Single Family Dwelling"/>
    <n v="1"/>
    <s v="Santa Clara Community Organization"/>
    <n v="4225018"/>
    <n v="903828"/>
    <m/>
    <m/>
    <s v="SPURLOCK BEN"/>
    <m/>
    <s v="1025 SWENSON LN"/>
    <x v="0"/>
    <s v="Single-family detached"/>
    <x v="0"/>
    <m/>
    <x v="0"/>
    <m/>
  </r>
  <r>
    <n v="646"/>
    <x v="0"/>
    <n v="1"/>
    <n v="3564"/>
    <n v="1"/>
    <d v="2001-11-06T00:00:00"/>
    <s v="Apartment  1-4 Units"/>
    <n v="3"/>
    <s v="Churchill Area Neighbors"/>
    <n v="4220887"/>
    <n v="876196"/>
    <m/>
    <m/>
    <s v="P S M TRUST"/>
    <m/>
    <s v="4140 HENRY CT"/>
    <x v="0"/>
    <s v="Two to four units"/>
    <x v="1"/>
    <m/>
    <x v="0"/>
    <m/>
  </r>
  <r>
    <n v="647"/>
    <x v="0"/>
    <n v="1"/>
    <n v="4957"/>
    <n v="1"/>
    <d v="2001-11-06T00:00:00"/>
    <s v="Single Family Dwelling"/>
    <n v="1"/>
    <s v="River Road Community Organization"/>
    <n v="4230579"/>
    <n v="891592"/>
    <m/>
    <m/>
    <s v="GEROT MICHAEL &amp; ELIZBETH"/>
    <m/>
    <s v="342 GARTH LN"/>
    <x v="0"/>
    <s v="Single-family detached"/>
    <x v="0"/>
    <m/>
    <x v="0"/>
    <m/>
  </r>
  <r>
    <n v="648"/>
    <x v="0"/>
    <n v="1"/>
    <n v="4702"/>
    <n v="1"/>
    <d v="2001-11-07T00:00:00"/>
    <s v="Single Family Dwelling"/>
    <n v="1"/>
    <s v="Santa Clara Community Organization"/>
    <n v="4224768"/>
    <n v="906143"/>
    <m/>
    <m/>
    <s v="BREEDEN BROS INC"/>
    <m/>
    <s v="4192 TORRINGTON AVE"/>
    <x v="0"/>
    <s v="Single-family detached"/>
    <x v="0"/>
    <m/>
    <x v="0"/>
    <m/>
  </r>
  <r>
    <n v="649"/>
    <x v="0"/>
    <n v="1"/>
    <n v="4832"/>
    <n v="1"/>
    <d v="2001-11-07T00:00:00"/>
    <s v="Single Family Dwelling"/>
    <n v="1"/>
    <s v="Northeast Neighbors"/>
    <n v="4244357"/>
    <n v="899029"/>
    <m/>
    <m/>
    <s v="FORSYTH LANCE"/>
    <m/>
    <s v="2209 COMSTOCK AVE"/>
    <x v="0"/>
    <s v="Single-family detached"/>
    <x v="0"/>
    <m/>
    <x v="0"/>
    <m/>
  </r>
  <r>
    <n v="650"/>
    <x v="0"/>
    <n v="1"/>
    <n v="3932"/>
    <n v="1"/>
    <d v="2001-11-08T00:00:00"/>
    <s v="Single Family Dwelling"/>
    <n v="1"/>
    <s v="Santa Clara Community Organization"/>
    <n v="4231772"/>
    <n v="903560"/>
    <m/>
    <m/>
    <s v="KENDRA PARK LLC"/>
    <m/>
    <s v="3641 KENDRA ST"/>
    <x v="0"/>
    <s v="Single-family detached"/>
    <x v="0"/>
    <m/>
    <x v="0"/>
    <m/>
  </r>
  <r>
    <n v="651"/>
    <x v="0"/>
    <n v="1"/>
    <n v="3933"/>
    <n v="1"/>
    <d v="2001-11-08T00:00:00"/>
    <s v="Single Family Dwelling"/>
    <n v="1"/>
    <s v="Santa Clara Community Organization"/>
    <n v="4231808"/>
    <n v="903558"/>
    <m/>
    <m/>
    <s v="KENDRA PARK LLC"/>
    <m/>
    <s v="3639 KENDRA ST"/>
    <x v="0"/>
    <s v="Single-family detached"/>
    <x v="0"/>
    <m/>
    <x v="0"/>
    <m/>
  </r>
  <r>
    <n v="652"/>
    <x v="0"/>
    <n v="1"/>
    <n v="4791"/>
    <n v="1"/>
    <d v="2001-11-08T00:00:00"/>
    <s v="Single Family Dwelling"/>
    <n v="1"/>
    <s v="Harlow Neighbors"/>
    <n v="4248367"/>
    <n v="891203"/>
    <m/>
    <m/>
    <s v="PREMIER HOMES"/>
    <m/>
    <s v="1730 PROVINCIAL WAY"/>
    <x v="0"/>
    <s v="Single-family detached"/>
    <x v="0"/>
    <m/>
    <x v="0"/>
    <m/>
  </r>
  <r>
    <n v="653"/>
    <x v="0"/>
    <n v="1"/>
    <n v="3558"/>
    <n v="1"/>
    <d v="2001-11-09T00:00:00"/>
    <s v="Single Family Dwelling"/>
    <n v="1"/>
    <s v="Goodpasture Island Neighbors"/>
    <n v="4236508"/>
    <n v="894803"/>
    <m/>
    <m/>
    <s v="SORRIC RICK"/>
    <m/>
    <s v="3489 RIVERPLACE DR"/>
    <x v="0"/>
    <s v="Single-family detached"/>
    <x v="0"/>
    <m/>
    <x v="0"/>
    <m/>
  </r>
  <r>
    <n v="654"/>
    <x v="0"/>
    <n v="1"/>
    <n v="4978"/>
    <n v="1"/>
    <d v="2001-11-09T00:00:00"/>
    <s v="Single Family Dwelling"/>
    <n v="1"/>
    <s v="Santa Clara Community Organization"/>
    <n v="4227997"/>
    <n v="905299"/>
    <m/>
    <m/>
    <s v="BRUCE WIECHERT CUSTOM HOMES"/>
    <m/>
    <s v="249 NAISMITH BLVD"/>
    <x v="0"/>
    <s v="Single-family detached"/>
    <x v="0"/>
    <m/>
    <x v="0"/>
    <m/>
  </r>
  <r>
    <n v="655"/>
    <x v="0"/>
    <n v="1"/>
    <n v="4962"/>
    <n v="1"/>
    <d v="2001-11-13T00:00:00"/>
    <s v="Single Family Dwelling"/>
    <n v="1"/>
    <s v="River Road Community Organization"/>
    <n v="4230331"/>
    <n v="892082"/>
    <m/>
    <m/>
    <s v="BREEDEN BROS INC"/>
    <m/>
    <s v="384 BRIANA LN"/>
    <x v="0"/>
    <s v="Single-family detached"/>
    <x v="0"/>
    <m/>
    <x v="0"/>
    <m/>
  </r>
  <r>
    <n v="656"/>
    <x v="0"/>
    <n v="1"/>
    <n v="5005"/>
    <n v="1"/>
    <d v="2001-11-13T00:00:00"/>
    <s v="Single Family Dwelling"/>
    <n v="1"/>
    <s v="Active Bethel Citizens"/>
    <n v="4212705"/>
    <n v="890756"/>
    <m/>
    <m/>
    <s v="FOOTE DEVELOPMENT COMPANY"/>
    <m/>
    <s v="5519 CARDIFF ST"/>
    <x v="0"/>
    <s v="Single-family detached"/>
    <x v="0"/>
    <m/>
    <x v="0"/>
    <m/>
  </r>
  <r>
    <n v="657"/>
    <x v="0"/>
    <n v="1"/>
    <n v="5006"/>
    <n v="1"/>
    <d v="2001-11-13T00:00:00"/>
    <s v="Single Family Dwelling"/>
    <n v="1"/>
    <s v="Active Bethel Citizens"/>
    <n v="4212638"/>
    <n v="890764"/>
    <m/>
    <m/>
    <s v="FOOTE DEVELOPMENT COMPANY"/>
    <m/>
    <s v="5527 CARDIFF ST"/>
    <x v="0"/>
    <s v="Single-family detached"/>
    <x v="0"/>
    <m/>
    <x v="0"/>
    <m/>
  </r>
  <r>
    <n v="658"/>
    <x v="0"/>
    <n v="1"/>
    <n v="5012"/>
    <n v="1"/>
    <d v="2001-11-13T00:00:00"/>
    <s v="Single Family Dwelling"/>
    <n v="1"/>
    <s v="Active Bethel Citizens"/>
    <n v="4212697"/>
    <n v="890612"/>
    <m/>
    <m/>
    <s v="FOOTE DEVELOPMENT COMPANY"/>
    <m/>
    <s v="5514 CARDIFF ST"/>
    <x v="0"/>
    <s v="Single-family detached"/>
    <x v="0"/>
    <m/>
    <x v="0"/>
    <m/>
  </r>
  <r>
    <n v="659"/>
    <x v="0"/>
    <n v="1"/>
    <n v="5014"/>
    <n v="1"/>
    <d v="2001-11-13T00:00:00"/>
    <s v="Single Family Dwelling"/>
    <n v="1"/>
    <s v="Active Bethel Citizens"/>
    <n v="4212633"/>
    <n v="890616"/>
    <m/>
    <m/>
    <s v="FOOTE DEVELOPMENT COMPANY"/>
    <m/>
    <s v="5522 CARDIFF ST"/>
    <x v="0"/>
    <s v="Single-family detached"/>
    <x v="0"/>
    <m/>
    <x v="0"/>
    <m/>
  </r>
  <r>
    <n v="660"/>
    <x v="0"/>
    <n v="1"/>
    <n v="4096"/>
    <n v="1"/>
    <d v="2001-11-14T00:00:00"/>
    <s v="Mfg Home Park or Court"/>
    <n v="1"/>
    <s v="Active Bethel Citizens"/>
    <n v="4222321"/>
    <n v="886054"/>
    <m/>
    <s v="Elmira Estates MH Park"/>
    <s v="MARQUARDT KEN"/>
    <m/>
    <s v="3897 TROY WAY"/>
    <x v="0"/>
    <s v="Single-family detached"/>
    <x v="0"/>
    <m/>
    <x v="0"/>
    <m/>
  </r>
  <r>
    <n v="661"/>
    <x v="0"/>
    <n v="1"/>
    <n v="4856"/>
    <n v="1"/>
    <d v="2001-11-14T00:00:00"/>
    <s v="Single Family Dwelling"/>
    <n v="1"/>
    <s v="Active Bethel Citizens"/>
    <n v="4210447"/>
    <n v="891429"/>
    <m/>
    <m/>
    <s v="BRUCE WIECHERT CUSTOM HOMES"/>
    <m/>
    <s v="5971 KISTLER LN"/>
    <x v="0"/>
    <s v="Single-family detached"/>
    <x v="0"/>
    <m/>
    <x v="0"/>
    <m/>
  </r>
  <r>
    <n v="662"/>
    <x v="0"/>
    <n v="1"/>
    <n v="5047"/>
    <n v="1"/>
    <d v="2001-11-14T00:00:00"/>
    <s v="Single Family Dwelling"/>
    <n v="1"/>
    <s v="Santa Clara Community Organization"/>
    <n v="4229876"/>
    <n v="906860"/>
    <m/>
    <m/>
    <s v="ANDERSON DEVELOPMENT LLC"/>
    <m/>
    <s v="4415 CALUMET WAY"/>
    <x v="0"/>
    <s v="Single-family detached"/>
    <x v="0"/>
    <m/>
    <x v="0"/>
    <m/>
  </r>
  <r>
    <n v="663"/>
    <x v="0"/>
    <n v="1"/>
    <n v="5126"/>
    <n v="1"/>
    <d v="2001-11-14T00:00:00"/>
    <s v="Single Family Dwelling"/>
    <n v="1"/>
    <s v="Active Bethel Citizens"/>
    <n v="4210366"/>
    <n v="891264"/>
    <m/>
    <m/>
    <s v="BRUCE WIECHERT CUSTOM HOMES"/>
    <m/>
    <s v="5980 KISTLER LN"/>
    <x v="0"/>
    <s v="Single-family detached"/>
    <x v="0"/>
    <m/>
    <x v="0"/>
    <m/>
  </r>
  <r>
    <n v="664"/>
    <x v="0"/>
    <n v="1"/>
    <n v="5143"/>
    <n v="1"/>
    <d v="2001-11-14T00:00:00"/>
    <s v="Single Family Dwelling"/>
    <n v="1"/>
    <s v="Harlow Neighbors"/>
    <n v="4250263"/>
    <n v="889127"/>
    <m/>
    <m/>
    <s v="PARADISE DEVELOPMENT"/>
    <m/>
    <s v="3348 ROSEMONT WAY"/>
    <x v="0"/>
    <s v="Single-family detached"/>
    <x v="0"/>
    <m/>
    <x v="0"/>
    <m/>
  </r>
  <r>
    <n v="665"/>
    <x v="0"/>
    <n v="1"/>
    <n v="3891"/>
    <n v="1"/>
    <d v="2001-11-15T00:00:00"/>
    <s v="Single Family Dwelling"/>
    <n v="1"/>
    <s v="Churchill Area Neighbors"/>
    <n v="4226348"/>
    <n v="868743"/>
    <m/>
    <m/>
    <s v="CONDOS ROGER &amp; LONG KATRINA"/>
    <m/>
    <s v="3281 WINTERCREEK DR"/>
    <x v="0"/>
    <s v="Single-family detached"/>
    <x v="0"/>
    <m/>
    <x v="0"/>
    <m/>
  </r>
  <r>
    <n v="666"/>
    <x v="0"/>
    <n v="1"/>
    <n v="4854"/>
    <n v="1"/>
    <d v="2001-11-15T00:00:00"/>
    <s v="Single Family Dwelling"/>
    <n v="1"/>
    <s v="Goodpasture Island Neighbors"/>
    <n v="4236263"/>
    <n v="894362"/>
    <m/>
    <m/>
    <s v="RUHOFF HOMEBUILDERS INC"/>
    <m/>
    <s v="3265 LAKESIDE DR"/>
    <x v="0"/>
    <s v="Single-family detached"/>
    <x v="0"/>
    <m/>
    <x v="0"/>
    <m/>
  </r>
  <r>
    <n v="667"/>
    <x v="0"/>
    <n v="1"/>
    <n v="5081"/>
    <n v="1"/>
    <d v="2001-11-15T00:00:00"/>
    <s v="Single Family Dwelling"/>
    <n v="1"/>
    <s v="Active Bethel Citizens"/>
    <n v="4209722"/>
    <n v="891316"/>
    <m/>
    <m/>
    <s v="COAST RANGE CONSTRUCTION"/>
    <m/>
    <s v="1570 IRON HORSE RD"/>
    <x v="0"/>
    <s v="Single-family detached"/>
    <x v="0"/>
    <m/>
    <x v="0"/>
    <m/>
  </r>
  <r>
    <n v="668"/>
    <x v="0"/>
    <n v="1"/>
    <n v="5084"/>
    <n v="1"/>
    <d v="2001-11-15T00:00:00"/>
    <s v="Single Family Dwelling"/>
    <n v="1"/>
    <s v="Active Bethel Citizens"/>
    <n v="4209728"/>
    <n v="891385"/>
    <m/>
    <m/>
    <s v="COAST RANGE CONSTRUCTION"/>
    <m/>
    <s v="1576 IRON HORSE RD"/>
    <x v="0"/>
    <s v="Single-family detached"/>
    <x v="0"/>
    <m/>
    <x v="0"/>
    <m/>
  </r>
  <r>
    <n v="669"/>
    <x v="0"/>
    <n v="1"/>
    <n v="4914"/>
    <n v="1"/>
    <d v="2001-11-16T00:00:00"/>
    <s v="Single Family Dwelling"/>
    <n v="1"/>
    <s v="Active Bethel Citizens"/>
    <n v="4213640"/>
    <n v="890702"/>
    <m/>
    <m/>
    <s v="FOOTE DEVELOPMENT COMPANY"/>
    <m/>
    <s v="1646 HAMLET LN"/>
    <x v="0"/>
    <s v="Single-family detached"/>
    <x v="0"/>
    <m/>
    <x v="0"/>
    <m/>
  </r>
  <r>
    <n v="670"/>
    <x v="0"/>
    <n v="1"/>
    <n v="4915"/>
    <n v="1"/>
    <d v="2001-11-16T00:00:00"/>
    <s v="Single Family Dwelling"/>
    <n v="1"/>
    <s v="Active Bethel Citizens"/>
    <n v="4213680"/>
    <n v="890701"/>
    <m/>
    <m/>
    <s v="FOOTE DEVELOPMENT COMPANY"/>
    <m/>
    <s v="1648 HAMLET LN"/>
    <x v="0"/>
    <s v="Single-family detached"/>
    <x v="0"/>
    <m/>
    <x v="0"/>
    <m/>
  </r>
  <r>
    <n v="671"/>
    <x v="0"/>
    <n v="1"/>
    <n v="4916"/>
    <n v="1"/>
    <d v="2001-11-16T00:00:00"/>
    <s v="Single Family Dwelling"/>
    <n v="1"/>
    <s v="Active Bethel Citizens"/>
    <n v="4213724"/>
    <n v="890698"/>
    <m/>
    <m/>
    <s v="FOOTE DEVELOPMENT COMPANY"/>
    <m/>
    <s v="1652 HAMLET LN"/>
    <x v="0"/>
    <s v="Single-family detached"/>
    <x v="0"/>
    <m/>
    <x v="0"/>
    <m/>
  </r>
  <r>
    <n v="672"/>
    <x v="0"/>
    <n v="1"/>
    <n v="4872"/>
    <n v="1"/>
    <d v="2001-11-21T00:00:00"/>
    <s v="Single Family Dwelling"/>
    <n v="1"/>
    <s v="Goodpasture Island Neighbors"/>
    <n v="4236393"/>
    <n v="895303"/>
    <m/>
    <m/>
    <s v="SORRIC RICK"/>
    <m/>
    <s v="3339 RIVERPLACE DR"/>
    <x v="0"/>
    <s v="Single-family detached"/>
    <x v="0"/>
    <m/>
    <x v="0"/>
    <m/>
  </r>
  <r>
    <n v="673"/>
    <x v="0"/>
    <n v="1"/>
    <n v="5131"/>
    <n v="1"/>
    <d v="2001-11-26T00:00:00"/>
    <s v="Single Family Dwelling"/>
    <n v="1"/>
    <s v="River Road Community Organization"/>
    <n v="4229197"/>
    <n v="893115"/>
    <m/>
    <m/>
    <s v="HARRIS JEFF &amp; JODY"/>
    <m/>
    <s v="1458 ESCALANTE ST"/>
    <x v="0"/>
    <s v="Single-family detached"/>
    <x v="0"/>
    <m/>
    <x v="0"/>
    <m/>
  </r>
  <r>
    <n v="674"/>
    <x v="0"/>
    <n v="1"/>
    <n v="5115"/>
    <n v="1"/>
    <d v="2001-11-27T00:00:00"/>
    <s v="Single Family Dwelling"/>
    <n v="1"/>
    <s v="Active Bethel Citizens"/>
    <n v="4222686"/>
    <n v="893411"/>
    <m/>
    <m/>
    <s v="CENTEX HOMES"/>
    <m/>
    <s v="3870 CENTURY DR"/>
    <x v="0"/>
    <s v="Single-family detached"/>
    <x v="0"/>
    <m/>
    <x v="0"/>
    <m/>
  </r>
  <r>
    <n v="675"/>
    <x v="0"/>
    <n v="1"/>
    <n v="5117"/>
    <n v="1"/>
    <d v="2001-11-27T00:00:00"/>
    <s v="Single Family Dwelling"/>
    <n v="1"/>
    <s v="Active Bethel Citizens"/>
    <n v="4222740"/>
    <n v="893316"/>
    <m/>
    <m/>
    <s v="CENTEX HOMES"/>
    <m/>
    <s v="3809 AERIAL WAY"/>
    <x v="0"/>
    <s v="Single-family detached"/>
    <x v="0"/>
    <m/>
    <x v="0"/>
    <m/>
  </r>
  <r>
    <n v="676"/>
    <x v="0"/>
    <n v="1"/>
    <n v="5307"/>
    <n v="1"/>
    <d v="2001-11-27T00:00:00"/>
    <s v="Single Family Dwelling"/>
    <n v="1"/>
    <s v="Active Bethel Citizens"/>
    <n v="4210014"/>
    <n v="891280"/>
    <m/>
    <m/>
    <s v="BRUCE WIECHERT CUSTOM HOMES"/>
    <m/>
    <s v="6048 KISTLER LN"/>
    <x v="0"/>
    <s v="Single-family detached"/>
    <x v="0"/>
    <m/>
    <x v="0"/>
    <m/>
  </r>
  <r>
    <n v="677"/>
    <x v="0"/>
    <n v="1"/>
    <n v="5726"/>
    <n v="1"/>
    <d v="2001-11-27T00:00:00"/>
    <s v="Mfg Home Park or Court"/>
    <n v="1"/>
    <s v="Active Bethel Citizens"/>
    <n v="4222251"/>
    <n v="885869"/>
    <m/>
    <s v="Elmira Estates MH Park"/>
    <s v="M &amp; M LAND &amp; CATTLE"/>
    <m/>
    <s v="555 TANEY ST"/>
    <x v="0"/>
    <s v="Single-family detached"/>
    <x v="0"/>
    <m/>
    <x v="0"/>
    <m/>
  </r>
  <r>
    <n v="678"/>
    <x v="0"/>
    <n v="1"/>
    <n v="5727"/>
    <n v="1"/>
    <d v="2001-11-27T00:00:00"/>
    <s v="Mfg Home Park or Court"/>
    <n v="1"/>
    <s v="Active Bethel Citizens"/>
    <n v="4222253"/>
    <n v="885894"/>
    <m/>
    <s v="Elmira Estates MH Park"/>
    <s v="M &amp; M LAND &amp; CATTLE"/>
    <m/>
    <s v="561 TANEY ST"/>
    <x v="0"/>
    <s v="Single-family detached"/>
    <x v="0"/>
    <m/>
    <x v="0"/>
    <m/>
  </r>
  <r>
    <n v="679"/>
    <x v="0"/>
    <n v="1"/>
    <n v="4874"/>
    <n v="1"/>
    <d v="2001-11-28T00:00:00"/>
    <s v="Single Family Dwelling"/>
    <n v="1"/>
    <s v="Santa Clara Community Organization"/>
    <n v="4227546"/>
    <n v="909213"/>
    <m/>
    <m/>
    <s v="BRIAN MURRY CONSTRUCTION LLC"/>
    <m/>
    <s v="115 DANIEL DR"/>
    <x v="0"/>
    <s v="Single-family detached"/>
    <x v="0"/>
    <m/>
    <x v="0"/>
    <m/>
  </r>
  <r>
    <n v="680"/>
    <x v="0"/>
    <n v="1"/>
    <n v="4875"/>
    <n v="1"/>
    <d v="2001-11-28T00:00:00"/>
    <s v="Single Family Dwelling"/>
    <n v="1"/>
    <s v="Santa Clara Community Organization"/>
    <n v="4227304"/>
    <n v="909280"/>
    <m/>
    <m/>
    <s v="BRIAN MURRY CONSTRUCTION LLC"/>
    <m/>
    <s v="65 DANIEL DR"/>
    <x v="0"/>
    <s v="Single-family detached"/>
    <x v="0"/>
    <m/>
    <x v="0"/>
    <m/>
  </r>
  <r>
    <n v="701"/>
    <x v="0"/>
    <n v="1"/>
    <n v="5716"/>
    <n v="1"/>
    <d v="2001-12-10T00:00:00"/>
    <s v="Single Family Dwelling"/>
    <n v="1"/>
    <s v="Northeast Neighbors"/>
    <n v="4245587"/>
    <n v="895822"/>
    <m/>
    <m/>
    <s v="MELTEBEKE CONSTRUCTION DBA"/>
    <m/>
    <s v="2232 DEVON AVE"/>
    <x v="0"/>
    <s v="Single-family detached"/>
    <x v="0"/>
    <m/>
    <x v="0"/>
    <m/>
  </r>
  <r>
    <n v="702"/>
    <x v="0"/>
    <n v="1"/>
    <n v="5608"/>
    <n v="1"/>
    <d v="2001-12-11T00:00:00"/>
    <s v="Single Family Dwelling"/>
    <n v="1"/>
    <s v="Harlow Neighbors"/>
    <n v="4250531"/>
    <n v="880098"/>
    <m/>
    <m/>
    <s v="FOGELSTROM COMPANY"/>
    <m/>
    <s v="496 COVEY LN"/>
    <x v="0"/>
    <s v="Single-family detached"/>
    <x v="0"/>
    <m/>
    <x v="0"/>
    <m/>
  </r>
  <r>
    <n v="703"/>
    <x v="0"/>
    <n v="1"/>
    <n v="4381"/>
    <n v="1"/>
    <d v="2001-12-12T00:00:00"/>
    <s v="Single Family Dwelling"/>
    <n v="1"/>
    <s v="Churchill Area Neighbors"/>
    <n v="4227166"/>
    <n v="869151"/>
    <m/>
    <m/>
    <s v="PHAN SETH"/>
    <m/>
    <s v="3317 SOUTHVIEW DR"/>
    <x v="0"/>
    <s v="Single-family detached"/>
    <x v="0"/>
    <m/>
    <x v="0"/>
    <m/>
  </r>
  <r>
    <n v="704"/>
    <x v="0"/>
    <n v="1"/>
    <n v="5832"/>
    <n v="1"/>
    <d v="2001-12-12T00:00:00"/>
    <s v="Mfg Home Park or Court"/>
    <n v="1"/>
    <s v="Active Bethel Citizens"/>
    <n v="4222078"/>
    <n v="885723"/>
    <m/>
    <s v="Elmira Estates MH Park"/>
    <s v="M &amp; M LAND &amp; CATTLE"/>
    <m/>
    <s v="506 TANEY ST"/>
    <x v="0"/>
    <s v="Single-family detached"/>
    <x v="0"/>
    <m/>
    <x v="0"/>
    <m/>
  </r>
  <r>
    <n v="705"/>
    <x v="0"/>
    <n v="1"/>
    <n v="4954"/>
    <n v="1"/>
    <d v="2001-12-13T00:00:00"/>
    <s v="Secondary Dwelling Unit"/>
    <n v="1"/>
    <s v="South University Neighborhood Association"/>
    <n v="4245228"/>
    <n v="873696"/>
    <m/>
    <m/>
    <s v="GALVAN DENNIS &amp; HAUGEN KIRSTEN"/>
    <m/>
    <s v="1436 E 22ND AVE"/>
    <x v="0"/>
    <s v="Single-family detached"/>
    <x v="0"/>
    <s v="changed BPR proposed use to SDU"/>
    <x v="0"/>
    <s v="Yes"/>
  </r>
  <r>
    <n v="706"/>
    <x v="0"/>
    <n v="1"/>
    <n v="5183"/>
    <n v="1"/>
    <d v="2001-12-13T00:00:00"/>
    <s v="Single Family Dwelling"/>
    <n v="1"/>
    <s v="Active Bethel Citizens"/>
    <n v="4210864"/>
    <n v="891014"/>
    <m/>
    <m/>
    <s v="MASADA DEVELOPMENT INC"/>
    <m/>
    <s v="5894 FIRESTONE DR"/>
    <x v="0"/>
    <s v="Single-family detached"/>
    <x v="0"/>
    <m/>
    <x v="0"/>
    <m/>
  </r>
  <r>
    <n v="707"/>
    <x v="0"/>
    <n v="1"/>
    <n v="5519"/>
    <n v="1"/>
    <d v="2001-12-13T00:00:00"/>
    <s v="Single Family Dwelling"/>
    <n v="1"/>
    <s v="River Road Community Organization"/>
    <n v="4230820"/>
    <n v="891908"/>
    <m/>
    <m/>
    <s v="KONOLD GARY"/>
    <m/>
    <s v="1341 MANZANA ST"/>
    <x v="0"/>
    <s v="Single-family detached"/>
    <x v="0"/>
    <m/>
    <x v="0"/>
    <m/>
  </r>
  <r>
    <n v="708"/>
    <x v="0"/>
    <n v="1"/>
    <n v="5462"/>
    <n v="1"/>
    <d v="2001-12-14T00:00:00"/>
    <s v="Single Family Dwelling"/>
    <n v="1"/>
    <s v="Santa Clara Community Organization"/>
    <n v="4232542"/>
    <n v="903950"/>
    <m/>
    <m/>
    <s v="TOUCHSTONE DEVELOPMENT"/>
    <m/>
    <s v="3743 JULIA LP"/>
    <x v="0"/>
    <s v="Single-family detached"/>
    <x v="0"/>
    <m/>
    <x v="0"/>
    <m/>
  </r>
  <r>
    <n v="709"/>
    <x v="0"/>
    <n v="1"/>
    <n v="4844"/>
    <n v="1"/>
    <d v="2001-12-17T00:00:00"/>
    <s v="Single Family Dwelling"/>
    <n v="1"/>
    <s v="Harlow Neighbors"/>
    <n v="4251220"/>
    <n v="889711"/>
    <m/>
    <m/>
    <s v="BRANT L RANDALL"/>
    <m/>
    <s v="3535 PRESTON ST"/>
    <x v="0"/>
    <s v="Single-family detached"/>
    <x v="0"/>
    <m/>
    <x v="0"/>
    <m/>
  </r>
  <r>
    <n v="710"/>
    <x v="0"/>
    <n v="1"/>
    <n v="5129"/>
    <n v="1"/>
    <d v="2001-12-17T00:00:00"/>
    <s v="Single Family Dwelling"/>
    <n v="1"/>
    <s v="Harlow Neighbors"/>
    <n v="4251155"/>
    <n v="889224"/>
    <m/>
    <m/>
    <s v="L RANDALL BRANT CUSTOM HOMES"/>
    <m/>
    <s v="3521 WARWICK LN"/>
    <x v="0"/>
    <s v="Single-family detached"/>
    <x v="0"/>
    <m/>
    <x v="0"/>
    <m/>
  </r>
  <r>
    <n v="711"/>
    <x v="0"/>
    <n v="1"/>
    <n v="5469"/>
    <n v="1"/>
    <d v="2001-12-17T00:00:00"/>
    <s v="Single Family Dwelling"/>
    <n v="1"/>
    <s v="Harlow Neighbors"/>
    <n v="4247414"/>
    <n v="891097"/>
    <m/>
    <m/>
    <s v="MELTEBEKE CONSTRUCTION DBA"/>
    <m/>
    <s v="1710 BEST LN"/>
    <x v="0"/>
    <s v="Single-family detached"/>
    <x v="0"/>
    <m/>
    <x v="0"/>
    <m/>
  </r>
  <r>
    <n v="712"/>
    <x v="0"/>
    <n v="1"/>
    <n v="5540"/>
    <n v="1"/>
    <d v="2001-12-17T00:00:00"/>
    <s v="Single Family Dwelling"/>
    <n v="1"/>
    <s v="Santa Clara Community Organization"/>
    <n v="4227817"/>
    <n v="909296"/>
    <m/>
    <m/>
    <s v="RUHOFF HOMEBUILDERS INC"/>
    <m/>
    <s v="150 DANIEL DR"/>
    <x v="0"/>
    <s v="Single-family detached"/>
    <x v="0"/>
    <m/>
    <x v="0"/>
    <m/>
  </r>
  <r>
    <n v="713"/>
    <x v="0"/>
    <n v="1"/>
    <n v="5127"/>
    <n v="1"/>
    <d v="2001-12-18T00:00:00"/>
    <s v="Single Family Dwelling"/>
    <n v="1"/>
    <s v="Churchill Area Neighbors"/>
    <n v="4226607"/>
    <n v="868731"/>
    <m/>
    <m/>
    <s v="IRWIN JIM"/>
    <m/>
    <s v="3259 WINTERCREEK DR"/>
    <x v="0"/>
    <s v="Single-family detached"/>
    <x v="0"/>
    <m/>
    <x v="0"/>
    <m/>
  </r>
  <r>
    <n v="714"/>
    <x v="0"/>
    <n v="1"/>
    <n v="5538"/>
    <n v="1"/>
    <d v="2001-12-18T00:00:00"/>
    <s v="Single Family Dwelling"/>
    <n v="1"/>
    <s v="Northeast Neighbors"/>
    <n v="4249432"/>
    <n v="896387"/>
    <m/>
    <m/>
    <s v="LUCAS LARRY D"/>
    <m/>
    <s v="2892 MARTINIQUE AVE"/>
    <x v="0"/>
    <s v="Single-family detached"/>
    <x v="0"/>
    <m/>
    <x v="0"/>
    <m/>
  </r>
  <r>
    <n v="715"/>
    <x v="0"/>
    <n v="1"/>
    <n v="5711"/>
    <n v="1"/>
    <d v="2001-12-18T00:00:00"/>
    <s v="Single Family Dwelling"/>
    <n v="1"/>
    <s v="Active Bethel Citizens"/>
    <n v="4210167"/>
    <n v="891426"/>
    <m/>
    <m/>
    <s v="BRUCE WIECHERT CUSTOM HOMES"/>
    <m/>
    <s v="6013 KISTLER LN"/>
    <x v="0"/>
    <s v="Single-family detached"/>
    <x v="0"/>
    <m/>
    <x v="0"/>
    <m/>
  </r>
  <r>
    <n v="716"/>
    <x v="0"/>
    <n v="1"/>
    <n v="5969"/>
    <n v="1"/>
    <d v="2001-12-18T00:00:00"/>
    <s v="Mfg Home Park or Court"/>
    <n v="1"/>
    <s v="Active Bethel Citizens"/>
    <n v="4215055"/>
    <n v="891734"/>
    <m/>
    <s v="Woodland Park Estates"/>
    <s v="SUN COMMUNITIES OPERATING"/>
    <s v="ELLINGBOE KRISTOPHER &amp; COX MARY"/>
    <s v="1699 N TERRY ST, Unit 329"/>
    <x v="0"/>
    <s v="Single-family detached"/>
    <x v="0"/>
    <m/>
    <x v="0"/>
    <m/>
  </r>
  <r>
    <n v="717"/>
    <x v="0"/>
    <n v="1"/>
    <n v="5009"/>
    <n v="1"/>
    <d v="2001-12-19T00:00:00"/>
    <s v="Single Family Dwelling"/>
    <n v="1"/>
    <s v="Active Bethel Citizens"/>
    <n v="4212579"/>
    <n v="890763"/>
    <m/>
    <m/>
    <s v="FOOTE DEVELOPMENT COMPANY"/>
    <m/>
    <s v="5543 CARDIFF ST"/>
    <x v="0"/>
    <s v="Single-family detached"/>
    <x v="0"/>
    <m/>
    <x v="0"/>
    <m/>
  </r>
  <r>
    <n v="718"/>
    <x v="0"/>
    <n v="1"/>
    <n v="5011"/>
    <n v="1"/>
    <d v="2001-12-19T00:00:00"/>
    <s v="Single Family Dwelling"/>
    <n v="1"/>
    <s v="Active Bethel Citizens"/>
    <n v="4212570"/>
    <n v="890620"/>
    <m/>
    <m/>
    <s v="FOOTE DEVELOPMENT COMPANY"/>
    <m/>
    <s v="5538 CARDIFF ST"/>
    <x v="0"/>
    <s v="Single-family detached"/>
    <x v="0"/>
    <m/>
    <x v="0"/>
    <m/>
  </r>
  <r>
    <n v="719"/>
    <x v="0"/>
    <n v="1"/>
    <n v="5631"/>
    <n v="1"/>
    <d v="2001-12-20T00:00:00"/>
    <s v="Single Family Dwelling"/>
    <n v="1"/>
    <s v="Santa Clara Community Organization"/>
    <n v="4226509"/>
    <n v="908077"/>
    <m/>
    <m/>
    <s v="JOSEPH ARIOLA CONSTRUCTION INC"/>
    <m/>
    <s v="157 LARKSMEAD LN"/>
    <x v="0"/>
    <s v="Single-family detached"/>
    <x v="0"/>
    <m/>
    <x v="0"/>
    <m/>
  </r>
  <r>
    <n v="720"/>
    <x v="0"/>
    <n v="1"/>
    <n v="6028"/>
    <n v="1"/>
    <d v="2001-12-20T00:00:00"/>
    <s v="Mfg Home Park or Court"/>
    <n v="1"/>
    <s v="Active Bethel Citizens"/>
    <n v="4215055"/>
    <n v="891734"/>
    <m/>
    <s v="Woodland Park Estates"/>
    <s v="PLANTS"/>
    <m/>
    <s v="1699 N TERRY ST, Unit 2"/>
    <x v="0"/>
    <s v="Single-family detached"/>
    <x v="0"/>
    <m/>
    <x v="0"/>
    <m/>
  </r>
  <r>
    <n v="721"/>
    <x v="0"/>
    <n v="1"/>
    <n v="5332"/>
    <n v="1"/>
    <d v="2001-12-21T00:00:00"/>
    <s v="Single Family Dwelling"/>
    <n v="1"/>
    <s v="Goodpasture Island Neighbors"/>
    <n v="4236547"/>
    <n v="894536"/>
    <m/>
    <m/>
    <s v="RAMIREZ JOHN &amp; RAQUEL"/>
    <m/>
    <s v="3335 BROOKVIEW DR"/>
    <x v="0"/>
    <s v="Single-family detached"/>
    <x v="0"/>
    <m/>
    <x v="0"/>
    <m/>
  </r>
  <r>
    <n v="722"/>
    <x v="0"/>
    <n v="1"/>
    <n v="5458"/>
    <n v="1"/>
    <d v="2001-12-27T00:00:00"/>
    <s v="Single Family Dwelling"/>
    <n v="1"/>
    <s v="Active Bethel Citizens"/>
    <n v="4210869"/>
    <n v="891232"/>
    <m/>
    <m/>
    <s v="HATHAWAY SHAWN &amp; DEBRA"/>
    <m/>
    <s v="1557 CALISTOGA CT"/>
    <x v="0"/>
    <s v="Single-family detached"/>
    <x v="0"/>
    <m/>
    <x v="0"/>
    <m/>
  </r>
  <r>
    <n v="723"/>
    <x v="0"/>
    <n v="1"/>
    <n v="5983"/>
    <n v="1"/>
    <d v="2001-12-27T00:00:00"/>
    <s v="Mfg Home Park or Court"/>
    <n v="1"/>
    <s v="Active Bethel Citizens"/>
    <n v="4222076"/>
    <n v="885754"/>
    <m/>
    <s v="Elmira Estates MH Park"/>
    <s v="M &amp; M LAND &amp; CATTLE"/>
    <m/>
    <s v="510 TANEY ST"/>
    <x v="0"/>
    <s v="Single-family detached"/>
    <x v="0"/>
    <m/>
    <x v="0"/>
    <m/>
  </r>
  <r>
    <n v="724"/>
    <x v="0"/>
    <n v="1"/>
    <n v="5984"/>
    <n v="1"/>
    <d v="2001-12-27T00:00:00"/>
    <s v="Mfg Home Park or Court"/>
    <n v="1"/>
    <s v="Active Bethel Citizens"/>
    <n v="4222078"/>
    <n v="885782"/>
    <m/>
    <s v="Elmira Estates MH Park"/>
    <s v="M &amp; M LAND &amp; CATTLE"/>
    <m/>
    <s v="522 TANEY ST"/>
    <x v="0"/>
    <s v="Single-family detached"/>
    <x v="0"/>
    <m/>
    <x v="0"/>
    <m/>
  </r>
  <r>
    <n v="725"/>
    <x v="0"/>
    <n v="1"/>
    <n v="5986"/>
    <n v="1"/>
    <d v="2001-12-27T00:00:00"/>
    <s v="Mfg Home Park or Court"/>
    <n v="1"/>
    <s v="Active Bethel Citizens"/>
    <n v="4222077"/>
    <n v="885814"/>
    <m/>
    <s v="Elmira Estates MH Park"/>
    <s v="M &amp; M LAND &amp; CATTLE"/>
    <m/>
    <s v="530 TANEY ST"/>
    <x v="0"/>
    <s v="Single-family detached"/>
    <x v="0"/>
    <m/>
    <x v="0"/>
    <m/>
  </r>
  <r>
    <n v="726"/>
    <x v="0"/>
    <n v="1"/>
    <n v="5987"/>
    <n v="1"/>
    <d v="2001-12-27T00:00:00"/>
    <s v="Mfg Home Park or Court"/>
    <n v="1"/>
    <s v="Active Bethel Citizens"/>
    <n v="4222076"/>
    <n v="885876"/>
    <m/>
    <s v="Elmira Estates MH Park"/>
    <s v="M &amp; M LAND &amp; CATTLE"/>
    <m/>
    <s v="552 TANEY ST"/>
    <x v="0"/>
    <s v="Single-family detached"/>
    <x v="0"/>
    <m/>
    <x v="0"/>
    <m/>
  </r>
  <r>
    <n v="727"/>
    <x v="0"/>
    <n v="1"/>
    <n v="6161"/>
    <n v="1"/>
    <d v="2001-12-27T00:00:00"/>
    <s v="Mfg Home Park or Court"/>
    <n v="1"/>
    <s v="Active Bethel Citizens"/>
    <n v="4222481"/>
    <n v="886056"/>
    <m/>
    <s v="Elmira Estates MH Park"/>
    <s v="M &amp; M LAND &amp; CATTLE"/>
    <m/>
    <s v="3851 TROY WAY"/>
    <x v="0"/>
    <s v="Single-family detached"/>
    <x v="0"/>
    <m/>
    <x v="0"/>
    <m/>
  </r>
  <r>
    <n v="728"/>
    <x v="0"/>
    <n v="1"/>
    <n v="4809"/>
    <n v="1"/>
    <d v="2001-12-28T00:00:00"/>
    <s v="Single Family Dwelling"/>
    <n v="1"/>
    <s v="Goodpasture Island Neighbors"/>
    <n v="4236090"/>
    <n v="894422"/>
    <m/>
    <m/>
    <s v="TAUBE ROBERT"/>
    <m/>
    <s v="3239 LAKESIDE DR"/>
    <x v="0"/>
    <s v="Single-family detached"/>
    <x v="0"/>
    <m/>
    <x v="0"/>
    <m/>
  </r>
  <r>
    <n v="729"/>
    <x v="0"/>
    <n v="1"/>
    <n v="5606"/>
    <n v="1"/>
    <d v="2001-12-28T00:00:00"/>
    <s v="Single Family Dwelling"/>
    <n v="1"/>
    <s v="Santa Clara Community Organization"/>
    <n v="4227435"/>
    <n v="905042"/>
    <m/>
    <m/>
    <s v="SCOTT CARLSON CONSTRUCTION CO"/>
    <m/>
    <s v="3946 HAMPSHIRE LN"/>
    <x v="0"/>
    <s v="Single-family detached"/>
    <x v="0"/>
    <m/>
    <x v="0"/>
    <m/>
  </r>
  <r>
    <n v="730"/>
    <x v="0"/>
    <n v="1"/>
    <n v="6127"/>
    <n v="1"/>
    <d v="2001-12-28T00:00:00"/>
    <s v="Mfg Home Park or Court"/>
    <n v="1"/>
    <s v="Active Bethel Citizens"/>
    <n v="4214949"/>
    <n v="888055"/>
    <m/>
    <s v="Daneland MH Park"/>
    <s v="DANELAND MBL HOME PARK LLC"/>
    <s v="WALTERS MELVIN &amp; ELOISE"/>
    <s v="1199 N TERRY ST, Unit 166"/>
    <x v="0"/>
    <s v="Single-family detached"/>
    <x v="0"/>
    <m/>
    <x v="0"/>
    <m/>
  </r>
  <r>
    <n v="731"/>
    <x v="0"/>
    <n v="1"/>
    <n v="6225"/>
    <n v="1"/>
    <d v="2001-12-28T00:00:00"/>
    <s v="Mfg Home Park or Court"/>
    <n v="1"/>
    <s v="Active Bethel Citizens"/>
    <n v="4222083"/>
    <n v="885997"/>
    <m/>
    <s v="Elmira Estates MH Park"/>
    <s v="M &amp; M LAND &amp; CATTLE"/>
    <m/>
    <s v="576 TANEY ST"/>
    <x v="0"/>
    <s v="Single-family detached"/>
    <x v="0"/>
    <m/>
    <x v="0"/>
    <m/>
  </r>
  <r>
    <n v="732"/>
    <x v="0"/>
    <n v="1"/>
    <n v="5401"/>
    <n v="1"/>
    <d v="2001-12-31T00:00:00"/>
    <s v="Single Family Dwelling"/>
    <n v="1"/>
    <s v="Northeast Neighbors"/>
    <n v="4243454"/>
    <n v="899002"/>
    <m/>
    <m/>
    <s v="BRANDON JACK - DUPLICATE"/>
    <m/>
    <s v="2111 ASHBURY DR"/>
    <x v="0"/>
    <s v="Single-family detached"/>
    <x v="0"/>
    <m/>
    <x v="0"/>
    <m/>
  </r>
  <r>
    <n v="733"/>
    <x v="0"/>
    <n v="1"/>
    <n v="5477"/>
    <n v="1"/>
    <d v="2001-12-31T00:00:00"/>
    <s v="Single Family Dwelling"/>
    <n v="1"/>
    <s v="Santa Clara Community Organization"/>
    <n v="4222766"/>
    <n v="902704"/>
    <m/>
    <m/>
    <s v="HOMELAND BUILDERS"/>
    <m/>
    <s v="3475 KORBEL ST"/>
    <x v="0"/>
    <s v="Single-family detached"/>
    <x v="0"/>
    <m/>
    <x v="0"/>
    <m/>
  </r>
  <r>
    <n v="734"/>
    <x v="0"/>
    <n v="1"/>
    <n v="5765"/>
    <n v="1"/>
    <d v="2001-12-31T00:00:00"/>
    <s v="Single Family Dwelling"/>
    <n v="1"/>
    <s v="Active Bethel Citizens"/>
    <n v="4210874"/>
    <n v="891317"/>
    <m/>
    <m/>
    <s v="IMAGE BUILDERS"/>
    <m/>
    <s v="1561 CALISTOGA CT"/>
    <x v="0"/>
    <s v="Single-family detached"/>
    <x v="0"/>
    <m/>
    <x v="0"/>
    <m/>
  </r>
  <r>
    <n v="735"/>
    <x v="0"/>
    <n v="1"/>
    <n v="5724"/>
    <n v="1"/>
    <d v="2002-01-02T00:00:00"/>
    <s v="Single Family Dwelling"/>
    <n v="1"/>
    <s v="Northeast Neighbors"/>
    <n v="4245692"/>
    <n v="895817"/>
    <m/>
    <m/>
    <s v="MELTEBEKE CONSTRUCTION DBA"/>
    <m/>
    <s v="2244 DEVON AVE"/>
    <x v="1"/>
    <s v="Single-family detached"/>
    <x v="0"/>
    <m/>
    <x v="0"/>
    <m/>
  </r>
  <r>
    <n v="736"/>
    <x v="0"/>
    <n v="1"/>
    <n v="5804"/>
    <n v="1"/>
    <d v="2002-01-02T00:00:00"/>
    <s v="Single Family Dwelling"/>
    <n v="1"/>
    <s v="Santa Clara Community Organization"/>
    <n v="4224640"/>
    <n v="906437"/>
    <m/>
    <m/>
    <s v="BREEDEN BROS INC--DUPLICATE"/>
    <m/>
    <s v="4270 TORRINGTON AVE"/>
    <x v="1"/>
    <s v="Single-family detached"/>
    <x v="0"/>
    <m/>
    <x v="0"/>
    <m/>
  </r>
  <r>
    <n v="737"/>
    <x v="0"/>
    <n v="1"/>
    <n v="5867"/>
    <n v="1"/>
    <d v="2002-01-02T00:00:00"/>
    <s v="Single Family Dwelling"/>
    <n v="1"/>
    <s v="Active Bethel Citizens"/>
    <n v="4209729"/>
    <n v="891455"/>
    <m/>
    <m/>
    <s v="JOHNSTON JEFF W"/>
    <m/>
    <s v="1580 IRON HORSE RD"/>
    <x v="1"/>
    <s v="Single-family detached"/>
    <x v="0"/>
    <m/>
    <x v="0"/>
    <m/>
  </r>
  <r>
    <n v="738"/>
    <x v="0"/>
    <n v="1"/>
    <n v="5930"/>
    <n v="1"/>
    <d v="2002-01-02T00:00:00"/>
    <s v="Single Family Dwelling"/>
    <n v="1"/>
    <s v="Santa Clara Community Organization"/>
    <n v="4227438"/>
    <n v="904757"/>
    <m/>
    <m/>
    <s v="BREEDEN BROS INC"/>
    <m/>
    <s v="196 MACKIN AVE"/>
    <x v="1"/>
    <s v="Single-family detached"/>
    <x v="0"/>
    <m/>
    <x v="0"/>
    <m/>
  </r>
  <r>
    <n v="739"/>
    <x v="0"/>
    <n v="1"/>
    <n v="5209"/>
    <n v="1"/>
    <d v="2002-01-03T00:00:00"/>
    <s v="Apartment  20+ Units"/>
    <n v="8"/>
    <s v="Cal Young Neighborhood Association"/>
    <n v="4245545"/>
    <n v="889684"/>
    <m/>
    <s v="Sheldon Village"/>
    <s v="HOUSING AUTHORITY &amp; COMM SRVC AG"/>
    <s v="SHELDON VILLAGE APARTMENTS"/>
    <s v="2556 SHELDON VILLAGE LP"/>
    <x v="1"/>
    <s v="Five or more units"/>
    <x v="1"/>
    <s v="Change proposed use code from 20+ to 5-19 units?"/>
    <x v="0"/>
    <m/>
  </r>
  <r>
    <n v="740"/>
    <x v="0"/>
    <n v="1"/>
    <n v="5227"/>
    <n v="1"/>
    <d v="2002-01-03T00:00:00"/>
    <s v="Apartment  20+ Units"/>
    <n v="5"/>
    <s v="Cal Young Neighborhood Association"/>
    <n v="4245654"/>
    <n v="889699"/>
    <m/>
    <s v="Sheldon Village"/>
    <s v="HOUSING AUTHORITY &amp; COMM SRVC AG"/>
    <s v="SHELDON VILLAGE APARTMENTS"/>
    <s v="2558 SHELDON VILLAGE LP"/>
    <x v="1"/>
    <s v="Five or more units"/>
    <x v="1"/>
    <s v="Change proposed use code from 20+ to 5-19 units?"/>
    <x v="0"/>
    <m/>
  </r>
  <r>
    <n v="741"/>
    <x v="0"/>
    <n v="1"/>
    <n v="5228"/>
    <n v="1"/>
    <d v="2002-01-03T00:00:00"/>
    <s v="Apartment  20+ Units"/>
    <n v="5"/>
    <s v="Cal Young Neighborhood Association"/>
    <n v="4245672"/>
    <n v="889626"/>
    <m/>
    <s v="Sheldon Village"/>
    <s v="HOUSING AUTHORITY &amp; COMM SRVC AG"/>
    <s v="SHELDON VILLAGE APARTMENTS"/>
    <s v="2562 SHELDON VILLAGE LP"/>
    <x v="1"/>
    <s v="Five or more units"/>
    <x v="1"/>
    <s v="Change proposed use code from 20+ to 5-19 units?"/>
    <x v="0"/>
    <m/>
  </r>
  <r>
    <n v="742"/>
    <x v="0"/>
    <n v="1"/>
    <n v="5229"/>
    <n v="1"/>
    <d v="2002-01-03T00:00:00"/>
    <s v="Apartment  20+ Units"/>
    <n v="5"/>
    <s v="Cal Young Neighborhood Association"/>
    <n v="4245645"/>
    <n v="889561"/>
    <m/>
    <s v="Sheldon Village"/>
    <s v="HOUSING AUTHORITY &amp; COMM SRVC AG"/>
    <s v="SHELDON VILLAGE APARTMENTS"/>
    <s v="2564 SHELDON VILLAGE LP"/>
    <x v="1"/>
    <s v="Five or more units"/>
    <x v="1"/>
    <s v="Change proposed use code from 20+ to 5-19 units?"/>
    <x v="0"/>
    <m/>
  </r>
  <r>
    <n v="743"/>
    <x v="0"/>
    <n v="1"/>
    <n v="5230"/>
    <n v="1"/>
    <d v="2002-01-03T00:00:00"/>
    <s v="Apartment  20+ Units"/>
    <n v="5"/>
    <s v="Cal Young Neighborhood Association"/>
    <n v="4245583"/>
    <n v="889522"/>
    <m/>
    <s v="Sheldon Village"/>
    <s v="HOUSING AUTHORITY &amp; COMM SRVC AG"/>
    <s v="SHELDON VILLAGE APARTMENTS"/>
    <s v="2566 SHELDON VILLAGE LP"/>
    <x v="1"/>
    <s v="Five or more units"/>
    <x v="1"/>
    <s v="Change proposed use code from 20+ to 5-19 units?"/>
    <x v="0"/>
    <m/>
  </r>
  <r>
    <n v="744"/>
    <x v="0"/>
    <n v="1"/>
    <n v="5231"/>
    <n v="1"/>
    <d v="2002-01-03T00:00:00"/>
    <s v="Apartment  20+ Units"/>
    <n v="5"/>
    <s v="Cal Young Neighborhood Association"/>
    <n v="4245553"/>
    <n v="889548"/>
    <m/>
    <s v="Sheldon Village"/>
    <s v="HOUSING AUTHORITY &amp; COMM SRVC AG"/>
    <s v="SHELDON VILLAGE APARTMENTS"/>
    <s v="2568 SHELDON VILLAGE LP"/>
    <x v="1"/>
    <s v="Five or more units"/>
    <x v="1"/>
    <s v="Change proposed use code from 20+ to 5-19 units?"/>
    <x v="0"/>
    <m/>
  </r>
  <r>
    <n v="745"/>
    <x v="0"/>
    <n v="1"/>
    <n v="5452"/>
    <n v="1"/>
    <d v="2002-01-03T00:00:00"/>
    <s v="Single Family Dwelling"/>
    <n v="1"/>
    <s v="River Road Community Organization"/>
    <n v="4233085"/>
    <n v="889699"/>
    <m/>
    <m/>
    <s v="KREINDEL RICO"/>
    <m/>
    <s v="113 OAKLEIGH LN"/>
    <x v="1"/>
    <s v="Single-family detached"/>
    <x v="0"/>
    <m/>
    <x v="0"/>
    <m/>
  </r>
  <r>
    <n v="746"/>
    <x v="0"/>
    <n v="1"/>
    <n v="5904"/>
    <n v="1"/>
    <d v="2002-01-03T00:00:00"/>
    <s v="Single Family Dwelling"/>
    <n v="1"/>
    <s v="Active Bethel Citizens"/>
    <n v="4210655"/>
    <n v="891254"/>
    <m/>
    <m/>
    <s v="BRUCE WIECHERT CUSTOM HOMES"/>
    <m/>
    <s v="5918 KISTLER LN"/>
    <x v="1"/>
    <s v="Single-family detached"/>
    <x v="0"/>
    <m/>
    <x v="0"/>
    <m/>
  </r>
  <r>
    <n v="747"/>
    <x v="0"/>
    <n v="1"/>
    <n v="6029"/>
    <n v="1"/>
    <d v="2002-01-03T00:00:00"/>
    <s v="Single Family Dwelling"/>
    <n v="1"/>
    <s v="Active Bethel Citizens"/>
    <n v="4210648"/>
    <n v="891158"/>
    <m/>
    <m/>
    <s v="BRUCE WIECHERT CUSTOM HOMES"/>
    <m/>
    <s v="5919 FIRESTONE DR"/>
    <x v="1"/>
    <s v="Single-family detached"/>
    <x v="0"/>
    <m/>
    <x v="0"/>
    <m/>
  </r>
  <r>
    <n v="748"/>
    <x v="0"/>
    <n v="1"/>
    <n v="4366"/>
    <n v="1"/>
    <d v="2002-01-04T00:00:00"/>
    <s v="Single Family Dwelling"/>
    <n v="1"/>
    <s v="Santa Clara Community Organization"/>
    <n v="4226748"/>
    <n v="907878"/>
    <m/>
    <m/>
    <s v="TRENT SCOTT &amp; LAUREN"/>
    <m/>
    <s v="124 LARKSMEAD LN"/>
    <x v="1"/>
    <s v="Single-family detached"/>
    <x v="0"/>
    <m/>
    <x v="0"/>
    <m/>
  </r>
  <r>
    <n v="749"/>
    <x v="0"/>
    <n v="1"/>
    <n v="5997"/>
    <n v="1"/>
    <d v="2002-01-04T00:00:00"/>
    <s v="Single Family Dwelling"/>
    <n v="1"/>
    <s v="Active Bethel Citizens"/>
    <n v="4212574"/>
    <n v="889561"/>
    <m/>
    <m/>
    <s v="HAYDEN HOMES"/>
    <m/>
    <s v="5606 AUSTIN WAY"/>
    <x v="1"/>
    <s v="Single-family detached"/>
    <x v="0"/>
    <m/>
    <x v="0"/>
    <m/>
  </r>
  <r>
    <n v="750"/>
    <x v="0"/>
    <n v="1"/>
    <n v="5482"/>
    <n v="1"/>
    <d v="2002-01-07T00:00:00"/>
    <s v="Single Family Dwelling"/>
    <n v="1"/>
    <s v="Northeast Neighbors"/>
    <n v="4244217"/>
    <n v="899038"/>
    <m/>
    <m/>
    <s v="CRESCENT HOMES INC"/>
    <m/>
    <s v="2210 COMSTOCK AVE"/>
    <x v="1"/>
    <s v="Single-family detached"/>
    <x v="0"/>
    <m/>
    <x v="0"/>
    <m/>
  </r>
  <r>
    <n v="751"/>
    <x v="0"/>
    <n v="1"/>
    <n v="5413"/>
    <n v="1"/>
    <d v="2002-01-09T00:00:00"/>
    <s v="Single Family Dwelling"/>
    <n v="1"/>
    <s v="Northeast Neighbors"/>
    <n v="4241729"/>
    <n v="898234"/>
    <m/>
    <m/>
    <s v="DUNCAN FRITZ S &amp; TRICIA S"/>
    <m/>
    <s v="3424 RIVER POINTE DR"/>
    <x v="1"/>
    <s v="Single-family detached"/>
    <x v="0"/>
    <m/>
    <x v="0"/>
    <m/>
  </r>
  <r>
    <n v="752"/>
    <x v="0"/>
    <n v="1"/>
    <n v="5460"/>
    <n v="1"/>
    <d v="2002-01-09T00:00:00"/>
    <s v="Single Family Dwelling"/>
    <n v="1"/>
    <s v="Santa Clara Community Organization"/>
    <n v="4228127"/>
    <n v="907657"/>
    <m/>
    <m/>
    <s v="OREGON ESTATES LLC"/>
    <m/>
    <s v="119 BAMPTON CT"/>
    <x v="1"/>
    <s v="Single-family detached"/>
    <x v="0"/>
    <m/>
    <x v="0"/>
    <m/>
  </r>
  <r>
    <n v="753"/>
    <x v="0"/>
    <n v="1"/>
    <n v="5994"/>
    <n v="1"/>
    <d v="2002-01-09T00:00:00"/>
    <s v="Single Family Dwelling"/>
    <n v="1"/>
    <s v="Active Bethel Citizens"/>
    <n v="4210732"/>
    <n v="891401"/>
    <m/>
    <m/>
    <s v="DUNSTON STEVE"/>
    <m/>
    <s v="1568 CALISTOGA CT"/>
    <x v="1"/>
    <s v="Single-family detached"/>
    <x v="0"/>
    <m/>
    <x v="0"/>
    <m/>
  </r>
  <r>
    <n v="754"/>
    <x v="0"/>
    <n v="1"/>
    <n v="6111"/>
    <n v="1"/>
    <d v="2002-01-09T00:00:00"/>
    <s v="Single Family Dwelling"/>
    <n v="1"/>
    <s v="Santa Clara Community Organization"/>
    <n v="4227607"/>
    <n v="909384"/>
    <m/>
    <m/>
    <s v="PATRICK HOMES INC"/>
    <m/>
    <s v="185 DANIEL DR"/>
    <x v="1"/>
    <s v="Single-family detached"/>
    <x v="0"/>
    <m/>
    <x v="0"/>
    <m/>
  </r>
  <r>
    <n v="755"/>
    <x v="0"/>
    <n v="1"/>
    <n v="5001"/>
    <n v="1"/>
    <d v="2002-01-10T00:00:00"/>
    <s v="Single Family Dwelling"/>
    <n v="1"/>
    <s v="Crest Drive Citizens Association"/>
    <n v="4231116"/>
    <n v="873186"/>
    <m/>
    <m/>
    <s v="KOEHN MICHAEL"/>
    <m/>
    <s v="2115 W 25TH AVE"/>
    <x v="1"/>
    <s v="Single-family detached"/>
    <x v="0"/>
    <m/>
    <x v="0"/>
    <m/>
  </r>
  <r>
    <n v="756"/>
    <x v="0"/>
    <n v="1"/>
    <n v="6030"/>
    <n v="1"/>
    <d v="2002-01-10T00:00:00"/>
    <s v="Single Family Dwelling"/>
    <n v="1"/>
    <s v="Active Bethel Citizens"/>
    <n v="4210500"/>
    <n v="891018"/>
    <m/>
    <m/>
    <s v="BRUCE WIECHERT CUSTOM HOMES"/>
    <m/>
    <s v="5962 FIRESTONE DR"/>
    <x v="1"/>
    <s v="Single-family detached"/>
    <x v="0"/>
    <m/>
    <x v="0"/>
    <m/>
  </r>
  <r>
    <n v="757"/>
    <x v="0"/>
    <n v="1"/>
    <n v="6129"/>
    <n v="1"/>
    <d v="2002-01-10T00:00:00"/>
    <s v="Single Family Dwelling"/>
    <n v="1"/>
    <s v="Active Bethel Citizens"/>
    <n v="4210364"/>
    <n v="891173"/>
    <m/>
    <m/>
    <s v="BRUCE WIECHERT CUSTOM HOMES"/>
    <m/>
    <s v="5985 FIRESTONE DR"/>
    <x v="1"/>
    <s v="Single-family detached"/>
    <x v="0"/>
    <m/>
    <x v="0"/>
    <m/>
  </r>
  <r>
    <n v="758"/>
    <x v="0"/>
    <n v="1"/>
    <n v="6207"/>
    <n v="1"/>
    <d v="2002-01-10T00:00:00"/>
    <s v="Single Family Dwelling"/>
    <n v="1"/>
    <s v="Active Bethel Citizens"/>
    <n v="4210874"/>
    <n v="891397"/>
    <m/>
    <m/>
    <s v="RON FLAMMANG CONSTRUCTION"/>
    <m/>
    <s v="1565 CALISTOGA CT"/>
    <x v="1"/>
    <s v="Single-family detached"/>
    <x v="0"/>
    <m/>
    <x v="0"/>
    <m/>
  </r>
  <r>
    <n v="759"/>
    <x v="0"/>
    <n v="1"/>
    <n v="6236"/>
    <n v="1"/>
    <d v="2002-01-10T00:00:00"/>
    <s v="Mfg Home Park or Court"/>
    <n v="1"/>
    <s v="Active Bethel Citizens"/>
    <n v="4222076"/>
    <n v="885903"/>
    <m/>
    <m/>
    <s v="M&amp;M LAND CATTLE"/>
    <m/>
    <s v="558 TANEY ST"/>
    <x v="1"/>
    <s v="Single-family detached"/>
    <x v="0"/>
    <m/>
    <x v="0"/>
    <m/>
  </r>
  <r>
    <n v="760"/>
    <x v="0"/>
    <n v="1"/>
    <n v="6237"/>
    <n v="1"/>
    <d v="2002-01-10T00:00:00"/>
    <s v="Mfg Home Park or Court"/>
    <n v="1"/>
    <s v="Active Bethel Citizens"/>
    <n v="4222079"/>
    <n v="885936"/>
    <m/>
    <s v="Elmira Estates MH Park"/>
    <s v="M &amp; M LAND &amp; CATTLE"/>
    <m/>
    <s v="566 TANEY ST"/>
    <x v="1"/>
    <s v="Single-family detached"/>
    <x v="0"/>
    <m/>
    <x v="0"/>
    <m/>
  </r>
  <r>
    <n v="761"/>
    <x v="0"/>
    <n v="1"/>
    <n v="6238"/>
    <n v="1"/>
    <d v="2002-01-10T00:00:00"/>
    <s v="Mfg Home Park or Court"/>
    <n v="1"/>
    <s v="Active Bethel Citizens"/>
    <n v="4222081"/>
    <n v="885962"/>
    <m/>
    <s v="Elmira Estates MH Park"/>
    <s v="M &amp; M LAND &amp; CATTLE"/>
    <m/>
    <s v="570 TANEY ST"/>
    <x v="1"/>
    <s v="Single-family detached"/>
    <x v="0"/>
    <m/>
    <x v="0"/>
    <m/>
  </r>
  <r>
    <n v="762"/>
    <x v="0"/>
    <n v="1"/>
    <n v="5858"/>
    <n v="1"/>
    <d v="2002-01-11T00:00:00"/>
    <s v="Single Family Dwelling"/>
    <n v="1"/>
    <s v="Active Bethel Citizens"/>
    <n v="4213219"/>
    <n v="889454"/>
    <m/>
    <m/>
    <s v="CENTEX HOMES"/>
    <m/>
    <s v="1277 MULINEX AVE"/>
    <x v="1"/>
    <s v="Single-family detached"/>
    <x v="0"/>
    <m/>
    <x v="0"/>
    <m/>
  </r>
  <r>
    <n v="763"/>
    <x v="0"/>
    <n v="1"/>
    <n v="5973"/>
    <n v="1"/>
    <d v="2002-01-11T00:00:00"/>
    <s v="Single Family Dwelling"/>
    <n v="1"/>
    <s v="Northeast Neighbors"/>
    <n v="4243851"/>
    <n v="898994"/>
    <m/>
    <m/>
    <s v="OREGON ESTATES LLC"/>
    <m/>
    <s v="2183 ASHBURY DR"/>
    <x v="1"/>
    <s v="Single-family detached"/>
    <x v="0"/>
    <m/>
    <x v="0"/>
    <m/>
  </r>
  <r>
    <n v="764"/>
    <x v="0"/>
    <n v="1"/>
    <n v="6117"/>
    <n v="1"/>
    <d v="2002-01-11T00:00:00"/>
    <s v="Single Family Dwelling"/>
    <n v="1"/>
    <s v="Active Bethel Citizens"/>
    <n v="4213092"/>
    <n v="889068"/>
    <m/>
    <m/>
    <s v="CENTEX HOMES"/>
    <m/>
    <s v="5532 DONOHOE AVE"/>
    <x v="1"/>
    <s v="Single-family detached"/>
    <x v="0"/>
    <m/>
    <x v="0"/>
    <m/>
  </r>
  <r>
    <n v="765"/>
    <x v="0"/>
    <n v="1"/>
    <n v="3575"/>
    <n v="1"/>
    <d v="2002-01-14T00:00:00"/>
    <s v="Single Family Dwelling"/>
    <n v="1"/>
    <s v="Northeast Neighbors"/>
    <n v="4244332"/>
    <n v="899186"/>
    <m/>
    <m/>
    <s v="CHARACTER HOMES"/>
    <m/>
    <s v="2237 AVENGALE DR"/>
    <x v="1"/>
    <s v="Single-family detached"/>
    <x v="0"/>
    <m/>
    <x v="0"/>
    <m/>
  </r>
  <r>
    <n v="766"/>
    <x v="0"/>
    <n v="1"/>
    <n v="3929"/>
    <n v="1"/>
    <d v="2002-01-14T00:00:00"/>
    <s v="Single Family Dwelling"/>
    <n v="1"/>
    <s v="Santa Clara Community Organization"/>
    <n v="4231841"/>
    <n v="903556"/>
    <m/>
    <m/>
    <s v="KENDRA PARK LLC"/>
    <m/>
    <s v="3637 KENDRA ST"/>
    <x v="1"/>
    <s v="Single-family detached"/>
    <x v="0"/>
    <m/>
    <x v="0"/>
    <m/>
  </r>
  <r>
    <n v="767"/>
    <x v="0"/>
    <n v="1"/>
    <n v="6160"/>
    <n v="1"/>
    <d v="2002-01-14T00:00:00"/>
    <s v="Single Family Dwelling"/>
    <n v="1"/>
    <s v="Santa Clara Community Organization"/>
    <n v="4225990"/>
    <n v="905105"/>
    <m/>
    <m/>
    <s v="BRUCE WIECHERT CUSTOM HOMES"/>
    <m/>
    <s v="531 NAISMITH BLVD"/>
    <x v="1"/>
    <s v="Single-family detached"/>
    <x v="0"/>
    <m/>
    <x v="0"/>
    <m/>
  </r>
  <r>
    <n v="768"/>
    <x v="0"/>
    <n v="1"/>
    <n v="5226"/>
    <n v="1"/>
    <d v="2002-01-15T00:00:00"/>
    <s v="Single Family Dwelling"/>
    <n v="1"/>
    <s v="Churchill Area Neighbors"/>
    <n v="4229414"/>
    <n v="869689"/>
    <m/>
    <m/>
    <s v="ANSLOW &amp; DEGENEAULT"/>
    <m/>
    <s v="2478 RANDY LN"/>
    <x v="1"/>
    <s v="Single-family detached"/>
    <x v="0"/>
    <m/>
    <x v="0"/>
    <m/>
  </r>
  <r>
    <n v="769"/>
    <x v="0"/>
    <n v="1"/>
    <n v="5820"/>
    <n v="1"/>
    <d v="2002-01-15T00:00:00"/>
    <s v="Single Family Dwelling"/>
    <n v="1"/>
    <s v="Northeast Neighbors"/>
    <n v="4249479"/>
    <n v="897079"/>
    <m/>
    <m/>
    <s v="ANSLOW &amp; DEGENEAULT"/>
    <m/>
    <s v="3064 GRAND CAYMAN DR"/>
    <x v="1"/>
    <s v="Single-family detached"/>
    <x v="0"/>
    <m/>
    <x v="0"/>
    <m/>
  </r>
  <r>
    <n v="770"/>
    <x v="0"/>
    <n v="1"/>
    <n v="5900"/>
    <n v="1"/>
    <d v="2002-01-15T00:00:00"/>
    <s v="Single Family Dwelling"/>
    <n v="1"/>
    <s v="Santa Clara Community Organization"/>
    <n v="4227737"/>
    <n v="909173"/>
    <m/>
    <m/>
    <s v="PRODEN RICK S"/>
    <m/>
    <s v="4749 SYMPHONY DR"/>
    <x v="1"/>
    <s v="Single-family detached"/>
    <x v="0"/>
    <m/>
    <x v="0"/>
    <m/>
  </r>
  <r>
    <n v="771"/>
    <x v="0"/>
    <n v="1"/>
    <n v="5927"/>
    <n v="1"/>
    <d v="2002-01-15T00:00:00"/>
    <s v="Single Family Dwelling"/>
    <n v="1"/>
    <s v="Santa Clara Community Organization"/>
    <n v="4224648"/>
    <n v="906699"/>
    <m/>
    <m/>
    <s v="BREEDEN BROS INC"/>
    <m/>
    <s v="4275 HYACINTH ST"/>
    <x v="1"/>
    <s v="Single-family detached"/>
    <x v="0"/>
    <m/>
    <x v="0"/>
    <m/>
  </r>
  <r>
    <n v="772"/>
    <x v="0"/>
    <n v="1"/>
    <n v="6013"/>
    <n v="1"/>
    <d v="2002-01-15T00:00:00"/>
    <s v="Single Family Dwelling"/>
    <n v="1"/>
    <s v="Southeast Neighbors"/>
    <n v="4245657"/>
    <n v="867619"/>
    <m/>
    <m/>
    <s v="PETRONE ED &amp; MOERSCHELL EDIE"/>
    <m/>
    <s v="3475 AGATE ST"/>
    <x v="1"/>
    <s v="Single-family detached"/>
    <x v="0"/>
    <m/>
    <x v="0"/>
    <m/>
  </r>
  <r>
    <n v="773"/>
    <x v="0"/>
    <n v="1"/>
    <n v="6124"/>
    <n v="1"/>
    <d v="2002-01-15T00:00:00"/>
    <s v="Single Family Dwelling"/>
    <n v="1"/>
    <s v="Cal Young Neighborhood Association"/>
    <n v="4244744"/>
    <n v="891453"/>
    <m/>
    <m/>
    <s v="WARD DON &amp; KRISTINA"/>
    <m/>
    <s v="2085 NORWOOD ST"/>
    <x v="1"/>
    <s v="Single-family detached"/>
    <x v="0"/>
    <m/>
    <x v="0"/>
    <m/>
  </r>
  <r>
    <n v="774"/>
    <x v="0"/>
    <n v="1"/>
    <n v="4634"/>
    <n v="1"/>
    <d v="2002-01-16T00:00:00"/>
    <s v="Single Family Dwelling"/>
    <n v="1"/>
    <s v="Northeast Neighbors"/>
    <n v="4243771"/>
    <n v="898995"/>
    <m/>
    <m/>
    <s v="RUHOFF HOMEBUILDERS INC"/>
    <m/>
    <s v="2169 ASHBURY DR"/>
    <x v="1"/>
    <s v="Single-family detached"/>
    <x v="0"/>
    <m/>
    <x v="0"/>
    <m/>
  </r>
  <r>
    <n v="775"/>
    <x v="0"/>
    <n v="1"/>
    <n v="5839"/>
    <n v="1"/>
    <d v="2002-01-16T00:00:00"/>
    <s v="Single Family Dwelling"/>
    <n v="1"/>
    <s v="Crest Drive Citizens Association"/>
    <n v="4237311"/>
    <n v="867851"/>
    <m/>
    <m/>
    <s v="BROWNLEE GARY P &amp; MARGARET"/>
    <m/>
    <s v="522 FULVUE DR"/>
    <x v="1"/>
    <s v="Single-family detached"/>
    <x v="0"/>
    <m/>
    <x v="0"/>
    <m/>
  </r>
  <r>
    <n v="776"/>
    <x v="0"/>
    <n v="1"/>
    <n v="6159"/>
    <n v="1"/>
    <d v="2002-01-16T00:00:00"/>
    <s v="Single Family Dwelling"/>
    <n v="1"/>
    <s v="River Road Community Organization"/>
    <n v="4229533"/>
    <n v="891344"/>
    <s v="Single Family Dwelling"/>
    <m/>
    <s v="GANSEN CONSTRUCTION"/>
    <m/>
    <s v="1047 HORN LN"/>
    <x v="1"/>
    <s v="Single-family detached"/>
    <x v="0"/>
    <m/>
    <x v="0"/>
    <m/>
  </r>
  <r>
    <n v="777"/>
    <x v="0"/>
    <n v="1"/>
    <n v="6171"/>
    <n v="1"/>
    <d v="2002-01-22T00:00:00"/>
    <s v="Single Family Dwelling"/>
    <n v="1"/>
    <s v="Active Bethel Citizens"/>
    <n v="4219851"/>
    <n v="887770"/>
    <m/>
    <m/>
    <s v="MCKAY A BRUCE"/>
    <m/>
    <s v="4295 FLAGSTAFF ST"/>
    <x v="1"/>
    <s v="Single-family detached"/>
    <x v="0"/>
    <m/>
    <x v="0"/>
    <m/>
  </r>
  <r>
    <n v="778"/>
    <x v="0"/>
    <n v="1"/>
    <n v="5508"/>
    <n v="1"/>
    <d v="2002-01-24T00:00:00"/>
    <s v="Single Family Dwelling"/>
    <n v="1"/>
    <s v="Santa Clara Community Organization"/>
    <n v="4227372"/>
    <n v="909401"/>
    <m/>
    <m/>
    <s v="ANDERSON DEVELOPMENT LLC"/>
    <m/>
    <s v="4772 GRACE DR"/>
    <x v="1"/>
    <s v="Single-family detached"/>
    <x v="0"/>
    <m/>
    <x v="0"/>
    <m/>
  </r>
  <r>
    <n v="779"/>
    <x v="0"/>
    <n v="1"/>
    <n v="5510"/>
    <n v="1"/>
    <d v="2002-01-24T00:00:00"/>
    <s v="Single Family Dwelling"/>
    <n v="1"/>
    <s v="Santa Clara Community Organization"/>
    <n v="4229762"/>
    <n v="907226"/>
    <m/>
    <m/>
    <s v="ANDERSON DEVELOPMENT LLC"/>
    <m/>
    <s v="4490 CALUMET WAY"/>
    <x v="1"/>
    <s v="Single-family detached"/>
    <x v="0"/>
    <m/>
    <x v="0"/>
    <m/>
  </r>
  <r>
    <n v="780"/>
    <x v="0"/>
    <n v="1"/>
    <n v="6035"/>
    <n v="1"/>
    <d v="2002-01-24T00:00:00"/>
    <s v="Single Family Dwelling"/>
    <n v="1"/>
    <s v="Santa Clara Community Organization"/>
    <n v="4227158"/>
    <n v="909542"/>
    <m/>
    <m/>
    <s v="BRANNAN WILLIAM &quot;CHIP&quot;"/>
    <m/>
    <s v="15 DANIEL DR"/>
    <x v="1"/>
    <s v="Single-family detached"/>
    <x v="0"/>
    <m/>
    <x v="0"/>
    <m/>
  </r>
  <r>
    <n v="781"/>
    <x v="0"/>
    <n v="2"/>
    <n v="259"/>
    <n v="1"/>
    <d v="2002-01-24T00:00:00"/>
    <s v="Mfg Home Park or Court"/>
    <n v="1"/>
    <s v="Santa Clara Community Organization"/>
    <n v="4224630"/>
    <n v="898013"/>
    <m/>
    <s v="Gainsborough MH Park"/>
    <s v="GAINSBOROUGH"/>
    <m/>
    <s v="2475 NORTHAMPTON RD, Unit 30"/>
    <x v="1"/>
    <s v="Single-family detached"/>
    <x v="0"/>
    <m/>
    <x v="0"/>
    <m/>
  </r>
  <r>
    <n v="782"/>
    <x v="0"/>
    <n v="1"/>
    <n v="6048"/>
    <n v="1"/>
    <d v="2002-01-25T00:00:00"/>
    <s v="Single Family Dwelling"/>
    <n v="1"/>
    <s v="Northeast Neighbors"/>
    <n v="4241908"/>
    <n v="899935"/>
    <m/>
    <m/>
    <s v="FORREST ERIC &amp; KRISTIN"/>
    <m/>
    <s v="3785 WATERBROOK WAY"/>
    <x v="1"/>
    <s v="Single-family detached"/>
    <x v="0"/>
    <m/>
    <x v="0"/>
    <m/>
  </r>
  <r>
    <n v="783"/>
    <x v="0"/>
    <n v="1"/>
    <n v="6077"/>
    <n v="1"/>
    <d v="2002-01-25T00:00:00"/>
    <s v="Single Family Dwelling"/>
    <n v="1"/>
    <s v="Southeast Neighbors"/>
    <n v="4238778"/>
    <n v="860503"/>
    <m/>
    <m/>
    <s v="CLEMMER RYAN"/>
    <m/>
    <s v="141 SPENCERS CREST DR"/>
    <x v="1"/>
    <s v="Single-family detached"/>
    <x v="0"/>
    <m/>
    <x v="0"/>
    <m/>
  </r>
  <r>
    <n v="784"/>
    <x v="0"/>
    <n v="1"/>
    <n v="5604"/>
    <n v="1"/>
    <d v="2002-01-28T00:00:00"/>
    <s v="Single Family Dwelling"/>
    <n v="1"/>
    <s v="Santa Clara Community Organization"/>
    <n v="4227844"/>
    <n v="909497"/>
    <m/>
    <m/>
    <s v="CAROUSEL HOMES INC"/>
    <m/>
    <s v="176 DANIEL DR"/>
    <x v="1"/>
    <s v="Single-family detached"/>
    <x v="0"/>
    <m/>
    <x v="0"/>
    <m/>
  </r>
  <r>
    <n v="785"/>
    <x v="0"/>
    <n v="1"/>
    <n v="5971"/>
    <n v="1"/>
    <d v="2002-01-28T00:00:00"/>
    <s v="Single Family Dwelling"/>
    <n v="1"/>
    <s v="Northeast Neighbors"/>
    <n v="4244066"/>
    <n v="899041"/>
    <m/>
    <m/>
    <s v="LONG STEVE &amp; MARCEE"/>
    <m/>
    <s v="2202 AVENGALE DR"/>
    <x v="1"/>
    <s v="Single-family detached"/>
    <x v="0"/>
    <m/>
    <x v="0"/>
    <m/>
  </r>
  <r>
    <n v="786"/>
    <x v="0"/>
    <n v="1"/>
    <n v="6032"/>
    <n v="1"/>
    <d v="2002-01-28T00:00:00"/>
    <s v="Single Family Dwelling"/>
    <n v="1"/>
    <s v="Churchill Area Neighbors"/>
    <n v="4224919"/>
    <n v="870143"/>
    <m/>
    <m/>
    <s v="BREEDEN BROS INC--DUPLICATE"/>
    <m/>
    <s v="3845 BRIGHTON AVE"/>
    <x v="1"/>
    <s v="Single-family detached"/>
    <x v="0"/>
    <m/>
    <x v="0"/>
    <m/>
  </r>
  <r>
    <n v="787"/>
    <x v="0"/>
    <n v="2"/>
    <n v="63"/>
    <n v="1"/>
    <d v="2002-01-28T00:00:00"/>
    <s v="Single Family Dwelling"/>
    <n v="1"/>
    <s v="Active Bethel Citizens"/>
    <n v="4213715"/>
    <n v="890761"/>
    <m/>
    <m/>
    <s v="FOOTE DEVELOPMENT COMPANY"/>
    <m/>
    <s v="1654 HAMLET LN"/>
    <x v="1"/>
    <s v="Single-family detached"/>
    <x v="0"/>
    <m/>
    <x v="0"/>
    <m/>
  </r>
  <r>
    <n v="788"/>
    <x v="0"/>
    <n v="2"/>
    <n v="70"/>
    <n v="1"/>
    <d v="2002-01-28T00:00:00"/>
    <s v="Single Family Dwelling"/>
    <n v="1"/>
    <s v="Active Bethel Citizens"/>
    <n v="4213652"/>
    <n v="890764"/>
    <m/>
    <m/>
    <s v="FOOTE DEVELOPMENT COMPANY"/>
    <m/>
    <s v="1656 HAMLET LN"/>
    <x v="1"/>
    <s v="Single-family detached"/>
    <x v="0"/>
    <m/>
    <x v="0"/>
    <m/>
  </r>
  <r>
    <n v="789"/>
    <x v="0"/>
    <n v="2"/>
    <n v="92"/>
    <n v="1"/>
    <d v="2002-01-28T00:00:00"/>
    <s v="Single Family Dwelling"/>
    <n v="1"/>
    <s v="Active Bethel Citizens"/>
    <n v="4213728"/>
    <n v="890821"/>
    <m/>
    <m/>
    <s v="FOOTE MIKE"/>
    <m/>
    <s v="1662 HAMLET LN"/>
    <x v="1"/>
    <s v="Single-family detached"/>
    <x v="0"/>
    <m/>
    <x v="0"/>
    <m/>
  </r>
  <r>
    <n v="790"/>
    <x v="0"/>
    <n v="1"/>
    <n v="5058"/>
    <n v="1"/>
    <d v="2002-01-29T00:00:00"/>
    <s v="Single Family Dwelling"/>
    <n v="1"/>
    <s v="Goodpasture Island Neighbors"/>
    <n v="4234607"/>
    <n v="894180"/>
    <m/>
    <m/>
    <s v="ALLDRIDGE SCOTT D &amp; JANELL R"/>
    <m/>
    <s v="2759 RIVERWALK LP"/>
    <x v="1"/>
    <s v="Single-family detached"/>
    <x v="0"/>
    <m/>
    <x v="0"/>
    <m/>
  </r>
  <r>
    <n v="791"/>
    <x v="0"/>
    <n v="2"/>
    <n v="90"/>
    <n v="1"/>
    <d v="2002-01-29T00:00:00"/>
    <s v="Single Family Dwelling"/>
    <n v="1"/>
    <s v="Active Bethel Citizens"/>
    <n v="4213644"/>
    <n v="890826"/>
    <m/>
    <m/>
    <s v="FOOTE DEVELOPMENT COMPANY"/>
    <m/>
    <s v="5244 JEFFREY WAY"/>
    <x v="1"/>
    <s v="Single-family detached"/>
    <x v="0"/>
    <m/>
    <x v="0"/>
    <m/>
  </r>
  <r>
    <n v="792"/>
    <x v="0"/>
    <n v="2"/>
    <n v="91"/>
    <n v="1"/>
    <d v="2002-01-29T00:00:00"/>
    <s v="Single Family Dwelling"/>
    <n v="1"/>
    <s v="Active Bethel Citizens"/>
    <n v="4213685"/>
    <n v="890824"/>
    <m/>
    <m/>
    <s v="FOOTE DEVELOPMENT COMPANY"/>
    <m/>
    <s v="5230 JEFFREY WAY"/>
    <x v="1"/>
    <s v="Single-family detached"/>
    <x v="0"/>
    <m/>
    <x v="0"/>
    <m/>
  </r>
  <r>
    <n v="793"/>
    <x v="0"/>
    <n v="2"/>
    <n v="88"/>
    <n v="1"/>
    <d v="2002-01-30T00:00:00"/>
    <s v="Single Family Dwelling"/>
    <n v="1"/>
    <s v="Santa Clara Community Organization"/>
    <n v="4227734"/>
    <n v="904746"/>
    <m/>
    <m/>
    <s v="BRUCE WIECHERT CUSTOM HOMES"/>
    <m/>
    <s v="146 MACKIN AVE"/>
    <x v="1"/>
    <s v="Single-family detached"/>
    <x v="0"/>
    <m/>
    <x v="0"/>
    <m/>
  </r>
  <r>
    <n v="794"/>
    <x v="0"/>
    <n v="2"/>
    <n v="197"/>
    <n v="1"/>
    <d v="2002-01-30T00:00:00"/>
    <s v="Single Family Dwelling"/>
    <n v="1"/>
    <s v="Active Bethel Citizens"/>
    <n v="4210088"/>
    <n v="891189"/>
    <m/>
    <m/>
    <s v="BRUCE WIECHERT CUSTOM HOMES"/>
    <m/>
    <s v="6033 FIRESTONE DR"/>
    <x v="1"/>
    <s v="Single-family detached"/>
    <x v="0"/>
    <m/>
    <x v="0"/>
    <m/>
  </r>
  <r>
    <n v="795"/>
    <x v="0"/>
    <n v="2"/>
    <n v="242"/>
    <n v="1"/>
    <d v="2002-01-30T00:00:00"/>
    <s v="Mfg Home Park or Court"/>
    <n v="1"/>
    <s v="Northeast Neighbors"/>
    <n v="4249602"/>
    <n v="893484"/>
    <m/>
    <s v="Summer Oaks Park"/>
    <s v="WARD JACK"/>
    <m/>
    <s v="3220 CRESCENT AVE, Unit 71"/>
    <x v="1"/>
    <s v="Single-family detached"/>
    <x v="0"/>
    <m/>
    <x v="0"/>
    <m/>
  </r>
  <r>
    <n v="796"/>
    <x v="0"/>
    <n v="1"/>
    <n v="6034"/>
    <n v="1"/>
    <d v="2002-01-31T00:00:00"/>
    <s v="Single Family Dwelling"/>
    <n v="1"/>
    <s v="Santa Clara Community Organization"/>
    <n v="4224919"/>
    <n v="906292"/>
    <m/>
    <m/>
    <s v="BREEDEN BROS INC"/>
    <m/>
    <s v="4229 TORRINGTON AVE"/>
    <x v="1"/>
    <s v="Single-family detached"/>
    <x v="0"/>
    <m/>
    <x v="0"/>
    <m/>
  </r>
  <r>
    <n v="797"/>
    <x v="0"/>
    <n v="2"/>
    <n v="33"/>
    <n v="1"/>
    <d v="2002-02-01T00:00:00"/>
    <s v="Mfg Home - Not in a Park"/>
    <n v="1"/>
    <s v="Active Bethel Citizens"/>
    <n v="4214699"/>
    <n v="886920"/>
    <m/>
    <m/>
    <s v="PITZER BARBARA"/>
    <m/>
    <s v="740 N TERRY ST"/>
    <x v="1"/>
    <s v="Single-family detached"/>
    <x v="0"/>
    <m/>
    <x v="0"/>
    <m/>
  </r>
  <r>
    <n v="798"/>
    <x v="0"/>
    <n v="1"/>
    <n v="4799"/>
    <n v="1"/>
    <d v="2002-02-04T00:00:00"/>
    <s v="Mfg Home - Not in a Park"/>
    <n v="1"/>
    <s v="Active Bethel Citizens"/>
    <n v="4223749"/>
    <n v="886190"/>
    <m/>
    <m/>
    <s v="BEAVER ROBERT"/>
    <m/>
    <s v="570 HUGHES ST"/>
    <x v="1"/>
    <s v="Single-family detached"/>
    <x v="0"/>
    <m/>
    <x v="0"/>
    <m/>
  </r>
  <r>
    <n v="799"/>
    <x v="0"/>
    <n v="2"/>
    <n v="467"/>
    <n v="1"/>
    <d v="2002-02-04T00:00:00"/>
    <s v="Mfg Home Park or Court"/>
    <n v="1"/>
    <s v="Active Bethel Citizens"/>
    <n v="4222450"/>
    <n v="886058"/>
    <m/>
    <s v="Elmira Estates MH Park"/>
    <s v="M &amp; M LAND &amp; CATTLE"/>
    <m/>
    <s v="3863 TROY WAY"/>
    <x v="1"/>
    <s v="Single-family detached"/>
    <x v="0"/>
    <m/>
    <x v="0"/>
    <m/>
  </r>
  <r>
    <n v="800"/>
    <x v="0"/>
    <n v="2"/>
    <n v="468"/>
    <n v="1"/>
    <d v="2002-02-04T00:00:00"/>
    <s v="Mfg Home Park or Court"/>
    <n v="1"/>
    <s v="Active Bethel Citizens"/>
    <n v="4222373"/>
    <n v="886061"/>
    <m/>
    <s v="Elmira Estates MH Park"/>
    <s v="M &amp; M LAND &amp; CATTLE"/>
    <m/>
    <s v="3885 TROY WAY"/>
    <x v="1"/>
    <s v="Single-family detached"/>
    <x v="0"/>
    <m/>
    <x v="0"/>
    <m/>
  </r>
  <r>
    <n v="801"/>
    <x v="0"/>
    <n v="2"/>
    <n v="469"/>
    <n v="1"/>
    <d v="2002-02-04T00:00:00"/>
    <s v="Mfg Home Park or Court"/>
    <n v="1"/>
    <s v="Active Bethel Citizens"/>
    <n v="4222414"/>
    <n v="886061"/>
    <m/>
    <s v="Elmira Estates MH Park"/>
    <s v="M &amp; M LAND &amp; CATTLE"/>
    <m/>
    <s v="3871 TROY WAY"/>
    <x v="1"/>
    <s v="Single-family detached"/>
    <x v="0"/>
    <m/>
    <x v="0"/>
    <m/>
  </r>
  <r>
    <n v="802"/>
    <x v="0"/>
    <n v="1"/>
    <n v="3549"/>
    <n v="1"/>
    <d v="2002-02-05T00:00:00"/>
    <s v="Single Family Dwelling"/>
    <n v="1"/>
    <s v="Cal Young Neighborhood Association"/>
    <n v="4238168"/>
    <n v="889020"/>
    <m/>
    <m/>
    <s v="WEBB JOHN"/>
    <m/>
    <s v="1050 BACKLUND PL"/>
    <x v="1"/>
    <s v="Single-family detached"/>
    <x v="0"/>
    <m/>
    <x v="0"/>
    <m/>
  </r>
  <r>
    <n v="803"/>
    <x v="0"/>
    <n v="1"/>
    <n v="3930"/>
    <n v="1"/>
    <d v="2002-02-05T00:00:00"/>
    <s v="Single Family Dwelling"/>
    <n v="1"/>
    <s v="Santa Clara Community Organization"/>
    <n v="4231879"/>
    <n v="903557"/>
    <m/>
    <m/>
    <s v="KENDRA PARK LLC"/>
    <m/>
    <s v="3635 KENDRA ST"/>
    <x v="1"/>
    <s v="Single-family detached"/>
    <x v="0"/>
    <m/>
    <x v="0"/>
    <m/>
  </r>
  <r>
    <n v="804"/>
    <x v="0"/>
    <n v="2"/>
    <n v="75"/>
    <n v="1"/>
    <d v="2002-02-05T00:00:00"/>
    <s v="Single Family Dwelling"/>
    <n v="1"/>
    <s v="Active Bethel Citizens"/>
    <n v="4213217"/>
    <n v="889396"/>
    <m/>
    <m/>
    <s v="CENTEX HOMES"/>
    <m/>
    <s v="1261 MULINEX AVE"/>
    <x v="1"/>
    <s v="Single-family detached"/>
    <x v="0"/>
    <m/>
    <x v="0"/>
    <m/>
  </r>
  <r>
    <n v="805"/>
    <x v="0"/>
    <n v="2"/>
    <n v="76"/>
    <n v="1"/>
    <d v="2002-02-05T00:00:00"/>
    <s v="Single Family Dwelling"/>
    <n v="1"/>
    <s v="Active Bethel Citizens"/>
    <n v="4213213"/>
    <n v="889275"/>
    <m/>
    <m/>
    <s v="CENTEX HOMES"/>
    <m/>
    <s v="1235 MULINEX AVE"/>
    <x v="1"/>
    <s v="Single-family detached"/>
    <x v="0"/>
    <m/>
    <x v="0"/>
    <m/>
  </r>
  <r>
    <n v="806"/>
    <x v="0"/>
    <n v="2"/>
    <n v="77"/>
    <n v="1"/>
    <d v="2002-02-05T00:00:00"/>
    <s v="Single Family Dwelling"/>
    <n v="1"/>
    <s v="Active Bethel Citizens"/>
    <n v="4213215"/>
    <n v="889337"/>
    <m/>
    <m/>
    <s v="CENTEX HOMES"/>
    <m/>
    <s v="1243 MULINEX AVE"/>
    <x v="1"/>
    <s v="Single-family detached"/>
    <x v="0"/>
    <m/>
    <x v="0"/>
    <m/>
  </r>
  <r>
    <n v="807"/>
    <x v="0"/>
    <n v="1"/>
    <n v="5502"/>
    <n v="1"/>
    <d v="2002-02-06T00:00:00"/>
    <s v="Single Family Dwelling"/>
    <n v="1"/>
    <s v="Northeast Neighbors"/>
    <n v="4250280"/>
    <n v="896171"/>
    <m/>
    <m/>
    <s v="ANSLOW &amp; DEGENEAULT"/>
    <m/>
    <s v="2832 MARTINIQUE AVE"/>
    <x v="1"/>
    <s v="Single-family detached"/>
    <x v="0"/>
    <m/>
    <x v="0"/>
    <m/>
  </r>
  <r>
    <n v="808"/>
    <x v="0"/>
    <n v="1"/>
    <n v="5903"/>
    <n v="1"/>
    <d v="2002-02-06T00:00:00"/>
    <s v="Single Family Dwelling"/>
    <n v="1"/>
    <s v="Northeast Neighbors"/>
    <n v="4249399"/>
    <n v="897077"/>
    <m/>
    <m/>
    <s v="ANSLOW &amp; DEGENEAULT"/>
    <m/>
    <s v="3060 GRAND CAYMAN DR"/>
    <x v="1"/>
    <s v="Single-family detached"/>
    <x v="0"/>
    <m/>
    <x v="0"/>
    <m/>
  </r>
  <r>
    <n v="809"/>
    <x v="0"/>
    <n v="2"/>
    <n v="44"/>
    <n v="1"/>
    <d v="2002-02-06T00:00:00"/>
    <s v="Single Family Dwelling"/>
    <n v="1"/>
    <s v="Churchill Area Neighbors"/>
    <n v="4229004"/>
    <n v="870303"/>
    <m/>
    <m/>
    <s v="WITT PAUL"/>
    <m/>
    <s v="2676 RIDGEMONT DR"/>
    <x v="1"/>
    <s v="Single-family detached"/>
    <x v="0"/>
    <m/>
    <x v="0"/>
    <m/>
  </r>
  <r>
    <n v="810"/>
    <x v="0"/>
    <n v="2"/>
    <n v="86"/>
    <n v="1"/>
    <d v="2002-02-07T00:00:00"/>
    <s v="Single Family Dwelling"/>
    <n v="1"/>
    <s v="Active Bethel Citizens"/>
    <n v="4210722"/>
    <n v="891162"/>
    <m/>
    <m/>
    <s v="BRUCE WIECHERT CUSTOM HOMES"/>
    <m/>
    <s v="5911 FIRESTONE DR"/>
    <x v="1"/>
    <s v="Single-family detached"/>
    <x v="0"/>
    <m/>
    <x v="0"/>
    <m/>
  </r>
  <r>
    <n v="811"/>
    <x v="0"/>
    <n v="2"/>
    <n v="303"/>
    <n v="1"/>
    <d v="2002-02-07T00:00:00"/>
    <s v="Single Family Dwelling"/>
    <n v="1"/>
    <s v="Active Bethel Citizens"/>
    <n v="4210581"/>
    <n v="891164"/>
    <m/>
    <m/>
    <s v="BRUCE WIECHERT CUSTOM HOMES"/>
    <m/>
    <s v="5937 FIRESTONE DR"/>
    <x v="1"/>
    <s v="Single-family detached"/>
    <x v="0"/>
    <m/>
    <x v="0"/>
    <m/>
  </r>
  <r>
    <n v="812"/>
    <x v="0"/>
    <n v="2"/>
    <n v="336"/>
    <n v="1"/>
    <d v="2002-02-07T00:00:00"/>
    <s v="Single Family Dwelling"/>
    <n v="1"/>
    <s v="Active Bethel Citizens"/>
    <n v="4210726"/>
    <n v="891250"/>
    <m/>
    <m/>
    <s v="BRUCE WIECHERT CUSTOM HOMES"/>
    <m/>
    <s v="5910 KISTLER LN"/>
    <x v="1"/>
    <s v="Single-family detached"/>
    <x v="0"/>
    <m/>
    <x v="0"/>
    <m/>
  </r>
  <r>
    <n v="813"/>
    <x v="0"/>
    <n v="1"/>
    <n v="5864"/>
    <n v="1"/>
    <d v="2002-02-11T00:00:00"/>
    <s v="Single Family Dwelling"/>
    <n v="1"/>
    <s v="Harlow Neighbors"/>
    <n v="4250483"/>
    <n v="880187"/>
    <m/>
    <m/>
    <s v="FOGELSTROM CO"/>
    <m/>
    <s v="492 COVEY LN"/>
    <x v="1"/>
    <s v="Single-family detached"/>
    <x v="0"/>
    <m/>
    <x v="0"/>
    <m/>
  </r>
  <r>
    <n v="814"/>
    <x v="0"/>
    <n v="2"/>
    <n v="85"/>
    <n v="1"/>
    <d v="2002-02-11T00:00:00"/>
    <s v="Single Family Dwelling"/>
    <n v="1"/>
    <s v="Goodpasture Island Neighbors"/>
    <n v="4235740"/>
    <n v="895032"/>
    <m/>
    <m/>
    <s v="JAMIESON MICHAEL &amp; JOANNE"/>
    <m/>
    <s v="3165 RIVERPLACE DR"/>
    <x v="1"/>
    <s v="Single-family detached"/>
    <x v="0"/>
    <m/>
    <x v="0"/>
    <m/>
  </r>
  <r>
    <n v="815"/>
    <x v="0"/>
    <n v="1"/>
    <n v="5888"/>
    <n v="1"/>
    <d v="2002-02-12T00:00:00"/>
    <s v="Single Family Dwelling"/>
    <n v="1"/>
    <s v="Northeast Neighbors"/>
    <n v="4249556"/>
    <n v="896511"/>
    <m/>
    <m/>
    <s v="LUCAS HOMES"/>
    <m/>
    <s v="2886 MARTINIQUE AVE"/>
    <x v="1"/>
    <s v="Single-family detached"/>
    <x v="0"/>
    <m/>
    <x v="0"/>
    <m/>
  </r>
  <r>
    <n v="816"/>
    <x v="0"/>
    <n v="2"/>
    <n v="194"/>
    <n v="1"/>
    <d v="2002-02-12T00:00:00"/>
    <s v="Single Family Dwelling"/>
    <n v="1"/>
    <s v="Santa Clara Community Organization"/>
    <n v="4232123"/>
    <n v="904135"/>
    <m/>
    <m/>
    <s v="SARRICAS CONSTRUCTION CO"/>
    <m/>
    <s v="3752 ROBBIE ST"/>
    <x v="1"/>
    <s v="Single-family detached"/>
    <x v="0"/>
    <m/>
    <x v="0"/>
    <m/>
  </r>
  <r>
    <n v="817"/>
    <x v="0"/>
    <n v="2"/>
    <n v="208"/>
    <n v="1"/>
    <d v="2002-02-12T00:00:00"/>
    <s v="Single Family Dwelling"/>
    <n v="1"/>
    <s v="Northeast Neighbors"/>
    <n v="4242934"/>
    <n v="896857"/>
    <m/>
    <m/>
    <s v="PARADISE DEVELOPMENT CO"/>
    <m/>
    <s v="2038 LAKEVIEW DR"/>
    <x v="1"/>
    <s v="Single-family detached"/>
    <x v="0"/>
    <m/>
    <x v="0"/>
    <m/>
  </r>
  <r>
    <n v="818"/>
    <x v="0"/>
    <n v="2"/>
    <n v="209"/>
    <n v="1"/>
    <d v="2002-02-12T00:00:00"/>
    <s v="Single Family Dwelling"/>
    <n v="1"/>
    <s v="Harlow Neighbors"/>
    <n v="4250637"/>
    <n v="889253"/>
    <m/>
    <m/>
    <s v="PARADISE DEVELOPMENT"/>
    <m/>
    <s v="3373 ROSEMONT WAY"/>
    <x v="1"/>
    <s v="Single-family detached"/>
    <x v="0"/>
    <m/>
    <x v="0"/>
    <m/>
  </r>
  <r>
    <n v="819"/>
    <x v="0"/>
    <n v="2"/>
    <n v="247"/>
    <n v="1"/>
    <d v="2002-02-12T00:00:00"/>
    <s v="Single Family Dwelling"/>
    <n v="1"/>
    <s v="Northeast Neighbors"/>
    <n v="4249546"/>
    <n v="896385"/>
    <m/>
    <m/>
    <s v="SURCAMP RODNEY &amp; AASHILD"/>
    <m/>
    <s v="2890 MARTINIQUE AVE"/>
    <x v="1"/>
    <s v="Single-family detached"/>
    <x v="0"/>
    <m/>
    <x v="0"/>
    <m/>
  </r>
  <r>
    <n v="820"/>
    <x v="0"/>
    <n v="2"/>
    <n v="338"/>
    <n v="1"/>
    <d v="2002-02-13T00:00:00"/>
    <s v="Single Family Dwelling"/>
    <n v="1"/>
    <s v="Active Bethel Citizens"/>
    <n v="4210160"/>
    <n v="891184"/>
    <m/>
    <m/>
    <s v="BRUCE WIECHERT CUSTOM HOMES"/>
    <m/>
    <s v="6021 FIRESTONE DR"/>
    <x v="1"/>
    <s v="Single-family detached"/>
    <x v="0"/>
    <m/>
    <x v="0"/>
    <m/>
  </r>
  <r>
    <n v="821"/>
    <x v="0"/>
    <n v="2"/>
    <n v="437"/>
    <n v="1"/>
    <d v="2002-02-13T00:00:00"/>
    <s v="Single Family Dwelling"/>
    <n v="1"/>
    <s v="Active Bethel Citizens"/>
    <n v="4210293"/>
    <n v="891178"/>
    <m/>
    <m/>
    <s v="BRUCE WIECHERT CUSTOM HOMES"/>
    <m/>
    <s v="5993 FIRESTONE DR"/>
    <x v="1"/>
    <s v="Single-family detached"/>
    <x v="0"/>
    <m/>
    <x v="0"/>
    <m/>
  </r>
  <r>
    <n v="1073"/>
    <x v="0"/>
    <n v="2"/>
    <n v="2514"/>
    <n v="1"/>
    <d v="2002-05-29T00:00:00"/>
    <s v="Single Family Dwelling"/>
    <n v="1"/>
    <s v="Active Bethel Citizens"/>
    <n v="4218908"/>
    <n v="886110"/>
    <m/>
    <m/>
    <s v="RAINBOW LAKE LLC"/>
    <m/>
    <s v="676 HANOVER ST"/>
    <x v="1"/>
    <s v="Single-family detached"/>
    <x v="0"/>
    <m/>
    <x v="0"/>
    <m/>
  </r>
  <r>
    <n v="1074"/>
    <x v="0"/>
    <n v="2"/>
    <n v="2515"/>
    <n v="1"/>
    <d v="2002-05-29T00:00:00"/>
    <s v="Single Family Dwelling"/>
    <n v="1"/>
    <s v="Active Bethel Citizens"/>
    <n v="4218792"/>
    <n v="886123"/>
    <m/>
    <m/>
    <s v="RAINBOW LAKE LLC"/>
    <m/>
    <s v="696 HANOVER ST"/>
    <x v="1"/>
    <s v="Single-family detached"/>
    <x v="0"/>
    <m/>
    <x v="0"/>
    <m/>
  </r>
  <r>
    <n v="1075"/>
    <x v="0"/>
    <n v="2"/>
    <n v="2295"/>
    <n v="1"/>
    <d v="2002-05-30T00:00:00"/>
    <s v="Single Family Dwelling"/>
    <n v="1"/>
    <s v="Harlow Neighbors"/>
    <n v="4250747"/>
    <n v="880342"/>
    <m/>
    <m/>
    <s v="FOGELSTROM CO"/>
    <m/>
    <s v="479 COVEY LN"/>
    <x v="1"/>
    <s v="Single-family detached"/>
    <x v="0"/>
    <m/>
    <x v="0"/>
    <m/>
  </r>
  <r>
    <n v="1076"/>
    <x v="0"/>
    <n v="2"/>
    <n v="2355"/>
    <n v="1"/>
    <d v="2002-05-30T00:00:00"/>
    <s v="Single Family Dwelling"/>
    <n v="1"/>
    <s v="Santa Clara Community Organization"/>
    <n v="4227830"/>
    <n v="905371"/>
    <m/>
    <m/>
    <s v="BRUCE WIECHERT CUSTOM HOMES"/>
    <m/>
    <s v="263 NAISMITH BLVD"/>
    <x v="1"/>
    <s v="Single-family detached"/>
    <x v="0"/>
    <m/>
    <x v="0"/>
    <m/>
  </r>
  <r>
    <n v="1077"/>
    <x v="0"/>
    <n v="2"/>
    <n v="2366"/>
    <n v="1"/>
    <d v="2002-05-30T00:00:00"/>
    <s v="Single Family Dwelling"/>
    <n v="1"/>
    <s v="Harlow Neighbors"/>
    <n v="4250740"/>
    <n v="880227"/>
    <m/>
    <m/>
    <s v="FOGELSTROM CO"/>
    <m/>
    <s v="485 COVEY LN"/>
    <x v="1"/>
    <s v="Single-family detached"/>
    <x v="0"/>
    <m/>
    <x v="0"/>
    <m/>
  </r>
  <r>
    <n v="1078"/>
    <x v="0"/>
    <n v="2"/>
    <n v="2373"/>
    <n v="1"/>
    <d v="2002-05-31T00:00:00"/>
    <s v="Single Family Dwelling"/>
    <n v="1"/>
    <s v="Santa Clara Community Organization"/>
    <n v="4232379"/>
    <n v="904193"/>
    <m/>
    <m/>
    <s v="JAMES D OHMART CONSTRUCTION LLC"/>
    <m/>
    <s v="3756 JULIA LP"/>
    <x v="1"/>
    <s v="Single-family detached"/>
    <x v="0"/>
    <m/>
    <x v="0"/>
    <m/>
  </r>
  <r>
    <n v="1079"/>
    <x v="0"/>
    <n v="2"/>
    <n v="2487"/>
    <n v="1"/>
    <d v="2002-05-31T00:00:00"/>
    <s v="Single Family Dwelling"/>
    <n v="1"/>
    <s v="Santa Clara Community Organization"/>
    <n v="4222777"/>
    <n v="902600"/>
    <m/>
    <m/>
    <s v="IVERSON BOYD"/>
    <m/>
    <s v="3451 KORBEL ST"/>
    <x v="1"/>
    <s v="Single-family detached"/>
    <x v="0"/>
    <m/>
    <x v="0"/>
    <m/>
  </r>
  <r>
    <n v="1080"/>
    <x v="0"/>
    <n v="2"/>
    <n v="1821"/>
    <n v="1"/>
    <d v="2002-06-03T00:00:00"/>
    <s v="Single Family Dwelling"/>
    <n v="1"/>
    <s v="Harlow Neighbors"/>
    <n v="4246447"/>
    <n v="885529"/>
    <m/>
    <m/>
    <s v="LITTLE SHERYL"/>
    <m/>
    <s v="520 WALNUT LN"/>
    <x v="1"/>
    <s v="Single-family detached"/>
    <x v="0"/>
    <m/>
    <x v="0"/>
    <m/>
  </r>
  <r>
    <n v="1081"/>
    <x v="0"/>
    <n v="2"/>
    <n v="2064"/>
    <n v="1"/>
    <d v="2002-06-03T00:00:00"/>
    <s v="Single Family Dwelling"/>
    <n v="1"/>
    <s v="Crest Drive Citizens Association"/>
    <n v="4236293"/>
    <n v="865399"/>
    <m/>
    <m/>
    <s v="GUENTHER PAUL W &amp; TORUNN L"/>
    <m/>
    <s v="3936 MONROE ST"/>
    <x v="1"/>
    <s v="Single-family detached"/>
    <x v="0"/>
    <m/>
    <x v="0"/>
    <m/>
  </r>
  <r>
    <n v="1082"/>
    <x v="0"/>
    <n v="2"/>
    <n v="2302"/>
    <n v="1"/>
    <d v="2002-06-03T00:00:00"/>
    <s v="Single Family Dwelling"/>
    <n v="1"/>
    <s v="Jefferson Westside Neighbors"/>
    <n v="4238767"/>
    <n v="877035"/>
    <m/>
    <m/>
    <s v="MACDUFFEE NANCY M PEAKE"/>
    <m/>
    <s v="210 W 14TH AVE"/>
    <x v="1"/>
    <s v="Single-family detached"/>
    <x v="0"/>
    <m/>
    <x v="0"/>
    <m/>
  </r>
  <r>
    <n v="1083"/>
    <x v="0"/>
    <n v="2"/>
    <n v="1450"/>
    <n v="1"/>
    <d v="2002-06-04T00:00:00"/>
    <s v="Single Family Dwelling"/>
    <n v="1"/>
    <s v="Santa Clara Community Organization"/>
    <n v="4227747"/>
    <n v="908213"/>
    <m/>
    <m/>
    <s v="CRESCENT HOMES INC"/>
    <m/>
    <s v="4589 SYMPHONY DR"/>
    <x v="1"/>
    <s v="Single-family detached"/>
    <x v="0"/>
    <m/>
    <x v="0"/>
    <m/>
  </r>
  <r>
    <n v="1084"/>
    <x v="0"/>
    <n v="2"/>
    <n v="2168"/>
    <n v="1"/>
    <d v="2002-06-04T00:00:00"/>
    <s v="Single Family Dwelling"/>
    <n v="1"/>
    <s v="Santa Clara Community Organization"/>
    <n v="4227453"/>
    <n v="908581"/>
    <m/>
    <m/>
    <s v="COLBURN ALLEN L"/>
    <m/>
    <s v="4753 HONEYCOMB DR"/>
    <x v="1"/>
    <s v="Single-family detached"/>
    <x v="0"/>
    <m/>
    <x v="0"/>
    <m/>
  </r>
  <r>
    <n v="1085"/>
    <x v="0"/>
    <n v="2"/>
    <n v="2610"/>
    <n v="1"/>
    <d v="2002-06-04T00:00:00"/>
    <s v="Single Family Dwelling"/>
    <n v="1"/>
    <s v="Harlow Neighbors"/>
    <n v="4248494"/>
    <n v="891291"/>
    <m/>
    <m/>
    <s v="PREMIER HOMES"/>
    <m/>
    <s v="1743 PROVINCIAL WAY"/>
    <x v="1"/>
    <s v="Single-family detached"/>
    <x v="0"/>
    <m/>
    <x v="0"/>
    <m/>
  </r>
  <r>
    <n v="1086"/>
    <x v="0"/>
    <n v="2"/>
    <n v="1376"/>
    <n v="1"/>
    <d v="2002-06-05T00:00:00"/>
    <s v="Single Family Dwelling"/>
    <n v="1"/>
    <s v="Harlow Neighbors"/>
    <n v="4250532"/>
    <n v="880208"/>
    <m/>
    <m/>
    <s v="FOGELSTROM CO"/>
    <m/>
    <s v="490 COVEY LN"/>
    <x v="1"/>
    <s v="Single-family detached"/>
    <x v="0"/>
    <m/>
    <x v="0"/>
    <m/>
  </r>
  <r>
    <n v="1087"/>
    <x v="0"/>
    <n v="2"/>
    <n v="2049"/>
    <n v="1"/>
    <d v="2002-06-06T00:00:00"/>
    <s v="Single Family Dwelling"/>
    <n v="1"/>
    <s v="Churchill Area Neighbors"/>
    <n v="4226677"/>
    <n v="868923"/>
    <m/>
    <m/>
    <s v="WILLIAMS GENERAL CONTRACTING"/>
    <m/>
    <s v="3256 WINTERCREEK DR"/>
    <x v="1"/>
    <s v="Single-family detached"/>
    <x v="0"/>
    <m/>
    <x v="0"/>
    <m/>
  </r>
  <r>
    <n v="1088"/>
    <x v="0"/>
    <n v="2"/>
    <n v="2552"/>
    <n v="1"/>
    <d v="2002-06-07T00:00:00"/>
    <s v="Single Family Dwelling"/>
    <n v="1"/>
    <s v="Crest Drive Citizens Association"/>
    <n v="4234529"/>
    <n v="870980"/>
    <m/>
    <m/>
    <s v="REBEYROL ALAIN &amp; YOUNG HEATHER"/>
    <m/>
    <s v="1175 MCLEAN BLVD"/>
    <x v="1"/>
    <s v="Single-family detached"/>
    <x v="0"/>
    <m/>
    <x v="0"/>
    <m/>
  </r>
  <r>
    <n v="1089"/>
    <x v="0"/>
    <n v="2"/>
    <n v="2593"/>
    <n v="1"/>
    <d v="2002-06-07T00:00:00"/>
    <s v="Duplex or 2-Family Hs"/>
    <n v="2"/>
    <s v="Active Bethel Citizens"/>
    <n v="4222973"/>
    <n v="891537"/>
    <m/>
    <m/>
    <s v="PETERSEN VIRGINIA"/>
    <m/>
    <s v="1890 WAITE ST"/>
    <x v="1"/>
    <s v="Two to four units"/>
    <x v="1"/>
    <m/>
    <x v="0"/>
    <m/>
  </r>
  <r>
    <n v="1090"/>
    <x v="0"/>
    <n v="2"/>
    <n v="2217"/>
    <n v="1"/>
    <d v="2002-06-10T00:00:00"/>
    <s v="Single Family Dwelling"/>
    <n v="1"/>
    <s v="Santa Clara Community Organization"/>
    <n v="4226683"/>
    <n v="905129"/>
    <m/>
    <m/>
    <s v="OREGON ESTATES LLC"/>
    <m/>
    <s v="3852 PATRICIA ST"/>
    <x v="1"/>
    <s v="Single-family detached"/>
    <x v="0"/>
    <m/>
    <x v="0"/>
    <m/>
  </r>
  <r>
    <n v="1091"/>
    <x v="0"/>
    <n v="2"/>
    <n v="2386"/>
    <n v="1"/>
    <d v="2002-06-11T00:00:00"/>
    <s v="Mfg Home - Not in a Park"/>
    <n v="1"/>
    <s v="Northeast Neighbors"/>
    <n v="4244072"/>
    <n v="898477"/>
    <m/>
    <m/>
    <s v="CAMPBELL REX &amp; GRETELLE"/>
    <m/>
    <s v="3455 WALTON LN"/>
    <x v="1"/>
    <s v="Single-family detached"/>
    <x v="0"/>
    <m/>
    <x v="0"/>
    <m/>
  </r>
  <r>
    <n v="1092"/>
    <x v="0"/>
    <n v="2"/>
    <n v="2456"/>
    <n v="1"/>
    <d v="2002-06-11T00:00:00"/>
    <s v="Single Family Dwelling"/>
    <n v="1"/>
    <s v="Northeast Neighbors"/>
    <n v="4242561"/>
    <n v="897911"/>
    <m/>
    <m/>
    <s v="PARADISE DEVELOPMENT CO"/>
    <m/>
    <s v="1873 LAKE CREEK AVE"/>
    <x v="1"/>
    <s v="Single-family detached"/>
    <x v="0"/>
    <m/>
    <x v="0"/>
    <m/>
  </r>
  <r>
    <n v="1093"/>
    <x v="0"/>
    <n v="2"/>
    <n v="2557"/>
    <n v="1"/>
    <d v="2002-06-11T00:00:00"/>
    <s v="Single Family Dwelling"/>
    <n v="1"/>
    <s v="Northeast Neighbors"/>
    <n v="4241868"/>
    <n v="898924"/>
    <m/>
    <m/>
    <s v="SIMAS FRANK &amp; ANN"/>
    <m/>
    <s v="3635 WATERBROOK WAY"/>
    <x v="1"/>
    <s v="Single-family detached"/>
    <x v="0"/>
    <m/>
    <x v="0"/>
    <m/>
  </r>
  <r>
    <n v="1094"/>
    <x v="0"/>
    <n v="2"/>
    <n v="2558"/>
    <n v="1"/>
    <d v="2002-06-11T00:00:00"/>
    <s v="Single Family Dwelling"/>
    <n v="1"/>
    <s v="Northeast Neighbors"/>
    <n v="4245385"/>
    <n v="895980"/>
    <m/>
    <m/>
    <s v="PARADISE DEVELOPMENT CO"/>
    <m/>
    <s v="2219 DEVON AVE"/>
    <x v="1"/>
    <s v="Single-family detached"/>
    <x v="0"/>
    <m/>
    <x v="0"/>
    <m/>
  </r>
  <r>
    <n v="1095"/>
    <x v="0"/>
    <n v="2"/>
    <n v="2767"/>
    <n v="1"/>
    <d v="2002-06-11T00:00:00"/>
    <s v="Mfg Home - Not in a Park"/>
    <n v="1"/>
    <s v="Active Bethel Citizens"/>
    <n v="4214741"/>
    <n v="891282"/>
    <m/>
    <m/>
    <s v="EUGENE SALES CENTER"/>
    <m/>
    <s v="1770 OAKHURST CT"/>
    <x v="1"/>
    <s v="Single-family detached"/>
    <x v="0"/>
    <m/>
    <x v="0"/>
    <m/>
  </r>
  <r>
    <n v="1096"/>
    <x v="0"/>
    <n v="2"/>
    <n v="2771"/>
    <n v="1"/>
    <d v="2002-06-11T00:00:00"/>
    <s v="Mfg Home Park or Court"/>
    <n v="1"/>
    <s v="Northeast Neighbors"/>
    <n v="4249602"/>
    <n v="893484"/>
    <m/>
    <s v="Summer Oaks Park"/>
    <s v="WARD JACK"/>
    <m/>
    <s v="3220 CRESCENT AVE, Unit 62"/>
    <x v="1"/>
    <s v="Single-family detached"/>
    <x v="0"/>
    <m/>
    <x v="0"/>
    <m/>
  </r>
  <r>
    <n v="1097"/>
    <x v="0"/>
    <n v="2"/>
    <n v="2407"/>
    <n v="1"/>
    <d v="2002-06-12T00:00:00"/>
    <s v="Single Family Dwelling"/>
    <n v="1"/>
    <s v="Fairmount Neighbors"/>
    <n v="4247769"/>
    <n v="870413"/>
    <m/>
    <m/>
    <s v="GERMANI PAUL &amp; JANE"/>
    <m/>
    <s v="2870 SPRING BLVD"/>
    <x v="1"/>
    <s v="Single-family detached"/>
    <x v="0"/>
    <m/>
    <x v="0"/>
    <m/>
  </r>
  <r>
    <n v="1098"/>
    <x v="0"/>
    <n v="2"/>
    <n v="2479"/>
    <n v="1"/>
    <d v="2002-06-12T00:00:00"/>
    <s v="Single Family Dwelling"/>
    <n v="1"/>
    <s v="Active Bethel Citizens"/>
    <n v="4210646"/>
    <n v="891015"/>
    <m/>
    <m/>
    <s v="BRUCE WIECHERT CUSTOM HOMES"/>
    <m/>
    <s v="5926 FIRESTONE DR"/>
    <x v="1"/>
    <s v="Single-family detached"/>
    <x v="0"/>
    <m/>
    <x v="0"/>
    <m/>
  </r>
  <r>
    <n v="1099"/>
    <x v="0"/>
    <n v="2"/>
    <n v="2559"/>
    <n v="1"/>
    <d v="2002-06-12T00:00:00"/>
    <s v="Single Family Dwelling"/>
    <n v="1"/>
    <s v="Active Bethel Citizens"/>
    <n v="4213407"/>
    <n v="890397"/>
    <m/>
    <s v="Avalon Village Phase 7"/>
    <s v="FOOTE DEVELOPMENT COMPANY"/>
    <m/>
    <s v="1618 RILEY LN"/>
    <x v="1"/>
    <s v="Single-family detached"/>
    <x v="0"/>
    <m/>
    <x v="0"/>
    <m/>
  </r>
  <r>
    <n v="1100"/>
    <x v="0"/>
    <n v="2"/>
    <n v="2560"/>
    <n v="1"/>
    <d v="2002-06-12T00:00:00"/>
    <s v="Single Family Dwelling"/>
    <n v="1"/>
    <s v="Active Bethel Citizens"/>
    <n v="4213363"/>
    <n v="890399"/>
    <m/>
    <s v="Avalon Village Phase 7"/>
    <s v="FOOTE DEVELOPMENT COMPANY"/>
    <m/>
    <s v="1622 RILEY LN"/>
    <x v="1"/>
    <s v="Single-family detached"/>
    <x v="0"/>
    <m/>
    <x v="0"/>
    <m/>
  </r>
  <r>
    <n v="1101"/>
    <x v="0"/>
    <n v="2"/>
    <n v="2562"/>
    <n v="1"/>
    <d v="2002-06-12T00:00:00"/>
    <s v="Single Family Dwelling"/>
    <n v="1"/>
    <s v="Active Bethel Citizens"/>
    <n v="4213322"/>
    <n v="890401"/>
    <m/>
    <s v="Avalon Village Phase 7"/>
    <s v="FOOTE DEVELOPMENT COMPANY"/>
    <m/>
    <s v="1624 RILEY LN"/>
    <x v="1"/>
    <s v="Single-family detached"/>
    <x v="0"/>
    <m/>
    <x v="0"/>
    <m/>
  </r>
  <r>
    <n v="1102"/>
    <x v="0"/>
    <n v="2"/>
    <n v="2586"/>
    <n v="1"/>
    <d v="2002-06-12T00:00:00"/>
    <s v="Single Family Dwelling"/>
    <n v="1"/>
    <s v="Northeast Neighbors"/>
    <n v="4241754"/>
    <n v="899654"/>
    <m/>
    <m/>
    <s v="ENGDALL KIRK &amp; LESLIE"/>
    <m/>
    <s v="3750 WATERBROOK WAY"/>
    <x v="1"/>
    <s v="Single-family detached"/>
    <x v="0"/>
    <m/>
    <x v="0"/>
    <m/>
  </r>
  <r>
    <n v="1103"/>
    <x v="0"/>
    <n v="2"/>
    <n v="2620"/>
    <n v="1"/>
    <d v="2002-06-12T00:00:00"/>
    <s v="Single Family Dwelling"/>
    <n v="1"/>
    <s v="Santa Clara Community Organization"/>
    <n v="4227704"/>
    <n v="908755"/>
    <m/>
    <m/>
    <s v="FUTURE B HOMES INC"/>
    <m/>
    <s v="4687 SYMPHONY DR"/>
    <x v="1"/>
    <s v="Single-family detached"/>
    <x v="0"/>
    <m/>
    <x v="0"/>
    <m/>
  </r>
  <r>
    <n v="1104"/>
    <x v="0"/>
    <n v="2"/>
    <n v="2563"/>
    <n v="1"/>
    <d v="2002-06-13T00:00:00"/>
    <s v="Single Family Dwelling"/>
    <n v="1"/>
    <s v="Active Bethel Citizens"/>
    <n v="4213324"/>
    <n v="890463"/>
    <m/>
    <s v="Avalon Village Phase 7"/>
    <s v="FOOTE DEVELOPMENT COMPANY"/>
    <m/>
    <s v="1626 RILEY LN"/>
    <x v="1"/>
    <s v="Single-family detached"/>
    <x v="0"/>
    <m/>
    <x v="0"/>
    <m/>
  </r>
  <r>
    <n v="1105"/>
    <x v="0"/>
    <n v="2"/>
    <n v="2564"/>
    <n v="1"/>
    <d v="2002-06-13T00:00:00"/>
    <s v="Single Family Dwelling"/>
    <n v="1"/>
    <s v="Active Bethel Citizens"/>
    <n v="4213366"/>
    <n v="890463"/>
    <m/>
    <s v="Avalon Village Phase 7"/>
    <s v="FOOTE DEVELOPMENT COMPANY"/>
    <m/>
    <s v="1628 RILEY LN"/>
    <x v="1"/>
    <s v="Single-family detached"/>
    <x v="0"/>
    <m/>
    <x v="0"/>
    <m/>
  </r>
  <r>
    <n v="1106"/>
    <x v="0"/>
    <n v="2"/>
    <n v="2565"/>
    <n v="1"/>
    <d v="2002-06-13T00:00:00"/>
    <s v="Single Family Dwelling"/>
    <n v="1"/>
    <s v="Active Bethel Citizens"/>
    <n v="4213409"/>
    <n v="890461"/>
    <m/>
    <s v="Avalon Village Phase 7"/>
    <s v="FOOTE DEVELOPMENT COMPANY"/>
    <m/>
    <s v="1632 RILEY LN"/>
    <x v="1"/>
    <s v="Single-family detached"/>
    <x v="0"/>
    <m/>
    <x v="0"/>
    <m/>
  </r>
  <r>
    <n v="1107"/>
    <x v="0"/>
    <n v="2"/>
    <n v="2714"/>
    <n v="1"/>
    <d v="2002-06-13T00:00:00"/>
    <s v="Single Family Dwelling"/>
    <n v="1"/>
    <s v="Santa Clara Community Organization"/>
    <n v="4227253"/>
    <n v="908792"/>
    <m/>
    <m/>
    <s v="POSTON TRENT"/>
    <m/>
    <s v="24 SPRINGWOOD DR"/>
    <x v="1"/>
    <s v="Single-family detached"/>
    <x v="0"/>
    <m/>
    <x v="0"/>
    <m/>
  </r>
  <r>
    <n v="1108"/>
    <x v="0"/>
    <n v="2"/>
    <n v="1872"/>
    <n v="1"/>
    <d v="2002-06-14T00:00:00"/>
    <s v="Single Family Dwelling"/>
    <n v="1"/>
    <s v="Northeast Neighbors"/>
    <n v="4244248"/>
    <n v="899193"/>
    <m/>
    <m/>
    <s v="ANSLOW &amp; DEGENEAULT"/>
    <m/>
    <s v="2225 AVENGALE DR"/>
    <x v="1"/>
    <s v="Single-family detached"/>
    <x v="0"/>
    <m/>
    <x v="0"/>
    <m/>
  </r>
  <r>
    <n v="1109"/>
    <x v="0"/>
    <n v="2"/>
    <n v="2848"/>
    <n v="1"/>
    <d v="2002-06-14T00:00:00"/>
    <s v="Single Family Dwelling"/>
    <n v="1"/>
    <s v="Santa Clara Community Organization"/>
    <n v="4224262"/>
    <n v="905612"/>
    <m/>
    <m/>
    <s v="BREEDEN BROS INC"/>
    <m/>
    <s v="455 LYNNBROOK DR"/>
    <x v="1"/>
    <s v="Single-family detached"/>
    <x v="0"/>
    <m/>
    <x v="0"/>
    <m/>
  </r>
  <r>
    <n v="1110"/>
    <x v="0"/>
    <n v="2"/>
    <n v="2807"/>
    <n v="1"/>
    <d v="2002-06-17T00:00:00"/>
    <s v="Single Family Dwelling"/>
    <n v="1"/>
    <s v="Santa Clara Community Organization"/>
    <n v="4227553"/>
    <n v="908729"/>
    <m/>
    <m/>
    <s v="HEINL MIKE"/>
    <m/>
    <s v="4684 SYMPHONY DR"/>
    <x v="1"/>
    <s v="Single-family detached"/>
    <x v="0"/>
    <m/>
    <x v="0"/>
    <m/>
  </r>
  <r>
    <n v="1111"/>
    <x v="0"/>
    <n v="2"/>
    <n v="1940"/>
    <n v="1"/>
    <d v="2002-06-19T00:00:00"/>
    <s v="Single Family Dwelling"/>
    <n v="1"/>
    <s v="Active Bethel Citizens"/>
    <n v="4219848"/>
    <n v="887666"/>
    <m/>
    <m/>
    <s v="MCKAY A BRUCE"/>
    <m/>
    <s v="4260 FLAGSTAFF ST"/>
    <x v="1"/>
    <s v="Single-family detached"/>
    <x v="0"/>
    <m/>
    <x v="0"/>
    <m/>
  </r>
  <r>
    <n v="1112"/>
    <x v="0"/>
    <n v="2"/>
    <n v="2185"/>
    <n v="1"/>
    <d v="2002-06-19T00:00:00"/>
    <s v="Single Family Dwelling"/>
    <n v="1"/>
    <s v="Harlow Neighbors"/>
    <n v="4250857"/>
    <n v="889510"/>
    <m/>
    <m/>
    <s v="MELTEBEKE DAVID"/>
    <m/>
    <s v="3477 SUSSEX ST"/>
    <x v="1"/>
    <s v="Single-family detached"/>
    <x v="0"/>
    <m/>
    <x v="0"/>
    <m/>
  </r>
  <r>
    <n v="1113"/>
    <x v="0"/>
    <n v="2"/>
    <n v="2561"/>
    <n v="1"/>
    <d v="2002-06-19T00:00:00"/>
    <s v="Single Family Dwelling"/>
    <n v="1"/>
    <s v="Active Bethel Citizens"/>
    <n v="4212464"/>
    <n v="890870"/>
    <m/>
    <m/>
    <s v="FOOTE DEVELOPMENT COMPANY"/>
    <m/>
    <s v="5560 JEFFREY WAY"/>
    <x v="1"/>
    <s v="Single-family detached"/>
    <x v="0"/>
    <m/>
    <x v="0"/>
    <m/>
  </r>
  <r>
    <n v="1114"/>
    <x v="0"/>
    <n v="2"/>
    <n v="2573"/>
    <n v="1"/>
    <d v="2002-06-19T00:00:00"/>
    <s v="Single Family Dwelling"/>
    <n v="1"/>
    <s v="Active Bethel Citizens"/>
    <n v="4212403"/>
    <n v="890872"/>
    <m/>
    <m/>
    <s v="FOOTE DEVELOPMENT COMPANY"/>
    <m/>
    <s v="5572 JEFFREY WAY"/>
    <x v="1"/>
    <s v="Single-family detached"/>
    <x v="0"/>
    <m/>
    <x v="0"/>
    <m/>
  </r>
  <r>
    <n v="822"/>
    <x v="0"/>
    <n v="1"/>
    <n v="5931"/>
    <n v="1"/>
    <d v="2002-02-14T00:00:00"/>
    <s v="Single Family Dwelling"/>
    <n v="1"/>
    <s v="Santa Clara Community Organization"/>
    <n v="4226049"/>
    <n v="904950"/>
    <m/>
    <m/>
    <s v="BREEDEN BROS INC--DUPLICATE"/>
    <m/>
    <s v="528 NAISMITH BLVD"/>
    <x v="1"/>
    <s v="Single-family detached"/>
    <x v="0"/>
    <m/>
    <x v="0"/>
    <m/>
  </r>
  <r>
    <n v="823"/>
    <x v="0"/>
    <n v="2"/>
    <n v="125"/>
    <n v="1"/>
    <d v="2002-02-18T00:00:00"/>
    <s v="Single Family Dwelling"/>
    <n v="1"/>
    <s v="River Road Community Organization"/>
    <n v="4229890"/>
    <n v="895266"/>
    <m/>
    <m/>
    <s v="MASADA DEVELOPMENT INC"/>
    <m/>
    <s v="265 KOURT DR"/>
    <x v="1"/>
    <s v="Single-family detached"/>
    <x v="0"/>
    <m/>
    <x v="0"/>
    <m/>
  </r>
  <r>
    <n v="824"/>
    <x v="0"/>
    <n v="2"/>
    <n v="392"/>
    <n v="1"/>
    <d v="2002-02-19T00:00:00"/>
    <s v="Single Family Dwelling"/>
    <n v="1"/>
    <s v="Northeast Neighbors"/>
    <n v="4243533"/>
    <n v="899005"/>
    <m/>
    <m/>
    <s v="COREY DEVELOPMENT L L C"/>
    <m/>
    <s v="2123 ASHBURY DR"/>
    <x v="1"/>
    <s v="Single-family detached"/>
    <x v="0"/>
    <m/>
    <x v="0"/>
    <m/>
  </r>
  <r>
    <n v="825"/>
    <x v="0"/>
    <n v="1"/>
    <n v="5912"/>
    <n v="1"/>
    <d v="2002-02-20T00:00:00"/>
    <s v="Single Family Dwelling"/>
    <n v="1"/>
    <s v="Churchill Area Neighbors"/>
    <n v="4223207"/>
    <n v="871081"/>
    <m/>
    <m/>
    <s v="MCCARTIN SEAN &amp; TAN"/>
    <m/>
    <s v="2954 SUMMIT TERRACE DR"/>
    <x v="1"/>
    <s v="Single-family detached"/>
    <x v="0"/>
    <m/>
    <x v="0"/>
    <m/>
  </r>
  <r>
    <n v="826"/>
    <x v="0"/>
    <n v="2"/>
    <n v="128"/>
    <n v="1"/>
    <d v="2002-02-20T00:00:00"/>
    <s v="Single Family Dwelling"/>
    <n v="1"/>
    <s v="Churchill Area Neighbors"/>
    <n v="4227690"/>
    <n v="871333"/>
    <m/>
    <m/>
    <s v="MASADA DEVELOPMENT INC"/>
    <m/>
    <s v="2743 HALLMARK LN"/>
    <x v="1"/>
    <s v="Single-family detached"/>
    <x v="0"/>
    <m/>
    <x v="0"/>
    <m/>
  </r>
  <r>
    <n v="827"/>
    <x v="0"/>
    <n v="2"/>
    <n v="282"/>
    <n v="1"/>
    <d v="2002-02-20T00:00:00"/>
    <s v="Single Family Dwelling"/>
    <n v="1"/>
    <s v="Northeast Neighbors"/>
    <n v="4242981"/>
    <n v="898869"/>
    <m/>
    <m/>
    <s v="WESTER KATRINA"/>
    <m/>
    <s v="3543 STERLING WOODS DR"/>
    <x v="1"/>
    <s v="Single-family detached"/>
    <x v="0"/>
    <m/>
    <x v="0"/>
    <m/>
  </r>
  <r>
    <n v="828"/>
    <x v="0"/>
    <n v="2"/>
    <n v="439"/>
    <n v="1"/>
    <d v="2002-02-20T00:00:00"/>
    <s v="Single Family Dwelling"/>
    <n v="1"/>
    <s v="Santa Clara Community Organization"/>
    <n v="4226061"/>
    <n v="905102"/>
    <m/>
    <m/>
    <s v="BRUCE WIECHERT CUSTOM HOMES"/>
    <m/>
    <s v="525 NAISMITH BLVD"/>
    <x v="1"/>
    <s v="Single-family detached"/>
    <x v="0"/>
    <m/>
    <x v="0"/>
    <m/>
  </r>
  <r>
    <n v="829"/>
    <x v="0"/>
    <n v="2"/>
    <n v="556"/>
    <n v="1"/>
    <d v="2002-02-20T00:00:00"/>
    <s v="Single Family Dwelling"/>
    <n v="1"/>
    <s v="Active Bethel Citizens"/>
    <n v="4210582"/>
    <n v="891253"/>
    <m/>
    <m/>
    <s v="BRUCE WIECHERT CUSTOM HOMES"/>
    <m/>
    <s v="5930 KISTLER LN"/>
    <x v="1"/>
    <s v="Single-family detached"/>
    <x v="0"/>
    <m/>
    <x v="0"/>
    <m/>
  </r>
  <r>
    <n v="830"/>
    <x v="0"/>
    <n v="1"/>
    <n v="3408"/>
    <n v="1"/>
    <d v="2002-02-21T00:00:00"/>
    <s v="Single Family Dwelling"/>
    <n v="1"/>
    <s v="Northeast Neighbors"/>
    <n v="4250024"/>
    <n v="896088"/>
    <m/>
    <m/>
    <s v="D J S INVESTMENTS L L C"/>
    <m/>
    <s v="3380 ANTIGUA DR"/>
    <x v="1"/>
    <s v="Single-family detached"/>
    <x v="0"/>
    <m/>
    <x v="0"/>
    <m/>
  </r>
  <r>
    <n v="831"/>
    <x v="0"/>
    <n v="2"/>
    <n v="115"/>
    <n v="1"/>
    <d v="2002-02-21T00:00:00"/>
    <s v="Single Family Dwelling"/>
    <n v="1"/>
    <s v="Santa Clara Community Organization"/>
    <n v="4227158"/>
    <n v="909243"/>
    <m/>
    <m/>
    <s v="CRESCENT HOMES INC"/>
    <m/>
    <s v="50 DANIEL DR"/>
    <x v="1"/>
    <s v="Single-family detached"/>
    <x v="0"/>
    <m/>
    <x v="0"/>
    <m/>
  </r>
  <r>
    <n v="832"/>
    <x v="0"/>
    <n v="2"/>
    <n v="435"/>
    <n v="1"/>
    <d v="2002-02-21T00:00:00"/>
    <s v="Single Family Dwelling"/>
    <n v="1"/>
    <s v="River Road Community Organization"/>
    <n v="4230192"/>
    <n v="891904"/>
    <m/>
    <m/>
    <s v="G T RENKEN BUILDERS"/>
    <m/>
    <s v="1356 ANDERSEN LN"/>
    <x v="1"/>
    <s v="Single-family detached"/>
    <x v="0"/>
    <m/>
    <x v="0"/>
    <m/>
  </r>
  <r>
    <n v="833"/>
    <x v="0"/>
    <n v="2"/>
    <n v="524"/>
    <n v="1"/>
    <d v="2002-02-21T00:00:00"/>
    <s v="Single Family Dwelling"/>
    <n v="1"/>
    <s v="Active Bethel Citizens"/>
    <n v="4212824"/>
    <n v="889554"/>
    <m/>
    <m/>
    <s v="HAYDEN HOMES"/>
    <m/>
    <s v="5590 AUSTIN WAY"/>
    <x v="1"/>
    <s v="Single-family detached"/>
    <x v="0"/>
    <m/>
    <x v="0"/>
    <m/>
  </r>
  <r>
    <n v="834"/>
    <x v="0"/>
    <n v="2"/>
    <n v="525"/>
    <n v="1"/>
    <d v="2002-02-21T00:00:00"/>
    <s v="Single Family Dwelling"/>
    <n v="1"/>
    <s v="Active Bethel Citizens"/>
    <n v="4212555"/>
    <n v="889481"/>
    <m/>
    <m/>
    <s v="HAYDEN HOMES"/>
    <m/>
    <s v="1282 COLTON WAY"/>
    <x v="1"/>
    <s v="Single-family detached"/>
    <x v="0"/>
    <m/>
    <x v="0"/>
    <m/>
  </r>
  <r>
    <n v="835"/>
    <x v="0"/>
    <n v="2"/>
    <n v="526"/>
    <n v="1"/>
    <d v="2002-02-21T00:00:00"/>
    <s v="Single Family Dwelling"/>
    <n v="1"/>
    <s v="Active Bethel Citizens"/>
    <n v="4212553"/>
    <n v="889422"/>
    <m/>
    <m/>
    <s v="HAYDEN HOMES"/>
    <m/>
    <s v="1264 COLTON WAY"/>
    <x v="1"/>
    <s v="Single-family detached"/>
    <x v="0"/>
    <m/>
    <x v="0"/>
    <m/>
  </r>
  <r>
    <n v="836"/>
    <x v="0"/>
    <n v="2"/>
    <n v="527"/>
    <n v="1"/>
    <d v="2002-02-21T00:00:00"/>
    <s v="Single Family Dwelling"/>
    <n v="1"/>
    <s v="Active Bethel Citizens"/>
    <n v="4212759"/>
    <n v="889556"/>
    <m/>
    <m/>
    <s v="HAYDEN HOMES"/>
    <m/>
    <s v="5592 AUSTIN WAY"/>
    <x v="1"/>
    <s v="Single-family detached"/>
    <x v="0"/>
    <m/>
    <x v="0"/>
    <m/>
  </r>
  <r>
    <n v="837"/>
    <x v="0"/>
    <n v="2"/>
    <n v="719"/>
    <n v="1"/>
    <d v="2002-02-21T00:00:00"/>
    <s v="Mfg Home Park or Court"/>
    <n v="1"/>
    <s v="Northeast Neighbors"/>
    <n v="4249602"/>
    <n v="893484"/>
    <m/>
    <s v="Summer Oaks Park"/>
    <s v="SUMMEROAKS PARK LLC"/>
    <m/>
    <s v="3220 CRESCENT AVE, Unit 21"/>
    <x v="1"/>
    <s v="Single-family detached"/>
    <x v="0"/>
    <m/>
    <x v="0"/>
    <m/>
  </r>
  <r>
    <n v="838"/>
    <x v="0"/>
    <n v="2"/>
    <n v="725"/>
    <n v="1"/>
    <d v="2002-02-21T00:00:00"/>
    <s v="Mfg Home Park or Court"/>
    <n v="1"/>
    <s v="Northeast Neighbors"/>
    <n v="4249602"/>
    <n v="893484"/>
    <m/>
    <m/>
    <s v="SUMMER OAKS LTD PTRSHP"/>
    <m/>
    <s v="3220 CRESCENT AVE, Unit 79"/>
    <x v="1"/>
    <s v="Single-family detached"/>
    <x v="0"/>
    <m/>
    <x v="0"/>
    <m/>
  </r>
  <r>
    <n v="839"/>
    <x v="0"/>
    <n v="1"/>
    <n v="1135"/>
    <n v="1"/>
    <d v="2002-02-25T00:00:00"/>
    <s v="Single Family Dwelling"/>
    <n v="1"/>
    <s v="Southeast Neighbors"/>
    <n v="4245207"/>
    <n v="860814"/>
    <m/>
    <m/>
    <s v="REDDING MICHAEL"/>
    <m/>
    <s v="4918 HUNTERS GLEN DR"/>
    <x v="1"/>
    <s v="Single-family detached"/>
    <x v="0"/>
    <m/>
    <x v="0"/>
    <m/>
  </r>
  <r>
    <n v="840"/>
    <x v="0"/>
    <n v="1"/>
    <n v="4147"/>
    <n v="1"/>
    <d v="2002-02-26T00:00:00"/>
    <s v="Single Family Dwelling"/>
    <n v="1"/>
    <s v="Northeast Neighbors"/>
    <n v="4242992"/>
    <n v="898799"/>
    <m/>
    <m/>
    <s v="KONOLD HOWARD"/>
    <m/>
    <s v="3539 STERLING WOODS DR"/>
    <x v="1"/>
    <s v="Single-family detached"/>
    <x v="0"/>
    <m/>
    <x v="0"/>
    <m/>
  </r>
  <r>
    <n v="841"/>
    <x v="0"/>
    <n v="2"/>
    <n v="109"/>
    <n v="1"/>
    <d v="2002-02-27T00:00:00"/>
    <s v="Single Family Dwelling"/>
    <n v="1"/>
    <s v="River Road Community Organization"/>
    <n v="4229996"/>
    <n v="895250"/>
    <m/>
    <m/>
    <s v="COREY DEVELOPMENT L L C"/>
    <m/>
    <s v="257 KOURT DR"/>
    <x v="1"/>
    <s v="Single-family detached"/>
    <x v="0"/>
    <m/>
    <x v="0"/>
    <m/>
  </r>
  <r>
    <n v="842"/>
    <x v="0"/>
    <n v="2"/>
    <n v="162"/>
    <n v="1"/>
    <d v="2002-02-27T00:00:00"/>
    <s v="Single Family Dwelling"/>
    <n v="1"/>
    <s v="Northeast Neighbors"/>
    <n v="4243612"/>
    <n v="899000"/>
    <m/>
    <m/>
    <s v="CHALUS CONSTRUCTION"/>
    <m/>
    <s v="2145 ASHBURY DR"/>
    <x v="1"/>
    <s v="Single-family detached"/>
    <x v="0"/>
    <m/>
    <x v="0"/>
    <m/>
  </r>
  <r>
    <n v="843"/>
    <x v="0"/>
    <n v="2"/>
    <n v="210"/>
    <n v="1"/>
    <d v="2002-02-27T00:00:00"/>
    <s v="Single Family Dwelling"/>
    <n v="1"/>
    <s v="River Road Community Organization"/>
    <n v="4230035"/>
    <n v="895163"/>
    <m/>
    <m/>
    <s v="COREY DEVELOPMENT L L C"/>
    <m/>
    <s v="249 KOURT DR"/>
    <x v="1"/>
    <s v="Single-family detached"/>
    <x v="0"/>
    <m/>
    <x v="0"/>
    <m/>
  </r>
  <r>
    <n v="844"/>
    <x v="0"/>
    <n v="2"/>
    <n v="212"/>
    <n v="1"/>
    <d v="2002-02-27T00:00:00"/>
    <s v="Single Family Dwelling"/>
    <n v="1"/>
    <s v="River Road Community Organization"/>
    <n v="4230067"/>
    <n v="895243"/>
    <m/>
    <m/>
    <s v="COREY DEVELOPMENT L L C"/>
    <m/>
    <s v="253 KOURT DR"/>
    <x v="1"/>
    <s v="Single-family detached"/>
    <x v="0"/>
    <m/>
    <x v="0"/>
    <m/>
  </r>
  <r>
    <n v="845"/>
    <x v="0"/>
    <n v="2"/>
    <n v="394"/>
    <n v="1"/>
    <d v="2002-02-27T00:00:00"/>
    <s v="Single Family Dwelling"/>
    <n v="1"/>
    <s v="Santa Clara Community Organization"/>
    <n v="4224640"/>
    <n v="906159"/>
    <m/>
    <m/>
    <s v="BREEDEN BROS INC--DUPLICATE"/>
    <m/>
    <s v="4174 TORRINGTON AVE"/>
    <x v="1"/>
    <s v="Single-family detached"/>
    <x v="0"/>
    <m/>
    <x v="0"/>
    <m/>
  </r>
  <r>
    <n v="846"/>
    <x v="0"/>
    <n v="2"/>
    <n v="580"/>
    <n v="1"/>
    <d v="2002-02-27T00:00:00"/>
    <s v="Single Family Dwelling"/>
    <n v="1"/>
    <s v="Active Bethel Citizens"/>
    <n v="4213282"/>
    <n v="889934"/>
    <m/>
    <m/>
    <s v="CENTEX HOMES"/>
    <m/>
    <s v="1567 ADELMAN LP"/>
    <x v="1"/>
    <s v="Single-family detached"/>
    <x v="0"/>
    <m/>
    <x v="0"/>
    <m/>
  </r>
  <r>
    <n v="847"/>
    <x v="0"/>
    <n v="2"/>
    <n v="581"/>
    <n v="1"/>
    <d v="2002-02-27T00:00:00"/>
    <s v="Single Family Dwelling"/>
    <n v="1"/>
    <s v="Active Bethel Citizens"/>
    <n v="4213271"/>
    <n v="889530"/>
    <m/>
    <m/>
    <s v="CENTEX HOMES"/>
    <m/>
    <s v="5566 AUSTIN WAY"/>
    <x v="1"/>
    <s v="Single-family detached"/>
    <x v="0"/>
    <m/>
    <x v="0"/>
    <m/>
  </r>
  <r>
    <n v="848"/>
    <x v="0"/>
    <n v="2"/>
    <n v="582"/>
    <n v="1"/>
    <d v="2002-02-27T00:00:00"/>
    <s v="Single Family Dwelling"/>
    <n v="1"/>
    <s v="Active Bethel Citizens"/>
    <n v="4213156"/>
    <n v="889939"/>
    <m/>
    <m/>
    <s v="CENTEX HOMES"/>
    <m/>
    <s v="1589 ADELMAN LP"/>
    <x v="1"/>
    <s v="Single-family detached"/>
    <x v="0"/>
    <m/>
    <x v="0"/>
    <m/>
  </r>
  <r>
    <n v="849"/>
    <x v="0"/>
    <n v="1"/>
    <n v="3371"/>
    <n v="1"/>
    <d v="2002-02-28T00:00:00"/>
    <s v="Single Family Dwelling"/>
    <n v="1"/>
    <s v="Far West Neighborhood Association"/>
    <n v="4231486"/>
    <n v="875213"/>
    <m/>
    <m/>
    <s v="THOMPSON C P SR &amp; M K 1-2"/>
    <m/>
    <s v="1960 GARFIELD ST"/>
    <x v="1"/>
    <s v="Single-family detached"/>
    <x v="0"/>
    <m/>
    <x v="0"/>
    <m/>
  </r>
  <r>
    <n v="850"/>
    <x v="0"/>
    <n v="1"/>
    <n v="6208"/>
    <n v="1"/>
    <d v="2002-02-28T00:00:00"/>
    <s v="Single Family Dwelling"/>
    <n v="1"/>
    <s v="Santa Clara Community Organization"/>
    <n v="4227504"/>
    <n v="909276"/>
    <m/>
    <m/>
    <s v="CRESCENT HOMES INC"/>
    <m/>
    <s v="4759 GRACE DR"/>
    <x v="1"/>
    <s v="Single-family detached"/>
    <x v="0"/>
    <m/>
    <x v="0"/>
    <m/>
  </r>
  <r>
    <n v="851"/>
    <x v="0"/>
    <n v="2"/>
    <n v="714"/>
    <n v="1"/>
    <d v="2002-02-28T00:00:00"/>
    <s v="Single Family Dwelling"/>
    <n v="1"/>
    <s v="Northeast Neighbors"/>
    <n v="4250483"/>
    <n v="896150"/>
    <m/>
    <m/>
    <s v="D J S INVESTMENTS L L C"/>
    <m/>
    <s v="2831 MARTINIQUE AVE"/>
    <x v="1"/>
    <s v="Single-family detached"/>
    <x v="0"/>
    <m/>
    <x v="0"/>
    <m/>
  </r>
  <r>
    <n v="852"/>
    <x v="0"/>
    <n v="2"/>
    <n v="351"/>
    <n v="1"/>
    <d v="2002-03-01T00:00:00"/>
    <s v="Single Family Dwelling"/>
    <n v="1"/>
    <s v="Active Bethel Citizens"/>
    <n v="4212809"/>
    <n v="890610"/>
    <m/>
    <m/>
    <s v="FOOTE DEVELOPMENT COMPANY"/>
    <m/>
    <s v="5492 CARDIFF ST"/>
    <x v="1"/>
    <s v="Single-family detached"/>
    <x v="0"/>
    <m/>
    <x v="0"/>
    <m/>
  </r>
  <r>
    <n v="853"/>
    <x v="0"/>
    <n v="2"/>
    <n v="355"/>
    <n v="1"/>
    <d v="2002-03-01T00:00:00"/>
    <s v="Single Family Dwelling"/>
    <n v="1"/>
    <s v="Active Bethel Citizens"/>
    <n v="4212816"/>
    <n v="890755"/>
    <m/>
    <m/>
    <s v="FOOTE DEVELOPMENT COMPANY"/>
    <m/>
    <s v="5499 CARDIFF ST"/>
    <x v="1"/>
    <s v="Single-family detached"/>
    <x v="0"/>
    <m/>
    <x v="0"/>
    <m/>
  </r>
  <r>
    <n v="854"/>
    <x v="0"/>
    <n v="2"/>
    <n v="357"/>
    <n v="1"/>
    <d v="2002-03-01T00:00:00"/>
    <s v="Single Family Dwelling"/>
    <n v="1"/>
    <s v="Active Bethel Citizens"/>
    <n v="4212872"/>
    <n v="890752"/>
    <m/>
    <m/>
    <s v="FOOTE DEVELOPMENT COMPANY"/>
    <m/>
    <s v="5483 CARDIFF ST"/>
    <x v="1"/>
    <s v="Single-family detached"/>
    <x v="0"/>
    <m/>
    <x v="0"/>
    <m/>
  </r>
  <r>
    <n v="855"/>
    <x v="0"/>
    <n v="2"/>
    <n v="443"/>
    <n v="1"/>
    <d v="2002-03-01T00:00:00"/>
    <s v="Mfg Home - Not in a Park"/>
    <n v="1"/>
    <s v="Active Bethel Citizens"/>
    <n v="4222896"/>
    <n v="889915"/>
    <m/>
    <m/>
    <s v="MIDDLETON STEVE"/>
    <m/>
    <s v="1485 BERNTZEN RD"/>
    <x v="1"/>
    <s v="Single-family detached"/>
    <x v="0"/>
    <m/>
    <x v="0"/>
    <m/>
  </r>
  <r>
    <n v="856"/>
    <x v="0"/>
    <n v="2"/>
    <n v="411"/>
    <n v="1"/>
    <d v="2002-03-04T00:00:00"/>
    <s v="Single Family Dwelling"/>
    <n v="1"/>
    <s v="Northeast Neighbors"/>
    <n v="4243753"/>
    <n v="898857"/>
    <m/>
    <m/>
    <s v="OREGON ESTATES LLC"/>
    <m/>
    <s v="2162 ASHBURY DR"/>
    <x v="1"/>
    <s v="Single-family detached"/>
    <x v="0"/>
    <m/>
    <x v="0"/>
    <m/>
  </r>
  <r>
    <n v="857"/>
    <x v="0"/>
    <n v="2"/>
    <n v="514"/>
    <n v="1"/>
    <d v="2002-03-04T00:00:00"/>
    <s v="Mfg Home - Not in a Park"/>
    <n v="1"/>
    <s v="Active Bethel Citizens"/>
    <n v="4214546"/>
    <n v="890990"/>
    <m/>
    <m/>
    <s v="KOZLOWSKI BERT"/>
    <m/>
    <s v="5238 OLYMPIC CIR"/>
    <x v="1"/>
    <s v="Single-family detached"/>
    <x v="0"/>
    <m/>
    <x v="0"/>
    <m/>
  </r>
  <r>
    <n v="858"/>
    <x v="0"/>
    <n v="2"/>
    <n v="294"/>
    <n v="1"/>
    <d v="2002-03-05T00:00:00"/>
    <s v="Single Family Dwelling"/>
    <n v="1"/>
    <s v="Santa Clara Community Organization"/>
    <n v="4227516"/>
    <n v="909528"/>
    <m/>
    <m/>
    <s v="BAUMGARTNER JOHN M"/>
    <m/>
    <s v="4785 GRACE DR"/>
    <x v="1"/>
    <s v="Single-family detached"/>
    <x v="0"/>
    <m/>
    <x v="0"/>
    <m/>
  </r>
  <r>
    <n v="859"/>
    <x v="0"/>
    <n v="2"/>
    <n v="588"/>
    <n v="1"/>
    <d v="2002-03-05T00:00:00"/>
    <s v="Single Family Dwelling"/>
    <n v="1"/>
    <s v="Santa Clara Community Organization"/>
    <n v="4227368"/>
    <n v="909532"/>
    <m/>
    <m/>
    <s v="BAUMGARTNER JOHN M"/>
    <m/>
    <s v="4792 GRACE DR"/>
    <x v="1"/>
    <s v="Single-family detached"/>
    <x v="0"/>
    <m/>
    <x v="0"/>
    <m/>
  </r>
  <r>
    <n v="860"/>
    <x v="0"/>
    <n v="2"/>
    <n v="764"/>
    <n v="1"/>
    <d v="2002-03-05T00:00:00"/>
    <s v="Single Family Dwelling"/>
    <n v="1"/>
    <s v="Active Bethel Citizens"/>
    <n v="4209871"/>
    <n v="891438"/>
    <m/>
    <m/>
    <s v="BRUCE WIECHERT CUSTOM HOMES"/>
    <m/>
    <s v="6089 KISTLER LN"/>
    <x v="1"/>
    <s v="Single-family detached"/>
    <x v="0"/>
    <m/>
    <x v="0"/>
    <m/>
  </r>
  <r>
    <n v="861"/>
    <x v="0"/>
    <n v="2"/>
    <n v="841"/>
    <n v="1"/>
    <d v="2002-03-05T00:00:00"/>
    <s v="Single Family Dwelling"/>
    <n v="1"/>
    <s v="River Road Community Organization"/>
    <n v="4230821"/>
    <n v="891965"/>
    <m/>
    <m/>
    <s v="KONOLD GARY"/>
    <m/>
    <s v="1345 MANZANA ST"/>
    <x v="1"/>
    <s v="Single-family detached"/>
    <x v="0"/>
    <m/>
    <x v="0"/>
    <m/>
  </r>
  <r>
    <n v="862"/>
    <x v="0"/>
    <n v="2"/>
    <n v="844"/>
    <n v="1"/>
    <d v="2002-03-05T00:00:00"/>
    <s v="Single Family Dwelling"/>
    <n v="1"/>
    <s v="Active Bethel Citizens"/>
    <n v="4210302"/>
    <n v="891418"/>
    <m/>
    <m/>
    <s v="BRUCE WIECHERT CUSTOM HOMES"/>
    <m/>
    <s v="5997 KISTLER LN"/>
    <x v="1"/>
    <s v="Single-family detached"/>
    <x v="0"/>
    <m/>
    <x v="0"/>
    <m/>
  </r>
  <r>
    <n v="863"/>
    <x v="0"/>
    <n v="1"/>
    <n v="2678"/>
    <n v="1"/>
    <d v="2002-03-06T00:00:00"/>
    <s v="Single Family Dwelling"/>
    <n v="1"/>
    <s v="Churchill Area Neighbors"/>
    <n v="4229904"/>
    <n v="870119"/>
    <m/>
    <m/>
    <s v="DUNCAN GORDON"/>
    <m/>
    <s v="2375 LASATER BLVD"/>
    <x v="1"/>
    <s v="Single-family detached"/>
    <x v="0"/>
    <m/>
    <x v="0"/>
    <m/>
  </r>
  <r>
    <n v="864"/>
    <x v="0"/>
    <n v="2"/>
    <n v="287"/>
    <n v="1"/>
    <d v="2002-03-06T00:00:00"/>
    <s v="Single Family Dwelling"/>
    <n v="1"/>
    <s v="Northeast Neighbors"/>
    <n v="4243430"/>
    <n v="897747"/>
    <m/>
    <m/>
    <s v="QUALITY HOMES"/>
    <m/>
    <s v="3365 GILHAM RD"/>
    <x v="1"/>
    <s v="Single-family detached"/>
    <x v="0"/>
    <m/>
    <x v="0"/>
    <m/>
  </r>
  <r>
    <n v="865"/>
    <x v="0"/>
    <n v="2"/>
    <n v="864"/>
    <n v="1"/>
    <d v="2002-03-06T00:00:00"/>
    <s v="Single Family Dwelling"/>
    <n v="1"/>
    <s v="Active Bethel Citizens"/>
    <n v="4213345"/>
    <n v="889931"/>
    <m/>
    <m/>
    <s v="CENTEX HOMES"/>
    <m/>
    <s v="1559 ADELMAN LP"/>
    <x v="1"/>
    <s v="Single-family detached"/>
    <x v="0"/>
    <m/>
    <x v="0"/>
    <m/>
  </r>
  <r>
    <n v="866"/>
    <x v="0"/>
    <n v="2"/>
    <n v="353"/>
    <n v="1"/>
    <d v="2002-03-08T00:00:00"/>
    <s v="Single Family Dwelling"/>
    <n v="1"/>
    <s v="Active Bethel Citizens"/>
    <n v="4212869"/>
    <n v="890610"/>
    <m/>
    <m/>
    <s v="FOOTE DEVELOPMENT COMPANY"/>
    <m/>
    <s v="5480 CARDIFF ST"/>
    <x v="1"/>
    <s v="Single-family detached"/>
    <x v="0"/>
    <m/>
    <x v="0"/>
    <m/>
  </r>
  <r>
    <n v="867"/>
    <x v="0"/>
    <n v="2"/>
    <n v="358"/>
    <n v="1"/>
    <d v="2002-03-08T00:00:00"/>
    <s v="Single Family Dwelling"/>
    <n v="1"/>
    <s v="Active Bethel Citizens"/>
    <n v="4212915"/>
    <n v="890604"/>
    <m/>
    <m/>
    <s v="FOOTE DEVELOPMENT COMPANY"/>
    <m/>
    <s v="5466 CARDIFF ST"/>
    <x v="1"/>
    <s v="Single-family detached"/>
    <x v="0"/>
    <m/>
    <x v="0"/>
    <m/>
  </r>
  <r>
    <n v="868"/>
    <x v="0"/>
    <n v="2"/>
    <n v="483"/>
    <n v="1"/>
    <d v="2002-03-11T00:00:00"/>
    <s v="Single Family Dwelling"/>
    <n v="1"/>
    <s v="Active Bethel Citizens"/>
    <n v="4210867"/>
    <n v="891151"/>
    <m/>
    <m/>
    <s v="MASADA DEVELOPMENT INC"/>
    <m/>
    <s v="5895 FIRESTONE DR"/>
    <x v="1"/>
    <s v="Single-family detached"/>
    <x v="0"/>
    <m/>
    <x v="0"/>
    <m/>
  </r>
  <r>
    <n v="869"/>
    <x v="0"/>
    <n v="2"/>
    <n v="939"/>
    <n v="1"/>
    <d v="2002-03-11T00:00:00"/>
    <s v="Single Family Dwelling"/>
    <n v="1"/>
    <s v="Harlow Neighbors"/>
    <n v="4250478"/>
    <n v="880124"/>
    <m/>
    <m/>
    <s v="FOGELSTROM CO"/>
    <m/>
    <s v="494 COVEY LN"/>
    <x v="1"/>
    <s v="Single-family detached"/>
    <x v="0"/>
    <m/>
    <x v="0"/>
    <m/>
  </r>
  <r>
    <n v="870"/>
    <x v="0"/>
    <n v="2"/>
    <n v="360"/>
    <n v="1"/>
    <d v="2002-03-12T00:00:00"/>
    <s v="Single Family Dwelling"/>
    <n v="1"/>
    <s v="Active Bethel Citizens"/>
    <n v="4212972"/>
    <n v="890601"/>
    <m/>
    <m/>
    <s v="FOOTE DEVELOPMENT COMPANY"/>
    <m/>
    <s v="5458 CARDIFF ST"/>
    <x v="1"/>
    <s v="Single-family detached"/>
    <x v="0"/>
    <m/>
    <x v="0"/>
    <m/>
  </r>
  <r>
    <n v="871"/>
    <x v="0"/>
    <n v="2"/>
    <n v="361"/>
    <n v="1"/>
    <d v="2002-03-12T00:00:00"/>
    <s v="Single Family Dwelling"/>
    <n v="1"/>
    <s v="Active Bethel Citizens"/>
    <n v="4213030"/>
    <n v="890600"/>
    <m/>
    <m/>
    <s v="FOOTE DEVELOPMENT COMPANY"/>
    <m/>
    <s v="5446 CARDIFF ST"/>
    <x v="1"/>
    <s v="Single-family detached"/>
    <x v="0"/>
    <m/>
    <x v="0"/>
    <m/>
  </r>
  <r>
    <n v="872"/>
    <x v="0"/>
    <n v="2"/>
    <n v="363"/>
    <n v="1"/>
    <d v="2002-03-12T00:00:00"/>
    <s v="Single Family Dwelling"/>
    <n v="1"/>
    <s v="Active Bethel Citizens"/>
    <n v="4212982"/>
    <n v="890746"/>
    <m/>
    <m/>
    <s v="FOOTE DEVELOPMENT COMPANY"/>
    <m/>
    <s v="5461 CARDIFF ST"/>
    <x v="1"/>
    <s v="Single-family detached"/>
    <x v="0"/>
    <m/>
    <x v="0"/>
    <m/>
  </r>
  <r>
    <n v="873"/>
    <x v="0"/>
    <n v="2"/>
    <n v="840"/>
    <n v="1"/>
    <d v="2002-03-12T00:00:00"/>
    <s v="Single Family Dwelling"/>
    <n v="1"/>
    <s v="River Road Community Organization"/>
    <n v="4230820"/>
    <n v="891852"/>
    <m/>
    <m/>
    <s v="KONOLD GARY"/>
    <m/>
    <s v="1335 MANZANA ST"/>
    <x v="1"/>
    <s v="Single-family detached"/>
    <x v="0"/>
    <m/>
    <x v="0"/>
    <m/>
  </r>
  <r>
    <n v="874"/>
    <x v="0"/>
    <n v="2"/>
    <n v="927"/>
    <n v="1"/>
    <d v="2002-03-12T00:00:00"/>
    <s v="Single Family Dwelling"/>
    <n v="1"/>
    <s v="River Road Community Organization"/>
    <n v="4230619"/>
    <n v="892074"/>
    <m/>
    <m/>
    <s v="BREEDEN BROS INC--DUPLICATE"/>
    <m/>
    <s v="322 BRIANA LN"/>
    <x v="1"/>
    <s v="Single-family detached"/>
    <x v="0"/>
    <m/>
    <x v="0"/>
    <m/>
  </r>
  <r>
    <n v="875"/>
    <x v="0"/>
    <n v="2"/>
    <n v="931"/>
    <n v="1"/>
    <d v="2002-03-12T00:00:00"/>
    <s v="Single Family Dwelling"/>
    <n v="1"/>
    <s v="River Road Community Organization"/>
    <n v="4230562"/>
    <n v="892076"/>
    <m/>
    <m/>
    <s v="BREEDEN BROS INC"/>
    <m/>
    <s v="344 BRIANA LN"/>
    <x v="1"/>
    <s v="Single-family detached"/>
    <x v="0"/>
    <m/>
    <x v="0"/>
    <m/>
  </r>
  <r>
    <n v="876"/>
    <x v="0"/>
    <n v="2"/>
    <n v="913"/>
    <n v="1"/>
    <d v="2002-03-13T00:00:00"/>
    <s v="Single Family Dwelling"/>
    <n v="1"/>
    <s v="Santa Clara Community Organization"/>
    <n v="4227525"/>
    <n v="909340"/>
    <m/>
    <m/>
    <s v="SCOTT CARLSON CONSTRUCTION"/>
    <m/>
    <s v="4765 GRACE DR"/>
    <x v="1"/>
    <s v="Single-family detached"/>
    <x v="0"/>
    <m/>
    <x v="0"/>
    <m/>
  </r>
  <r>
    <n v="877"/>
    <x v="0"/>
    <n v="2"/>
    <n v="1035"/>
    <n v="1"/>
    <d v="2002-03-13T00:00:00"/>
    <s v="Single Family Dwelling"/>
    <n v="1"/>
    <s v="Northeast Neighbors"/>
    <n v="4243155"/>
    <n v="897874"/>
    <m/>
    <m/>
    <s v="PARADISE DEVELOPMENT"/>
    <m/>
    <s v="2043 LAKE WIND DR"/>
    <x v="1"/>
    <s v="Single-family detached"/>
    <x v="0"/>
    <m/>
    <x v="0"/>
    <m/>
  </r>
  <r>
    <n v="878"/>
    <x v="0"/>
    <n v="2"/>
    <n v="343"/>
    <n v="1"/>
    <d v="2002-03-14T00:00:00"/>
    <s v="Single Family Dwelling"/>
    <n v="1"/>
    <s v="Northeast Neighbors"/>
    <n v="4243379"/>
    <n v="900918"/>
    <m/>
    <m/>
    <s v="RUHOFF HOMEBUILDERS INC"/>
    <m/>
    <s v="3993 MIRROR POND WAY"/>
    <x v="1"/>
    <s v="Single-family detached"/>
    <x v="0"/>
    <m/>
    <x v="0"/>
    <m/>
  </r>
  <r>
    <n v="879"/>
    <x v="0"/>
    <n v="2"/>
    <n v="440"/>
    <n v="1"/>
    <d v="2002-03-14T00:00:00"/>
    <s v="Single Family Dwelling"/>
    <n v="1"/>
    <s v="Santa Clara Community Organization"/>
    <n v="4226378"/>
    <n v="905364"/>
    <m/>
    <m/>
    <s v="BRUCE WIECHERT CUSTOM HOMES"/>
    <m/>
    <s v="461 NAISMITH BLVD"/>
    <x v="1"/>
    <s v="Single-family detached"/>
    <x v="0"/>
    <m/>
    <x v="0"/>
    <m/>
  </r>
  <r>
    <n v="880"/>
    <x v="0"/>
    <n v="2"/>
    <n v="499"/>
    <n v="1"/>
    <d v="2002-03-14T00:00:00"/>
    <s v="Single Family Dwelling"/>
    <n v="1"/>
    <s v="Friendly Area Neighbors"/>
    <n v="4237128"/>
    <n v="874096"/>
    <m/>
    <m/>
    <s v="MURRY BRIAN"/>
    <m/>
    <s v="2175 JEFFERSON ALY"/>
    <x v="1"/>
    <s v="Single-family detached"/>
    <x v="0"/>
    <m/>
    <x v="0"/>
    <m/>
  </r>
  <r>
    <n v="881"/>
    <x v="0"/>
    <n v="2"/>
    <n v="595"/>
    <n v="1"/>
    <d v="2002-03-14T00:00:00"/>
    <s v="Single Family Dwelling"/>
    <n v="1"/>
    <s v="Crest Drive Citizens Association"/>
    <n v="4230958"/>
    <n v="872475"/>
    <m/>
    <m/>
    <s v="BAUMANN JOHN"/>
    <m/>
    <s v="2062 MORNING VIEW DR"/>
    <x v="1"/>
    <s v="Single-family detached"/>
    <x v="0"/>
    <m/>
    <x v="0"/>
    <m/>
  </r>
  <r>
    <n v="882"/>
    <x v="0"/>
    <n v="2"/>
    <n v="707"/>
    <n v="1"/>
    <d v="2002-03-14T00:00:00"/>
    <s v="Single Family Dwelling"/>
    <n v="1"/>
    <s v="Active Bethel Citizens"/>
    <n v="4212970"/>
    <n v="889071"/>
    <m/>
    <m/>
    <s v="HAYDEN HOMES"/>
    <m/>
    <s v="5552 DONOHOE AVE"/>
    <x v="1"/>
    <s v="Single-family detached"/>
    <x v="0"/>
    <m/>
    <x v="0"/>
    <m/>
  </r>
  <r>
    <n v="883"/>
    <x v="0"/>
    <n v="2"/>
    <n v="708"/>
    <n v="1"/>
    <d v="2002-03-14T00:00:00"/>
    <s v="Single Family Dwelling"/>
    <n v="1"/>
    <s v="Active Bethel Citizens"/>
    <n v="4212545"/>
    <n v="889092"/>
    <m/>
    <m/>
    <s v="HAYDEN HOMES"/>
    <m/>
    <s v="5628 DONOHOE AVE"/>
    <x v="1"/>
    <s v="Single-family detached"/>
    <x v="0"/>
    <m/>
    <x v="0"/>
    <m/>
  </r>
  <r>
    <n v="884"/>
    <x v="0"/>
    <n v="2"/>
    <n v="709"/>
    <n v="1"/>
    <d v="2002-03-14T00:00:00"/>
    <s v="Single Family Dwelling"/>
    <n v="1"/>
    <s v="Active Bethel Citizens"/>
    <n v="4212966"/>
    <n v="889437"/>
    <m/>
    <m/>
    <s v="HAYDEN HOMES"/>
    <m/>
    <s v="1279 PEETS CT"/>
    <x v="1"/>
    <s v="Single-family detached"/>
    <x v="0"/>
    <m/>
    <x v="0"/>
    <m/>
  </r>
  <r>
    <n v="885"/>
    <x v="0"/>
    <n v="2"/>
    <n v="774"/>
    <n v="1"/>
    <d v="2002-03-14T00:00:00"/>
    <s v="Single Family Dwelling"/>
    <n v="1"/>
    <s v="River Road Community Organization"/>
    <n v="4229529"/>
    <n v="891243"/>
    <m/>
    <m/>
    <s v="GANSEN MIKE"/>
    <m/>
    <s v="1051 HORN LN"/>
    <x v="1"/>
    <s v="Single-family detached"/>
    <x v="0"/>
    <m/>
    <x v="0"/>
    <m/>
  </r>
  <r>
    <n v="886"/>
    <x v="0"/>
    <n v="2"/>
    <n v="935"/>
    <n v="1"/>
    <d v="2002-03-14T00:00:00"/>
    <s v="Single Family Dwelling"/>
    <n v="1"/>
    <s v="Active Bethel Citizens"/>
    <n v="4212910"/>
    <n v="889075"/>
    <m/>
    <m/>
    <s v="HAYDEN HOMES"/>
    <m/>
    <s v="5568 DONOHOE AVE"/>
    <x v="1"/>
    <s v="Single-family detached"/>
    <x v="0"/>
    <m/>
    <x v="0"/>
    <m/>
  </r>
  <r>
    <n v="887"/>
    <x v="0"/>
    <n v="2"/>
    <n v="943"/>
    <n v="1"/>
    <d v="2002-03-14T00:00:00"/>
    <s v="Single Family Dwelling"/>
    <n v="1"/>
    <s v="Active Bethel Citizens"/>
    <n v="4212955"/>
    <n v="889225"/>
    <m/>
    <m/>
    <s v="HAYDEN HOMES"/>
    <m/>
    <s v="1229 PEETS CT"/>
    <x v="1"/>
    <s v="Single-family detached"/>
    <x v="0"/>
    <m/>
    <x v="0"/>
    <m/>
  </r>
  <r>
    <n v="888"/>
    <x v="0"/>
    <n v="2"/>
    <n v="944"/>
    <n v="1"/>
    <d v="2002-03-14T00:00:00"/>
    <s v="Single Family Dwelling"/>
    <n v="1"/>
    <s v="Active Bethel Citizens"/>
    <n v="4212852"/>
    <n v="889702"/>
    <m/>
    <m/>
    <s v="HAYDEN HOMES"/>
    <m/>
    <s v="5593 AUSTIN WAY"/>
    <x v="1"/>
    <s v="Single-family detached"/>
    <x v="0"/>
    <m/>
    <x v="0"/>
    <m/>
  </r>
  <r>
    <n v="889"/>
    <x v="0"/>
    <n v="2"/>
    <n v="946"/>
    <n v="1"/>
    <d v="2002-03-14T00:00:00"/>
    <s v="Single Family Dwelling"/>
    <n v="1"/>
    <s v="Active Bethel Citizens"/>
    <n v="4212581"/>
    <n v="889711"/>
    <m/>
    <m/>
    <s v="HAYDEN HOMES"/>
    <m/>
    <s v="1310 COLTON WAY"/>
    <x v="1"/>
    <s v="Single-family detached"/>
    <x v="0"/>
    <m/>
    <x v="0"/>
    <m/>
  </r>
  <r>
    <n v="890"/>
    <x v="0"/>
    <n v="2"/>
    <n v="1084"/>
    <n v="1"/>
    <d v="2002-03-14T00:00:00"/>
    <s v="Single Family Dwelling"/>
    <n v="1"/>
    <s v="Active Bethel Citizens"/>
    <n v="4210297"/>
    <n v="891265"/>
    <m/>
    <m/>
    <s v="BRUCE WIECHERT CUSTOM HOMES"/>
    <m/>
    <s v="5996 KISTLER LN"/>
    <x v="1"/>
    <s v="Single-family detached"/>
    <x v="0"/>
    <m/>
    <x v="0"/>
    <m/>
  </r>
  <r>
    <n v="891"/>
    <x v="0"/>
    <n v="2"/>
    <n v="775"/>
    <n v="1"/>
    <d v="2002-03-15T00:00:00"/>
    <s v="Single Family Dwelling"/>
    <n v="1"/>
    <s v="River Road Community Organization"/>
    <n v="4229539"/>
    <n v="891454"/>
    <m/>
    <m/>
    <s v="GANSEN MIKE"/>
    <m/>
    <s v="1043 HORN LN"/>
    <x v="1"/>
    <s v="Single-family detached"/>
    <x v="0"/>
    <m/>
    <x v="0"/>
    <m/>
  </r>
  <r>
    <n v="892"/>
    <x v="0"/>
    <n v="2"/>
    <n v="711"/>
    <n v="1"/>
    <d v="2002-03-18T00:00:00"/>
    <s v="Single Family Dwelling"/>
    <n v="1"/>
    <s v="Active Bethel Citizens"/>
    <n v="4212482"/>
    <n v="889095"/>
    <m/>
    <m/>
    <s v="HAYDEN HOMES"/>
    <m/>
    <s v="5634 DONOHOE AVE"/>
    <x v="1"/>
    <s v="Single-family detached"/>
    <x v="0"/>
    <m/>
    <x v="0"/>
    <m/>
  </r>
  <r>
    <n v="893"/>
    <x v="0"/>
    <n v="2"/>
    <n v="897"/>
    <n v="1"/>
    <d v="2002-03-18T00:00:00"/>
    <s v="Single Family Dwelling"/>
    <n v="1"/>
    <s v="Santa Clara Community Organization"/>
    <n v="4232538"/>
    <n v="904151"/>
    <m/>
    <m/>
    <s v="OREGON ESTATES LLC"/>
    <m/>
    <s v="3755 JULIA LP"/>
    <x v="1"/>
    <s v="Single-family detached"/>
    <x v="0"/>
    <m/>
    <x v="0"/>
    <m/>
  </r>
  <r>
    <n v="894"/>
    <x v="0"/>
    <n v="2"/>
    <n v="901"/>
    <n v="1"/>
    <d v="2002-03-18T00:00:00"/>
    <s v="Single Family Dwelling"/>
    <n v="1"/>
    <s v="Santa Clara Community Organization"/>
    <n v="4226667"/>
    <n v="905042"/>
    <m/>
    <m/>
    <s v="OREGON ESTATES LLC"/>
    <m/>
    <s v="3846 PATRICIA ST"/>
    <x v="1"/>
    <s v="Single-family detached"/>
    <x v="0"/>
    <m/>
    <x v="0"/>
    <m/>
  </r>
  <r>
    <n v="895"/>
    <x v="0"/>
    <n v="1"/>
    <n v="6145"/>
    <n v="1"/>
    <d v="2002-03-19T00:00:00"/>
    <s v="Single Family Dwelling"/>
    <n v="1"/>
    <s v="Northeast Neighbors"/>
    <n v="4249732"/>
    <n v="896263"/>
    <m/>
    <m/>
    <s v="ANSLOW &amp; DEGENEAULT"/>
    <m/>
    <s v="3355 ANTIGUA DR"/>
    <x v="1"/>
    <s v="Single-family detached"/>
    <x v="0"/>
    <m/>
    <x v="0"/>
    <m/>
  </r>
  <r>
    <n v="896"/>
    <x v="0"/>
    <n v="2"/>
    <n v="376"/>
    <n v="1"/>
    <d v="2002-03-19T00:00:00"/>
    <s v="Single Family Dwelling"/>
    <n v="1"/>
    <s v="Santa Clara Community Organization"/>
    <n v="4226636"/>
    <n v="908072"/>
    <m/>
    <m/>
    <s v="GREEN LARRY &amp; JAN"/>
    <m/>
    <s v="135 LARKSMEAD LN"/>
    <x v="1"/>
    <s v="Single-family detached"/>
    <x v="0"/>
    <m/>
    <x v="0"/>
    <m/>
  </r>
  <r>
    <n v="897"/>
    <x v="0"/>
    <n v="2"/>
    <n v="481"/>
    <n v="1"/>
    <d v="2002-03-19T00:00:00"/>
    <s v="Single Family Dwelling"/>
    <n v="1"/>
    <s v="River Road Community Organization"/>
    <n v="4229876"/>
    <n v="895207"/>
    <m/>
    <m/>
    <s v="MASADA DEVELOPMENT INC"/>
    <m/>
    <s v="275 KOURT DR"/>
    <x v="1"/>
    <s v="Single-family detached"/>
    <x v="0"/>
    <m/>
    <x v="0"/>
    <m/>
  </r>
  <r>
    <n v="898"/>
    <x v="0"/>
    <n v="2"/>
    <n v="352"/>
    <n v="1"/>
    <d v="2002-03-20T00:00:00"/>
    <s v="Single Family Dwelling"/>
    <n v="1"/>
    <s v="Active Bethel Citizens"/>
    <n v="4213039"/>
    <n v="890744"/>
    <m/>
    <m/>
    <s v="FOOTE MIKE"/>
    <m/>
    <s v="5449 CARDIFF ST"/>
    <x v="1"/>
    <s v="Single-family detached"/>
    <x v="0"/>
    <m/>
    <x v="0"/>
    <m/>
  </r>
  <r>
    <n v="899"/>
    <x v="0"/>
    <n v="2"/>
    <n v="362"/>
    <n v="1"/>
    <d v="2002-03-20T00:00:00"/>
    <s v="Single Family Dwelling"/>
    <n v="1"/>
    <s v="Active Bethel Citizens"/>
    <n v="4212927"/>
    <n v="890748"/>
    <m/>
    <m/>
    <s v="FOOTE DEVELOPMENT COMPANY"/>
    <m/>
    <s v="5475 CARDIFF ST"/>
    <x v="1"/>
    <s v="Single-family detached"/>
    <x v="0"/>
    <m/>
    <x v="0"/>
    <m/>
  </r>
  <r>
    <n v="900"/>
    <x v="0"/>
    <n v="2"/>
    <n v="929"/>
    <n v="1"/>
    <d v="2002-03-20T00:00:00"/>
    <s v="Single Family Dwelling"/>
    <n v="1"/>
    <s v="River Road Community Organization"/>
    <n v="4230504"/>
    <n v="892078"/>
    <m/>
    <m/>
    <s v="BREEDEN BROS INC"/>
    <m/>
    <s v="362 BRIANA LN"/>
    <x v="1"/>
    <s v="Single-family detached"/>
    <x v="0"/>
    <m/>
    <x v="0"/>
    <m/>
  </r>
  <r>
    <n v="901"/>
    <x v="0"/>
    <n v="2"/>
    <n v="932"/>
    <n v="1"/>
    <d v="2002-03-20T00:00:00"/>
    <s v="Single Family Dwelling"/>
    <n v="1"/>
    <s v="Santa Clara Community Organization"/>
    <n v="4223692"/>
    <n v="904589"/>
    <m/>
    <m/>
    <s v="BREEDEN BROS INC"/>
    <m/>
    <s v="3760 LANCASTER DR"/>
    <x v="1"/>
    <s v="Single-family detached"/>
    <x v="0"/>
    <m/>
    <x v="0"/>
    <m/>
  </r>
  <r>
    <n v="902"/>
    <x v="0"/>
    <n v="2"/>
    <n v="977"/>
    <n v="1"/>
    <d v="2002-03-20T00:00:00"/>
    <s v="Single Family Dwelling"/>
    <n v="1"/>
    <s v="Santa Clara Community Organization"/>
    <n v="4226380"/>
    <n v="908062"/>
    <m/>
    <m/>
    <s v="FISHER RANDY"/>
    <m/>
    <s v="173 LARKSMEAD LN"/>
    <x v="1"/>
    <s v="Single-family detached"/>
    <x v="0"/>
    <m/>
    <x v="0"/>
    <m/>
  </r>
  <r>
    <n v="903"/>
    <x v="0"/>
    <n v="2"/>
    <n v="1137"/>
    <n v="1"/>
    <d v="2002-03-20T00:00:00"/>
    <s v="Single Family Dwelling"/>
    <n v="1"/>
    <s v="Active Bethel Citizens"/>
    <n v="4210435"/>
    <n v="891170"/>
    <m/>
    <m/>
    <s v="BRUCE WIECHERT CUSTOM HOMES"/>
    <m/>
    <s v="5967 FIRESTONE DR"/>
    <x v="1"/>
    <s v="Single-family detached"/>
    <x v="0"/>
    <m/>
    <x v="0"/>
    <m/>
  </r>
  <r>
    <n v="904"/>
    <x v="0"/>
    <n v="2"/>
    <n v="1172"/>
    <n v="1"/>
    <d v="2002-03-20T00:00:00"/>
    <s v="Single Family Dwelling"/>
    <n v="1"/>
    <s v="Santa Clara Community Organization"/>
    <n v="4228005"/>
    <n v="905036"/>
    <m/>
    <m/>
    <s v="BRUCE WIECHERT CUSTOM HOMES"/>
    <m/>
    <s v="213 NAISMITH BLVD"/>
    <x v="1"/>
    <s v="Single-family detached"/>
    <x v="0"/>
    <m/>
    <x v="0"/>
    <m/>
  </r>
  <r>
    <n v="905"/>
    <x v="0"/>
    <n v="2"/>
    <n v="1489"/>
    <n v="1"/>
    <d v="2002-03-20T00:00:00"/>
    <s v="Mfg Home Park or Court"/>
    <n v="1"/>
    <s v="Active Bethel Citizens"/>
    <n v="4222377"/>
    <n v="885977"/>
    <m/>
    <s v="Elmira Estates MH Park"/>
    <s v="M &amp; M LAND &amp; CATTLE"/>
    <s v="CLARK MIKE L"/>
    <s v="3872 TROY WAY, Unit 26"/>
    <x v="1"/>
    <s v="Single-family detached"/>
    <x v="0"/>
    <m/>
    <x v="0"/>
    <m/>
  </r>
  <r>
    <n v="906"/>
    <x v="0"/>
    <n v="2"/>
    <n v="928"/>
    <n v="1"/>
    <d v="2002-03-21T00:00:00"/>
    <s v="Single Family Dwelling"/>
    <n v="1"/>
    <s v="Goodpasture Island Neighbors"/>
    <n v="4234462"/>
    <n v="894205"/>
    <m/>
    <m/>
    <s v="WALTER THOMAS A (TOM)"/>
    <m/>
    <s v="2863 RIVERWALK LP"/>
    <x v="1"/>
    <s v="Single-family detached"/>
    <x v="0"/>
    <m/>
    <x v="0"/>
    <m/>
  </r>
  <r>
    <n v="907"/>
    <x v="0"/>
    <n v="2"/>
    <n v="1288"/>
    <n v="1"/>
    <d v="2002-03-21T00:00:00"/>
    <s v="Mfg Home Park or Court"/>
    <n v="1"/>
    <s v="Active Bethel Citizens"/>
    <n v="4215055"/>
    <n v="891734"/>
    <m/>
    <s v="Woodland Park Estates"/>
    <s v="CANTRELL JEREMY &amp; POWELL TARA"/>
    <s v="CANTRELL JEREMY &amp; POWELL TARA"/>
    <s v="1699 N TERRY ST, Unit 180"/>
    <x v="1"/>
    <s v="Single-family detached"/>
    <x v="0"/>
    <m/>
    <x v="0"/>
    <m/>
  </r>
  <r>
    <n v="908"/>
    <x v="0"/>
    <n v="2"/>
    <n v="724"/>
    <n v="1"/>
    <d v="2002-03-22T00:00:00"/>
    <s v="Single Family Dwelling"/>
    <n v="1"/>
    <s v="Southeast Neighbors"/>
    <n v="4247191"/>
    <n v="862700"/>
    <m/>
    <m/>
    <s v="LEE JON &amp; JANET"/>
    <m/>
    <s v="4450 S SHASTA LP"/>
    <x v="1"/>
    <s v="Single-family detached"/>
    <x v="0"/>
    <m/>
    <x v="0"/>
    <m/>
  </r>
  <r>
    <n v="909"/>
    <x v="0"/>
    <n v="2"/>
    <n v="839"/>
    <n v="1"/>
    <d v="2002-03-22T00:00:00"/>
    <s v="Single Family Dwelling"/>
    <n v="1"/>
    <s v="Northeast Neighbors"/>
    <n v="4241658"/>
    <n v="898570"/>
    <m/>
    <m/>
    <s v="JORGENSEN DAVID &amp; JENEL"/>
    <m/>
    <s v="1645 CANOE RIDGE WAY"/>
    <x v="1"/>
    <s v="Single-family detached"/>
    <x v="0"/>
    <m/>
    <x v="0"/>
    <m/>
  </r>
  <r>
    <n v="910"/>
    <x v="0"/>
    <n v="2"/>
    <n v="1013"/>
    <n v="1"/>
    <d v="2002-03-22T00:00:00"/>
    <s v="Single Family Dwelling"/>
    <n v="1"/>
    <s v="Active Bethel Citizens"/>
    <n v="4213532"/>
    <n v="889924"/>
    <m/>
    <m/>
    <s v="CENTEX HOMES"/>
    <m/>
    <s v="1521 ADELMAN LP"/>
    <x v="1"/>
    <s v="Single-family detached"/>
    <x v="0"/>
    <m/>
    <x v="0"/>
    <m/>
  </r>
  <r>
    <n v="911"/>
    <x v="0"/>
    <n v="2"/>
    <n v="1015"/>
    <n v="1"/>
    <d v="2002-03-22T00:00:00"/>
    <s v="Single Family Dwelling"/>
    <n v="1"/>
    <s v="Active Bethel Citizens"/>
    <n v="4213532"/>
    <n v="889766"/>
    <m/>
    <m/>
    <s v="CENTEX HOMES"/>
    <m/>
    <s v="1516 ADELMAN LP"/>
    <x v="1"/>
    <s v="Single-family detached"/>
    <x v="0"/>
    <m/>
    <x v="0"/>
    <m/>
  </r>
  <r>
    <n v="912"/>
    <x v="0"/>
    <n v="2"/>
    <n v="1016"/>
    <n v="1"/>
    <d v="2002-03-22T00:00:00"/>
    <s v="Single Family Dwelling"/>
    <n v="1"/>
    <s v="Active Bethel Citizens"/>
    <n v="4213469"/>
    <n v="889770"/>
    <m/>
    <m/>
    <s v="CENTEX HOMES"/>
    <m/>
    <s v="1528 ADELMAN LP"/>
    <x v="1"/>
    <s v="Single-family detached"/>
    <x v="0"/>
    <m/>
    <x v="0"/>
    <m/>
  </r>
  <r>
    <n v="913"/>
    <x v="0"/>
    <n v="2"/>
    <n v="797"/>
    <n v="1"/>
    <d v="2002-03-25T00:00:00"/>
    <s v="Mfg Home - Not in a Park"/>
    <n v="1"/>
    <s v="Active Bethel Citizens"/>
    <n v="4223634"/>
    <n v="888322"/>
    <m/>
    <m/>
    <s v="MIDDLETON ELVIN &amp; MARTHA"/>
    <m/>
    <s v="3664 MARSHALL AVE"/>
    <x v="1"/>
    <s v="Single-family detached"/>
    <x v="0"/>
    <m/>
    <x v="0"/>
    <m/>
  </r>
  <r>
    <n v="914"/>
    <x v="0"/>
    <n v="2"/>
    <n v="1037"/>
    <n v="1"/>
    <d v="2002-03-25T00:00:00"/>
    <s v="Single Family Dwelling"/>
    <n v="1"/>
    <s v="Northeast Neighbors"/>
    <n v="4243841"/>
    <n v="898852"/>
    <m/>
    <m/>
    <s v="FORSYTH CONSTRUCTION"/>
    <m/>
    <s v="2174 ASHBURY DR"/>
    <x v="1"/>
    <s v="Single-family detached"/>
    <x v="0"/>
    <m/>
    <x v="0"/>
    <m/>
  </r>
  <r>
    <n v="915"/>
    <x v="0"/>
    <n v="2"/>
    <n v="1088"/>
    <n v="1"/>
    <d v="2002-03-25T00:00:00"/>
    <s v="Single Family Dwelling"/>
    <n v="1"/>
    <s v="Northeast Neighbors"/>
    <n v="4244078"/>
    <n v="899368"/>
    <m/>
    <m/>
    <s v="A J BRANDT CONSTRUCTION"/>
    <m/>
    <s v="3683 WALTON LN"/>
    <x v="1"/>
    <s v="Single-family detached"/>
    <x v="0"/>
    <m/>
    <x v="0"/>
    <m/>
  </r>
  <r>
    <n v="916"/>
    <x v="0"/>
    <n v="2"/>
    <n v="1289"/>
    <n v="1"/>
    <d v="2002-03-27T00:00:00"/>
    <s v="Mfg Home - Not in a Park"/>
    <n v="1"/>
    <s v="Active Bethel Citizens"/>
    <n v="4214471"/>
    <n v="891135"/>
    <m/>
    <m/>
    <s v="EUGENE SALES CENTER"/>
    <m/>
    <s v="5251 OLYMPIC CIR"/>
    <x v="1"/>
    <s v="Single-family detached"/>
    <x v="0"/>
    <m/>
    <x v="0"/>
    <m/>
  </r>
  <r>
    <n v="917"/>
    <x v="0"/>
    <n v="2"/>
    <n v="1634"/>
    <n v="1"/>
    <d v="2002-03-27T00:00:00"/>
    <s v="Mfg Home Park or Court"/>
    <n v="1"/>
    <s v="Santa Clara Community Organization"/>
    <n v="4224503"/>
    <n v="898028"/>
    <m/>
    <s v="Gainsborough Estates"/>
    <s v="FORE-WARD INVESTMENTS"/>
    <m/>
    <s v="2474 NORTHAMPTON RD"/>
    <x v="1"/>
    <s v="Single-family detached"/>
    <x v="0"/>
    <m/>
    <x v="0"/>
    <m/>
  </r>
  <r>
    <n v="918"/>
    <x v="0"/>
    <n v="2"/>
    <n v="611"/>
    <n v="1"/>
    <d v="2002-03-28T00:00:00"/>
    <s v="Single Family Dwelling"/>
    <n v="1"/>
    <s v="Santa Clara Community Organization"/>
    <n v="4227314"/>
    <n v="909208"/>
    <m/>
    <m/>
    <s v="BERRY JOHNNE"/>
    <m/>
    <s v="75 DANIEL DR"/>
    <x v="1"/>
    <s v="Single-family detached"/>
    <x v="0"/>
    <m/>
    <x v="0"/>
    <m/>
  </r>
  <r>
    <n v="919"/>
    <x v="0"/>
    <n v="2"/>
    <n v="1296"/>
    <n v="1"/>
    <d v="2002-03-28T00:00:00"/>
    <s v="Single Family Dwelling"/>
    <n v="1"/>
    <s v="Santa Clara Community Organization"/>
    <n v="4224765"/>
    <n v="905983"/>
    <m/>
    <m/>
    <s v="BREEDEN BROS INC"/>
    <m/>
    <s v="4122 TORRINGTON AVE"/>
    <x v="1"/>
    <s v="Single-family detached"/>
    <x v="0"/>
    <m/>
    <x v="0"/>
    <m/>
  </r>
  <r>
    <n v="920"/>
    <x v="0"/>
    <n v="2"/>
    <n v="945"/>
    <n v="1"/>
    <d v="2002-03-29T00:00:00"/>
    <s v="Single Family Dwelling"/>
    <n v="1"/>
    <s v="Active Bethel Citizens"/>
    <n v="4213020"/>
    <n v="889544"/>
    <m/>
    <m/>
    <s v="HAYDEN HOMES"/>
    <m/>
    <s v="5582 AUSTIN WAY"/>
    <x v="1"/>
    <s v="Single-family detached"/>
    <x v="0"/>
    <m/>
    <x v="0"/>
    <m/>
  </r>
  <r>
    <n v="921"/>
    <x v="0"/>
    <n v="2"/>
    <n v="1113"/>
    <n v="1"/>
    <d v="2002-04-01T00:00:00"/>
    <s v="Single Family Dwelling"/>
    <n v="1"/>
    <s v="Santa Clara Community Organization"/>
    <n v="4227752"/>
    <n v="909519"/>
    <m/>
    <m/>
    <s v="CAROUSEL HOMES INC"/>
    <m/>
    <s v="190 DANIEL DR"/>
    <x v="1"/>
    <s v="Single-family detached"/>
    <x v="0"/>
    <m/>
    <x v="0"/>
    <m/>
  </r>
  <r>
    <n v="922"/>
    <x v="0"/>
    <n v="2"/>
    <n v="1309"/>
    <n v="1"/>
    <d v="2002-04-01T00:00:00"/>
    <s v="Mfg Home - Not in a Park"/>
    <n v="1"/>
    <s v="Active Bethel Citizens"/>
    <n v="4214604"/>
    <n v="890989"/>
    <m/>
    <m/>
    <s v="EUGENE SALES CENTER"/>
    <m/>
    <s v="5226 OLYMPIC CIR"/>
    <x v="1"/>
    <s v="Single-family detached"/>
    <x v="0"/>
    <m/>
    <x v="0"/>
    <m/>
  </r>
  <r>
    <n v="923"/>
    <x v="0"/>
    <n v="2"/>
    <n v="1314"/>
    <n v="1"/>
    <d v="2002-04-01T00:00:00"/>
    <s v="Mfg Home - Not in a Park"/>
    <n v="1"/>
    <s v="Active Bethel Citizens"/>
    <n v="4214709"/>
    <n v="890376"/>
    <m/>
    <m/>
    <s v="EUGENE SALES CENTER"/>
    <m/>
    <s v="5220 BRIDGEWATER DR"/>
    <x v="1"/>
    <s v="Single-family detached"/>
    <x v="0"/>
    <m/>
    <x v="0"/>
    <m/>
  </r>
  <r>
    <n v="924"/>
    <x v="0"/>
    <n v="2"/>
    <n v="1406"/>
    <n v="1"/>
    <d v="2002-04-01T00:00:00"/>
    <s v="Mfg Home - Not in a Park"/>
    <n v="1"/>
    <s v="Active Bethel Citizens"/>
    <n v="4225198"/>
    <n v="884705"/>
    <m/>
    <m/>
    <s v="ALLEN RANDOLPH A &amp; JUDY E"/>
    <m/>
    <s v="3364 CORALY AVE"/>
    <x v="1"/>
    <s v="Single-family detached"/>
    <x v="0"/>
    <m/>
    <x v="0"/>
    <m/>
  </r>
  <r>
    <n v="925"/>
    <x v="0"/>
    <n v="2"/>
    <n v="405"/>
    <n v="1"/>
    <d v="2002-04-02T00:00:00"/>
    <s v="Single Family Dwelling"/>
    <n v="1"/>
    <s v="Santa Clara Community Organization"/>
    <n v="4227328"/>
    <n v="909079"/>
    <m/>
    <m/>
    <s v="HEITMAN CUSTOM HOMES"/>
    <m/>
    <s v="90 DANIEL DR"/>
    <x v="1"/>
    <s v="Single-family detached"/>
    <x v="0"/>
    <m/>
    <x v="0"/>
    <m/>
  </r>
  <r>
    <n v="926"/>
    <x v="0"/>
    <n v="2"/>
    <n v="1161"/>
    <n v="1"/>
    <d v="2002-04-02T00:00:00"/>
    <s v="Mfg Home - Not in a Park"/>
    <n v="1"/>
    <s v="Santa Clara Community Organization"/>
    <n v="4230719"/>
    <n v="903869"/>
    <m/>
    <m/>
    <s v="CONSER HOMES INC"/>
    <m/>
    <s v="3690 RIVERCREST DR"/>
    <x v="1"/>
    <s v="Single-family detached"/>
    <x v="0"/>
    <m/>
    <x v="0"/>
    <m/>
  </r>
  <r>
    <n v="927"/>
    <x v="0"/>
    <n v="1"/>
    <n v="3454"/>
    <n v="1"/>
    <d v="2002-04-03T00:00:00"/>
    <s v="Single Family Dwelling"/>
    <n v="1"/>
    <s v="Northeast Neighbors"/>
    <n v="4244528"/>
    <n v="899029"/>
    <m/>
    <m/>
    <s v="CHARACTER HOMES"/>
    <m/>
    <s v="2262 AVENGALE DR"/>
    <x v="1"/>
    <s v="Single-family detached"/>
    <x v="0"/>
    <m/>
    <x v="0"/>
    <m/>
  </r>
  <r>
    <n v="928"/>
    <x v="0"/>
    <n v="2"/>
    <n v="175"/>
    <n v="1"/>
    <d v="2002-04-03T00:00:00"/>
    <s v="Mfg Home - Not in a Park"/>
    <n v="1"/>
    <s v="Active Bethel Citizens"/>
    <n v="4220246"/>
    <n v="889544"/>
    <m/>
    <m/>
    <s v="JACKSON LARRY L &amp; KATHY A"/>
    <m/>
    <s v="1355 ECHO HOLLOW RD"/>
    <x v="1"/>
    <s v="Single-family detached"/>
    <x v="0"/>
    <m/>
    <x v="0"/>
    <m/>
  </r>
  <r>
    <n v="929"/>
    <x v="0"/>
    <n v="2"/>
    <n v="493"/>
    <n v="1"/>
    <d v="2002-04-03T00:00:00"/>
    <s v="Single Family Dwelling"/>
    <n v="1"/>
    <s v="Goodpasture Island Neighbors"/>
    <n v="4235778"/>
    <n v="894483"/>
    <m/>
    <m/>
    <s v="JANSSEN DWIGHT &amp; DEBORAH K"/>
    <m/>
    <s v="3208 LAKESIDE DR"/>
    <x v="1"/>
    <s v="Single-family detached"/>
    <x v="0"/>
    <m/>
    <x v="0"/>
    <m/>
  </r>
  <r>
    <n v="930"/>
    <x v="0"/>
    <n v="2"/>
    <n v="978"/>
    <n v="1"/>
    <d v="2002-04-03T00:00:00"/>
    <s v="Single Family Dwelling"/>
    <n v="1"/>
    <s v="Active Bethel Citizens"/>
    <n v="4209867"/>
    <n v="891288"/>
    <m/>
    <m/>
    <s v="BRUCE WIECHERT CUSTOM HOMES"/>
    <m/>
    <s v="6080 KISTLER LN"/>
    <x v="1"/>
    <s v="Single-family detached"/>
    <x v="0"/>
    <m/>
    <x v="0"/>
    <m/>
  </r>
  <r>
    <n v="931"/>
    <x v="0"/>
    <n v="2"/>
    <n v="1146"/>
    <n v="1"/>
    <d v="2002-04-03T00:00:00"/>
    <s v="Single Family Dwelling"/>
    <n v="1"/>
    <s v="Active Bethel Citizens"/>
    <n v="4222804"/>
    <n v="887127"/>
    <m/>
    <m/>
    <s v="JOHNSON JESUS"/>
    <m/>
    <s v="821 BERNTZEN RD"/>
    <x v="1"/>
    <s v="Single-family detached"/>
    <x v="0"/>
    <m/>
    <x v="0"/>
    <m/>
  </r>
  <r>
    <n v="932"/>
    <x v="0"/>
    <n v="2"/>
    <n v="1191"/>
    <n v="1"/>
    <d v="2002-04-03T00:00:00"/>
    <s v="Single Family Dwelling"/>
    <n v="1"/>
    <s v="Santa Clara Community Organization"/>
    <n v="4226806"/>
    <n v="905198"/>
    <m/>
    <m/>
    <s v="BRUCE WIECHERT CUSTOM HOMES"/>
    <m/>
    <s v="406 NAISMITH BLVD"/>
    <x v="1"/>
    <s v="Single-family detached"/>
    <x v="0"/>
    <m/>
    <x v="0"/>
    <m/>
  </r>
  <r>
    <n v="933"/>
    <x v="0"/>
    <n v="2"/>
    <n v="612"/>
    <n v="1"/>
    <d v="2002-04-05T00:00:00"/>
    <s v="Single Family Dwelling"/>
    <n v="1"/>
    <s v="Northeast Neighbors"/>
    <n v="4242980"/>
    <n v="898930"/>
    <m/>
    <m/>
    <s v="WESTER THOMAS J"/>
    <m/>
    <s v="3557 STERLING WOODS DR"/>
    <x v="1"/>
    <s v="Single-family detached"/>
    <x v="0"/>
    <m/>
    <x v="0"/>
    <m/>
  </r>
  <r>
    <n v="934"/>
    <x v="0"/>
    <n v="2"/>
    <n v="1117"/>
    <n v="1"/>
    <d v="2002-04-05T00:00:00"/>
    <s v="Single Family Dwelling"/>
    <n v="1"/>
    <s v="Northeast Neighbors"/>
    <n v="4243010"/>
    <n v="898722"/>
    <m/>
    <m/>
    <s v="WESTER KATRINA"/>
    <m/>
    <s v="3521 STERLING WOODS DR"/>
    <x v="1"/>
    <s v="Single-family detached"/>
    <x v="0"/>
    <m/>
    <x v="0"/>
    <m/>
  </r>
  <r>
    <n v="935"/>
    <x v="0"/>
    <n v="1"/>
    <n v="3594"/>
    <n v="1"/>
    <d v="2002-04-08T00:00:00"/>
    <s v="Single Family Dwelling"/>
    <n v="1"/>
    <s v="Northeast Neighbors"/>
    <n v="4244443"/>
    <n v="899034"/>
    <m/>
    <m/>
    <s v="CHARACTER HOMES"/>
    <m/>
    <s v="2250 AVENGALE DR"/>
    <x v="1"/>
    <s v="Single-family detached"/>
    <x v="0"/>
    <m/>
    <x v="0"/>
    <m/>
  </r>
  <r>
    <n v="936"/>
    <x v="0"/>
    <n v="2"/>
    <n v="1350"/>
    <n v="1"/>
    <d v="2002-04-08T00:00:00"/>
    <s v="Single Family Dwelling"/>
    <n v="1"/>
    <s v="Santa Clara Community Organization"/>
    <n v="4227907"/>
    <n v="905365"/>
    <m/>
    <m/>
    <s v="BRUCE WIECHERT CUSTOM HOMES"/>
    <m/>
    <s v="259 NAISMITH BLVD"/>
    <x v="1"/>
    <s v="Single-family detached"/>
    <x v="0"/>
    <m/>
    <x v="0"/>
    <m/>
  </r>
  <r>
    <n v="937"/>
    <x v="0"/>
    <n v="2"/>
    <n v="1415"/>
    <n v="1"/>
    <d v="2002-04-08T00:00:00"/>
    <s v="Single Family Dwelling"/>
    <n v="1"/>
    <s v="Santa Clara Community Organization"/>
    <n v="4227766"/>
    <n v="905369"/>
    <m/>
    <m/>
    <s v="BRUCE WIECHERT CUSTOM HOMES"/>
    <m/>
    <s v="267 NAISMITH BLVD"/>
    <x v="1"/>
    <s v="Single-family detached"/>
    <x v="0"/>
    <m/>
    <x v="0"/>
    <m/>
  </r>
  <r>
    <n v="938"/>
    <x v="0"/>
    <n v="2"/>
    <n v="1506"/>
    <n v="1"/>
    <d v="2002-04-08T00:00:00"/>
    <s v="Single Family Dwelling"/>
    <n v="1"/>
    <s v="Santa Clara Community Organization"/>
    <n v="4228082"/>
    <n v="904180"/>
    <m/>
    <m/>
    <s v="BRUCE WIECHERT CUSTOM HOMES"/>
    <m/>
    <s v="3697 COUNTRYSIDE LN"/>
    <x v="1"/>
    <s v="Single-family detached"/>
    <x v="0"/>
    <m/>
    <x v="0"/>
    <m/>
  </r>
  <r>
    <n v="939"/>
    <x v="0"/>
    <n v="2"/>
    <n v="866"/>
    <n v="1"/>
    <d v="2002-04-09T00:00:00"/>
    <s v="Single Family Dwelling"/>
    <n v="1"/>
    <s v="Southeast Neighbors"/>
    <n v="4245590"/>
    <n v="863546"/>
    <m/>
    <m/>
    <s v="REYNOLDS MICHAEL J"/>
    <m/>
    <s v="1660 LEATHERWOOD DR"/>
    <x v="1"/>
    <s v="Single-family detached"/>
    <x v="0"/>
    <m/>
    <x v="0"/>
    <m/>
  </r>
  <r>
    <n v="940"/>
    <x v="0"/>
    <n v="2"/>
    <n v="1386"/>
    <n v="1"/>
    <d v="2002-04-09T00:00:00"/>
    <s v="Single Family Dwelling"/>
    <n v="1"/>
    <s v="Santa Clara Community Organization"/>
    <n v="4227904"/>
    <n v="907609"/>
    <m/>
    <m/>
    <s v="RUHOFF HOMEBUILDERS INC"/>
    <m/>
    <s v="4396 KATY LN"/>
    <x v="1"/>
    <s v="Single-family detached"/>
    <x v="0"/>
    <m/>
    <x v="0"/>
    <m/>
  </r>
  <r>
    <n v="941"/>
    <x v="0"/>
    <n v="2"/>
    <n v="1503"/>
    <n v="1"/>
    <d v="2002-04-09T00:00:00"/>
    <s v="Single Family Dwelling"/>
    <n v="1"/>
    <s v="River Road Community Organization"/>
    <n v="4230496"/>
    <n v="891511"/>
    <m/>
    <m/>
    <s v="GEROT MICHAEL &amp; ELIZBETH"/>
    <m/>
    <s v="1315 ANDERSEN LN"/>
    <x v="1"/>
    <s v="Single-family detached"/>
    <x v="0"/>
    <m/>
    <x v="0"/>
    <m/>
  </r>
  <r>
    <n v="942"/>
    <x v="0"/>
    <n v="2"/>
    <n v="1504"/>
    <n v="1"/>
    <d v="2002-04-09T00:00:00"/>
    <s v="Single Family Dwelling"/>
    <n v="1"/>
    <s v="River Road Community Organization"/>
    <n v="4230495"/>
    <n v="891459"/>
    <m/>
    <m/>
    <s v="GEROT MICHAEL &amp; ELIZBETH"/>
    <m/>
    <s v="1307 ANDERSEN LN"/>
    <x v="1"/>
    <s v="Single-family detached"/>
    <x v="0"/>
    <m/>
    <x v="0"/>
    <m/>
  </r>
  <r>
    <n v="943"/>
    <x v="0"/>
    <n v="2"/>
    <n v="1835"/>
    <n v="1"/>
    <d v="2002-04-09T00:00:00"/>
    <s v="Mfg Home Park or Court"/>
    <n v="1"/>
    <s v="Santa Clara Community Organization"/>
    <n v="4224160"/>
    <n v="897967"/>
    <m/>
    <s v="Gainsborough MH Park"/>
    <s v="GAINSBOROUGH"/>
    <s v="JOHNSON LOUIS"/>
    <s v="2462 LANSDOWN RD"/>
    <x v="1"/>
    <s v="Single-family detached"/>
    <x v="0"/>
    <m/>
    <x v="0"/>
    <m/>
  </r>
  <r>
    <n v="944"/>
    <x v="0"/>
    <n v="2"/>
    <n v="1355"/>
    <n v="1"/>
    <d v="2002-04-10T00:00:00"/>
    <s v="Single Family Dwelling"/>
    <n v="1"/>
    <s v="Santa Clara Community Organization"/>
    <n v="4224916"/>
    <n v="906154"/>
    <m/>
    <m/>
    <s v="BREEDEN BROS INC"/>
    <m/>
    <s v="4207 TORRINGTON AVE"/>
    <x v="1"/>
    <s v="Single-family detached"/>
    <x v="0"/>
    <m/>
    <x v="0"/>
    <m/>
  </r>
  <r>
    <n v="945"/>
    <x v="0"/>
    <n v="2"/>
    <n v="1445"/>
    <n v="1"/>
    <d v="2002-04-10T00:00:00"/>
    <s v="Single Family Dwelling"/>
    <n v="1"/>
    <s v="Northeast Neighbors"/>
    <n v="4243184"/>
    <n v="897477"/>
    <m/>
    <m/>
    <s v="PARADISE DEVELOPMENT CO"/>
    <m/>
    <s v="2089 LAKE SHORE DR"/>
    <x v="1"/>
    <s v="Single-family detached"/>
    <x v="0"/>
    <m/>
    <x v="0"/>
    <m/>
  </r>
  <r>
    <n v="946"/>
    <x v="0"/>
    <n v="2"/>
    <n v="1560"/>
    <n v="1"/>
    <d v="2002-04-10T00:00:00"/>
    <s v="Single Family Dwelling"/>
    <n v="1"/>
    <s v="Santa Clara Community Organization"/>
    <n v="4227575"/>
    <n v="905224"/>
    <m/>
    <m/>
    <s v="BRUCE WIECHERT CUSTOM HOMES"/>
    <m/>
    <s v="284 NAISMITH BLVD"/>
    <x v="1"/>
    <s v="Single-family detached"/>
    <x v="0"/>
    <m/>
    <x v="0"/>
    <m/>
  </r>
  <r>
    <n v="947"/>
    <x v="0"/>
    <n v="1"/>
    <n v="5763"/>
    <n v="1"/>
    <d v="2002-04-11T00:00:00"/>
    <s v="Single Family Dwelling"/>
    <n v="1"/>
    <s v="Southeast Neighbors"/>
    <n v="4246962"/>
    <n v="862025"/>
    <m/>
    <m/>
    <s v="IVES &amp; STEBBINS L L C DO NOT USE!!!"/>
    <m/>
    <s v="4680 CRESCENT RIDGE LN"/>
    <x v="1"/>
    <s v="Single-family detached"/>
    <x v="0"/>
    <m/>
    <x v="0"/>
    <m/>
  </r>
  <r>
    <n v="948"/>
    <x v="0"/>
    <n v="2"/>
    <n v="1379"/>
    <n v="1"/>
    <d v="2002-04-11T00:00:00"/>
    <s v="Single Family Dwelling"/>
    <n v="1"/>
    <s v="Active Bethel Citizens"/>
    <n v="4212793"/>
    <n v="889357"/>
    <m/>
    <m/>
    <s v="HAYDEN HOMES"/>
    <m/>
    <s v="1268 PEETS CT"/>
    <x v="1"/>
    <s v="Single-family detached"/>
    <x v="0"/>
    <m/>
    <x v="0"/>
    <m/>
  </r>
  <r>
    <n v="949"/>
    <x v="0"/>
    <n v="2"/>
    <n v="1380"/>
    <n v="1"/>
    <d v="2002-04-11T00:00:00"/>
    <s v="Single Family Dwelling"/>
    <n v="1"/>
    <s v="Active Bethel Citizens"/>
    <n v="4212605"/>
    <n v="889088"/>
    <m/>
    <m/>
    <s v="HAYDEN HOMES"/>
    <m/>
    <s v="5620 DONOHOE AVE"/>
    <x v="1"/>
    <s v="Single-family detached"/>
    <x v="0"/>
    <m/>
    <x v="0"/>
    <m/>
  </r>
  <r>
    <n v="950"/>
    <x v="0"/>
    <n v="2"/>
    <n v="1381"/>
    <n v="1"/>
    <d v="2002-04-11T00:00:00"/>
    <s v="Single Family Dwelling"/>
    <n v="1"/>
    <s v="Active Bethel Citizens"/>
    <n v="4212849"/>
    <n v="889077"/>
    <m/>
    <m/>
    <s v="HAYDEN HOMES"/>
    <m/>
    <s v="5576 DONOHOE AVE"/>
    <x v="1"/>
    <s v="Single-family detached"/>
    <x v="0"/>
    <m/>
    <x v="0"/>
    <m/>
  </r>
  <r>
    <n v="951"/>
    <x v="0"/>
    <n v="2"/>
    <n v="1382"/>
    <n v="1"/>
    <d v="2002-04-11T00:00:00"/>
    <s v="Single Family Dwelling"/>
    <n v="1"/>
    <s v="Active Bethel Citizens"/>
    <n v="4212666"/>
    <n v="889085"/>
    <m/>
    <m/>
    <s v="HAYDEN HOMES"/>
    <m/>
    <s v="5608 DONOHOE AVE"/>
    <x v="1"/>
    <s v="Single-family detached"/>
    <x v="0"/>
    <m/>
    <x v="0"/>
    <m/>
  </r>
  <r>
    <n v="952"/>
    <x v="0"/>
    <n v="2"/>
    <n v="1383"/>
    <n v="1"/>
    <d v="2002-04-11T00:00:00"/>
    <s v="Single Family Dwelling"/>
    <n v="1"/>
    <s v="Active Bethel Citizens"/>
    <n v="4212786"/>
    <n v="889080"/>
    <m/>
    <m/>
    <s v="HAYDEN HOMES"/>
    <m/>
    <s v="1193 COLTON WAY"/>
    <x v="1"/>
    <s v="Single-family detached"/>
    <x v="0"/>
    <m/>
    <x v="0"/>
    <m/>
  </r>
  <r>
    <n v="953"/>
    <x v="0"/>
    <n v="2"/>
    <n v="1384"/>
    <n v="1"/>
    <d v="2002-04-11T00:00:00"/>
    <s v="Single Family Dwelling"/>
    <n v="1"/>
    <s v="Active Bethel Citizens"/>
    <n v="4212800"/>
    <n v="889233"/>
    <m/>
    <m/>
    <s v="HAYDEN HOMES"/>
    <m/>
    <s v="5567 DONOHOE AVE"/>
    <x v="1"/>
    <s v="Single-family detached"/>
    <x v="0"/>
    <m/>
    <x v="0"/>
    <m/>
  </r>
  <r>
    <n v="954"/>
    <x v="0"/>
    <n v="2"/>
    <n v="1604"/>
    <n v="1"/>
    <d v="2002-04-11T00:00:00"/>
    <s v="Single Family Dwelling"/>
    <n v="1"/>
    <s v="Active Bethel Citizens"/>
    <n v="4213402"/>
    <n v="890272"/>
    <m/>
    <m/>
    <s v="FOOTE MIKE"/>
    <m/>
    <s v="1606 RILEY LN"/>
    <x v="1"/>
    <s v="Single-family detached"/>
    <x v="0"/>
    <m/>
    <x v="0"/>
    <m/>
  </r>
  <r>
    <n v="955"/>
    <x v="0"/>
    <n v="2"/>
    <n v="1605"/>
    <n v="1"/>
    <d v="2002-04-11T00:00:00"/>
    <s v="Single Family Dwelling"/>
    <n v="1"/>
    <s v="Active Bethel Citizens"/>
    <n v="4213359"/>
    <n v="890274"/>
    <m/>
    <m/>
    <s v="FOOTE MIKE"/>
    <m/>
    <s v="5309 WALES DR"/>
    <x v="1"/>
    <s v="Single-family detached"/>
    <x v="0"/>
    <m/>
    <x v="0"/>
    <m/>
  </r>
  <r>
    <n v="956"/>
    <x v="0"/>
    <n v="2"/>
    <n v="1607"/>
    <n v="1"/>
    <d v="2002-04-11T00:00:00"/>
    <s v="Single Family Dwelling"/>
    <n v="1"/>
    <s v="Active Bethel Citizens"/>
    <n v="4213318"/>
    <n v="890276"/>
    <m/>
    <m/>
    <s v="FOOTE MIKE"/>
    <m/>
    <s v="5331 WALES DR"/>
    <x v="1"/>
    <s v="Single-family detached"/>
    <x v="0"/>
    <m/>
    <x v="0"/>
    <m/>
  </r>
  <r>
    <n v="957"/>
    <x v="0"/>
    <n v="2"/>
    <n v="1608"/>
    <n v="1"/>
    <d v="2002-04-11T00:00:00"/>
    <s v="Single Family Dwelling"/>
    <n v="1"/>
    <s v="Active Bethel Citizens"/>
    <n v="4213331"/>
    <n v="890337"/>
    <m/>
    <m/>
    <s v="FOOTE MIKE"/>
    <m/>
    <s v="1608 RILEY LN"/>
    <x v="1"/>
    <s v="Single-family detached"/>
    <x v="0"/>
    <m/>
    <x v="0"/>
    <m/>
  </r>
  <r>
    <n v="958"/>
    <x v="0"/>
    <n v="2"/>
    <n v="1610"/>
    <n v="1"/>
    <d v="2002-04-11T00:00:00"/>
    <s v="Single Family Dwelling"/>
    <n v="1"/>
    <s v="Active Bethel Citizens"/>
    <n v="4213393"/>
    <n v="890337"/>
    <m/>
    <m/>
    <s v="FOOTE MIKE"/>
    <m/>
    <s v="1616 RILEY LN"/>
    <x v="1"/>
    <s v="Single-family detached"/>
    <x v="0"/>
    <m/>
    <x v="0"/>
    <m/>
  </r>
  <r>
    <n v="959"/>
    <x v="0"/>
    <n v="2"/>
    <n v="1439"/>
    <n v="1"/>
    <d v="2002-04-12T00:00:00"/>
    <s v="Single Family Dwelling"/>
    <n v="1"/>
    <s v="Northeast Neighbors"/>
    <n v="4250402"/>
    <n v="896328"/>
    <m/>
    <m/>
    <s v="ROWE CHRIS &amp; KINDLE"/>
    <m/>
    <s v="2839 MARTINIQUE AVE"/>
    <x v="1"/>
    <s v="Single-family detached"/>
    <x v="0"/>
    <m/>
    <x v="0"/>
    <m/>
  </r>
  <r>
    <n v="960"/>
    <x v="0"/>
    <n v="2"/>
    <n v="1527"/>
    <n v="1"/>
    <d v="2002-04-12T00:00:00"/>
    <s v="Single Family Dwelling"/>
    <n v="1"/>
    <s v="Active Bethel Citizens"/>
    <n v="4213405"/>
    <n v="889773"/>
    <m/>
    <m/>
    <s v="CENTEX HOMES"/>
    <m/>
    <s v="1540 ADELMAN LP"/>
    <x v="1"/>
    <s v="Single-family detached"/>
    <x v="0"/>
    <m/>
    <x v="0"/>
    <m/>
  </r>
  <r>
    <n v="961"/>
    <x v="0"/>
    <n v="2"/>
    <n v="1528"/>
    <n v="1"/>
    <d v="2002-04-12T00:00:00"/>
    <s v="Single Family Dwelling"/>
    <n v="1"/>
    <s v="Active Bethel Citizens"/>
    <n v="4213471"/>
    <n v="889929"/>
    <m/>
    <m/>
    <s v="CENTEX HOMES"/>
    <m/>
    <s v="1535 ADELMAN LP"/>
    <x v="1"/>
    <s v="Single-family detached"/>
    <x v="0"/>
    <m/>
    <x v="0"/>
    <m/>
  </r>
  <r>
    <n v="962"/>
    <x v="0"/>
    <n v="2"/>
    <n v="1529"/>
    <n v="1"/>
    <d v="2002-04-12T00:00:00"/>
    <s v="Single Family Dwelling"/>
    <n v="1"/>
    <s v="Active Bethel Citizens"/>
    <n v="4213407"/>
    <n v="889931"/>
    <m/>
    <m/>
    <s v="CENTEX HOMES"/>
    <m/>
    <s v="1547 ADELMAN LP"/>
    <x v="1"/>
    <s v="Single-family detached"/>
    <x v="0"/>
    <m/>
    <x v="0"/>
    <m/>
  </r>
  <r>
    <n v="963"/>
    <x v="0"/>
    <n v="1"/>
    <n v="6016"/>
    <n v="1"/>
    <d v="2002-04-15T00:00:00"/>
    <s v="Single Family Dwelling"/>
    <n v="1"/>
    <s v="Goodpasture Island Neighbors"/>
    <n v="4237119"/>
    <n v="893871"/>
    <m/>
    <m/>
    <s v="MONTOYA RICK &amp; BILLS BETSY"/>
    <m/>
    <s v="3452 LAKESIDE DR"/>
    <x v="1"/>
    <s v="Single-family detached"/>
    <x v="0"/>
    <m/>
    <x v="0"/>
    <m/>
  </r>
  <r>
    <n v="964"/>
    <x v="0"/>
    <n v="2"/>
    <n v="1295"/>
    <n v="1"/>
    <d v="2002-04-15T00:00:00"/>
    <s v="Single Family Dwelling"/>
    <n v="1"/>
    <s v="Santa Clara Community Organization"/>
    <n v="4227313"/>
    <n v="904761"/>
    <m/>
    <m/>
    <s v="BREEDEN BROS INC"/>
    <m/>
    <s v="3879 GIPSON ST"/>
    <x v="1"/>
    <s v="Single-family detached"/>
    <x v="0"/>
    <m/>
    <x v="0"/>
    <m/>
  </r>
  <r>
    <n v="965"/>
    <x v="0"/>
    <n v="2"/>
    <n v="1357"/>
    <n v="1"/>
    <d v="2002-04-15T00:00:00"/>
    <s v="Single Family Dwelling"/>
    <n v="1"/>
    <s v="River Road Community Organization"/>
    <n v="4230578"/>
    <n v="891813"/>
    <m/>
    <m/>
    <s v="BREEDEN BROS INC"/>
    <m/>
    <s v="1334 MANZANA ST"/>
    <x v="1"/>
    <s v="Single-family detached"/>
    <x v="0"/>
    <m/>
    <x v="0"/>
    <m/>
  </r>
  <r>
    <n v="966"/>
    <x v="0"/>
    <n v="2"/>
    <n v="1653"/>
    <n v="1"/>
    <d v="2002-04-15T00:00:00"/>
    <s v="Single Family Dwelling"/>
    <n v="1"/>
    <s v="Santa Clara Community Organization"/>
    <n v="4224771"/>
    <n v="905598"/>
    <m/>
    <m/>
    <s v="BREEDEN BROS INC"/>
    <m/>
    <s v="363 LYNNBROOK DR"/>
    <x v="1"/>
    <s v="Single-family detached"/>
    <x v="0"/>
    <m/>
    <x v="0"/>
    <m/>
  </r>
  <r>
    <n v="967"/>
    <x v="0"/>
    <n v="2"/>
    <n v="1268"/>
    <n v="1"/>
    <d v="2002-04-16T00:00:00"/>
    <s v="Single Family Dwelling"/>
    <n v="1"/>
    <s v="Active Bethel Citizens"/>
    <n v="4210652"/>
    <n v="892484"/>
    <m/>
    <m/>
    <s v="FLAMMANG RON"/>
    <m/>
    <s v="5951 MONDAVI LN"/>
    <x v="1"/>
    <s v="Single-family detached"/>
    <x v="0"/>
    <m/>
    <x v="0"/>
    <m/>
  </r>
  <r>
    <n v="968"/>
    <x v="0"/>
    <n v="2"/>
    <n v="1741"/>
    <n v="1"/>
    <d v="2002-04-17T00:00:00"/>
    <s v="Single Family Dwelling"/>
    <n v="1"/>
    <s v="Harlow Neighbors"/>
    <n v="4250792"/>
    <n v="880249"/>
    <m/>
    <m/>
    <s v="FOGELSTROM CO"/>
    <m/>
    <s v="483 COVEY LN"/>
    <x v="1"/>
    <s v="Single-family detached"/>
    <x v="0"/>
    <s v="No BP plans on microfilm. Assessor categorizes as dwelling, not plex or townhouse. Changed BPR use and code to SFD for all Covey Ln permits issued during this time."/>
    <x v="0"/>
    <m/>
  </r>
  <r>
    <n v="969"/>
    <x v="0"/>
    <n v="2"/>
    <n v="1742"/>
    <n v="1"/>
    <d v="2002-04-17T00:00:00"/>
    <s v="Condo, Row or Townhouse"/>
    <n v="1"/>
    <s v="Harlow Neighbors"/>
    <n v="4250796"/>
    <n v="880318"/>
    <m/>
    <m/>
    <s v="FOGELSTROM CO"/>
    <m/>
    <s v="481 COVEY LN"/>
    <x v="1"/>
    <s v="Single-family attached"/>
    <x v="1"/>
    <s v="No BP plans on microfilm. Assessor categorizes as dwelling, not plex or townhouse. Changed BPR use and code to SFD for all Covey Ln permits issued during this time."/>
    <x v="0"/>
    <m/>
  </r>
  <r>
    <n v="970"/>
    <x v="0"/>
    <n v="2"/>
    <n v="528"/>
    <n v="1"/>
    <d v="2002-04-18T00:00:00"/>
    <s v="Single Family Dwelling"/>
    <n v="1"/>
    <s v="Northeast Neighbors"/>
    <n v="4243716"/>
    <n v="895941"/>
    <m/>
    <m/>
    <s v="WIGMORE JOHN &amp; AUDREY"/>
    <m/>
    <s v="2105 CARRIAGE DR"/>
    <x v="1"/>
    <s v="Single-family detached"/>
    <x v="0"/>
    <m/>
    <x v="0"/>
    <m/>
  </r>
  <r>
    <n v="971"/>
    <x v="0"/>
    <n v="2"/>
    <n v="568"/>
    <n v="1"/>
    <d v="2002-04-18T00:00:00"/>
    <s v="Single Family Dwelling"/>
    <n v="1"/>
    <s v="Southeast Neighbors"/>
    <n v="4245698"/>
    <n v="864665"/>
    <m/>
    <m/>
    <s v="SWALLEN TIMOTHY"/>
    <m/>
    <s v="1731 ESTATE DR"/>
    <x v="1"/>
    <s v="Single-family detached"/>
    <x v="0"/>
    <m/>
    <x v="0"/>
    <m/>
  </r>
  <r>
    <n v="972"/>
    <x v="0"/>
    <n v="2"/>
    <n v="1334"/>
    <n v="1"/>
    <d v="2002-04-18T00:00:00"/>
    <s v="Single Family Dwelling"/>
    <n v="1"/>
    <s v="Churchill Area Neighbors"/>
    <n v="4226994"/>
    <n v="869175"/>
    <m/>
    <m/>
    <s v="SOLBERG ROBERT"/>
    <m/>
    <s v="3335 SOUTHVIEW DR"/>
    <x v="1"/>
    <s v="Single-family detached"/>
    <x v="0"/>
    <m/>
    <x v="0"/>
    <m/>
  </r>
  <r>
    <n v="973"/>
    <x v="0"/>
    <n v="2"/>
    <n v="1487"/>
    <n v="1"/>
    <d v="2002-04-19T00:00:00"/>
    <s v="Single Family Dwelling"/>
    <n v="1"/>
    <s v="Santa Clara Community Organization"/>
    <n v="4226310"/>
    <n v="905348"/>
    <m/>
    <m/>
    <s v="BRUCE WIECHERT CUSTOM HOMES"/>
    <m/>
    <s v="469 NAISMITH BLVD"/>
    <x v="1"/>
    <s v="Single-family detached"/>
    <x v="0"/>
    <m/>
    <x v="0"/>
    <m/>
  </r>
  <r>
    <n v="974"/>
    <x v="0"/>
    <n v="2"/>
    <n v="1592"/>
    <n v="1"/>
    <d v="2002-04-19T00:00:00"/>
    <s v="Single Family Dwelling"/>
    <n v="1"/>
    <s v="Santa Clara Community Organization"/>
    <n v="4227995"/>
    <n v="904769"/>
    <m/>
    <m/>
    <s v="BRUCE WIECHERT CUSTOM HOMES"/>
    <m/>
    <s v="175 NAISMITH BLVD"/>
    <x v="1"/>
    <s v="Single-family detached"/>
    <x v="0"/>
    <m/>
    <x v="0"/>
    <m/>
  </r>
  <r>
    <n v="975"/>
    <x v="0"/>
    <n v="2"/>
    <n v="593"/>
    <n v="1"/>
    <d v="2002-04-22T00:00:00"/>
    <s v="Single Family Dwelling"/>
    <n v="1"/>
    <s v="Northeast Neighbors"/>
    <n v="4242846"/>
    <n v="898719"/>
    <m/>
    <m/>
    <s v="WESTER THOMAS J"/>
    <m/>
    <s v="3528 STERLING WOODS DR"/>
    <x v="1"/>
    <s v="Single-family detached"/>
    <x v="0"/>
    <m/>
    <x v="0"/>
    <m/>
  </r>
  <r>
    <n v="976"/>
    <x v="0"/>
    <n v="2"/>
    <n v="1531"/>
    <n v="1"/>
    <d v="2002-04-22T00:00:00"/>
    <s v="Single Family Dwelling"/>
    <n v="1"/>
    <s v="Northeast Neighbors"/>
    <n v="4243009"/>
    <n v="901109"/>
    <m/>
    <m/>
    <s v="RUHOFF HOMEBUILDERS INC"/>
    <m/>
    <s v="3968 MIRROR POND WAY"/>
    <x v="1"/>
    <s v="Single-family detached"/>
    <x v="0"/>
    <m/>
    <x v="0"/>
    <m/>
  </r>
  <r>
    <n v="977"/>
    <x v="0"/>
    <n v="2"/>
    <n v="1650"/>
    <n v="1"/>
    <d v="2002-04-22T00:00:00"/>
    <s v="Single Family Dwelling"/>
    <n v="1"/>
    <s v="Santa Clara Community Organization"/>
    <n v="4226586"/>
    <n v="905150"/>
    <m/>
    <m/>
    <s v="OREGON ESTATES LLC"/>
    <m/>
    <s v="385 MACKIN AVE"/>
    <x v="1"/>
    <s v="Single-family detached"/>
    <x v="0"/>
    <m/>
    <x v="0"/>
    <m/>
  </r>
  <r>
    <n v="978"/>
    <x v="0"/>
    <n v="2"/>
    <n v="2109"/>
    <n v="1"/>
    <d v="2002-04-22T00:00:00"/>
    <s v="Mfg Home Park or Court"/>
    <n v="1"/>
    <s v="West Eugene Community Organization"/>
    <n v="4221599"/>
    <n v="877190"/>
    <m/>
    <s v="Churchill Meadows MH Park"/>
    <s v="CHURCHILL MEADOWS LLC"/>
    <s v="EMERALD LIFESTYLE HOMES"/>
    <s v="1415 S BERTELSEN RD, Unit 131"/>
    <x v="1"/>
    <s v="Single-family detached"/>
    <x v="0"/>
    <m/>
    <x v="0"/>
    <m/>
  </r>
  <r>
    <n v="979"/>
    <x v="0"/>
    <n v="2"/>
    <n v="1485"/>
    <n v="1"/>
    <d v="2002-04-23T00:00:00"/>
    <s v="Single Family Dwelling"/>
    <n v="1"/>
    <s v="Santa Clara Community Organization"/>
    <n v="4228002"/>
    <n v="904973"/>
    <m/>
    <m/>
    <s v="BRUCE WIECHERT CUSTOM HOMES"/>
    <m/>
    <s v="205 NAISMITH BLVD"/>
    <x v="1"/>
    <s v="Single-family detached"/>
    <x v="0"/>
    <m/>
    <x v="0"/>
    <m/>
  </r>
  <r>
    <n v="980"/>
    <x v="0"/>
    <n v="2"/>
    <n v="1039"/>
    <n v="1"/>
    <d v="2002-04-24T00:00:00"/>
    <s v="Single Family Dwelling"/>
    <n v="1"/>
    <s v="Northeast Neighbors"/>
    <n v="4249757"/>
    <n v="896689"/>
    <m/>
    <m/>
    <s v="CLASSIC HOMES"/>
    <m/>
    <s v="2877 MARTINIQUE AVE"/>
    <x v="1"/>
    <s v="Single-family detached"/>
    <x v="0"/>
    <m/>
    <x v="0"/>
    <m/>
  </r>
  <r>
    <n v="981"/>
    <x v="0"/>
    <n v="2"/>
    <n v="1595"/>
    <n v="1"/>
    <d v="2002-04-24T00:00:00"/>
    <s v="Single Family Dwelling"/>
    <n v="1"/>
    <s v="Northeast Neighbors"/>
    <n v="4241705"/>
    <n v="898843"/>
    <m/>
    <m/>
    <s v="PHILLIPS MIKE &amp; GAIL"/>
    <m/>
    <s v="1685 SAND TRAP LN"/>
    <x v="1"/>
    <s v="Single-family detached"/>
    <x v="0"/>
    <m/>
    <x v="0"/>
    <m/>
  </r>
  <r>
    <n v="982"/>
    <x v="0"/>
    <n v="2"/>
    <n v="1443"/>
    <n v="1"/>
    <d v="2002-04-26T00:00:00"/>
    <s v="Single Family Dwelling"/>
    <n v="1"/>
    <s v="Northeast Neighbors"/>
    <n v="4245486"/>
    <n v="895976"/>
    <m/>
    <m/>
    <s v="PARADISE DEVELOPMENT CO"/>
    <m/>
    <s v="2225 DEVON AVE"/>
    <x v="1"/>
    <s v="Single-family detached"/>
    <x v="0"/>
    <m/>
    <x v="0"/>
    <m/>
  </r>
  <r>
    <n v="983"/>
    <x v="0"/>
    <n v="2"/>
    <n v="1729"/>
    <n v="1"/>
    <d v="2002-04-26T00:00:00"/>
    <s v="Single Family Dwelling"/>
    <n v="1"/>
    <s v="Santa Clara Community Organization"/>
    <n v="4227247"/>
    <n v="907851"/>
    <s v="Parking-Recreation"/>
    <m/>
    <s v="ALLEN MELANIE"/>
    <m/>
    <s v="18 LARKSMEAD LN"/>
    <x v="1"/>
    <s v="Single-family detached"/>
    <x v="0"/>
    <m/>
    <x v="0"/>
    <m/>
  </r>
  <r>
    <n v="984"/>
    <x v="0"/>
    <n v="2"/>
    <n v="1859"/>
    <n v="1"/>
    <d v="2002-04-26T00:00:00"/>
    <s v="Mfg Home Park or Court"/>
    <n v="1"/>
    <s v="Active Bethel Citizens"/>
    <n v="4224485"/>
    <n v="889767"/>
    <m/>
    <m/>
    <s v="TINIAKOS LON"/>
    <m/>
    <s v="3456 PATTISON ST"/>
    <x v="1"/>
    <s v="Single-family detached"/>
    <x v="0"/>
    <m/>
    <x v="0"/>
    <m/>
  </r>
  <r>
    <n v="985"/>
    <x v="0"/>
    <n v="2"/>
    <n v="1860"/>
    <n v="1"/>
    <d v="2002-04-26T00:00:00"/>
    <s v="Mfg Home - Not in a Park"/>
    <n v="1"/>
    <s v="Active Bethel Citizens"/>
    <n v="4224498"/>
    <n v="889687"/>
    <m/>
    <m/>
    <s v="TINIAKOS LON"/>
    <m/>
    <s v="3454 PATTISON ST"/>
    <x v="1"/>
    <s v="Single-family detached"/>
    <x v="0"/>
    <m/>
    <x v="0"/>
    <m/>
  </r>
  <r>
    <n v="986"/>
    <x v="0"/>
    <n v="2"/>
    <n v="1862"/>
    <n v="1"/>
    <d v="2002-04-26T00:00:00"/>
    <s v="Mfg Home - Not in a Park"/>
    <n v="1"/>
    <s v="Active Bethel Citizens"/>
    <n v="4224480"/>
    <n v="889842"/>
    <m/>
    <m/>
    <s v="TINIAKOS LON"/>
    <m/>
    <s v="3460 PATTISON ST"/>
    <x v="1"/>
    <s v="Single-family detached"/>
    <x v="0"/>
    <m/>
    <x v="0"/>
    <m/>
  </r>
  <r>
    <n v="987"/>
    <x v="0"/>
    <n v="2"/>
    <n v="2001"/>
    <n v="1"/>
    <d v="2002-04-26T00:00:00"/>
    <s v="Single Family Dwelling"/>
    <n v="1"/>
    <s v="Active Bethel Citizens"/>
    <n v="4213585"/>
    <n v="890265"/>
    <m/>
    <m/>
    <s v="FOOTE MIKE"/>
    <m/>
    <s v="5265 WALES DR"/>
    <x v="1"/>
    <s v="Single-family detached"/>
    <x v="0"/>
    <m/>
    <x v="0"/>
    <m/>
  </r>
  <r>
    <n v="988"/>
    <x v="0"/>
    <n v="2"/>
    <n v="2002"/>
    <n v="1"/>
    <d v="2002-04-26T00:00:00"/>
    <s v="Single Family Dwelling"/>
    <n v="1"/>
    <s v="Active Bethel Citizens"/>
    <n v="4213546"/>
    <n v="890267"/>
    <m/>
    <m/>
    <s v="FOOTE MIKE"/>
    <m/>
    <s v="5271 WALES DR"/>
    <x v="1"/>
    <s v="Single-family detached"/>
    <x v="0"/>
    <m/>
    <x v="0"/>
    <m/>
  </r>
  <r>
    <n v="989"/>
    <x v="0"/>
    <n v="2"/>
    <n v="2003"/>
    <n v="1"/>
    <d v="2002-04-26T00:00:00"/>
    <s v="Single Family Dwelling"/>
    <n v="1"/>
    <s v="Active Bethel Citizens"/>
    <n v="4213501"/>
    <n v="890269"/>
    <m/>
    <m/>
    <s v="FOOTE MIKE"/>
    <m/>
    <s v="1605 RILEY LN"/>
    <x v="1"/>
    <s v="Single-family detached"/>
    <x v="0"/>
    <m/>
    <x v="0"/>
    <m/>
  </r>
  <r>
    <n v="990"/>
    <x v="0"/>
    <n v="2"/>
    <n v="2004"/>
    <n v="1"/>
    <d v="2002-04-26T00:00:00"/>
    <s v="Single Family Dwelling"/>
    <n v="1"/>
    <s v="Active Bethel Citizens"/>
    <n v="4213588"/>
    <n v="890331"/>
    <m/>
    <m/>
    <s v="FOOTE MIKE"/>
    <m/>
    <s v="1611 RILEY LN"/>
    <x v="1"/>
    <s v="Single-family detached"/>
    <x v="0"/>
    <m/>
    <x v="0"/>
    <m/>
  </r>
  <r>
    <n v="991"/>
    <x v="0"/>
    <n v="2"/>
    <n v="2005"/>
    <n v="1"/>
    <d v="2002-04-26T00:00:00"/>
    <s v="Single Family Dwelling"/>
    <n v="1"/>
    <s v="Active Bethel Citizens"/>
    <n v="4213548"/>
    <n v="890331"/>
    <m/>
    <m/>
    <s v="FOOTE MIKE"/>
    <m/>
    <s v="1613 RILEY LN"/>
    <x v="1"/>
    <s v="Single-family detached"/>
    <x v="0"/>
    <m/>
    <x v="0"/>
    <m/>
  </r>
  <r>
    <n v="992"/>
    <x v="0"/>
    <n v="2"/>
    <n v="2006"/>
    <n v="1"/>
    <d v="2002-04-26T00:00:00"/>
    <s v="Single Family Dwelling"/>
    <n v="1"/>
    <s v="Active Bethel Citizens"/>
    <n v="4213503"/>
    <n v="890332"/>
    <m/>
    <m/>
    <s v="FOOTE MIKE"/>
    <m/>
    <s v="1615 RILEY LN"/>
    <x v="1"/>
    <s v="Single-family detached"/>
    <x v="0"/>
    <m/>
    <x v="0"/>
    <m/>
  </r>
  <r>
    <n v="993"/>
    <x v="0"/>
    <n v="2"/>
    <n v="452"/>
    <n v="1"/>
    <d v="2002-04-29T00:00:00"/>
    <s v="Single Family Dwelling"/>
    <n v="1"/>
    <s v="Churchill Area Neighbors"/>
    <n v="4229179"/>
    <n v="870534"/>
    <m/>
    <m/>
    <s v="WILLIAMS GENERAL CONTRACTING"/>
    <m/>
    <s v="2639 RIDGEMONT DR"/>
    <x v="1"/>
    <s v="Single-family detached"/>
    <x v="0"/>
    <m/>
    <x v="0"/>
    <m/>
  </r>
  <r>
    <n v="994"/>
    <x v="0"/>
    <n v="2"/>
    <n v="930"/>
    <n v="1"/>
    <d v="2002-04-29T00:00:00"/>
    <s v="Single Family Dwelling"/>
    <n v="1"/>
    <s v="River Road Community Organization"/>
    <n v="4230671"/>
    <n v="891929"/>
    <m/>
    <m/>
    <s v="BREEDEN BROS INC"/>
    <m/>
    <s v="1344 MANZANA ST"/>
    <x v="1"/>
    <s v="Single-family detached"/>
    <x v="0"/>
    <m/>
    <x v="0"/>
    <m/>
  </r>
  <r>
    <n v="995"/>
    <x v="0"/>
    <n v="2"/>
    <n v="1549"/>
    <n v="1"/>
    <d v="2002-04-29T00:00:00"/>
    <s v="Single Family Dwelling"/>
    <n v="1"/>
    <s v="Santa Clara Community Organization"/>
    <n v="4222797"/>
    <n v="902438"/>
    <m/>
    <m/>
    <s v="IVERSON BOYD"/>
    <m/>
    <s v="3409 KORBEL ST"/>
    <x v="1"/>
    <s v="Single-family detached"/>
    <x v="0"/>
    <m/>
    <x v="0"/>
    <m/>
  </r>
  <r>
    <n v="996"/>
    <x v="0"/>
    <n v="2"/>
    <n v="1633"/>
    <n v="1"/>
    <d v="2002-04-29T00:00:00"/>
    <s v="Single Family Dwelling"/>
    <n v="1"/>
    <s v="Santa Clara Community Organization"/>
    <n v="4227515"/>
    <n v="909465"/>
    <m/>
    <m/>
    <s v="ANDERSON DEVELOPMENT LLC"/>
    <m/>
    <s v="4779 GRACE DR"/>
    <x v="1"/>
    <s v="Single-family detached"/>
    <x v="0"/>
    <m/>
    <x v="0"/>
    <m/>
  </r>
  <r>
    <n v="997"/>
    <x v="0"/>
    <n v="2"/>
    <n v="1891"/>
    <n v="1"/>
    <d v="2002-04-29T00:00:00"/>
    <s v="Single Family Dwelling"/>
    <n v="1"/>
    <s v="Santa Clara Community Organization"/>
    <n v="4224788"/>
    <n v="906698"/>
    <m/>
    <m/>
    <s v="BREEDEN BROS INC--DUPLICATE"/>
    <m/>
    <s v="4261 HYACINTH ST"/>
    <x v="1"/>
    <s v="Single-family detached"/>
    <x v="0"/>
    <m/>
    <x v="0"/>
    <m/>
  </r>
  <r>
    <n v="998"/>
    <x v="0"/>
    <n v="2"/>
    <n v="1109"/>
    <n v="1"/>
    <d v="2002-04-30T00:00:00"/>
    <s v="Single Family Dwelling"/>
    <n v="1"/>
    <s v="Northeast Neighbors"/>
    <n v="4242834"/>
    <n v="897895"/>
    <m/>
    <m/>
    <s v="PARADISE DEVELOPMENT CO"/>
    <m/>
    <s v="2005 LAKE WIND DR"/>
    <x v="1"/>
    <s v="Single-family detached"/>
    <x v="0"/>
    <m/>
    <x v="0"/>
    <m/>
  </r>
  <r>
    <n v="999"/>
    <x v="0"/>
    <n v="2"/>
    <n v="1400"/>
    <n v="1"/>
    <d v="2002-04-30T00:00:00"/>
    <s v="Single Family Dwelling"/>
    <n v="1"/>
    <s v="Southeast Neighbors"/>
    <n v="4241413"/>
    <n v="858830"/>
    <m/>
    <m/>
    <s v="HANSEN RODD"/>
    <m/>
    <s v="845 PINE FOREST DR"/>
    <x v="1"/>
    <s v="Single-family detached"/>
    <x v="0"/>
    <m/>
    <x v="0"/>
    <m/>
  </r>
  <r>
    <n v="1000"/>
    <x v="0"/>
    <n v="2"/>
    <n v="1451"/>
    <n v="1"/>
    <d v="2002-04-30T00:00:00"/>
    <s v="Single Family Dwelling"/>
    <n v="1"/>
    <s v="Santa Clara Community Organization"/>
    <n v="4227616"/>
    <n v="909243"/>
    <m/>
    <m/>
    <s v="CRESCENT HOMES INC"/>
    <m/>
    <s v="125 DANIEL DR"/>
    <x v="1"/>
    <s v="Single-family detached"/>
    <x v="0"/>
    <m/>
    <x v="0"/>
    <m/>
  </r>
  <r>
    <n v="1001"/>
    <x v="0"/>
    <n v="2"/>
    <n v="1458"/>
    <n v="1"/>
    <d v="2002-04-30T00:00:00"/>
    <s v="Single Family Dwelling"/>
    <n v="1"/>
    <s v="Northeast Neighbors"/>
    <n v="4241698"/>
    <n v="898955"/>
    <m/>
    <m/>
    <s v="STEVEN W JOHNSON CONSTRUCTION INC"/>
    <m/>
    <s v="3640 WATERBROOK WAY"/>
    <x v="1"/>
    <s v="Single-family detached"/>
    <x v="0"/>
    <m/>
    <x v="0"/>
    <m/>
  </r>
  <r>
    <n v="1002"/>
    <x v="0"/>
    <n v="2"/>
    <n v="1730"/>
    <n v="1"/>
    <d v="2002-04-30T00:00:00"/>
    <s v="Single Family Dwelling"/>
    <n v="1"/>
    <s v="Active Bethel Citizens"/>
    <n v="4218910"/>
    <n v="885763"/>
    <m/>
    <m/>
    <s v="JULES DEVELOPMENT"/>
    <m/>
    <s v="4442 ALDERBURY ST"/>
    <x v="1"/>
    <s v="Single-family detached"/>
    <x v="0"/>
    <m/>
    <x v="0"/>
    <m/>
  </r>
  <r>
    <n v="1003"/>
    <x v="0"/>
    <n v="2"/>
    <n v="1731"/>
    <n v="1"/>
    <d v="2002-04-30T00:00:00"/>
    <s v="Single Family Dwelling"/>
    <n v="1"/>
    <s v="Active Bethel Citizens"/>
    <n v="4219027"/>
    <n v="885842"/>
    <m/>
    <m/>
    <s v="JULES DEVELOPMENT"/>
    <m/>
    <s v="4431 ALDERBURY ST"/>
    <x v="1"/>
    <s v="Single-family detached"/>
    <x v="0"/>
    <m/>
    <x v="0"/>
    <m/>
  </r>
  <r>
    <n v="1004"/>
    <x v="0"/>
    <n v="2"/>
    <n v="1732"/>
    <n v="1"/>
    <d v="2002-04-30T00:00:00"/>
    <s v="Single Family Dwelling"/>
    <n v="1"/>
    <s v="Active Bethel Citizens"/>
    <n v="4218942"/>
    <n v="885758"/>
    <m/>
    <m/>
    <s v="JULES DEVELOPMENT"/>
    <m/>
    <s v="4436 ALDERBURY ST"/>
    <x v="1"/>
    <s v="Single-family detached"/>
    <x v="0"/>
    <m/>
    <x v="0"/>
    <m/>
  </r>
  <r>
    <n v="1005"/>
    <x v="0"/>
    <n v="2"/>
    <n v="1733"/>
    <n v="1"/>
    <d v="2002-04-30T00:00:00"/>
    <s v="Single Family Dwelling"/>
    <n v="1"/>
    <s v="Active Bethel Citizens"/>
    <n v="4218974"/>
    <n v="885756"/>
    <m/>
    <m/>
    <s v="JULES DEVELOPMENT"/>
    <m/>
    <s v="4434 ALDERBURY ST"/>
    <x v="1"/>
    <s v="Single-family detached"/>
    <x v="0"/>
    <m/>
    <x v="0"/>
    <m/>
  </r>
  <r>
    <n v="1006"/>
    <x v="0"/>
    <n v="2"/>
    <n v="1736"/>
    <n v="1"/>
    <d v="2002-04-30T00:00:00"/>
    <s v="Single Family Dwelling"/>
    <n v="1"/>
    <s v="Active Bethel Citizens"/>
    <n v="4219006"/>
    <n v="885756"/>
    <m/>
    <m/>
    <s v="JULES DEVELOPMENT"/>
    <m/>
    <s v="4432 ALDERBURY ST"/>
    <x v="1"/>
    <s v="Single-family detached"/>
    <x v="0"/>
    <m/>
    <x v="0"/>
    <m/>
  </r>
  <r>
    <n v="1007"/>
    <x v="0"/>
    <n v="2"/>
    <n v="1737"/>
    <n v="1"/>
    <d v="2002-04-30T00:00:00"/>
    <s v="Single Family Dwelling"/>
    <n v="1"/>
    <s v="Active Bethel Citizens"/>
    <n v="4218995"/>
    <n v="885847"/>
    <m/>
    <m/>
    <s v="JULES DEVELOPMENT"/>
    <m/>
    <s v="4433 ALDERBURY ST"/>
    <x v="1"/>
    <s v="Single-family detached"/>
    <x v="0"/>
    <m/>
    <x v="0"/>
    <m/>
  </r>
  <r>
    <n v="1008"/>
    <x v="0"/>
    <n v="2"/>
    <n v="1739"/>
    <n v="1"/>
    <d v="2002-04-30T00:00:00"/>
    <s v="Single Family Dwelling"/>
    <n v="1"/>
    <s v="Active Bethel Citizens"/>
    <n v="4218962"/>
    <n v="885845"/>
    <m/>
    <m/>
    <s v="JULES DEVELOPMENT"/>
    <m/>
    <s v="4437 ALDERBURY ST"/>
    <x v="1"/>
    <s v="Single-family detached"/>
    <x v="0"/>
    <m/>
    <x v="0"/>
    <m/>
  </r>
  <r>
    <n v="1009"/>
    <x v="0"/>
    <n v="2"/>
    <n v="1792"/>
    <n v="1"/>
    <d v="2002-04-30T00:00:00"/>
    <s v="Single Family Dwelling"/>
    <n v="1"/>
    <s v="Active Bethel Citizens"/>
    <n v="4210092"/>
    <n v="891427"/>
    <m/>
    <m/>
    <s v="BRUCE WIECHERT CUSTOM HOMES"/>
    <m/>
    <s v="6025 KISTLER LN"/>
    <x v="1"/>
    <s v="Single-family detached"/>
    <x v="0"/>
    <m/>
    <x v="0"/>
    <m/>
  </r>
  <r>
    <n v="1010"/>
    <x v="0"/>
    <n v="2"/>
    <n v="1793"/>
    <n v="1"/>
    <d v="2002-04-30T00:00:00"/>
    <s v="Single Family Dwelling"/>
    <n v="1"/>
    <s v="Active Bethel Citizens"/>
    <n v="4210361"/>
    <n v="891026"/>
    <m/>
    <m/>
    <s v="BRUCE WIECHERT CUSTOM HOMES"/>
    <m/>
    <s v="5988 FIRESTONE DR"/>
    <x v="1"/>
    <s v="Single-family detached"/>
    <x v="0"/>
    <m/>
    <x v="0"/>
    <m/>
  </r>
  <r>
    <n v="1011"/>
    <x v="0"/>
    <n v="2"/>
    <n v="1807"/>
    <n v="1"/>
    <d v="2002-04-30T00:00:00"/>
    <s v="Single Family Dwelling"/>
    <n v="1"/>
    <s v="Active Bethel Citizens"/>
    <n v="4210287"/>
    <n v="891031"/>
    <m/>
    <m/>
    <s v="BRUCE WIECHERT CUSTOM HOMES"/>
    <m/>
    <s v="5998 FIRESTONE DR"/>
    <x v="1"/>
    <s v="Single-family detached"/>
    <x v="0"/>
    <m/>
    <x v="0"/>
    <m/>
  </r>
  <r>
    <n v="1012"/>
    <x v="0"/>
    <n v="2"/>
    <n v="1822"/>
    <n v="1"/>
    <d v="2002-04-30T00:00:00"/>
    <s v="Single Family Dwelling"/>
    <n v="1"/>
    <s v="Santa Clara Community Organization"/>
    <n v="4227751"/>
    <n v="908281"/>
    <m/>
    <m/>
    <s v="HEITMAN CUSTOM HOMES"/>
    <m/>
    <s v="4597 SYMPHONY DR"/>
    <x v="1"/>
    <s v="Single-family detached"/>
    <x v="0"/>
    <m/>
    <x v="0"/>
    <m/>
  </r>
  <r>
    <n v="1013"/>
    <x v="0"/>
    <n v="2"/>
    <n v="1949"/>
    <n v="1"/>
    <d v="2002-04-30T00:00:00"/>
    <s v="Single Family Dwelling"/>
    <n v="1"/>
    <s v="Santa Clara Community Organization"/>
    <n v="4227499"/>
    <n v="904758"/>
    <m/>
    <m/>
    <s v="BREEDEN BROS INC"/>
    <m/>
    <s v="190 MACKIN AVE"/>
    <x v="1"/>
    <s v="Single-family detached"/>
    <x v="0"/>
    <m/>
    <x v="0"/>
    <m/>
  </r>
  <r>
    <n v="1014"/>
    <x v="0"/>
    <n v="2"/>
    <n v="979"/>
    <n v="1"/>
    <d v="2002-05-01T00:00:00"/>
    <s v="Single Family Dwelling"/>
    <n v="1"/>
    <s v="Active Bethel Citizens"/>
    <n v="4210632"/>
    <n v="891494"/>
    <m/>
    <m/>
    <s v="SLAYDEN &amp; SLAYDEN BUILDERS"/>
    <m/>
    <s v="5929 KISTLER LN"/>
    <x v="1"/>
    <s v="Single-family detached"/>
    <x v="0"/>
    <m/>
    <x v="0"/>
    <m/>
  </r>
  <r>
    <n v="1015"/>
    <x v="0"/>
    <n v="2"/>
    <n v="1935"/>
    <n v="1"/>
    <d v="2002-05-02T00:00:00"/>
    <s v="Single Family Dwelling"/>
    <n v="1"/>
    <s v="Santa Clara Community Organization"/>
    <n v="4227050"/>
    <n v="907748"/>
    <m/>
    <m/>
    <s v="HENGSTLER JAMES &amp; MARGARET"/>
    <m/>
    <s v="75 CARTHAGE AVE"/>
    <x v="1"/>
    <s v="Single-family detached"/>
    <x v="0"/>
    <m/>
    <x v="0"/>
    <m/>
  </r>
  <r>
    <n v="1016"/>
    <x v="0"/>
    <n v="2"/>
    <n v="2052"/>
    <n v="1"/>
    <d v="2002-05-02T00:00:00"/>
    <s v="Single Family Dwelling"/>
    <n v="1"/>
    <s v="River Road Community Organization"/>
    <n v="4230662"/>
    <n v="891595"/>
    <m/>
    <m/>
    <s v="GEROT MICHAEL &amp; ELIZABETH"/>
    <m/>
    <s v="1324 MANZANA ST"/>
    <x v="1"/>
    <s v="Single-family detached"/>
    <x v="0"/>
    <m/>
    <x v="0"/>
    <m/>
  </r>
  <r>
    <n v="1017"/>
    <x v="0"/>
    <n v="2"/>
    <n v="1812"/>
    <n v="1"/>
    <d v="2002-05-03T00:00:00"/>
    <s v="Single Family Dwelling"/>
    <n v="1"/>
    <s v="Northeast Neighbors"/>
    <n v="4241624"/>
    <n v="899555"/>
    <m/>
    <m/>
    <s v="OLMOS SCOTT"/>
    <m/>
    <s v="3765 MEADOW VIEW DR"/>
    <x v="1"/>
    <s v="Single-family detached"/>
    <x v="0"/>
    <m/>
    <x v="0"/>
    <m/>
  </r>
  <r>
    <n v="1018"/>
    <x v="0"/>
    <n v="2"/>
    <n v="1491"/>
    <n v="1"/>
    <d v="2002-05-06T00:00:00"/>
    <s v="Single Family Dwelling"/>
    <n v="1"/>
    <s v="Santa Clara Community Organization"/>
    <n v="4225984"/>
    <n v="904954"/>
    <m/>
    <m/>
    <s v="BREEDEN BROS INC"/>
    <m/>
    <s v="534 NAISMITH BLVD"/>
    <x v="1"/>
    <s v="Single-family detached"/>
    <x v="0"/>
    <m/>
    <x v="0"/>
    <m/>
  </r>
  <r>
    <n v="1019"/>
    <x v="0"/>
    <n v="2"/>
    <n v="1587"/>
    <n v="1"/>
    <d v="2002-05-06T00:00:00"/>
    <s v="Single Family Dwelling"/>
    <n v="1"/>
    <s v="Southeast Neighbors"/>
    <n v="4247103"/>
    <n v="866105"/>
    <m/>
    <m/>
    <s v="SAUCIER GERRARD"/>
    <m/>
    <s v="1935 WOODSON LP"/>
    <x v="1"/>
    <s v="Single-family detached"/>
    <x v="0"/>
    <m/>
    <x v="0"/>
    <m/>
  </r>
  <r>
    <n v="1020"/>
    <x v="0"/>
    <n v="2"/>
    <n v="1712"/>
    <n v="1"/>
    <d v="2002-05-06T00:00:00"/>
    <s v="Single Family Dwelling"/>
    <n v="1"/>
    <s v="Harlow Neighbors"/>
    <n v="4250603"/>
    <n v="886906"/>
    <m/>
    <m/>
    <s v="BARTRAM ROBERT &amp; CAROL"/>
    <m/>
    <s v="842 SHERATON DR"/>
    <x v="1"/>
    <s v="Single-family detached"/>
    <x v="0"/>
    <m/>
    <x v="0"/>
    <m/>
  </r>
  <r>
    <n v="1021"/>
    <x v="0"/>
    <n v="2"/>
    <n v="1722"/>
    <n v="1"/>
    <d v="2002-05-06T00:00:00"/>
    <s v="Single Family Dwelling"/>
    <n v="1"/>
    <s v="Northeast Neighbors"/>
    <n v="4244231"/>
    <n v="896754"/>
    <m/>
    <m/>
    <s v="T D C DEVELOPMENT"/>
    <m/>
    <s v="2219 LAKEVIEW DR"/>
    <x v="1"/>
    <s v="Single-family detached"/>
    <x v="0"/>
    <m/>
    <x v="0"/>
    <m/>
  </r>
  <r>
    <n v="1022"/>
    <x v="0"/>
    <n v="2"/>
    <n v="1820"/>
    <n v="1"/>
    <d v="2002-05-06T00:00:00"/>
    <s v="Single Family Dwelling"/>
    <n v="1"/>
    <s v="Santa Clara Community Organization"/>
    <n v="4227740"/>
    <n v="908413"/>
    <m/>
    <m/>
    <s v="HEITMAN CUSTOM HOMES"/>
    <m/>
    <s v="4617 SYMPHONY DR"/>
    <x v="1"/>
    <s v="Single-family detached"/>
    <x v="0"/>
    <m/>
    <x v="0"/>
    <m/>
  </r>
  <r>
    <n v="1023"/>
    <x v="0"/>
    <n v="2"/>
    <n v="1845"/>
    <n v="1"/>
    <d v="2002-05-07T00:00:00"/>
    <s v="Single Family Dwelling"/>
    <n v="1"/>
    <s v="Churchill Area Neighbors"/>
    <n v="4226900"/>
    <n v="869364"/>
    <m/>
    <m/>
    <s v="HEITMAN CUSTOM HOMES"/>
    <m/>
    <s v="3342 MURRY DR"/>
    <x v="1"/>
    <s v="Single-family detached"/>
    <x v="0"/>
    <m/>
    <x v="0"/>
    <m/>
  </r>
  <r>
    <n v="1024"/>
    <x v="0"/>
    <n v="2"/>
    <n v="2182"/>
    <n v="1"/>
    <d v="2002-05-08T00:00:00"/>
    <s v="Single Family Dwelling"/>
    <n v="1"/>
    <s v="Active Bethel Citizens"/>
    <n v="4210079"/>
    <n v="891039"/>
    <m/>
    <m/>
    <s v="BRUCE WIECHERT CUSTOM HOMES"/>
    <m/>
    <s v="6022 FIRESTONE DR"/>
    <x v="1"/>
    <s v="Single-family detached"/>
    <x v="0"/>
    <m/>
    <x v="0"/>
    <m/>
  </r>
  <r>
    <n v="1025"/>
    <x v="0"/>
    <n v="1"/>
    <n v="2978"/>
    <n v="1"/>
    <d v="2002-05-09T00:00:00"/>
    <s v="Single Family Dwelling"/>
    <n v="1"/>
    <s v="Fairmount Neighbors"/>
    <n v="4247868"/>
    <n v="874912"/>
    <m/>
    <m/>
    <s v="LIEBREICH MAX"/>
    <m/>
    <s v="200 SUNSET DR"/>
    <x v="1"/>
    <s v="Single-family detached"/>
    <x v="0"/>
    <m/>
    <x v="0"/>
    <s v="Yes"/>
  </r>
  <r>
    <n v="1026"/>
    <x v="0"/>
    <n v="2"/>
    <n v="2111"/>
    <n v="1"/>
    <d v="2002-05-09T00:00:00"/>
    <s v="Single Family Dwelling"/>
    <n v="1"/>
    <s v="Santa Clara Community Organization"/>
    <n v="4228070"/>
    <n v="903938"/>
    <m/>
    <m/>
    <s v="BRUCE WIECHERT CUSTOM HOMES"/>
    <m/>
    <s v="3657 COUNTRYSIDE LN"/>
    <x v="1"/>
    <s v="Single-family detached"/>
    <x v="0"/>
    <m/>
    <x v="0"/>
    <m/>
  </r>
  <r>
    <n v="1027"/>
    <x v="0"/>
    <n v="2"/>
    <n v="2119"/>
    <n v="1"/>
    <d v="2002-05-09T00:00:00"/>
    <s v="Single Family Dwelling"/>
    <n v="1"/>
    <s v="Active Bethel Citizens"/>
    <n v="4213198"/>
    <n v="890596"/>
    <m/>
    <m/>
    <s v="FOOTE MIKE"/>
    <m/>
    <s v="5410 CARDIFF ST"/>
    <x v="1"/>
    <s v="Single-family detached"/>
    <x v="0"/>
    <m/>
    <x v="0"/>
    <m/>
  </r>
  <r>
    <n v="1028"/>
    <x v="0"/>
    <n v="2"/>
    <n v="2120"/>
    <n v="1"/>
    <d v="2002-05-09T00:00:00"/>
    <s v="Single Family Dwelling"/>
    <n v="1"/>
    <s v="Active Bethel Citizens"/>
    <n v="4213136"/>
    <n v="890600"/>
    <m/>
    <m/>
    <s v="FOOTE MIKE"/>
    <m/>
    <s v="5420 CARDIFF ST"/>
    <x v="1"/>
    <s v="Single-family detached"/>
    <x v="0"/>
    <m/>
    <x v="0"/>
    <m/>
  </r>
  <r>
    <n v="1029"/>
    <x v="0"/>
    <n v="2"/>
    <n v="2121"/>
    <n v="1"/>
    <d v="2002-05-09T00:00:00"/>
    <s v="Single Family Dwelling"/>
    <n v="1"/>
    <s v="Active Bethel Citizens"/>
    <n v="4213082"/>
    <n v="890602"/>
    <m/>
    <m/>
    <s v="FOOTE MIKE"/>
    <m/>
    <s v="5432 CARDIFF ST"/>
    <x v="1"/>
    <s v="Single-family detached"/>
    <x v="0"/>
    <m/>
    <x v="0"/>
    <m/>
  </r>
  <r>
    <n v="1030"/>
    <x v="0"/>
    <n v="2"/>
    <n v="1922"/>
    <n v="1"/>
    <d v="2002-05-10T00:00:00"/>
    <s v="Single Family Dwelling"/>
    <n v="1"/>
    <s v="Active Bethel Citizens"/>
    <n v="4213205"/>
    <n v="889535"/>
    <m/>
    <m/>
    <s v="CENTEX HOMES"/>
    <m/>
    <s v="5572 AUSTIN WAY"/>
    <x v="1"/>
    <s v="Single-family detached"/>
    <x v="0"/>
    <m/>
    <x v="0"/>
    <m/>
  </r>
  <r>
    <n v="1031"/>
    <x v="0"/>
    <n v="2"/>
    <n v="2314"/>
    <n v="1"/>
    <d v="2002-05-10T00:00:00"/>
    <s v="Single Family Dwelling"/>
    <n v="1"/>
    <s v="Santa Clara Community Organization"/>
    <n v="4229897"/>
    <n v="907002"/>
    <m/>
    <m/>
    <s v="ANDERSON DEVELOPMENT LLC"/>
    <m/>
    <s v="4439 CALUMET WAY"/>
    <x v="1"/>
    <s v="Single-family detached"/>
    <x v="0"/>
    <m/>
    <x v="0"/>
    <m/>
  </r>
  <r>
    <n v="1032"/>
    <x v="0"/>
    <n v="2"/>
    <n v="598"/>
    <n v="1"/>
    <d v="2002-05-13T00:00:00"/>
    <s v="Single Family Dwelling"/>
    <n v="1"/>
    <s v="Churchill Area Neighbors"/>
    <n v="4227327"/>
    <n v="874705"/>
    <m/>
    <m/>
    <s v="TJM INVESTMENTS INC"/>
    <m/>
    <s v="3385 S LAMBERT ST"/>
    <x v="1"/>
    <s v="Single-family detached"/>
    <x v="0"/>
    <m/>
    <x v="0"/>
    <m/>
  </r>
  <r>
    <n v="1033"/>
    <x v="0"/>
    <n v="2"/>
    <n v="1197"/>
    <n v="1"/>
    <d v="2002-05-13T00:00:00"/>
    <s v="Single Family Dwelling"/>
    <n v="1"/>
    <s v="Harlow Neighbors"/>
    <n v="4250737"/>
    <n v="880182"/>
    <m/>
    <m/>
    <s v="FOGELSTROM CO"/>
    <m/>
    <s v="491 COVEY LN"/>
    <x v="1"/>
    <s v="Single-family detached"/>
    <x v="0"/>
    <m/>
    <x v="0"/>
    <m/>
  </r>
  <r>
    <n v="1034"/>
    <x v="0"/>
    <n v="2"/>
    <n v="1533"/>
    <n v="1"/>
    <d v="2002-05-13T00:00:00"/>
    <s v="Apartment  1-4 Units"/>
    <n v="4"/>
    <s v="West University Neighbors"/>
    <n v="4240925"/>
    <n v="876168"/>
    <m/>
    <m/>
    <s v="LEUALLEN HARRY N &amp; JACKIE"/>
    <m/>
    <s v="1638 MILL ALY"/>
    <x v="1"/>
    <s v="Two to four units"/>
    <x v="1"/>
    <m/>
    <x v="1"/>
    <s v="Yes"/>
  </r>
  <r>
    <n v="1035"/>
    <x v="0"/>
    <n v="2"/>
    <n v="1535"/>
    <n v="1"/>
    <d v="2002-05-13T00:00:00"/>
    <s v="Single Family Dwelling"/>
    <n v="1"/>
    <s v="Santa Clara Community Organization"/>
    <n v="4227169"/>
    <n v="909171"/>
    <m/>
    <m/>
    <s v="FREY KEVIN &amp; CHRIS"/>
    <m/>
    <s v="60 DANIEL DR"/>
    <x v="1"/>
    <s v="Single-family detached"/>
    <x v="0"/>
    <m/>
    <x v="0"/>
    <m/>
  </r>
  <r>
    <n v="1036"/>
    <x v="0"/>
    <n v="2"/>
    <n v="2062"/>
    <n v="1"/>
    <d v="2002-05-13T00:00:00"/>
    <s v="Single Family Dwelling"/>
    <n v="1"/>
    <s v="Santa Clara Community Organization"/>
    <n v="4227923"/>
    <n v="904127"/>
    <m/>
    <m/>
    <s v="BRUCE WIECHERT CUSTOM HOMES"/>
    <m/>
    <s v="3690 COUNTRYSIDE LN"/>
    <x v="1"/>
    <s v="Single-family detached"/>
    <x v="0"/>
    <m/>
    <x v="0"/>
    <m/>
  </r>
  <r>
    <n v="1037"/>
    <x v="0"/>
    <n v="2"/>
    <n v="2234"/>
    <n v="1"/>
    <d v="2002-05-13T00:00:00"/>
    <s v="Single Family Dwelling"/>
    <n v="1"/>
    <s v="Harlow Neighbors"/>
    <n v="4250687"/>
    <n v="880334"/>
    <m/>
    <m/>
    <s v="FOGELSTROM CO"/>
    <m/>
    <s v="477 COVEY LN"/>
    <x v="1"/>
    <s v="Single-family detached"/>
    <x v="0"/>
    <m/>
    <x v="0"/>
    <m/>
  </r>
  <r>
    <n v="1038"/>
    <x v="0"/>
    <n v="2"/>
    <n v="2455"/>
    <n v="1"/>
    <d v="2002-05-13T00:00:00"/>
    <s v="Mfg Home Park or Court"/>
    <n v="1"/>
    <s v="West Eugene Community Organization"/>
    <n v="4221599"/>
    <n v="877190"/>
    <m/>
    <s v="Churchill Meadows"/>
    <s v="CHURCHILL MEADOWS LLC"/>
    <m/>
    <s v="1415 S BERTELSEN RD, Unit 130"/>
    <x v="1"/>
    <s v="Single-family detached"/>
    <x v="0"/>
    <m/>
    <x v="0"/>
    <m/>
  </r>
  <r>
    <n v="1039"/>
    <x v="0"/>
    <n v="1"/>
    <n v="2396"/>
    <n v="1"/>
    <d v="2002-05-14T00:00:00"/>
    <s v="Single Family Dwelling"/>
    <n v="1"/>
    <s v="Cal Young Neighborhood Association"/>
    <n v="4239785"/>
    <n v="886092"/>
    <m/>
    <m/>
    <s v="SUMMIT GROUP L L C"/>
    <m/>
    <s v="675 SAND AVE"/>
    <x v="1"/>
    <s v="Single-family detached"/>
    <x v="0"/>
    <m/>
    <x v="0"/>
    <m/>
  </r>
  <r>
    <n v="1040"/>
    <x v="0"/>
    <n v="2"/>
    <n v="1770"/>
    <n v="1"/>
    <d v="2002-05-14T00:00:00"/>
    <s v="Single Family Dwelling"/>
    <n v="1"/>
    <s v="Harlow Neighbors"/>
    <n v="4250950"/>
    <n v="889535"/>
    <m/>
    <m/>
    <s v="BRANT L RANDALL"/>
    <m/>
    <s v="1468 MANCHESTER DR"/>
    <x v="1"/>
    <s v="Single-family detached"/>
    <x v="0"/>
    <m/>
    <x v="0"/>
    <m/>
  </r>
  <r>
    <n v="1041"/>
    <x v="0"/>
    <n v="2"/>
    <n v="2071"/>
    <n v="1"/>
    <d v="2002-05-14T00:00:00"/>
    <s v="Single Family Dwelling"/>
    <n v="1"/>
    <s v="Santa Clara Community Organization"/>
    <n v="4227450"/>
    <n v="908654"/>
    <m/>
    <m/>
    <s v="COLBURN ALLEN L"/>
    <m/>
    <s v="4769 HONEYCOMB DR"/>
    <x v="1"/>
    <s v="Single-family detached"/>
    <x v="0"/>
    <m/>
    <x v="0"/>
    <m/>
  </r>
  <r>
    <n v="1042"/>
    <x v="0"/>
    <n v="2"/>
    <n v="2175"/>
    <n v="1"/>
    <d v="2002-05-14T00:00:00"/>
    <s v="Single Family Dwelling"/>
    <n v="1"/>
    <s v="Santa Clara Community Organization"/>
    <n v="4224640"/>
    <n v="906248"/>
    <m/>
    <m/>
    <s v="BREEDEN BROS INC--DUPLICATE"/>
    <m/>
    <s v="4240 TORRINGTON AVE"/>
    <x v="1"/>
    <s v="Single-family detached"/>
    <x v="0"/>
    <m/>
    <x v="0"/>
    <m/>
  </r>
  <r>
    <n v="1043"/>
    <x v="0"/>
    <n v="2"/>
    <n v="2110"/>
    <n v="1"/>
    <d v="2002-05-16T00:00:00"/>
    <s v="Single Family Dwelling"/>
    <n v="1"/>
    <s v="Active Bethel Citizens"/>
    <n v="4210662"/>
    <n v="891408"/>
    <m/>
    <m/>
    <s v="BRUCE WIECHERT CUSTOM HOMES"/>
    <m/>
    <s v="5917 KISTLER LN"/>
    <x v="1"/>
    <s v="Single-family detached"/>
    <x v="0"/>
    <m/>
    <x v="0"/>
    <m/>
  </r>
  <r>
    <n v="1044"/>
    <x v="0"/>
    <n v="2"/>
    <n v="2122"/>
    <n v="1"/>
    <d v="2002-05-17T00:00:00"/>
    <s v="Single Family Dwelling"/>
    <n v="1"/>
    <s v="Active Bethel Citizens"/>
    <n v="4213092"/>
    <n v="890747"/>
    <m/>
    <m/>
    <s v="FOOTE MIKE"/>
    <m/>
    <s v="5433 CARDIFF ST"/>
    <x v="1"/>
    <s v="Single-family detached"/>
    <x v="0"/>
    <m/>
    <x v="0"/>
    <m/>
  </r>
  <r>
    <n v="1045"/>
    <x v="0"/>
    <n v="2"/>
    <n v="2123"/>
    <n v="1"/>
    <d v="2002-05-17T00:00:00"/>
    <s v="Single Family Dwelling"/>
    <n v="1"/>
    <s v="Active Bethel Citizens"/>
    <n v="4213144"/>
    <n v="890744"/>
    <m/>
    <m/>
    <s v="FOOTE MIKE"/>
    <m/>
    <s v="5425 CARDIFF ST"/>
    <x v="1"/>
    <s v="Single-family detached"/>
    <x v="0"/>
    <m/>
    <x v="0"/>
    <m/>
  </r>
  <r>
    <n v="1046"/>
    <x v="0"/>
    <n v="2"/>
    <n v="2124"/>
    <n v="1"/>
    <d v="2002-05-17T00:00:00"/>
    <s v="Single Family Dwelling"/>
    <n v="1"/>
    <s v="Active Bethel Citizens"/>
    <n v="4213204"/>
    <n v="890743"/>
    <m/>
    <m/>
    <s v="FOOTE MIKE"/>
    <m/>
    <s v="5411 CARDIFF ST"/>
    <x v="1"/>
    <s v="Single-family detached"/>
    <x v="0"/>
    <m/>
    <x v="0"/>
    <m/>
  </r>
  <r>
    <n v="1047"/>
    <x v="0"/>
    <n v="2"/>
    <n v="2237"/>
    <n v="1"/>
    <d v="2002-05-20T00:00:00"/>
    <s v="Single Family Dwelling"/>
    <n v="1"/>
    <s v="Northeast Neighbors"/>
    <n v="4242877"/>
    <n v="899573"/>
    <m/>
    <m/>
    <s v="ROEHL STEVE &amp; DENYSE"/>
    <m/>
    <s v="3658 STERLING WOODS DR"/>
    <x v="1"/>
    <s v="Single-family detached"/>
    <x v="0"/>
    <m/>
    <x v="0"/>
    <m/>
  </r>
  <r>
    <n v="1048"/>
    <x v="0"/>
    <n v="2"/>
    <n v="2327"/>
    <n v="1"/>
    <d v="2002-05-20T00:00:00"/>
    <s v="Single Family Dwelling"/>
    <n v="1"/>
    <s v="Santa Clara Community Organization"/>
    <n v="4227282"/>
    <n v="909475"/>
    <m/>
    <m/>
    <s v="PETRA UNLIMITED INC"/>
    <m/>
    <s v="35 DANIEL DR"/>
    <x v="1"/>
    <s v="Single-family detached"/>
    <x v="0"/>
    <m/>
    <x v="0"/>
    <m/>
  </r>
  <r>
    <n v="1049"/>
    <x v="0"/>
    <n v="2"/>
    <n v="2288"/>
    <n v="1"/>
    <d v="2002-05-21T00:00:00"/>
    <s v="Single Family Dwelling"/>
    <n v="1"/>
    <s v="Active Bethel Citizens"/>
    <n v="4213343"/>
    <n v="889776"/>
    <m/>
    <m/>
    <s v="CENTEX HOMES"/>
    <m/>
    <s v="1556 ADELMAN LP"/>
    <x v="1"/>
    <s v="Single-family detached"/>
    <x v="0"/>
    <m/>
    <x v="0"/>
    <m/>
  </r>
  <r>
    <n v="1050"/>
    <x v="0"/>
    <n v="2"/>
    <n v="2356"/>
    <n v="1"/>
    <d v="2002-05-21T00:00:00"/>
    <s v="Single Family Dwelling"/>
    <n v="1"/>
    <s v="Active Bethel Citizens"/>
    <n v="4210160"/>
    <n v="891277"/>
    <m/>
    <m/>
    <s v="BRUCE WIECHERT CUSTOM HOMES"/>
    <m/>
    <s v="6018 KISTLER LN"/>
    <x v="1"/>
    <s v="Single-family detached"/>
    <x v="0"/>
    <m/>
    <x v="0"/>
    <m/>
  </r>
  <r>
    <n v="1051"/>
    <x v="0"/>
    <n v="2"/>
    <n v="2358"/>
    <n v="1"/>
    <d v="2002-05-21T00:00:00"/>
    <s v="Single Family Dwelling"/>
    <n v="1"/>
    <s v="Northeast Neighbors"/>
    <n v="4249987"/>
    <n v="896255"/>
    <m/>
    <m/>
    <s v="KAST CONSTRUCTION INC"/>
    <m/>
    <s v="3375 ANTIGUA DR"/>
    <x v="1"/>
    <s v="Single-family detached"/>
    <x v="0"/>
    <m/>
    <x v="0"/>
    <m/>
  </r>
  <r>
    <n v="1052"/>
    <x v="0"/>
    <n v="2"/>
    <n v="2525"/>
    <n v="1"/>
    <d v="2002-05-21T00:00:00"/>
    <s v="Single Family Dwelling"/>
    <n v="1"/>
    <s v="Active Bethel Citizens"/>
    <n v="4210718"/>
    <n v="891010"/>
    <m/>
    <m/>
    <s v="BRUCE WIECHERT CUSTOM HOMES"/>
    <m/>
    <s v="5908 FIRESTONE DR"/>
    <x v="1"/>
    <s v="Single-family detached"/>
    <x v="0"/>
    <m/>
    <x v="0"/>
    <m/>
  </r>
  <r>
    <n v="1053"/>
    <x v="0"/>
    <n v="2"/>
    <n v="2526"/>
    <n v="1"/>
    <d v="2002-05-21T00:00:00"/>
    <s v="Single Family Dwelling"/>
    <n v="1"/>
    <s v="Active Bethel Citizens"/>
    <n v="4210018"/>
    <n v="891431"/>
    <m/>
    <m/>
    <s v="BRUCE WIECHERT CUSTOM HOMES"/>
    <m/>
    <s v="6053 KISTLER LN"/>
    <x v="1"/>
    <s v="Single-family detached"/>
    <x v="0"/>
    <m/>
    <x v="0"/>
    <m/>
  </r>
  <r>
    <n v="1054"/>
    <x v="0"/>
    <n v="1"/>
    <n v="3521"/>
    <n v="1"/>
    <d v="2002-05-22T00:00:00"/>
    <s v="Single Family Dwelling"/>
    <n v="1"/>
    <s v="Santa Clara Community Organization"/>
    <n v="4223550"/>
    <n v="904372"/>
    <m/>
    <m/>
    <s v="BREEDEN BROS INC--DUPLICATE"/>
    <m/>
    <s v="1228 HILO DR"/>
    <x v="1"/>
    <s v="Single-family detached"/>
    <x v="0"/>
    <m/>
    <x v="0"/>
    <m/>
  </r>
  <r>
    <n v="1055"/>
    <x v="0"/>
    <n v="2"/>
    <n v="2311"/>
    <n v="1"/>
    <d v="2002-05-22T00:00:00"/>
    <s v="Single Family Dwelling"/>
    <n v="1"/>
    <s v="Santa Clara Community Organization"/>
    <n v="4224773"/>
    <n v="906262"/>
    <m/>
    <m/>
    <s v="BREEDEN BROS INC"/>
    <m/>
    <s v="4220 TORRINGTON AVE"/>
    <x v="1"/>
    <s v="Single-family detached"/>
    <x v="0"/>
    <m/>
    <x v="0"/>
    <m/>
  </r>
  <r>
    <n v="1056"/>
    <x v="0"/>
    <n v="2"/>
    <n v="2151"/>
    <n v="1"/>
    <d v="2002-05-23T00:00:00"/>
    <s v="Mfg Home - Not in a Park"/>
    <n v="1"/>
    <s v="Friendly Area Neighbors"/>
    <n v="4237102"/>
    <n v="872307"/>
    <m/>
    <m/>
    <s v="BERNEY JOSPEH C &amp; HARDING LINDA"/>
    <m/>
    <s v="631 W 25TH PL"/>
    <x v="1"/>
    <s v="Single-family detached"/>
    <x v="0"/>
    <m/>
    <x v="0"/>
    <m/>
  </r>
  <r>
    <n v="1057"/>
    <x v="0"/>
    <n v="2"/>
    <n v="2244"/>
    <n v="1"/>
    <d v="2002-05-23T00:00:00"/>
    <s v="Single Family Dwelling"/>
    <n v="1"/>
    <s v="Active Bethel Citizens"/>
    <n v="4210430"/>
    <n v="891023"/>
    <m/>
    <m/>
    <s v="BRUCE WIECHERT CUSTOM HOMES"/>
    <m/>
    <s v="5976 FIRESTONE DR"/>
    <x v="1"/>
    <s v="Single-family detached"/>
    <x v="0"/>
    <m/>
    <x v="0"/>
    <m/>
  </r>
  <r>
    <n v="1058"/>
    <x v="0"/>
    <n v="2"/>
    <n v="2523"/>
    <n v="1"/>
    <d v="2002-05-23T00:00:00"/>
    <s v="Single Family Dwelling"/>
    <n v="1"/>
    <s v="Active Bethel Citizens"/>
    <n v="4209939"/>
    <n v="891285"/>
    <m/>
    <m/>
    <s v="BRUCE WIECHERT CUSTOM HOMES"/>
    <m/>
    <s v="6066 KISTLER LN"/>
    <x v="1"/>
    <s v="Single-family detached"/>
    <x v="0"/>
    <m/>
    <x v="0"/>
    <m/>
  </r>
  <r>
    <n v="1059"/>
    <x v="0"/>
    <n v="2"/>
    <n v="2254"/>
    <n v="1"/>
    <d v="2002-05-24T00:00:00"/>
    <s v="Single Family Dwelling"/>
    <n v="1"/>
    <s v="Santa Clara Community Organization"/>
    <n v="4232342"/>
    <n v="903923"/>
    <m/>
    <m/>
    <s v="HOLVEY MARK"/>
    <m/>
    <s v="3719 JULIA LP"/>
    <x v="1"/>
    <s v="Single-family detached"/>
    <x v="0"/>
    <m/>
    <x v="0"/>
    <m/>
  </r>
  <r>
    <n v="1060"/>
    <x v="0"/>
    <n v="2"/>
    <n v="2294"/>
    <n v="1"/>
    <d v="2002-05-24T00:00:00"/>
    <s v="Single Family Dwelling"/>
    <n v="1"/>
    <s v="Active Bethel Citizens"/>
    <n v="4210507"/>
    <n v="891171"/>
    <m/>
    <m/>
    <s v="BRUCE WIECHERT CUSTOM HOMES"/>
    <m/>
    <s v="5955 FIRESTONE DR"/>
    <x v="1"/>
    <s v="Single-family detached"/>
    <x v="0"/>
    <m/>
    <x v="0"/>
    <m/>
  </r>
  <r>
    <n v="1061"/>
    <x v="0"/>
    <n v="2"/>
    <n v="2252"/>
    <n v="1"/>
    <d v="2002-05-28T00:00:00"/>
    <s v="Single Family Dwelling"/>
    <n v="1"/>
    <s v="Northeast Neighbors"/>
    <n v="4242806"/>
    <n v="901119"/>
    <m/>
    <m/>
    <s v="COREY DAVID S"/>
    <m/>
    <s v="3956 MIRROR POND WAY"/>
    <x v="1"/>
    <s v="Single-family detached"/>
    <x v="0"/>
    <m/>
    <x v="0"/>
    <m/>
  </r>
  <r>
    <n v="1062"/>
    <x v="0"/>
    <n v="2"/>
    <n v="2298"/>
    <n v="1"/>
    <d v="2002-05-28T00:00:00"/>
    <s v="Single Family Dwelling"/>
    <n v="1"/>
    <s v="Cal Young Neighborhood Association"/>
    <n v="4239312"/>
    <n v="888371"/>
    <m/>
    <m/>
    <s v="SMITH JEANNE LOUISE"/>
    <m/>
    <s v="1260 BRICKLEY RD"/>
    <x v="1"/>
    <s v="Single-family detached"/>
    <x v="0"/>
    <m/>
    <x v="0"/>
    <m/>
  </r>
  <r>
    <n v="1063"/>
    <x v="0"/>
    <n v="2"/>
    <n v="2556"/>
    <n v="1"/>
    <d v="2002-05-28T00:00:00"/>
    <s v="Single Family Dwelling"/>
    <n v="1"/>
    <s v="Active Bethel Citizens"/>
    <n v="4213278"/>
    <n v="889779"/>
    <m/>
    <m/>
    <s v="CENTEX HOMES"/>
    <m/>
    <s v="1562 ADELMAN LP"/>
    <x v="1"/>
    <s v="Single-family detached"/>
    <x v="0"/>
    <m/>
    <x v="0"/>
    <m/>
  </r>
  <r>
    <n v="1064"/>
    <x v="0"/>
    <n v="2"/>
    <n v="2305"/>
    <n v="1"/>
    <d v="2002-05-29T00:00:00"/>
    <s v="Single Family Dwelling"/>
    <n v="1"/>
    <s v="Santa Clara Community Organization"/>
    <n v="4226621"/>
    <n v="907881"/>
    <m/>
    <m/>
    <s v="FOX SAM &amp; MARSH MARK"/>
    <m/>
    <s v="140 LARKSMEAD LN"/>
    <x v="1"/>
    <s v="Single-family detached"/>
    <x v="0"/>
    <m/>
    <x v="0"/>
    <m/>
  </r>
  <r>
    <n v="1065"/>
    <x v="0"/>
    <n v="2"/>
    <n v="2429"/>
    <n v="1"/>
    <d v="2002-05-29T00:00:00"/>
    <s v="Single Family Dwelling"/>
    <n v="1"/>
    <s v="River Road Community Organization"/>
    <n v="4230667"/>
    <n v="891992"/>
    <m/>
    <m/>
    <s v="BREEDEN BROS INC"/>
    <m/>
    <s v="1348 MANZANA ST"/>
    <x v="1"/>
    <s v="Single-family detached"/>
    <x v="0"/>
    <m/>
    <x v="0"/>
    <m/>
  </r>
  <r>
    <n v="1066"/>
    <x v="0"/>
    <n v="2"/>
    <n v="2497"/>
    <n v="1"/>
    <d v="2002-05-29T00:00:00"/>
    <s v="Single Family Dwelling"/>
    <n v="1"/>
    <s v="Active Bethel Citizens"/>
    <n v="4219169"/>
    <n v="886105"/>
    <m/>
    <m/>
    <s v="RAINBOW LAKE LLC"/>
    <m/>
    <s v="653 HANOVER ST"/>
    <x v="1"/>
    <s v="Single-family detached"/>
    <x v="0"/>
    <m/>
    <x v="0"/>
    <m/>
  </r>
  <r>
    <n v="1067"/>
    <x v="0"/>
    <n v="2"/>
    <n v="2499"/>
    <n v="1"/>
    <d v="2002-05-29T00:00:00"/>
    <s v="Single Family Dwelling"/>
    <n v="1"/>
    <s v="Active Bethel Citizens"/>
    <n v="4219125"/>
    <n v="885887"/>
    <m/>
    <m/>
    <s v="RAINBOW LAKE LLC"/>
    <m/>
    <s v="583 HANOVER ST"/>
    <x v="1"/>
    <s v="Single-family detached"/>
    <x v="0"/>
    <m/>
    <x v="0"/>
    <m/>
  </r>
  <r>
    <n v="1068"/>
    <x v="0"/>
    <n v="2"/>
    <n v="2500"/>
    <n v="1"/>
    <d v="2002-05-29T00:00:00"/>
    <s v="Single Family Dwelling"/>
    <n v="1"/>
    <s v="Active Bethel Citizens"/>
    <n v="4219154"/>
    <n v="885752"/>
    <m/>
    <m/>
    <s v="RAINBOW LAKE LLC"/>
    <m/>
    <s v="523 HANOVER ST"/>
    <x v="1"/>
    <s v="Single-family detached"/>
    <x v="0"/>
    <m/>
    <x v="0"/>
    <m/>
  </r>
  <r>
    <n v="1069"/>
    <x v="0"/>
    <n v="2"/>
    <n v="2505"/>
    <n v="1"/>
    <d v="2002-05-29T00:00:00"/>
    <s v="Single Family Dwelling"/>
    <n v="1"/>
    <s v="Active Bethel Citizens"/>
    <n v="4219136"/>
    <n v="886106"/>
    <m/>
    <m/>
    <s v="RAINBOW LAKE LLC"/>
    <m/>
    <s v="663 HANOVER ST"/>
    <x v="1"/>
    <s v="Single-family detached"/>
    <x v="0"/>
    <m/>
    <x v="0"/>
    <m/>
  </r>
  <r>
    <n v="1070"/>
    <x v="0"/>
    <n v="2"/>
    <n v="2508"/>
    <n v="1"/>
    <d v="2002-05-29T00:00:00"/>
    <s v="Single Family Dwelling"/>
    <n v="1"/>
    <s v="Active Bethel Citizens"/>
    <n v="4219106"/>
    <n v="886107"/>
    <m/>
    <m/>
    <s v="RAINBOW LAKE LLC"/>
    <m/>
    <s v="673 HANOVER ST"/>
    <x v="1"/>
    <s v="Single-family detached"/>
    <x v="0"/>
    <m/>
    <x v="0"/>
    <m/>
  </r>
  <r>
    <n v="1071"/>
    <x v="0"/>
    <n v="2"/>
    <n v="2512"/>
    <n v="1"/>
    <d v="2002-05-29T00:00:00"/>
    <s v="Single Family Dwelling"/>
    <n v="1"/>
    <s v="Active Bethel Citizens"/>
    <n v="4219071"/>
    <n v="886108"/>
    <m/>
    <m/>
    <s v="RAINBOW LAKE LLC"/>
    <m/>
    <s v="683 HANOVER ST"/>
    <x v="1"/>
    <s v="Single-family detached"/>
    <x v="0"/>
    <m/>
    <x v="0"/>
    <m/>
  </r>
  <r>
    <n v="1072"/>
    <x v="0"/>
    <n v="2"/>
    <n v="2513"/>
    <n v="1"/>
    <d v="2002-05-29T00:00:00"/>
    <s v="Single Family Dwelling"/>
    <n v="1"/>
    <s v="Active Bethel Citizens"/>
    <n v="4219041"/>
    <n v="886110"/>
    <m/>
    <m/>
    <s v="RAINBOW LAKE LLC"/>
    <m/>
    <s v="693 HANOVER ST"/>
    <x v="1"/>
    <s v="Single-family detached"/>
    <x v="0"/>
    <m/>
    <x v="0"/>
    <m/>
  </r>
  <r>
    <n v="1115"/>
    <x v="0"/>
    <n v="2"/>
    <n v="2574"/>
    <n v="1"/>
    <d v="2002-06-19T00:00:00"/>
    <s v="Single Family Dwelling"/>
    <n v="1"/>
    <s v="Active Bethel Citizens"/>
    <n v="4212339"/>
    <n v="890873"/>
    <m/>
    <m/>
    <s v="FOOTE DEVELOPMENT COMPANY"/>
    <m/>
    <s v="5590 JEFFREY WAY"/>
    <x v="1"/>
    <s v="Single-family detached"/>
    <x v="0"/>
    <m/>
    <x v="0"/>
    <m/>
  </r>
  <r>
    <n v="1116"/>
    <x v="0"/>
    <n v="2"/>
    <n v="2921"/>
    <n v="1"/>
    <d v="2002-06-21T00:00:00"/>
    <s v="Single Family Dwelling"/>
    <n v="1"/>
    <s v="Northeast Neighbors"/>
    <n v="4244353"/>
    <n v="898785"/>
    <m/>
    <m/>
    <s v="D J S INVESTMENTS L L C"/>
    <m/>
    <s v="2250 COMSTOCK AVE"/>
    <x v="1"/>
    <s v="Single-family detached"/>
    <x v="0"/>
    <m/>
    <x v="0"/>
    <m/>
  </r>
  <r>
    <n v="1117"/>
    <x v="0"/>
    <n v="2"/>
    <n v="2674"/>
    <n v="1"/>
    <d v="2002-06-24T00:00:00"/>
    <s v="Single Family Dwelling"/>
    <n v="1"/>
    <s v="River Road Community Organization"/>
    <n v="4229549"/>
    <n v="891559"/>
    <m/>
    <m/>
    <s v="GANSEN CONSTRUCTION"/>
    <m/>
    <s v="1039 HORN LN"/>
    <x v="1"/>
    <s v="Single-family detached"/>
    <x v="0"/>
    <m/>
    <x v="0"/>
    <m/>
  </r>
  <r>
    <n v="1118"/>
    <x v="0"/>
    <n v="2"/>
    <n v="2804"/>
    <n v="1"/>
    <d v="2002-06-24T00:00:00"/>
    <s v="Single Family Dwelling"/>
    <n v="1"/>
    <s v="Santa Clara Community Organization"/>
    <n v="4227453"/>
    <n v="908731"/>
    <m/>
    <m/>
    <s v="COLBURN HOMES"/>
    <m/>
    <s v="4781 HONEYCOMB DR"/>
    <x v="1"/>
    <s v="Single-family detached"/>
    <x v="0"/>
    <m/>
    <x v="0"/>
    <m/>
  </r>
  <r>
    <n v="1119"/>
    <x v="0"/>
    <n v="2"/>
    <n v="2048"/>
    <n v="1"/>
    <d v="2002-06-25T00:00:00"/>
    <s v="Single Family Dwelling"/>
    <n v="1"/>
    <s v="Southeast Neighbors"/>
    <n v="4246353"/>
    <n v="862433"/>
    <m/>
    <m/>
    <s v="HAWES GEORGE"/>
    <m/>
    <s v="1819 SUNCATCHER WAY"/>
    <x v="1"/>
    <s v="Single-family detached"/>
    <x v="0"/>
    <m/>
    <x v="0"/>
    <m/>
  </r>
  <r>
    <n v="1120"/>
    <x v="0"/>
    <n v="2"/>
    <n v="2575"/>
    <n v="1"/>
    <d v="2002-06-26T00:00:00"/>
    <s v="Single Family Dwelling"/>
    <n v="1"/>
    <s v="Active Bethel Citizens"/>
    <n v="4212344"/>
    <n v="891018"/>
    <m/>
    <m/>
    <s v="FOOTE DEVELOPMENT COMPANY"/>
    <m/>
    <s v="5585 JEFFREY WAY"/>
    <x v="1"/>
    <s v="Single-family detached"/>
    <x v="0"/>
    <m/>
    <x v="0"/>
    <m/>
  </r>
  <r>
    <n v="1121"/>
    <x v="0"/>
    <n v="2"/>
    <n v="2576"/>
    <n v="1"/>
    <d v="2002-06-26T00:00:00"/>
    <s v="Single Family Dwelling"/>
    <n v="1"/>
    <s v="Active Bethel Citizens"/>
    <n v="4212413"/>
    <n v="891016"/>
    <m/>
    <m/>
    <s v="FOOTE DEVELOPMENT COMPANY"/>
    <m/>
    <s v="5563 JEFFREY WAY"/>
    <x v="1"/>
    <s v="Single-family detached"/>
    <x v="0"/>
    <m/>
    <x v="0"/>
    <m/>
  </r>
  <r>
    <n v="1122"/>
    <x v="0"/>
    <n v="2"/>
    <n v="2577"/>
    <n v="1"/>
    <d v="2002-06-26T00:00:00"/>
    <s v="Single Family Dwelling"/>
    <n v="1"/>
    <s v="Active Bethel Citizens"/>
    <n v="4212474"/>
    <n v="891013"/>
    <m/>
    <m/>
    <s v="FOOTE DEVELOPMENT COMPANY"/>
    <m/>
    <s v="5555 JEFFREY WAY"/>
    <x v="1"/>
    <s v="Single-family detached"/>
    <x v="0"/>
    <m/>
    <x v="0"/>
    <m/>
  </r>
  <r>
    <n v="1123"/>
    <x v="0"/>
    <n v="2"/>
    <n v="2622"/>
    <n v="1"/>
    <d v="2002-06-26T00:00:00"/>
    <s v="Single Family Dwelling"/>
    <n v="1"/>
    <s v="Active Bethel Citizens"/>
    <n v="4212546"/>
    <n v="889304"/>
    <m/>
    <m/>
    <s v="HAYDEN HOMES"/>
    <m/>
    <s v="1238 COLTON WAY"/>
    <x v="1"/>
    <s v="Single-family detached"/>
    <x v="0"/>
    <m/>
    <x v="0"/>
    <m/>
  </r>
  <r>
    <n v="1124"/>
    <x v="0"/>
    <n v="2"/>
    <n v="2624"/>
    <n v="1"/>
    <d v="2002-06-26T00:00:00"/>
    <s v="Single Family Dwelling"/>
    <n v="1"/>
    <s v="Active Bethel Citizens"/>
    <n v="4212885"/>
    <n v="889458"/>
    <m/>
    <m/>
    <s v="HAYDEN HOMES"/>
    <m/>
    <s v="1299 PEETS CT"/>
    <x v="1"/>
    <s v="Single-family detached"/>
    <x v="0"/>
    <m/>
    <x v="0"/>
    <m/>
  </r>
  <r>
    <n v="1125"/>
    <x v="0"/>
    <n v="2"/>
    <n v="2625"/>
    <n v="1"/>
    <d v="2002-06-26T00:00:00"/>
    <s v="Single Family Dwelling"/>
    <n v="1"/>
    <s v="Active Bethel Citizens"/>
    <n v="4212550"/>
    <n v="889363"/>
    <m/>
    <m/>
    <s v="HAYDEN HOMES"/>
    <m/>
    <s v="1248 COLTON WAY"/>
    <x v="1"/>
    <s v="Single-family detached"/>
    <x v="0"/>
    <m/>
    <x v="0"/>
    <m/>
  </r>
  <r>
    <n v="1126"/>
    <x v="0"/>
    <n v="2"/>
    <n v="2627"/>
    <n v="1"/>
    <d v="2002-06-26T00:00:00"/>
    <s v="Single Family Dwelling"/>
    <n v="1"/>
    <s v="Active Bethel Citizens"/>
    <n v="4212545"/>
    <n v="889244"/>
    <m/>
    <m/>
    <s v="HAYDEN HOMES"/>
    <m/>
    <s v="5621 DONOHOE AVE"/>
    <x v="1"/>
    <s v="Single-family detached"/>
    <x v="0"/>
    <m/>
    <x v="0"/>
    <m/>
  </r>
  <r>
    <n v="1127"/>
    <x v="0"/>
    <n v="2"/>
    <n v="2809"/>
    <n v="1"/>
    <d v="2002-06-26T00:00:00"/>
    <s v="Single Family Dwelling"/>
    <n v="1"/>
    <s v="Santa Clara Community Organization"/>
    <n v="4227566"/>
    <n v="908516"/>
    <m/>
    <m/>
    <s v="TOTH ERIC &amp; ROSANNA"/>
    <m/>
    <s v="4640 SYMPHONY DR"/>
    <x v="1"/>
    <s v="Single-family detached"/>
    <x v="0"/>
    <m/>
    <x v="0"/>
    <m/>
  </r>
  <r>
    <n v="1128"/>
    <x v="0"/>
    <n v="2"/>
    <n v="2990"/>
    <n v="1"/>
    <d v="2002-06-26T00:00:00"/>
    <s v="Single Family Dwelling"/>
    <n v="1"/>
    <s v="River Road Community Organization"/>
    <n v="4230818"/>
    <n v="891737"/>
    <m/>
    <m/>
    <s v="KONOLD GARY"/>
    <m/>
    <s v="1327 MANZANA ST"/>
    <x v="1"/>
    <s v="Single-family detached"/>
    <x v="0"/>
    <m/>
    <x v="0"/>
    <m/>
  </r>
  <r>
    <n v="1129"/>
    <x v="0"/>
    <n v="2"/>
    <n v="2612"/>
    <n v="1"/>
    <d v="2002-06-27T00:00:00"/>
    <s v="Single Family Dwelling"/>
    <n v="1"/>
    <s v="Northeast Neighbors"/>
    <n v="4243297"/>
    <n v="901094"/>
    <m/>
    <m/>
    <s v="FUTURE B HOMES INC"/>
    <m/>
    <s v="3986 MIRROR POND WAY"/>
    <x v="1"/>
    <s v="Single-family detached"/>
    <x v="0"/>
    <m/>
    <x v="0"/>
    <m/>
  </r>
  <r>
    <n v="1130"/>
    <x v="0"/>
    <n v="2"/>
    <n v="3046"/>
    <n v="1"/>
    <d v="2002-06-27T00:00:00"/>
    <s v="Single Family Dwelling"/>
    <n v="1"/>
    <s v="Active Bethel Citizens"/>
    <n v="4210510"/>
    <n v="891261"/>
    <m/>
    <m/>
    <s v="BRUCE WIECHERT CUSTOM HOMES"/>
    <m/>
    <s v="5952 KISTLER LN"/>
    <x v="1"/>
    <s v="Single-family detached"/>
    <x v="0"/>
    <m/>
    <x v="0"/>
    <m/>
  </r>
  <r>
    <n v="1131"/>
    <x v="0"/>
    <n v="2"/>
    <n v="3113"/>
    <n v="1"/>
    <d v="2002-06-27T00:00:00"/>
    <s v="Single Family Dwelling"/>
    <n v="1"/>
    <s v="Santa Clara Community Organization"/>
    <n v="4228073"/>
    <n v="903997"/>
    <m/>
    <m/>
    <s v="BRUCE WIECHERT CUSTOM HOMES"/>
    <m/>
    <s v="3669 COUNTRYSIDE LN"/>
    <x v="1"/>
    <s v="Single-family detached"/>
    <x v="0"/>
    <m/>
    <x v="0"/>
    <m/>
  </r>
  <r>
    <n v="1132"/>
    <x v="0"/>
    <n v="2"/>
    <n v="3114"/>
    <n v="1"/>
    <d v="2002-06-27T00:00:00"/>
    <s v="Single Family Dwelling"/>
    <n v="1"/>
    <s v="Santa Clara Community Organization"/>
    <n v="4228012"/>
    <n v="905373"/>
    <m/>
    <m/>
    <s v="BRUCE WIECHERT CUSTOM HOMES"/>
    <m/>
    <s v="253 NAISMITH BLVD"/>
    <x v="1"/>
    <s v="Single-family detached"/>
    <x v="0"/>
    <m/>
    <x v="0"/>
    <m/>
  </r>
  <r>
    <n v="1133"/>
    <x v="0"/>
    <n v="2"/>
    <n v="3148"/>
    <n v="1"/>
    <d v="2002-06-27T00:00:00"/>
    <s v="Mfg Home Park or Court"/>
    <n v="1"/>
    <s v="Northeast Neighbors"/>
    <n v="4249602"/>
    <n v="893484"/>
    <m/>
    <s v="Summer Oaks"/>
    <s v="WARD JACK"/>
    <m/>
    <s v="3220 CRESCENT AVE, Unit 19"/>
    <x v="1"/>
    <s v="Single-family detached"/>
    <x v="0"/>
    <m/>
    <x v="0"/>
    <m/>
  </r>
  <r>
    <n v="1134"/>
    <x v="0"/>
    <n v="2"/>
    <n v="1913"/>
    <n v="1"/>
    <d v="2002-06-28T00:00:00"/>
    <s v="Single Family Dwelling"/>
    <n v="1"/>
    <s v="Southeast Neighbors"/>
    <n v="4244871"/>
    <n v="863214"/>
    <m/>
    <m/>
    <s v="COOK GARY W"/>
    <m/>
    <s v="4284 BENT TREE LN"/>
    <x v="1"/>
    <s v="Single-family detached"/>
    <x v="0"/>
    <m/>
    <x v="0"/>
    <m/>
  </r>
  <r>
    <n v="1135"/>
    <x v="0"/>
    <n v="2"/>
    <n v="2634"/>
    <n v="1"/>
    <d v="2002-06-28T00:00:00"/>
    <s v="Mfg Home - Not in a Park"/>
    <n v="1"/>
    <s v="Northeast Neighbors"/>
    <n v="4247015"/>
    <n v="895004"/>
    <m/>
    <m/>
    <s v="SHARP RAY &amp; FAYE"/>
    <m/>
    <s v="2850 KINNEY LP"/>
    <x v="1"/>
    <s v="Single-family detached"/>
    <x v="0"/>
    <m/>
    <x v="0"/>
    <m/>
  </r>
  <r>
    <n v="1136"/>
    <x v="0"/>
    <n v="2"/>
    <n v="3453"/>
    <n v="1"/>
    <d v="2002-06-28T00:00:00"/>
    <s v="Mfg Home Park or Court"/>
    <n v="1"/>
    <s v="Santa Clara Community Organization"/>
    <n v="4224503"/>
    <n v="897859"/>
    <m/>
    <s v="Gainsborough"/>
    <s v="JOHNSON LOUIS"/>
    <m/>
    <s v="2421 LANSDOWN RD"/>
    <x v="1"/>
    <s v="Single-family detached"/>
    <x v="0"/>
    <m/>
    <x v="0"/>
    <m/>
  </r>
  <r>
    <n v="1137"/>
    <x v="0"/>
    <n v="1"/>
    <n v="3976"/>
    <n v="1"/>
    <d v="2002-07-01T00:00:00"/>
    <s v="Single Family Dwelling"/>
    <n v="1"/>
    <s v="Santa Clara Community Organization"/>
    <n v="4227392"/>
    <n v="909077"/>
    <m/>
    <m/>
    <s v="FOX CONSTRUCTION &amp; WEATHERIZATION"/>
    <m/>
    <s v="100 DANIEL DR"/>
    <x v="1"/>
    <s v="Single-family detached"/>
    <x v="0"/>
    <m/>
    <x v="0"/>
    <m/>
  </r>
  <r>
    <n v="1138"/>
    <x v="0"/>
    <n v="2"/>
    <n v="2747"/>
    <n v="1"/>
    <d v="2002-07-01T00:00:00"/>
    <s v="Single Family Dwelling"/>
    <n v="1"/>
    <s v="Southeast Neighbors"/>
    <n v="4247298"/>
    <n v="865585"/>
    <m/>
    <m/>
    <s v="BREEDEN BROS INC--DUPLICATE"/>
    <m/>
    <s v="1963 WOODSON LP"/>
    <x v="1"/>
    <s v="Single-family detached"/>
    <x v="0"/>
    <m/>
    <x v="0"/>
    <m/>
  </r>
  <r>
    <n v="1139"/>
    <x v="0"/>
    <n v="2"/>
    <n v="3115"/>
    <n v="1"/>
    <d v="2002-07-01T00:00:00"/>
    <s v="Single Family Dwelling"/>
    <n v="1"/>
    <s v="Santa Clara Community Organization"/>
    <n v="4227924"/>
    <n v="904186"/>
    <m/>
    <m/>
    <s v="BRUCE WIECHERT CUSTOM HOMES"/>
    <m/>
    <s v="3698 COUNTRYSIDE LN"/>
    <x v="1"/>
    <s v="Single-family detached"/>
    <x v="0"/>
    <m/>
    <x v="0"/>
    <m/>
  </r>
  <r>
    <n v="1140"/>
    <x v="0"/>
    <n v="2"/>
    <n v="3150"/>
    <n v="1"/>
    <d v="2002-07-01T00:00:00"/>
    <s v="Single Family Dwelling"/>
    <n v="1"/>
    <s v="River Road Community Organization"/>
    <n v="4230587"/>
    <n v="891984"/>
    <m/>
    <m/>
    <s v="BREEDEN BROS INC"/>
    <m/>
    <s v="1342 MANZANA ST"/>
    <x v="1"/>
    <s v="Single-family detached"/>
    <x v="0"/>
    <m/>
    <x v="0"/>
    <m/>
  </r>
  <r>
    <n v="1141"/>
    <x v="0"/>
    <n v="2"/>
    <n v="3151"/>
    <n v="1"/>
    <d v="2002-07-01T00:00:00"/>
    <s v="Single Family Dwelling"/>
    <n v="1"/>
    <s v="River Road Community Organization"/>
    <n v="4230578"/>
    <n v="891729"/>
    <m/>
    <m/>
    <s v="BREEDEN BROS INC"/>
    <m/>
    <s v="353 GARTH LN"/>
    <x v="1"/>
    <s v="Single-family detached"/>
    <x v="0"/>
    <m/>
    <x v="0"/>
    <m/>
  </r>
  <r>
    <n v="1142"/>
    <x v="0"/>
    <n v="2"/>
    <n v="3238"/>
    <n v="1"/>
    <d v="2002-07-01T00:00:00"/>
    <s v="Single Family Dwelling"/>
    <n v="1"/>
    <s v="Santa Clara Community Organization"/>
    <n v="4224762"/>
    <n v="905871"/>
    <m/>
    <m/>
    <s v="BREEDEN BROS INC--DUPLICATE"/>
    <m/>
    <s v="4094 TORRINGTON AVE"/>
    <x v="1"/>
    <s v="Single-family detached"/>
    <x v="0"/>
    <m/>
    <x v="0"/>
    <m/>
  </r>
  <r>
    <n v="1143"/>
    <x v="0"/>
    <n v="2"/>
    <n v="2597"/>
    <n v="1"/>
    <d v="2002-07-02T00:00:00"/>
    <s v="Single Family Dwelling"/>
    <n v="1"/>
    <s v="River Road Community Organization"/>
    <n v="4228764"/>
    <n v="890183"/>
    <m/>
    <m/>
    <s v="SHIELDS PATRICK J &amp; BARBARA"/>
    <m/>
    <s v="1489 W HILLIARD LN"/>
    <x v="1"/>
    <s v="Single-family detached"/>
    <x v="0"/>
    <m/>
    <x v="0"/>
    <m/>
  </r>
  <r>
    <n v="1144"/>
    <x v="0"/>
    <n v="2"/>
    <n v="2433"/>
    <n v="1"/>
    <d v="2002-07-03T00:00:00"/>
    <s v="Single Family Dwelling"/>
    <n v="1"/>
    <s v="Northeast Neighbors"/>
    <n v="4244274"/>
    <n v="898795"/>
    <m/>
    <m/>
    <s v="OBERMIRE GARY &amp; ROBIN"/>
    <m/>
    <s v="2240 COMSTOCK AVE"/>
    <x v="1"/>
    <s v="Single-family detached"/>
    <x v="0"/>
    <m/>
    <x v="0"/>
    <m/>
  </r>
  <r>
    <n v="1145"/>
    <x v="0"/>
    <n v="2"/>
    <n v="2922"/>
    <n v="1"/>
    <d v="2002-07-03T00:00:00"/>
    <s v="Single Family Dwelling"/>
    <n v="1"/>
    <s v="Northeast Neighbors"/>
    <n v="4244746"/>
    <n v="898776"/>
    <m/>
    <m/>
    <s v="D J S INVESTMENTS L L C"/>
    <m/>
    <s v="2302 COMSTOCK AVE"/>
    <x v="1"/>
    <s v="Single-family detached"/>
    <x v="0"/>
    <m/>
    <x v="0"/>
    <m/>
  </r>
  <r>
    <n v="1416"/>
    <x v="0"/>
    <n v="2"/>
    <n v="4054"/>
    <n v="1"/>
    <d v="2002-11-05T00:00:00"/>
    <s v="Apartment  5-19 Units"/>
    <n v="12"/>
    <s v="Harlow Neighbors"/>
    <n v="4249611"/>
    <n v="882609"/>
    <m/>
    <m/>
    <s v="KERSEY DAVID"/>
    <m/>
    <s v="127 COMMONS DR"/>
    <x v="1"/>
    <s v="Five or more units"/>
    <x v="1"/>
    <m/>
    <x v="0"/>
    <m/>
  </r>
  <r>
    <n v="1417"/>
    <x v="0"/>
    <n v="2"/>
    <n v="4055"/>
    <n v="1"/>
    <d v="2002-11-05T00:00:00"/>
    <s v="Apartment  5-19 Units"/>
    <n v="8"/>
    <s v="Harlow Neighbors"/>
    <n v="4249614"/>
    <n v="882606"/>
    <m/>
    <m/>
    <s v="KERSEY DAVID"/>
    <m/>
    <s v="129 COMMONS DR"/>
    <x v="1"/>
    <s v="Five or more units"/>
    <x v="1"/>
    <m/>
    <x v="0"/>
    <m/>
  </r>
  <r>
    <n v="1418"/>
    <x v="0"/>
    <n v="2"/>
    <n v="4952"/>
    <n v="1"/>
    <d v="2002-11-05T00:00:00"/>
    <s v="Single Family Dwelling"/>
    <n v="1"/>
    <s v="Active Bethel Citizens"/>
    <n v="4209924"/>
    <n v="890798"/>
    <m/>
    <m/>
    <s v="BRUCE WIECHERT CUSTOM HOMES"/>
    <m/>
    <s v="6066 LATOUR LN"/>
    <x v="1"/>
    <s v="Single-family detached"/>
    <x v="0"/>
    <m/>
    <x v="0"/>
    <m/>
  </r>
  <r>
    <n v="1419"/>
    <x v="0"/>
    <n v="2"/>
    <n v="5303"/>
    <n v="1"/>
    <d v="2002-11-05T00:00:00"/>
    <s v="Single Family Dwelling"/>
    <n v="1"/>
    <s v="Active Bethel Citizens"/>
    <n v="4213416"/>
    <n v="890649"/>
    <m/>
    <s v="Avalon Village Ph 7"/>
    <s v="FOOTE MIKE"/>
    <m/>
    <s v="1660 RILEY LN"/>
    <x v="1"/>
    <s v="Single-family detached"/>
    <x v="0"/>
    <m/>
    <x v="0"/>
    <m/>
  </r>
  <r>
    <n v="1420"/>
    <x v="0"/>
    <n v="2"/>
    <n v="5305"/>
    <n v="1"/>
    <d v="2002-11-05T00:00:00"/>
    <s v="Single Family Dwelling"/>
    <n v="1"/>
    <s v="Active Bethel Citizens"/>
    <n v="4213372"/>
    <n v="890652"/>
    <m/>
    <s v="Avalon Village Ph 7"/>
    <s v="FOOTE MIKE"/>
    <m/>
    <s v="1664 RILEY LN"/>
    <x v="1"/>
    <s v="Single-family detached"/>
    <x v="0"/>
    <m/>
    <x v="0"/>
    <m/>
  </r>
  <r>
    <n v="1421"/>
    <x v="0"/>
    <n v="2"/>
    <n v="5306"/>
    <n v="1"/>
    <d v="2002-11-05T00:00:00"/>
    <s v="Single Family Dwelling"/>
    <n v="1"/>
    <s v="Active Bethel Citizens"/>
    <n v="4213332"/>
    <n v="890653"/>
    <m/>
    <s v="Avalon Village Ph 7"/>
    <s v="FOOTE MIKE"/>
    <m/>
    <s v="1670 RILEY LN"/>
    <x v="1"/>
    <s v="Single-family detached"/>
    <x v="0"/>
    <m/>
    <x v="0"/>
    <m/>
  </r>
  <r>
    <n v="1422"/>
    <x v="0"/>
    <n v="2"/>
    <n v="4747"/>
    <n v="1"/>
    <d v="2002-11-06T00:00:00"/>
    <s v="Single Family Dwelling"/>
    <n v="1"/>
    <s v="Santa Clara Community Organization"/>
    <n v="4227584"/>
    <n v="908446"/>
    <m/>
    <m/>
    <s v="BAUMGARTNER JOHN M"/>
    <m/>
    <s v="4622 SYMPHONY DR"/>
    <x v="1"/>
    <s v="Single-family detached"/>
    <x v="0"/>
    <m/>
    <x v="0"/>
    <m/>
  </r>
  <r>
    <n v="1423"/>
    <x v="0"/>
    <n v="2"/>
    <n v="5192"/>
    <n v="1"/>
    <d v="2002-11-06T00:00:00"/>
    <s v="Single Family Dwelling"/>
    <n v="1"/>
    <s v="Santa Clara Community Organization"/>
    <n v="4230494"/>
    <n v="902725"/>
    <m/>
    <m/>
    <s v="LARSON DOUGLAS (D J)"/>
    <m/>
    <s v="260 E ANCHOR AVE"/>
    <x v="1"/>
    <s v="Single-family detached"/>
    <x v="0"/>
    <m/>
    <x v="0"/>
    <m/>
  </r>
  <r>
    <n v="1424"/>
    <x v="0"/>
    <n v="2"/>
    <n v="5157"/>
    <n v="1"/>
    <d v="2002-11-07T00:00:00"/>
    <s v="Single Family Dwelling"/>
    <n v="1"/>
    <s v="Santa Clara Community Organization"/>
    <n v="4227763"/>
    <n v="908949"/>
    <m/>
    <m/>
    <s v="CRESCENT HOMES INC"/>
    <m/>
    <s v="109 SPRINGWOOD DR"/>
    <x v="1"/>
    <s v="Single-family detached"/>
    <x v="0"/>
    <m/>
    <x v="0"/>
    <m/>
  </r>
  <r>
    <n v="1425"/>
    <x v="0"/>
    <n v="2"/>
    <n v="5293"/>
    <n v="1"/>
    <d v="2002-11-07T00:00:00"/>
    <s v="Single Family Dwelling"/>
    <n v="1"/>
    <s v="Churchill Area Neighbors"/>
    <n v="4228906"/>
    <n v="869722"/>
    <m/>
    <m/>
    <s v="KUNKLE GARY"/>
    <m/>
    <s v="2505 RANDY LN"/>
    <x v="1"/>
    <s v="Single-family detached"/>
    <x v="0"/>
    <m/>
    <x v="0"/>
    <m/>
  </r>
  <r>
    <n v="1426"/>
    <x v="0"/>
    <n v="2"/>
    <n v="5376"/>
    <n v="1"/>
    <d v="2002-11-07T00:00:00"/>
    <s v="Single Family Dwelling"/>
    <n v="1"/>
    <s v="Santa Clara Community Organization"/>
    <n v="4222809"/>
    <n v="902322"/>
    <m/>
    <m/>
    <s v="IVERSON &amp; CO INC"/>
    <m/>
    <s v="3395 KORBEL ST"/>
    <x v="1"/>
    <s v="Single-family detached"/>
    <x v="0"/>
    <m/>
    <x v="0"/>
    <m/>
  </r>
  <r>
    <n v="1427"/>
    <x v="0"/>
    <n v="2"/>
    <n v="5480"/>
    <n v="1"/>
    <d v="2002-11-07T00:00:00"/>
    <s v="Single Family Dwelling"/>
    <n v="1"/>
    <s v="Active Bethel Citizens"/>
    <n v="4210151"/>
    <n v="890941"/>
    <m/>
    <m/>
    <s v="WIECHERT BRUCE"/>
    <m/>
    <s v="6015 LATOUR LN"/>
    <x v="1"/>
    <s v="Single-family detached"/>
    <x v="0"/>
    <m/>
    <x v="0"/>
    <m/>
  </r>
  <r>
    <n v="1428"/>
    <x v="0"/>
    <n v="2"/>
    <n v="5481"/>
    <n v="1"/>
    <d v="2002-11-07T00:00:00"/>
    <s v="Single Family Dwelling"/>
    <n v="1"/>
    <s v="Active Bethel Citizens"/>
    <n v="4210147"/>
    <n v="890791"/>
    <m/>
    <m/>
    <s v="WIECHERT BRUCE"/>
    <m/>
    <s v="6008 LATOUR LN"/>
    <x v="1"/>
    <s v="Single-family detached"/>
    <x v="0"/>
    <m/>
    <x v="0"/>
    <m/>
  </r>
  <r>
    <n v="1429"/>
    <x v="0"/>
    <n v="2"/>
    <n v="5482"/>
    <n v="1"/>
    <d v="2002-11-07T00:00:00"/>
    <s v="Single Family Dwelling"/>
    <n v="1"/>
    <s v="Active Bethel Citizens"/>
    <n v="4210638"/>
    <n v="890772"/>
    <m/>
    <m/>
    <s v="WIECHERT BRUCE"/>
    <m/>
    <s v="5922 LATOUR LN"/>
    <x v="1"/>
    <s v="Single-family detached"/>
    <x v="0"/>
    <m/>
    <x v="0"/>
    <m/>
  </r>
  <r>
    <n v="1430"/>
    <x v="0"/>
    <n v="2"/>
    <n v="5556"/>
    <n v="1"/>
    <d v="2002-11-07T00:00:00"/>
    <s v="Single Family Dwelling"/>
    <n v="1"/>
    <s v="Active Bethel Citizens"/>
    <n v="4210071"/>
    <n v="890795"/>
    <m/>
    <m/>
    <s v="BRUCE WIECHERT CUSTOM HOMES"/>
    <m/>
    <s v="6026 LATOUR LN"/>
    <x v="1"/>
    <s v="Single-family detached"/>
    <x v="0"/>
    <m/>
    <x v="0"/>
    <m/>
  </r>
  <r>
    <n v="1431"/>
    <x v="0"/>
    <n v="2"/>
    <n v="4195"/>
    <n v="1"/>
    <d v="2002-11-12T00:00:00"/>
    <s v="Single Family Dwelling"/>
    <n v="1"/>
    <s v="Southeast Neighbors"/>
    <n v="4246903"/>
    <n v="862991"/>
    <m/>
    <m/>
    <s v="JOHNSON ALAN &amp; TWYLAH"/>
    <m/>
    <s v="4350 WENDELL LN"/>
    <x v="1"/>
    <s v="Single-family detached"/>
    <x v="0"/>
    <m/>
    <x v="0"/>
    <m/>
  </r>
  <r>
    <n v="1432"/>
    <x v="0"/>
    <n v="2"/>
    <n v="5307"/>
    <n v="1"/>
    <d v="2002-11-12T00:00:00"/>
    <s v="Single Family Dwelling"/>
    <n v="1"/>
    <s v="Active Bethel Citizens"/>
    <n v="4213334"/>
    <n v="890717"/>
    <m/>
    <s v="Avalon Village Ph 7"/>
    <s v="FOOTE MIKE"/>
    <m/>
    <s v="1674 RILEY LN"/>
    <x v="1"/>
    <s v="Single-family detached"/>
    <x v="0"/>
    <m/>
    <x v="0"/>
    <m/>
  </r>
  <r>
    <n v="1433"/>
    <x v="0"/>
    <n v="2"/>
    <n v="5308"/>
    <n v="1"/>
    <d v="2002-11-12T00:00:00"/>
    <s v="Single Family Dwelling"/>
    <n v="1"/>
    <s v="Active Bethel Citizens"/>
    <n v="4213374"/>
    <n v="890715"/>
    <m/>
    <s v="Avalon Village Ph 7"/>
    <s v="FOOTE MIKE"/>
    <m/>
    <s v="1678 RILEY LN"/>
    <x v="1"/>
    <s v="Single-family detached"/>
    <x v="0"/>
    <m/>
    <x v="0"/>
    <m/>
  </r>
  <r>
    <n v="1434"/>
    <x v="0"/>
    <n v="2"/>
    <n v="5309"/>
    <n v="1"/>
    <d v="2002-11-12T00:00:00"/>
    <s v="Single Family Dwelling"/>
    <n v="1"/>
    <s v="Active Bethel Citizens"/>
    <n v="4213418"/>
    <n v="890712"/>
    <m/>
    <s v="Avalon Village Ph 7"/>
    <s v="FOOTE MIKE"/>
    <m/>
    <s v="1680 RILEY LN"/>
    <x v="1"/>
    <s v="Single-family detached"/>
    <x v="0"/>
    <m/>
    <x v="0"/>
    <m/>
  </r>
  <r>
    <n v="1435"/>
    <x v="0"/>
    <n v="2"/>
    <n v="5372"/>
    <n v="1"/>
    <d v="2002-11-12T00:00:00"/>
    <s v="Single Family Dwelling"/>
    <n v="1"/>
    <s v="Santa Clara Community Organization"/>
    <n v="4227277"/>
    <n v="908974"/>
    <m/>
    <m/>
    <s v="WAGNER GLENN"/>
    <m/>
    <s v="29 SPRINGWOOD DR"/>
    <x v="1"/>
    <s v="Single-family detached"/>
    <x v="0"/>
    <m/>
    <x v="0"/>
    <m/>
  </r>
  <r>
    <n v="1436"/>
    <x v="0"/>
    <n v="2"/>
    <n v="5392"/>
    <n v="1"/>
    <d v="2002-11-14T00:00:00"/>
    <s v="Single Family Dwelling"/>
    <n v="1"/>
    <s v="Northeast Neighbors"/>
    <n v="4241390"/>
    <n v="898946"/>
    <m/>
    <m/>
    <s v="OLDENBURG DON &amp; SLAYTON KERRE"/>
    <m/>
    <s v="3640 MEADOW VIEW DR"/>
    <x v="1"/>
    <s v="Single-family detached"/>
    <x v="0"/>
    <m/>
    <x v="0"/>
    <m/>
  </r>
  <r>
    <n v="1437"/>
    <x v="0"/>
    <n v="2"/>
    <n v="5638"/>
    <n v="1"/>
    <d v="2002-11-14T00:00:00"/>
    <s v="Single Family Dwelling"/>
    <n v="1"/>
    <s v="Harlow Neighbors"/>
    <n v="4250546"/>
    <n v="880528"/>
    <m/>
    <m/>
    <s v="FOGELSTROM CO"/>
    <m/>
    <s v="466 COVEY LN"/>
    <x v="1"/>
    <s v="Single-family detached"/>
    <x v="0"/>
    <m/>
    <x v="0"/>
    <m/>
  </r>
  <r>
    <n v="1438"/>
    <x v="0"/>
    <n v="2"/>
    <n v="4057"/>
    <n v="1"/>
    <d v="2002-11-15T00:00:00"/>
    <s v="Single Family Dwelling"/>
    <n v="1"/>
    <s v="Santa Clara Community Organization"/>
    <n v="4227621"/>
    <n v="908236"/>
    <m/>
    <m/>
    <s v="ANDERSON DEVELOPMENT LLC"/>
    <m/>
    <s v="4608 HONEYCOMB DR"/>
    <x v="1"/>
    <s v="Single-family detached"/>
    <x v="0"/>
    <m/>
    <x v="0"/>
    <m/>
  </r>
  <r>
    <n v="1439"/>
    <x v="0"/>
    <n v="2"/>
    <n v="4831"/>
    <n v="1"/>
    <d v="2002-11-15T00:00:00"/>
    <s v="Single Family Dwelling"/>
    <n v="1"/>
    <s v="Southeast Neighbors"/>
    <n v="4236140"/>
    <n v="863040"/>
    <m/>
    <m/>
    <s v="GAFFNEY KATHLEEN"/>
    <m/>
    <s v="967 BE-ELL PL"/>
    <x v="1"/>
    <s v="Single-family detached"/>
    <x v="0"/>
    <m/>
    <x v="0"/>
    <m/>
  </r>
  <r>
    <n v="1440"/>
    <x v="0"/>
    <n v="2"/>
    <n v="5284"/>
    <n v="1"/>
    <d v="2002-11-15T00:00:00"/>
    <s v="Single Family Dwelling"/>
    <n v="1"/>
    <s v="Northeast Neighbors"/>
    <n v="4241868"/>
    <n v="899025"/>
    <m/>
    <m/>
    <s v="RUHOFF HOMEBUILDERS INC"/>
    <m/>
    <s v="3655 WATERBROOK WAY"/>
    <x v="1"/>
    <s v="Single-family detached"/>
    <x v="0"/>
    <m/>
    <x v="0"/>
    <m/>
  </r>
  <r>
    <n v="1441"/>
    <x v="0"/>
    <n v="2"/>
    <n v="5220"/>
    <n v="1"/>
    <d v="2002-11-18T00:00:00"/>
    <s v="Single Family Dwelling"/>
    <n v="1"/>
    <s v="Santa Clara Community Organization"/>
    <n v="4227694"/>
    <n v="908622"/>
    <m/>
    <m/>
    <s v="HEITMAN CUSTOM HOMES"/>
    <m/>
    <s v="4663 SYMPHONY DR"/>
    <x v="1"/>
    <s v="Single-family detached"/>
    <x v="0"/>
    <m/>
    <x v="0"/>
    <m/>
  </r>
  <r>
    <n v="1442"/>
    <x v="0"/>
    <n v="2"/>
    <n v="5680"/>
    <n v="1"/>
    <d v="2002-11-18T00:00:00"/>
    <s v="Single Family Dwelling"/>
    <n v="1"/>
    <s v="Santa Clara Community Organization"/>
    <n v="4228017"/>
    <n v="908610"/>
    <m/>
    <m/>
    <s v="BRUCE WIECHERT CUSTOM HOMES"/>
    <m/>
    <s v="130 SPRINGWOOD DR"/>
    <x v="1"/>
    <s v="Single-family detached"/>
    <x v="0"/>
    <m/>
    <x v="0"/>
    <m/>
  </r>
  <r>
    <n v="1443"/>
    <x v="0"/>
    <n v="1"/>
    <n v="5690"/>
    <n v="1"/>
    <d v="2002-11-19T00:00:00"/>
    <s v="Single Family Dwelling"/>
    <n v="1"/>
    <s v="Santa Clara Community Organization"/>
    <n v="4229613"/>
    <n v="899388"/>
    <m/>
    <m/>
    <s v="MUSTOE PATRICK"/>
    <m/>
    <s v="84 FEDERAL LN"/>
    <x v="1"/>
    <s v="Single-family detached"/>
    <x v="0"/>
    <m/>
    <x v="0"/>
    <m/>
  </r>
  <r>
    <n v="1444"/>
    <x v="0"/>
    <n v="2"/>
    <n v="5786"/>
    <n v="1"/>
    <d v="2002-11-19T00:00:00"/>
    <s v="Mfg Home Park or Court"/>
    <n v="1"/>
    <s v="Northeast Neighbors"/>
    <n v="4249602"/>
    <n v="893484"/>
    <m/>
    <s v="Summer Oaks"/>
    <s v="WARD JACK"/>
    <m/>
    <s v="3220 CRESCENT AVE, Unit 48"/>
    <x v="1"/>
    <s v="Single-family detached"/>
    <x v="0"/>
    <m/>
    <x v="0"/>
    <m/>
  </r>
  <r>
    <n v="1445"/>
    <x v="0"/>
    <n v="2"/>
    <n v="5377"/>
    <n v="1"/>
    <d v="2002-11-20T00:00:00"/>
    <s v="Single Family Dwelling"/>
    <n v="1"/>
    <s v="River Road Community Organization"/>
    <n v="4229592"/>
    <n v="895235"/>
    <m/>
    <m/>
    <s v="JORDAN SCOTT"/>
    <m/>
    <s v="1840 MANIHI DR"/>
    <x v="1"/>
    <s v="Single-family detached"/>
    <x v="0"/>
    <m/>
    <x v="0"/>
    <m/>
  </r>
  <r>
    <n v="1446"/>
    <x v="0"/>
    <n v="2"/>
    <n v="5642"/>
    <n v="1"/>
    <d v="2002-11-21T00:00:00"/>
    <s v="Single Family Dwelling"/>
    <n v="1"/>
    <s v="Northeast Neighbors"/>
    <n v="4244160"/>
    <n v="899606"/>
    <m/>
    <m/>
    <s v="CHARACTER HOMES"/>
    <m/>
    <s v="3779 MARCELLA DR"/>
    <x v="1"/>
    <s v="Single-family detached"/>
    <x v="0"/>
    <m/>
    <x v="0"/>
    <m/>
  </r>
  <r>
    <n v="1447"/>
    <x v="0"/>
    <n v="2"/>
    <n v="5932"/>
    <n v="1"/>
    <d v="2002-11-21T00:00:00"/>
    <s v="Mfg Home Park or Court"/>
    <n v="1"/>
    <s v="Active Bethel Citizens"/>
    <n v="4215055"/>
    <n v="891734"/>
    <m/>
    <s v="Woodland Park"/>
    <s v="SUN COMMUNITIES OPERATING"/>
    <s v="MCHARGUE CHARLES"/>
    <s v="1699 N TERRY ST, Unit 310"/>
    <x v="1"/>
    <s v="Single-family detached"/>
    <x v="0"/>
    <m/>
    <x v="0"/>
    <m/>
  </r>
  <r>
    <n v="1448"/>
    <x v="0"/>
    <n v="2"/>
    <n v="4970"/>
    <n v="1"/>
    <d v="2002-11-22T00:00:00"/>
    <s v="Single Family Dwelling"/>
    <n v="1"/>
    <s v="River Road Community Organization"/>
    <n v="4231206"/>
    <n v="893425"/>
    <m/>
    <m/>
    <s v="SPRINGER CLAY K"/>
    <m/>
    <s v="83 HOWARD AVE"/>
    <x v="1"/>
    <s v="Single-family detached"/>
    <x v="0"/>
    <m/>
    <x v="0"/>
    <m/>
  </r>
  <r>
    <n v="1449"/>
    <x v="0"/>
    <n v="2"/>
    <n v="5122"/>
    <n v="1"/>
    <d v="2002-11-22T00:00:00"/>
    <s v="Single Family Dwelling"/>
    <n v="1"/>
    <s v="Active Bethel Citizens"/>
    <n v="4210009"/>
    <n v="891190"/>
    <m/>
    <m/>
    <s v="BRUCE WIECHERT CUSTOM HOMES"/>
    <m/>
    <s v="6045 FIRESTONE DR"/>
    <x v="1"/>
    <s v="Single-family detached"/>
    <x v="0"/>
    <m/>
    <x v="0"/>
    <m/>
  </r>
  <r>
    <n v="1450"/>
    <x v="0"/>
    <n v="2"/>
    <n v="5256"/>
    <n v="1"/>
    <d v="2002-11-22T00:00:00"/>
    <s v="Single Family Dwelling"/>
    <n v="1"/>
    <s v="Active Bethel Citizens"/>
    <n v="4219848"/>
    <n v="887719"/>
    <m/>
    <m/>
    <s v="MCKAY A BRUCE"/>
    <m/>
    <s v="4280 FLAGSTAFF ST"/>
    <x v="1"/>
    <s v="Single-family detached"/>
    <x v="0"/>
    <m/>
    <x v="0"/>
    <m/>
  </r>
  <r>
    <n v="1451"/>
    <x v="0"/>
    <n v="2"/>
    <n v="5407"/>
    <n v="1"/>
    <d v="2002-12-02T00:00:00"/>
    <s v="Single Family Dwelling"/>
    <n v="1"/>
    <s v="Northeast Neighbors"/>
    <n v="4241397"/>
    <n v="898534"/>
    <m/>
    <m/>
    <s v="CHIPPS JAMES A &amp; THERESA J"/>
    <m/>
    <s v="3520 MEADOW VIEW DR"/>
    <x v="1"/>
    <s v="Single-family detached"/>
    <x v="0"/>
    <m/>
    <x v="0"/>
    <m/>
  </r>
  <r>
    <n v="1452"/>
    <x v="0"/>
    <n v="2"/>
    <n v="5124"/>
    <n v="1"/>
    <d v="2002-12-03T00:00:00"/>
    <s v="Single Family Dwelling"/>
    <n v="1"/>
    <s v="Active Bethel Citizens"/>
    <n v="4210710"/>
    <n v="890769"/>
    <m/>
    <m/>
    <s v="BRUCE WIECHERT CUSTOM HOMES"/>
    <m/>
    <s v="5910 LATOUR LN"/>
    <x v="1"/>
    <s v="Single-family detached"/>
    <x v="0"/>
    <m/>
    <x v="0"/>
    <m/>
  </r>
  <r>
    <n v="1453"/>
    <x v="0"/>
    <n v="2"/>
    <n v="5895"/>
    <n v="1"/>
    <d v="2002-12-04T00:00:00"/>
    <s v="Single Family Dwelling"/>
    <n v="1"/>
    <s v="Active Bethel Citizens"/>
    <n v="4210572"/>
    <n v="890925"/>
    <m/>
    <m/>
    <s v="BRUCE WIECHERT CUSTOM HOMES"/>
    <m/>
    <s v="5933 LATOUR LN"/>
    <x v="1"/>
    <s v="Single-family detached"/>
    <x v="0"/>
    <m/>
    <x v="0"/>
    <m/>
  </r>
  <r>
    <n v="1454"/>
    <x v="0"/>
    <n v="2"/>
    <n v="5896"/>
    <n v="1"/>
    <d v="2002-12-04T00:00:00"/>
    <s v="Single Family Dwelling"/>
    <n v="1"/>
    <s v="Active Bethel Citizens"/>
    <n v="4209846"/>
    <n v="890712"/>
    <m/>
    <m/>
    <s v="BRUCE WIECHERT CUSTOM HOMES"/>
    <m/>
    <s v="6081 LANDMARK LN"/>
    <x v="1"/>
    <s v="Single-family detached"/>
    <x v="0"/>
    <m/>
    <x v="0"/>
    <m/>
  </r>
  <r>
    <n v="1455"/>
    <x v="0"/>
    <n v="2"/>
    <n v="6131"/>
    <n v="1"/>
    <d v="2002-12-04T00:00:00"/>
    <s v="Mfg Home Park or Court"/>
    <n v="1"/>
    <s v="Active Bethel Citizens"/>
    <n v="4216916"/>
    <n v="892244"/>
    <m/>
    <s v="Briarwood MHP"/>
    <s v="BRIARWOOD ESTATES MOBILE HOME PARK"/>
    <s v="GIBBONS PEGGY"/>
    <s v="4800 BARGER DR, Unit 6"/>
    <x v="1"/>
    <s v="Single-family detached"/>
    <x v="0"/>
    <m/>
    <x v="0"/>
    <m/>
  </r>
  <r>
    <n v="1456"/>
    <x v="0"/>
    <n v="2"/>
    <n v="5619"/>
    <n v="1"/>
    <d v="2002-12-05T00:00:00"/>
    <s v="Single Family Dwelling"/>
    <n v="1"/>
    <s v="Northeast Neighbors"/>
    <n v="4242771"/>
    <n v="896995"/>
    <m/>
    <m/>
    <s v="PARADISE DEVELOPMENT CO"/>
    <m/>
    <s v="1997 LAKEVIEW DR"/>
    <x v="1"/>
    <s v="Single-family detached"/>
    <x v="0"/>
    <m/>
    <x v="0"/>
    <m/>
  </r>
  <r>
    <n v="1457"/>
    <x v="0"/>
    <n v="2"/>
    <n v="5816"/>
    <n v="1"/>
    <d v="2002-12-05T00:00:00"/>
    <s v="Single Family Dwelling"/>
    <n v="1"/>
    <s v="Northeast Neighbors"/>
    <n v="4244591"/>
    <n v="898780"/>
    <m/>
    <m/>
    <s v="D J S INVESTMENTS L L C"/>
    <m/>
    <s v="2280 COMSTOCK AVE"/>
    <x v="1"/>
    <s v="Single-family detached"/>
    <x v="0"/>
    <m/>
    <x v="0"/>
    <m/>
  </r>
  <r>
    <n v="1458"/>
    <x v="0"/>
    <n v="2"/>
    <n v="3483"/>
    <n v="1"/>
    <d v="2002-12-06T00:00:00"/>
    <s v="Single Family Dwelling"/>
    <n v="1"/>
    <s v="Churchill Area Neighbors"/>
    <n v="4224371"/>
    <n v="869658"/>
    <m/>
    <m/>
    <s v="BREEDEN BROS INC--DUPLICATE"/>
    <m/>
    <s v="3321 BENTLEY AVE"/>
    <x v="1"/>
    <s v="Single-family detached"/>
    <x v="0"/>
    <m/>
    <x v="0"/>
    <m/>
  </r>
  <r>
    <n v="1459"/>
    <x v="0"/>
    <n v="2"/>
    <n v="4050"/>
    <n v="1"/>
    <d v="2002-12-09T00:00:00"/>
    <s v="Single Family Dwelling"/>
    <n v="1"/>
    <s v="Churchill Area Neighbors"/>
    <n v="4223267"/>
    <n v="871340"/>
    <m/>
    <m/>
    <s v="LORENZ BILL"/>
    <m/>
    <s v="2928 SUMMIT TERRACE DR"/>
    <x v="1"/>
    <s v="Single-family detached"/>
    <x v="0"/>
    <m/>
    <x v="0"/>
    <m/>
  </r>
  <r>
    <n v="1460"/>
    <x v="0"/>
    <n v="2"/>
    <n v="5658"/>
    <n v="1"/>
    <d v="2002-12-09T00:00:00"/>
    <s v="Single Family Dwelling"/>
    <n v="1"/>
    <s v="Northeast Neighbors"/>
    <n v="4244527"/>
    <n v="898935"/>
    <m/>
    <m/>
    <s v="CHARACTER HOMES"/>
    <m/>
    <s v="2273 COMSTOCK AVE"/>
    <x v="1"/>
    <s v="Single-family detached"/>
    <x v="0"/>
    <m/>
    <x v="0"/>
    <m/>
  </r>
  <r>
    <n v="1461"/>
    <x v="0"/>
    <n v="2"/>
    <n v="5661"/>
    <n v="1"/>
    <d v="2002-12-09T00:00:00"/>
    <s v="Single Family Dwelling"/>
    <n v="1"/>
    <s v="Harlow Neighbors"/>
    <n v="4251052"/>
    <n v="888837"/>
    <m/>
    <m/>
    <s v="L RANDALL BRANT CUSTOM HOMES"/>
    <m/>
    <s v="1138 REGENCY DR"/>
    <x v="1"/>
    <s v="Single-family detached"/>
    <x v="0"/>
    <m/>
    <x v="0"/>
    <m/>
  </r>
  <r>
    <n v="1462"/>
    <x v="0"/>
    <n v="2"/>
    <n v="4726"/>
    <n v="1"/>
    <d v="2002-12-10T00:00:00"/>
    <s v="Single Family Dwelling"/>
    <n v="1"/>
    <s v="Goodpasture Island Neighbors"/>
    <n v="4236875"/>
    <n v="894173"/>
    <m/>
    <m/>
    <s v="R &amp; J DEVELOPMENT LLC"/>
    <m/>
    <s v="3417 LAKESIDE DR"/>
    <x v="1"/>
    <s v="Single-family detached"/>
    <x v="0"/>
    <m/>
    <x v="0"/>
    <m/>
  </r>
  <r>
    <n v="1463"/>
    <x v="0"/>
    <n v="2"/>
    <n v="5641"/>
    <n v="1"/>
    <d v="2002-12-11T00:00:00"/>
    <s v="Single Family Dwelling"/>
    <n v="1"/>
    <s v="Santa Clara Community Organization"/>
    <n v="4232377"/>
    <n v="904123"/>
    <m/>
    <m/>
    <s v="TOUCHSTONE DEVELOPMENT"/>
    <m/>
    <s v="3754 JULIA LP"/>
    <x v="1"/>
    <s v="Single-family detached"/>
    <x v="0"/>
    <m/>
    <x v="0"/>
    <m/>
  </r>
  <r>
    <n v="1464"/>
    <x v="0"/>
    <n v="2"/>
    <n v="5949"/>
    <n v="1"/>
    <d v="2002-12-11T00:00:00"/>
    <s v="Single Family Dwelling"/>
    <n v="1"/>
    <s v="Santa Clara Community Organization"/>
    <n v="4232122"/>
    <n v="903950"/>
    <m/>
    <m/>
    <s v="KONOLD GARY"/>
    <m/>
    <s v="3714 ROBBIE ST"/>
    <x v="1"/>
    <s v="Single-family detached"/>
    <x v="0"/>
    <m/>
    <x v="0"/>
    <m/>
  </r>
  <r>
    <n v="1465"/>
    <x v="0"/>
    <n v="2"/>
    <n v="6052"/>
    <n v="1"/>
    <d v="2002-12-12T00:00:00"/>
    <s v="Single Family Dwelling"/>
    <n v="1"/>
    <s v="Santa Clara Community Organization"/>
    <n v="4227316"/>
    <n v="908560"/>
    <m/>
    <m/>
    <s v="BRUCE WIECHERT CUSTOM HOMES"/>
    <m/>
    <s v="4758 HONEYCOMB DR"/>
    <x v="1"/>
    <s v="Single-family detached"/>
    <x v="0"/>
    <m/>
    <x v="0"/>
    <m/>
  </r>
  <r>
    <n v="1466"/>
    <x v="0"/>
    <n v="2"/>
    <n v="6053"/>
    <n v="1"/>
    <d v="2002-12-12T00:00:00"/>
    <s v="Single Family Dwelling"/>
    <n v="1"/>
    <s v="Active Bethel Citizens"/>
    <n v="4209701"/>
    <n v="890649"/>
    <m/>
    <m/>
    <s v="BRUCE WIECHERT CUSTOM HOMES"/>
    <m/>
    <s v="1520 EYRIE LN"/>
    <x v="1"/>
    <s v="Single-family detached"/>
    <x v="0"/>
    <m/>
    <x v="0"/>
    <m/>
  </r>
  <r>
    <n v="1467"/>
    <x v="0"/>
    <n v="2"/>
    <n v="6055"/>
    <n v="1"/>
    <d v="2002-12-12T00:00:00"/>
    <s v="Single Family Dwelling"/>
    <n v="1"/>
    <s v="Active Bethel Citizens"/>
    <n v="4209848"/>
    <n v="890505"/>
    <m/>
    <m/>
    <s v="BRUCE WIECHERT CUSTOM HOMES"/>
    <m/>
    <s v="1513 EYRIE LN"/>
    <x v="1"/>
    <s v="Single-family detached"/>
    <x v="0"/>
    <m/>
    <x v="0"/>
    <m/>
  </r>
  <r>
    <n v="1146"/>
    <x v="0"/>
    <n v="2"/>
    <n v="3170"/>
    <n v="1"/>
    <d v="2002-07-03T00:00:00"/>
    <s v="Single Family Dwelling"/>
    <n v="1"/>
    <s v="Active Bethel Citizens"/>
    <n v="4214507"/>
    <n v="889001"/>
    <m/>
    <m/>
    <s v="CENTEX HOMES"/>
    <m/>
    <s v="5266 DONOHOE AVE"/>
    <x v="1"/>
    <s v="Single-family detached"/>
    <x v="0"/>
    <m/>
    <x v="0"/>
    <m/>
  </r>
  <r>
    <n v="1147"/>
    <x v="0"/>
    <n v="2"/>
    <n v="2666"/>
    <n v="1"/>
    <d v="2002-07-08T00:00:00"/>
    <s v="Single Family Dwelling"/>
    <n v="1"/>
    <s v="Santa Clara Community Organization"/>
    <n v="4232146"/>
    <n v="904463"/>
    <m/>
    <m/>
    <s v="CASCADE DOOR WINDOW &amp; CONSTRUCTION"/>
    <m/>
    <s v="3828 ROBBIE ST"/>
    <x v="1"/>
    <s v="Single-family detached"/>
    <x v="0"/>
    <m/>
    <x v="0"/>
    <m/>
  </r>
  <r>
    <n v="1148"/>
    <x v="0"/>
    <n v="2"/>
    <n v="2772"/>
    <n v="1"/>
    <d v="2002-07-08T00:00:00"/>
    <s v="Single Family Dwelling"/>
    <n v="1"/>
    <s v="Santa Clara Community Organization"/>
    <n v="4227749"/>
    <n v="908347"/>
    <m/>
    <m/>
    <s v="HEITMAN CUSTOM HOMES"/>
    <m/>
    <s v="4603 SYMPHONY DR"/>
    <x v="1"/>
    <s v="Single-family detached"/>
    <x v="0"/>
    <m/>
    <x v="0"/>
    <m/>
  </r>
  <r>
    <n v="1149"/>
    <x v="0"/>
    <n v="2"/>
    <n v="3240"/>
    <n v="1"/>
    <d v="2002-07-08T00:00:00"/>
    <s v="Single Family Dwelling"/>
    <n v="1"/>
    <s v="Churchill Area Neighbors"/>
    <n v="4221309"/>
    <n v="873333"/>
    <m/>
    <m/>
    <s v="LODGE RANDY"/>
    <m/>
    <s v="2418 FOUR OAKS GRANGE RD"/>
    <x v="1"/>
    <s v="Single-family detached"/>
    <x v="0"/>
    <m/>
    <x v="0"/>
    <m/>
  </r>
  <r>
    <n v="1150"/>
    <x v="0"/>
    <n v="2"/>
    <n v="3303"/>
    <n v="1"/>
    <d v="2002-07-08T00:00:00"/>
    <s v="Single Family Dwelling"/>
    <n v="1"/>
    <s v="Active Bethel Citizens"/>
    <n v="4210155"/>
    <n v="891036"/>
    <m/>
    <m/>
    <s v="BRUCE WIECHERT CUSTOM HOMES"/>
    <m/>
    <s v="6014 FIRESTONE DR"/>
    <x v="1"/>
    <s v="Single-family detached"/>
    <x v="0"/>
    <m/>
    <x v="0"/>
    <m/>
  </r>
  <r>
    <n v="1151"/>
    <x v="0"/>
    <n v="2"/>
    <n v="3235"/>
    <n v="1"/>
    <d v="2002-07-10T00:00:00"/>
    <s v="Single Family Dwelling"/>
    <n v="1"/>
    <s v="Active Bethel Citizens"/>
    <n v="4212889"/>
    <n v="889549"/>
    <m/>
    <m/>
    <s v="HAYDEN HOMES"/>
    <m/>
    <s v="5588 AUSTIN WAY"/>
    <x v="1"/>
    <s v="Single-family detached"/>
    <x v="0"/>
    <m/>
    <x v="0"/>
    <m/>
  </r>
  <r>
    <n v="1152"/>
    <x v="0"/>
    <n v="2"/>
    <n v="3236"/>
    <n v="1"/>
    <d v="2002-07-10T00:00:00"/>
    <s v="Single Family Dwelling"/>
    <n v="1"/>
    <s v="Active Bethel Citizens"/>
    <n v="4212704"/>
    <n v="889358"/>
    <m/>
    <m/>
    <s v="HAYDEN HOMES"/>
    <m/>
    <s v="1245 COLTON WAY"/>
    <x v="1"/>
    <s v="Single-family detached"/>
    <x v="0"/>
    <m/>
    <x v="0"/>
    <m/>
  </r>
  <r>
    <n v="1153"/>
    <x v="0"/>
    <n v="2"/>
    <n v="3250"/>
    <n v="1"/>
    <d v="2002-07-10T00:00:00"/>
    <s v="Single Family Dwelling"/>
    <n v="1"/>
    <s v="Active Bethel Citizens"/>
    <n v="4212804"/>
    <n v="889442"/>
    <m/>
    <m/>
    <s v="HAYDEN HOMES"/>
    <m/>
    <s v="1280 PEETS CT"/>
    <x v="1"/>
    <s v="Single-family detached"/>
    <x v="0"/>
    <m/>
    <x v="0"/>
    <m/>
  </r>
  <r>
    <n v="1154"/>
    <x v="0"/>
    <n v="2"/>
    <n v="3251"/>
    <n v="1"/>
    <d v="2002-07-10T00:00:00"/>
    <s v="Single Family Dwelling"/>
    <n v="1"/>
    <s v="Active Bethel Citizens"/>
    <n v="4212707"/>
    <n v="889418"/>
    <m/>
    <m/>
    <s v="HAYDEN HOMES"/>
    <m/>
    <s v="1259 COLTON WAY"/>
    <x v="1"/>
    <s v="Single-family detached"/>
    <x v="0"/>
    <m/>
    <x v="0"/>
    <m/>
  </r>
  <r>
    <n v="1155"/>
    <x v="0"/>
    <n v="2"/>
    <n v="3252"/>
    <n v="1"/>
    <d v="2002-07-10T00:00:00"/>
    <s v="Single Family Dwelling"/>
    <n v="1"/>
    <s v="Active Bethel Citizens"/>
    <n v="4212958"/>
    <n v="889287"/>
    <m/>
    <m/>
    <s v="HAYDEN HOMES"/>
    <m/>
    <s v="1247 PEETS CT"/>
    <x v="1"/>
    <s v="Single-family detached"/>
    <x v="0"/>
    <m/>
    <x v="0"/>
    <m/>
  </r>
  <r>
    <n v="1156"/>
    <x v="0"/>
    <n v="2"/>
    <n v="3335"/>
    <n v="1"/>
    <d v="2002-07-10T00:00:00"/>
    <s v="Single Family Dwelling"/>
    <n v="1"/>
    <s v="Santa Clara Community Organization"/>
    <n v="4226565"/>
    <n v="905258"/>
    <m/>
    <m/>
    <s v="BRUCE WIECHERT CUSTOM HOMES"/>
    <m/>
    <s v="444 NAISMITH BLVD"/>
    <x v="1"/>
    <s v="Single-family detached"/>
    <x v="0"/>
    <m/>
    <x v="0"/>
    <m/>
  </r>
  <r>
    <n v="1157"/>
    <x v="0"/>
    <n v="1"/>
    <n v="3529"/>
    <n v="1"/>
    <d v="2002-07-11T00:00:00"/>
    <s v="Single Family Dwelling"/>
    <n v="1"/>
    <s v="Northeast Neighbors"/>
    <n v="4250078"/>
    <n v="896249"/>
    <m/>
    <m/>
    <s v="ANSLOW &amp; DEGENEAULT"/>
    <m/>
    <s v="3383 ANTIGUA DR"/>
    <x v="1"/>
    <s v="Single-family detached"/>
    <x v="0"/>
    <m/>
    <x v="0"/>
    <m/>
  </r>
  <r>
    <n v="1158"/>
    <x v="0"/>
    <n v="2"/>
    <n v="2859"/>
    <n v="1"/>
    <d v="2002-07-11T00:00:00"/>
    <s v="Apartment  1-4 Units"/>
    <n v="2"/>
    <s v="South University Neighborhood Association"/>
    <n v="4243342"/>
    <n v="875371"/>
    <m/>
    <m/>
    <s v="HANSEN GEORGE G &amp; MARY A"/>
    <m/>
    <s v="962 E 18TH AVE"/>
    <x v="1"/>
    <s v="Two to four units"/>
    <x v="1"/>
    <m/>
    <x v="1"/>
    <s v="Yes"/>
  </r>
  <r>
    <n v="1159"/>
    <x v="0"/>
    <n v="2"/>
    <n v="3210"/>
    <n v="1"/>
    <d v="2002-07-11T00:00:00"/>
    <s v="Single Family Dwelling"/>
    <n v="1"/>
    <s v="Harlow Neighbors"/>
    <n v="4250328"/>
    <n v="879458"/>
    <m/>
    <m/>
    <s v="MASADA DEVELOPMENT INC"/>
    <m/>
    <s v="3720 BARDELL AVE"/>
    <x v="1"/>
    <s v="Single-family detached"/>
    <x v="0"/>
    <m/>
    <x v="0"/>
    <m/>
  </r>
  <r>
    <n v="1160"/>
    <x v="0"/>
    <n v="2"/>
    <n v="2766"/>
    <n v="1"/>
    <d v="2002-07-12T00:00:00"/>
    <s v="Single Family Dwelling"/>
    <n v="1"/>
    <s v="Harlow Neighbors"/>
    <n v="4250682"/>
    <n v="880240"/>
    <m/>
    <m/>
    <s v="FOGELSTROM CO"/>
    <m/>
    <s v="487 COVEY LN"/>
    <x v="1"/>
    <s v="Single-family detached"/>
    <x v="0"/>
    <m/>
    <x v="0"/>
    <m/>
  </r>
  <r>
    <n v="1161"/>
    <x v="0"/>
    <n v="2"/>
    <n v="3137"/>
    <n v="1"/>
    <d v="2002-07-12T00:00:00"/>
    <s v="Single Family Dwelling"/>
    <n v="1"/>
    <s v="Northeast Neighbors"/>
    <n v="4243032"/>
    <n v="900123"/>
    <m/>
    <m/>
    <s v="PLUEARD JEFF &amp; WENDY"/>
    <m/>
    <s v="3779 STERLING WOODS DR"/>
    <x v="1"/>
    <s v="Single-family detached"/>
    <x v="0"/>
    <m/>
    <x v="0"/>
    <m/>
  </r>
  <r>
    <n v="1162"/>
    <x v="0"/>
    <n v="2"/>
    <n v="3264"/>
    <n v="1"/>
    <d v="2002-07-12T00:00:00"/>
    <s v="Single Family Dwelling"/>
    <n v="1"/>
    <s v="Santa Clara Community Organization"/>
    <n v="4226791"/>
    <n v="899702"/>
    <m/>
    <m/>
    <s v="SURMEIER STEVEN H"/>
    <m/>
    <s v="2796 LA DARRAH ST"/>
    <x v="1"/>
    <s v="Single-family detached"/>
    <x v="0"/>
    <m/>
    <x v="0"/>
    <m/>
  </r>
  <r>
    <n v="1163"/>
    <x v="0"/>
    <n v="2"/>
    <n v="3368"/>
    <n v="1"/>
    <d v="2002-07-12T00:00:00"/>
    <s v="Single Family Dwelling"/>
    <n v="1"/>
    <s v="Santa Clara Community Organization"/>
    <n v="4226352"/>
    <n v="905048"/>
    <m/>
    <m/>
    <s v="WEST COAST ENTERPRISES INC"/>
    <m/>
    <s v="398 MACKIN AVE"/>
    <x v="1"/>
    <s v="Single-family detached"/>
    <x v="0"/>
    <m/>
    <x v="0"/>
    <m/>
  </r>
  <r>
    <n v="1164"/>
    <x v="0"/>
    <n v="2"/>
    <n v="3375"/>
    <n v="1"/>
    <d v="2002-07-12T00:00:00"/>
    <s v="Mfg Home - Not in a Park"/>
    <n v="1"/>
    <s v="Santa Clara Community Organization"/>
    <n v="4230911"/>
    <n v="903366"/>
    <m/>
    <m/>
    <s v="CONSER HOMES INC"/>
    <m/>
    <s v="3615 RIVERCREST DR"/>
    <x v="1"/>
    <s v="Single-family detached"/>
    <x v="0"/>
    <m/>
    <x v="0"/>
    <m/>
  </r>
  <r>
    <n v="1165"/>
    <x v="0"/>
    <n v="2"/>
    <n v="1966"/>
    <n v="1"/>
    <d v="2002-07-15T00:00:00"/>
    <s v="Single Family Dwelling"/>
    <n v="1"/>
    <s v="Southeast Neighbors"/>
    <n v="4246992"/>
    <n v="862664"/>
    <m/>
    <m/>
    <s v="LANE STEVE &amp; CINDY"/>
    <m/>
    <s v="2058 WHY WORRY LN"/>
    <x v="1"/>
    <s v="Single-family detached"/>
    <x v="0"/>
    <m/>
    <x v="0"/>
    <m/>
  </r>
  <r>
    <n v="1166"/>
    <x v="0"/>
    <n v="2"/>
    <n v="3379"/>
    <n v="1"/>
    <d v="2002-07-15T00:00:00"/>
    <s v="Mfg Home Park or Court"/>
    <n v="1"/>
    <s v="Active Bethel Citizens"/>
    <n v="4214949"/>
    <n v="888055"/>
    <m/>
    <m/>
    <s v="DANELAND MBL HOME PARK LLC"/>
    <s v="THOMPSON WILLIAM  A"/>
    <s v="1199 N TERRY ST, Unit 173"/>
    <x v="1"/>
    <s v="Single-family detached"/>
    <x v="0"/>
    <m/>
    <x v="0"/>
    <m/>
  </r>
  <r>
    <n v="1167"/>
    <x v="0"/>
    <n v="2"/>
    <n v="3575"/>
    <n v="1"/>
    <d v="2002-07-15T00:00:00"/>
    <s v="Mfg Home Park or Court"/>
    <n v="1"/>
    <s v="West Eugene Community Organization"/>
    <n v="4221599"/>
    <n v="877190"/>
    <m/>
    <s v="Churchill Meadows"/>
    <s v="CHURCHILL MEADOWS LLC"/>
    <s v="EASTMAN JAMES A"/>
    <s v="1415 S BERTELSEN RD, Unit 60"/>
    <x v="1"/>
    <s v="Single-family detached"/>
    <x v="0"/>
    <m/>
    <x v="0"/>
    <m/>
  </r>
  <r>
    <n v="1168"/>
    <x v="0"/>
    <n v="2"/>
    <n v="2063"/>
    <n v="1"/>
    <d v="2002-07-16T00:00:00"/>
    <s v="Single Family Dwelling"/>
    <n v="1"/>
    <s v="Northeast Neighbors"/>
    <n v="4243480"/>
    <n v="898861"/>
    <m/>
    <m/>
    <s v="VALLEY BUILDERS"/>
    <m/>
    <s v="2120 ASHBURY DR"/>
    <x v="1"/>
    <s v="Single-family detached"/>
    <x v="0"/>
    <m/>
    <x v="0"/>
    <m/>
  </r>
  <r>
    <n v="1169"/>
    <x v="0"/>
    <n v="2"/>
    <n v="2383"/>
    <n v="1"/>
    <d v="2002-07-16T00:00:00"/>
    <s v="Apartment  20+ Units"/>
    <n v="54"/>
    <s v="Downtown Neighborhood Association"/>
    <n v="4240180"/>
    <n v="878201"/>
    <s v="Other Retail-Apparel/Acc."/>
    <s v="Aurora Building"/>
    <s v="ST VINCENT DE PAUL SOCIETY-DUPLICAT"/>
    <s v="AURORA BUILDING"/>
    <s v="100 E 11TH AVE"/>
    <x v="1"/>
    <s v="Five or more units"/>
    <x v="1"/>
    <s v="Units confirmed."/>
    <x v="1"/>
    <s v="Yes"/>
  </r>
  <r>
    <n v="1170"/>
    <x v="0"/>
    <n v="2"/>
    <n v="2569"/>
    <n v="1"/>
    <d v="2002-07-16T00:00:00"/>
    <s v="Single Family Dwelling"/>
    <n v="1"/>
    <s v="Active Bethel Citizens"/>
    <n v="4213590"/>
    <n v="890393"/>
    <m/>
    <s v="Avalon Village Phase 7"/>
    <s v="FOOTE DEVELOPMENT COMPANY"/>
    <m/>
    <s v="1625 RILEY LN"/>
    <x v="1"/>
    <s v="Single-family detached"/>
    <x v="0"/>
    <m/>
    <x v="0"/>
    <m/>
  </r>
  <r>
    <n v="1171"/>
    <x v="0"/>
    <n v="2"/>
    <n v="2570"/>
    <n v="1"/>
    <d v="2002-07-16T00:00:00"/>
    <s v="Single Family Dwelling"/>
    <n v="1"/>
    <s v="Active Bethel Citizens"/>
    <n v="4213548"/>
    <n v="890393"/>
    <m/>
    <s v="Avalon Village Phase 7"/>
    <s v="FOOTE DEVELOPMENT COMPANY"/>
    <m/>
    <s v="1623 RILEY LN"/>
    <x v="1"/>
    <s v="Single-family detached"/>
    <x v="0"/>
    <m/>
    <x v="0"/>
    <m/>
  </r>
  <r>
    <n v="1172"/>
    <x v="0"/>
    <n v="2"/>
    <n v="2571"/>
    <n v="1"/>
    <d v="2002-07-16T00:00:00"/>
    <s v="Single Family Dwelling"/>
    <n v="1"/>
    <s v="Active Bethel Citizens"/>
    <n v="4213505"/>
    <n v="890394"/>
    <m/>
    <s v="Avalon Village Phase 7"/>
    <s v="FOOTE DEVELOPMENT COMPANY"/>
    <m/>
    <s v="1619 RILEY LN"/>
    <x v="1"/>
    <s v="Single-family detached"/>
    <x v="0"/>
    <m/>
    <x v="0"/>
    <m/>
  </r>
  <r>
    <n v="1173"/>
    <x v="0"/>
    <n v="2"/>
    <n v="2948"/>
    <n v="1"/>
    <d v="2002-07-17T00:00:00"/>
    <s v="Single Family Dwelling"/>
    <n v="1"/>
    <s v="Churchill Area Neighbors"/>
    <n v="4226877"/>
    <n v="870713"/>
    <m/>
    <m/>
    <s v="HEITMAN CUSTOM HOMES"/>
    <m/>
    <s v="3097 SKYVIEW LN"/>
    <x v="1"/>
    <s v="Single-family detached"/>
    <x v="0"/>
    <m/>
    <x v="0"/>
    <m/>
  </r>
  <r>
    <n v="1174"/>
    <x v="0"/>
    <n v="2"/>
    <n v="2047"/>
    <n v="1"/>
    <d v="2002-07-18T00:00:00"/>
    <s v="Single Family Dwelling"/>
    <n v="1"/>
    <s v="Santa Clara Community Organization"/>
    <n v="4227478"/>
    <n v="908975"/>
    <m/>
    <m/>
    <s v="ASHCRAFT RYAN &amp; STERN GLEN"/>
    <m/>
    <s v="77 SPRINGWOOD DR"/>
    <x v="1"/>
    <s v="Single-family detached"/>
    <x v="0"/>
    <m/>
    <x v="0"/>
    <m/>
  </r>
  <r>
    <n v="1175"/>
    <x v="0"/>
    <n v="2"/>
    <n v="3258"/>
    <n v="1"/>
    <d v="2002-07-18T00:00:00"/>
    <s v="Single Family Dwelling"/>
    <n v="1"/>
    <s v="Santa Clara Community Organization"/>
    <n v="4226628"/>
    <n v="905243"/>
    <m/>
    <m/>
    <s v="BRUCE WIECHERT CUSTOM HOMES"/>
    <m/>
    <s v="434 NAISMITH BLVD"/>
    <x v="1"/>
    <s v="Single-family detached"/>
    <x v="0"/>
    <m/>
    <x v="0"/>
    <m/>
  </r>
  <r>
    <n v="1176"/>
    <x v="0"/>
    <n v="2"/>
    <n v="2988"/>
    <n v="1"/>
    <d v="2002-07-19T00:00:00"/>
    <s v="Single Family Dwelling"/>
    <n v="1"/>
    <s v="Jefferson Westside Neighbors"/>
    <n v="4233516"/>
    <n v="879441"/>
    <m/>
    <m/>
    <s v="BOLMAN ROBERT"/>
    <m/>
    <s v="882 ALMADEN ST"/>
    <x v="1"/>
    <s v="Single-family detached"/>
    <x v="0"/>
    <m/>
    <x v="0"/>
    <m/>
  </r>
  <r>
    <n v="1177"/>
    <x v="0"/>
    <n v="2"/>
    <n v="3514"/>
    <n v="1"/>
    <d v="2002-07-19T00:00:00"/>
    <s v="Single Family Dwelling"/>
    <n v="1"/>
    <s v="Santa Clara Community Organization"/>
    <n v="4228075"/>
    <n v="904057"/>
    <m/>
    <m/>
    <s v="BRUCE WIECHERT CUSTOM HOMES"/>
    <m/>
    <s v="3679 COUNTRYSIDE LN"/>
    <x v="1"/>
    <s v="Single-family detached"/>
    <x v="0"/>
    <m/>
    <x v="0"/>
    <m/>
  </r>
  <r>
    <n v="1178"/>
    <x v="0"/>
    <n v="2"/>
    <n v="3019"/>
    <n v="1"/>
    <d v="2002-07-22T00:00:00"/>
    <s v="Single Family Dwelling"/>
    <n v="1"/>
    <s v="Laurel Hill Valley Citizens"/>
    <n v="4249811"/>
    <n v="873503"/>
    <m/>
    <m/>
    <s v="WARD FRED &amp; PEGGY"/>
    <m/>
    <s v="2192 SUNTREK DR"/>
    <x v="1"/>
    <s v="Single-family detached"/>
    <x v="0"/>
    <m/>
    <x v="0"/>
    <m/>
  </r>
  <r>
    <n v="1179"/>
    <x v="0"/>
    <n v="2"/>
    <n v="3201"/>
    <n v="1"/>
    <d v="2002-07-22T00:00:00"/>
    <s v="Single Family Dwelling"/>
    <n v="1"/>
    <s v="Northeast Neighbors"/>
    <n v="4243927"/>
    <n v="898849"/>
    <m/>
    <m/>
    <s v="REGENCY HOMES INC"/>
    <m/>
    <s v="2198 ASHBURY DR"/>
    <x v="1"/>
    <s v="Single-family detached"/>
    <x v="0"/>
    <m/>
    <x v="0"/>
    <m/>
  </r>
  <r>
    <n v="1180"/>
    <x v="0"/>
    <n v="2"/>
    <n v="3338"/>
    <n v="1"/>
    <d v="2002-07-22T00:00:00"/>
    <s v="Single Family Dwelling"/>
    <n v="1"/>
    <s v="Santa Clara Community Organization"/>
    <n v="4232535"/>
    <n v="904026"/>
    <m/>
    <m/>
    <s v="ASTRAUSKAS PETRS &amp; LAIMA"/>
    <m/>
    <s v="3749 JULIA LP"/>
    <x v="1"/>
    <s v="Single-family detached"/>
    <x v="0"/>
    <m/>
    <x v="0"/>
    <m/>
  </r>
  <r>
    <n v="1181"/>
    <x v="0"/>
    <n v="2"/>
    <n v="3852"/>
    <n v="1"/>
    <d v="2002-07-22T00:00:00"/>
    <s v="Mfg Home Park or Court"/>
    <n v="1"/>
    <s v="Santa Clara Community Organization"/>
    <n v="4224501"/>
    <n v="898092"/>
    <m/>
    <s v="Gainsborough"/>
    <s v="FORE-WARD INVESTMENTS"/>
    <m/>
    <s v="2488 NORTHAMPTON RD, Unit 32"/>
    <x v="1"/>
    <s v="Single-family detached"/>
    <x v="0"/>
    <m/>
    <x v="0"/>
    <m/>
  </r>
  <r>
    <n v="1182"/>
    <x v="0"/>
    <n v="2"/>
    <n v="2566"/>
    <n v="1"/>
    <d v="2002-07-23T00:00:00"/>
    <s v="Single Family Dwelling"/>
    <n v="1"/>
    <s v="Active Bethel Citizens"/>
    <n v="4213520"/>
    <n v="890455"/>
    <m/>
    <s v="Avalon Village Phase 7"/>
    <s v="FOOTE DEVELOPMENT COMPANY"/>
    <m/>
    <s v="1629 RILEY LN"/>
    <x v="1"/>
    <s v="Single-family detached"/>
    <x v="0"/>
    <m/>
    <x v="0"/>
    <m/>
  </r>
  <r>
    <n v="1183"/>
    <x v="0"/>
    <n v="2"/>
    <n v="2567"/>
    <n v="1"/>
    <d v="2002-07-23T00:00:00"/>
    <s v="Single Family Dwelling"/>
    <n v="1"/>
    <s v="Active Bethel Citizens"/>
    <n v="4213583"/>
    <n v="890454"/>
    <m/>
    <s v="Avalon Village Phase 7"/>
    <s v="FOOTE DEVELOPMENT COMPANY"/>
    <m/>
    <s v="1627 RILEY LN"/>
    <x v="1"/>
    <s v="Single-family detached"/>
    <x v="0"/>
    <m/>
    <x v="0"/>
    <m/>
  </r>
  <r>
    <n v="1184"/>
    <x v="0"/>
    <n v="2"/>
    <n v="3253"/>
    <n v="1"/>
    <d v="2002-07-23T00:00:00"/>
    <s v="Single Family Dwelling"/>
    <n v="1"/>
    <s v="Active Bethel Citizens"/>
    <n v="4212709"/>
    <n v="889477"/>
    <m/>
    <m/>
    <s v="HAYDEN HOMES"/>
    <m/>
    <s v="1277 COLTON WAY"/>
    <x v="1"/>
    <s v="Single-family detached"/>
    <x v="0"/>
    <m/>
    <x v="0"/>
    <m/>
  </r>
  <r>
    <n v="1185"/>
    <x v="0"/>
    <n v="2"/>
    <n v="3254"/>
    <n v="1"/>
    <d v="2002-07-23T00:00:00"/>
    <s v="Single Family Dwelling"/>
    <n v="1"/>
    <s v="Active Bethel Citizens"/>
    <n v="4212702"/>
    <n v="889299"/>
    <m/>
    <m/>
    <s v="HAYDEN HOMES"/>
    <m/>
    <s v="1237 COLTON WAY"/>
    <x v="1"/>
    <s v="Single-family detached"/>
    <x v="0"/>
    <m/>
    <x v="0"/>
    <m/>
  </r>
  <r>
    <n v="1186"/>
    <x v="0"/>
    <n v="2"/>
    <n v="3343"/>
    <n v="1"/>
    <d v="2002-07-23T00:00:00"/>
    <s v="Single Family Dwelling"/>
    <n v="1"/>
    <s v="Southeast Neighbors"/>
    <n v="4245526"/>
    <n v="860488"/>
    <m/>
    <m/>
    <s v="BATCHELOR JACK JR"/>
    <m/>
    <s v="4955 HUNTERS GLEN DR"/>
    <x v="1"/>
    <s v="Single-family detached"/>
    <x v="0"/>
    <m/>
    <x v="0"/>
    <m/>
  </r>
  <r>
    <n v="1187"/>
    <x v="0"/>
    <n v="2"/>
    <n v="3392"/>
    <n v="1"/>
    <d v="2002-07-23T00:00:00"/>
    <s v="Single Family Dwelling"/>
    <n v="1"/>
    <s v="Harlow Neighbors"/>
    <n v="4250541"/>
    <n v="880369"/>
    <m/>
    <m/>
    <s v="FOGELSTROM CO"/>
    <m/>
    <s v="478 COVEY LN"/>
    <x v="1"/>
    <s v="Single-family detached"/>
    <x v="0"/>
    <m/>
    <x v="0"/>
    <m/>
  </r>
  <r>
    <n v="1188"/>
    <x v="0"/>
    <n v="1"/>
    <n v="4840"/>
    <n v="1"/>
    <d v="2002-07-24T00:00:00"/>
    <s v="Single Family Dwelling"/>
    <n v="1"/>
    <s v="River Road Community Organization"/>
    <n v="4232223"/>
    <n v="890418"/>
    <m/>
    <m/>
    <s v="WELWYN GROUP L L C"/>
    <m/>
    <s v="1122 STEVI SHAY LN"/>
    <x v="1"/>
    <s v="Single-family detached"/>
    <x v="0"/>
    <m/>
    <x v="0"/>
    <m/>
  </r>
  <r>
    <n v="1189"/>
    <x v="0"/>
    <n v="2"/>
    <n v="2375"/>
    <n v="1"/>
    <d v="2002-07-24T00:00:00"/>
    <s v="Single Family Dwelling"/>
    <n v="1"/>
    <s v="Santa Clara Community Organization"/>
    <n v="4228187"/>
    <n v="908918"/>
    <m/>
    <m/>
    <s v="RUHOFF HOMEBUILDERS INC"/>
    <m/>
    <s v="187 SPRINGWOOD DR"/>
    <x v="1"/>
    <s v="Single-family detached"/>
    <x v="0"/>
    <m/>
    <x v="0"/>
    <m/>
  </r>
  <r>
    <n v="1190"/>
    <x v="0"/>
    <n v="2"/>
    <n v="2507"/>
    <n v="1"/>
    <d v="2002-07-24T00:00:00"/>
    <s v="Single Family Dwelling"/>
    <n v="1"/>
    <s v="Active Bethel Citizens"/>
    <n v="4219151"/>
    <n v="885966"/>
    <m/>
    <m/>
    <s v="RAINBOW LAKE LLC"/>
    <m/>
    <s v="603 HANOVER ST"/>
    <x v="1"/>
    <s v="Single-family detached"/>
    <x v="0"/>
    <m/>
    <x v="0"/>
    <m/>
  </r>
  <r>
    <n v="1191"/>
    <x v="0"/>
    <n v="2"/>
    <n v="2509"/>
    <n v="1"/>
    <d v="2002-07-24T00:00:00"/>
    <s v="Single Family Dwelling"/>
    <n v="1"/>
    <s v="Active Bethel Citizens"/>
    <n v="4219117"/>
    <n v="885968"/>
    <m/>
    <m/>
    <s v="RAINBOW LAKE LLC"/>
    <m/>
    <s v="613 HANOVER ST"/>
    <x v="1"/>
    <s v="Single-family detached"/>
    <x v="0"/>
    <m/>
    <x v="0"/>
    <m/>
  </r>
  <r>
    <n v="1192"/>
    <x v="0"/>
    <n v="2"/>
    <n v="2510"/>
    <n v="1"/>
    <d v="2002-07-24T00:00:00"/>
    <s v="Single Family Dwelling"/>
    <n v="1"/>
    <s v="Active Bethel Citizens"/>
    <n v="4219131"/>
    <n v="886021"/>
    <m/>
    <m/>
    <s v="RAINBOW LAKE LLC"/>
    <m/>
    <s v="623 HANOVER ST"/>
    <x v="1"/>
    <s v="Single-family detached"/>
    <x v="0"/>
    <m/>
    <x v="0"/>
    <m/>
  </r>
  <r>
    <n v="1193"/>
    <x v="0"/>
    <n v="2"/>
    <n v="2511"/>
    <n v="1"/>
    <d v="2002-07-24T00:00:00"/>
    <s v="Single Family Dwelling"/>
    <n v="1"/>
    <s v="Active Bethel Citizens"/>
    <n v="4219164"/>
    <n v="886019"/>
    <m/>
    <m/>
    <s v="RAINBOW LAKE LLC"/>
    <m/>
    <s v="633 HANOVER ST"/>
    <x v="1"/>
    <s v="Single-family detached"/>
    <x v="0"/>
    <m/>
    <x v="0"/>
    <m/>
  </r>
  <r>
    <n v="1194"/>
    <x v="0"/>
    <n v="2"/>
    <n v="3237"/>
    <n v="1"/>
    <d v="2002-07-25T00:00:00"/>
    <s v="Single Family Dwelling"/>
    <n v="1"/>
    <s v="Northeast Neighbors"/>
    <n v="4244825"/>
    <n v="898772"/>
    <m/>
    <m/>
    <s v="PUBOLS BILL &amp; LAURIE"/>
    <m/>
    <s v="2310 COMSTOCK AVE"/>
    <x v="1"/>
    <s v="Single-family detached"/>
    <x v="0"/>
    <m/>
    <x v="0"/>
    <m/>
  </r>
  <r>
    <n v="1195"/>
    <x v="0"/>
    <n v="2"/>
    <n v="3460"/>
    <n v="1"/>
    <d v="2002-07-25T00:00:00"/>
    <s v="Mfg Home Park or Court"/>
    <n v="1"/>
    <s v="Northeast Neighbors"/>
    <n v="4249602"/>
    <n v="893484"/>
    <m/>
    <s v="Summer Oaks"/>
    <s v="SUMMEROAKS"/>
    <s v="WARD JACK"/>
    <s v="3220 CRESCENT AVE, Unit 80"/>
    <x v="1"/>
    <s v="Single-family detached"/>
    <x v="0"/>
    <m/>
    <x v="0"/>
    <m/>
  </r>
  <r>
    <n v="1196"/>
    <x v="0"/>
    <n v="2"/>
    <n v="3054"/>
    <n v="1"/>
    <d v="2002-07-26T00:00:00"/>
    <s v="Single Family Dwelling"/>
    <n v="1"/>
    <s v="Harlow Neighbors"/>
    <n v="4250777"/>
    <n v="889512"/>
    <m/>
    <m/>
    <s v="PARADISE DEVELOPMENT"/>
    <m/>
    <s v="3459 SUSSEX ST"/>
    <x v="1"/>
    <s v="Single-family detached"/>
    <x v="0"/>
    <m/>
    <x v="0"/>
    <m/>
  </r>
  <r>
    <n v="1197"/>
    <x v="0"/>
    <n v="2"/>
    <n v="3596"/>
    <n v="1"/>
    <d v="2002-07-26T00:00:00"/>
    <s v="Single Family Dwelling"/>
    <n v="1"/>
    <s v="Santa Clara Community Organization"/>
    <n v="4227554"/>
    <n v="908655"/>
    <m/>
    <m/>
    <s v="BRUCE WIECHERT CUSTOM HOMES"/>
    <m/>
    <s v="4670 SYMPHONY DR"/>
    <x v="1"/>
    <s v="Single-family detached"/>
    <x v="0"/>
    <m/>
    <x v="0"/>
    <m/>
  </r>
  <r>
    <n v="1198"/>
    <x v="0"/>
    <n v="2"/>
    <n v="3644"/>
    <n v="1"/>
    <d v="2002-07-26T00:00:00"/>
    <s v="Single Family Dwelling"/>
    <n v="1"/>
    <s v="Santa Clara Community Organization"/>
    <n v="4227906"/>
    <n v="903817"/>
    <m/>
    <m/>
    <s v="BRUCE WIECHERT CUSTOM HOMES"/>
    <m/>
    <s v="3640 COUNTRYSIDE LN"/>
    <x v="1"/>
    <s v="Single-family detached"/>
    <x v="0"/>
    <m/>
    <x v="0"/>
    <m/>
  </r>
  <r>
    <n v="1199"/>
    <x v="0"/>
    <n v="2"/>
    <n v="3345"/>
    <n v="1"/>
    <d v="2002-07-29T00:00:00"/>
    <s v="Mfg Home - Not in a Park"/>
    <n v="1"/>
    <s v="Active Bethel Citizens"/>
    <n v="4214715"/>
    <n v="890900"/>
    <m/>
    <s v="West Eugene Village"/>
    <s v="EUGENE SALES CENTER"/>
    <m/>
    <s v="5211 GOLDEN EAGLE DR"/>
    <x v="1"/>
    <s v="Single-family detached"/>
    <x v="0"/>
    <m/>
    <x v="0"/>
    <m/>
  </r>
  <r>
    <n v="1200"/>
    <x v="0"/>
    <n v="2"/>
    <n v="2803"/>
    <n v="1"/>
    <d v="2002-07-30T00:00:00"/>
    <s v="Single Family Dwelling"/>
    <n v="1"/>
    <s v="Goodpasture Island Neighbors"/>
    <n v="4236309"/>
    <n v="895265"/>
    <m/>
    <m/>
    <s v="SORRIC RICK"/>
    <m/>
    <s v="3333 RIVERPLACE DR"/>
    <x v="1"/>
    <s v="Single-family detached"/>
    <x v="0"/>
    <m/>
    <x v="0"/>
    <m/>
  </r>
  <r>
    <n v="1201"/>
    <x v="0"/>
    <n v="2"/>
    <n v="3272"/>
    <n v="1"/>
    <d v="2002-07-30T00:00:00"/>
    <s v="Single Family Dwelling"/>
    <n v="1"/>
    <s v="Churchill Area Neighbors"/>
    <n v="4229521"/>
    <n v="869991"/>
    <m/>
    <m/>
    <s v="DAVIS WILLIAM &amp; TANYA"/>
    <m/>
    <s v="2470 RIDGEMONT DR"/>
    <x v="1"/>
    <s v="Single-family detached"/>
    <x v="0"/>
    <m/>
    <x v="0"/>
    <m/>
  </r>
  <r>
    <n v="1202"/>
    <x v="0"/>
    <n v="2"/>
    <n v="3446"/>
    <n v="1"/>
    <d v="2002-07-30T00:00:00"/>
    <s v="Single Family Dwelling"/>
    <n v="1"/>
    <s v="Active Bethel Citizens"/>
    <n v="4212953"/>
    <n v="889548"/>
    <m/>
    <m/>
    <s v="HAYDEN HOMES"/>
    <m/>
    <s v="5584 AUSTIN WAY"/>
    <x v="1"/>
    <s v="Single-family detached"/>
    <x v="0"/>
    <m/>
    <x v="0"/>
    <m/>
  </r>
  <r>
    <n v="1203"/>
    <x v="0"/>
    <n v="2"/>
    <n v="3443"/>
    <n v="1"/>
    <d v="2002-07-31T00:00:00"/>
    <s v="Condo, Row or Townhouse"/>
    <n v="1"/>
    <s v="Harlow Neighbors"/>
    <n v="4250799"/>
    <n v="880409"/>
    <m/>
    <m/>
    <s v="FOGELSTROM CO"/>
    <m/>
    <s v="471 COVEY LN"/>
    <x v="1"/>
    <s v="Single-family attached"/>
    <x v="1"/>
    <s v="No BP plans on microfilm. Assessor categorizes as dwelling, not plex or townhouse. Changed BPR use and code to SFD for all Covey Ln permits issued during this time."/>
    <x v="0"/>
    <m/>
  </r>
  <r>
    <n v="1204"/>
    <x v="0"/>
    <n v="2"/>
    <n v="3463"/>
    <n v="1"/>
    <d v="2002-07-31T00:00:00"/>
    <s v="Single Family Dwelling"/>
    <n v="1"/>
    <s v="Harlow Neighbors"/>
    <n v="4250681"/>
    <n v="880174"/>
    <m/>
    <m/>
    <s v="FOGELSTROM CO"/>
    <m/>
    <s v="489 COVEY LN"/>
    <x v="1"/>
    <s v="Single-family detached"/>
    <x v="0"/>
    <m/>
    <x v="0"/>
    <m/>
  </r>
  <r>
    <n v="1205"/>
    <x v="0"/>
    <n v="2"/>
    <n v="3464"/>
    <n v="1"/>
    <d v="2002-07-31T00:00:00"/>
    <s v="Single Family Dwelling"/>
    <n v="1"/>
    <s v="Active Bethel Citizens"/>
    <n v="4213400"/>
    <n v="893561"/>
    <m/>
    <m/>
    <s v="CARLSON JOHN L"/>
    <m/>
    <s v="2112 MINNESOTA ST"/>
    <x v="1"/>
    <s v="Single-family detached"/>
    <x v="0"/>
    <m/>
    <x v="0"/>
    <m/>
  </r>
  <r>
    <n v="1206"/>
    <x v="0"/>
    <n v="2"/>
    <n v="3594"/>
    <n v="1"/>
    <d v="2002-07-31T00:00:00"/>
    <s v="Single Family Dwelling"/>
    <n v="1"/>
    <s v="Active Bethel Citizens"/>
    <n v="4214785"/>
    <n v="888986"/>
    <m/>
    <m/>
    <s v="CENTEX HOMES"/>
    <m/>
    <s v="5142 DONOHOE AVE"/>
    <x v="1"/>
    <s v="Single-family detached"/>
    <x v="0"/>
    <m/>
    <x v="0"/>
    <m/>
  </r>
  <r>
    <n v="1207"/>
    <x v="0"/>
    <n v="2"/>
    <n v="3595"/>
    <n v="1"/>
    <d v="2002-07-31T00:00:00"/>
    <s v="Single Family Dwelling"/>
    <n v="1"/>
    <s v="Active Bethel Citizens"/>
    <n v="4214708"/>
    <n v="888987"/>
    <m/>
    <m/>
    <s v="CENTEX HOMES"/>
    <m/>
    <s v="5174 DONOHOE AVE"/>
    <x v="1"/>
    <s v="Single-family detached"/>
    <x v="0"/>
    <m/>
    <x v="0"/>
    <m/>
  </r>
  <r>
    <n v="1208"/>
    <x v="0"/>
    <n v="2"/>
    <n v="2908"/>
    <n v="1"/>
    <d v="2002-08-01T00:00:00"/>
    <s v="Single Family Dwelling"/>
    <n v="1"/>
    <s v="Santa Clara Community Organization"/>
    <n v="4226194"/>
    <n v="907997"/>
    <m/>
    <m/>
    <s v="BREEDEN BROS INC"/>
    <m/>
    <s v="4534 ALTURA ST"/>
    <x v="1"/>
    <s v="Single-family detached"/>
    <x v="0"/>
    <m/>
    <x v="0"/>
    <m/>
  </r>
  <r>
    <n v="1209"/>
    <x v="0"/>
    <n v="2"/>
    <n v="3491"/>
    <n v="1"/>
    <d v="2002-08-05T00:00:00"/>
    <s v="Single Family Dwelling"/>
    <n v="1"/>
    <s v="Northeast Neighbors"/>
    <n v="4243172"/>
    <n v="900925"/>
    <m/>
    <m/>
    <s v="FUTURE B HOMES INC"/>
    <m/>
    <s v="3979 MIRROR POND WAY"/>
    <x v="1"/>
    <s v="Single-family detached"/>
    <x v="0"/>
    <m/>
    <x v="0"/>
    <m/>
  </r>
  <r>
    <n v="1210"/>
    <x v="0"/>
    <n v="2"/>
    <n v="3009"/>
    <n v="1"/>
    <d v="2002-08-06T00:00:00"/>
    <s v="Apartment  5-19 Units"/>
    <n v="6"/>
    <s v="West University Neighbors"/>
    <n v="4241784"/>
    <n v="875310"/>
    <m/>
    <m/>
    <s v="NEWMAN KRIS &amp; JAMIE"/>
    <m/>
    <s v="1839 PATTERSON ALY"/>
    <x v="1"/>
    <s v="Five or more units"/>
    <x v="1"/>
    <m/>
    <x v="1"/>
    <s v="Yes"/>
  </r>
  <r>
    <n v="1211"/>
    <x v="0"/>
    <n v="2"/>
    <n v="3427"/>
    <n v="1"/>
    <d v="2002-08-06T00:00:00"/>
    <s v="Single Family Dwelling"/>
    <n v="1"/>
    <s v="Churchill Area Neighbors"/>
    <n v="4228180"/>
    <n v="872360"/>
    <m/>
    <m/>
    <s v="NICHOLS PAUL"/>
    <m/>
    <s v="2623 PARK FOREST DR"/>
    <x v="1"/>
    <s v="Single-family detached"/>
    <x v="0"/>
    <m/>
    <x v="0"/>
    <m/>
  </r>
  <r>
    <n v="1212"/>
    <x v="0"/>
    <n v="2"/>
    <n v="3833"/>
    <n v="1"/>
    <d v="2002-08-06T00:00:00"/>
    <s v="Single Family Dwelling"/>
    <n v="1"/>
    <s v="Northeast Neighbors"/>
    <n v="4244834"/>
    <n v="899175"/>
    <m/>
    <m/>
    <s v="FORSYTH LANCE"/>
    <m/>
    <s v="2307 AVENGALE DR"/>
    <x v="1"/>
    <s v="Single-family detached"/>
    <x v="0"/>
    <m/>
    <x v="0"/>
    <m/>
  </r>
  <r>
    <n v="1213"/>
    <x v="0"/>
    <n v="2"/>
    <n v="3043"/>
    <n v="1"/>
    <d v="2002-08-07T00:00:00"/>
    <s v="Single Family Dwelling"/>
    <n v="1"/>
    <s v="Churchill Area Neighbors"/>
    <n v="4226885"/>
    <n v="874549"/>
    <m/>
    <m/>
    <s v="MOODY LEE"/>
    <m/>
    <s v="2167 TODD ST"/>
    <x v="1"/>
    <s v="Single-family detached"/>
    <x v="0"/>
    <m/>
    <x v="0"/>
    <m/>
  </r>
  <r>
    <n v="1214"/>
    <x v="0"/>
    <n v="2"/>
    <n v="3676"/>
    <n v="1"/>
    <d v="2002-08-07T00:00:00"/>
    <s v="Single Family Dwelling"/>
    <n v="1"/>
    <s v="Active Bethel Citizens"/>
    <n v="4210574"/>
    <n v="891019"/>
    <m/>
    <m/>
    <s v="BRUCE WIECHERT CUSTOM HOMES"/>
    <m/>
    <s v="5944 FIRESTONE DR"/>
    <x v="1"/>
    <s v="Single-family detached"/>
    <x v="0"/>
    <m/>
    <x v="0"/>
    <m/>
  </r>
  <r>
    <n v="1215"/>
    <x v="0"/>
    <n v="2"/>
    <n v="3983"/>
    <n v="1"/>
    <d v="2002-08-07T00:00:00"/>
    <s v="Single Family Dwelling"/>
    <n v="1"/>
    <s v="Santa Clara Community Organization"/>
    <n v="4227707"/>
    <n v="908819"/>
    <m/>
    <m/>
    <s v="BRUCE WIECHERT CUSTOM HOMES"/>
    <m/>
    <s v="4699 SYMPHONY DR"/>
    <x v="1"/>
    <s v="Single-family detached"/>
    <x v="0"/>
    <m/>
    <x v="0"/>
    <m/>
  </r>
  <r>
    <n v="1216"/>
    <x v="0"/>
    <n v="2"/>
    <n v="3329"/>
    <n v="1"/>
    <d v="2002-08-08T00:00:00"/>
    <s v="Single Family Dwelling"/>
    <n v="1"/>
    <s v="Northeast Neighbors"/>
    <n v="4241561"/>
    <n v="898580"/>
    <m/>
    <m/>
    <s v="BRANDON MICHAEL J (MIKE)"/>
    <m/>
    <s v="1625 CANOE RIDGE WAY"/>
    <x v="1"/>
    <s v="Single-family detached"/>
    <x v="0"/>
    <m/>
    <x v="0"/>
    <m/>
  </r>
  <r>
    <n v="1217"/>
    <x v="0"/>
    <n v="2"/>
    <n v="1636"/>
    <n v="1"/>
    <d v="2002-08-12T00:00:00"/>
    <s v="Single Family Dwelling"/>
    <n v="1"/>
    <s v="Active Bethel Citizens"/>
    <n v="4217144"/>
    <n v="893163"/>
    <m/>
    <m/>
    <s v="ADAMO MARVIN"/>
    <m/>
    <s v="4725 BURNETT AVE"/>
    <x v="1"/>
    <s v="Single-family detached"/>
    <x v="0"/>
    <m/>
    <x v="0"/>
    <m/>
  </r>
  <r>
    <n v="1218"/>
    <x v="0"/>
    <n v="2"/>
    <n v="3557"/>
    <n v="1"/>
    <d v="2002-08-12T00:00:00"/>
    <s v="Single Family Dwelling"/>
    <n v="1"/>
    <s v="Goodpasture Island Neighbors"/>
    <n v="4233805"/>
    <n v="891801"/>
    <m/>
    <m/>
    <s v="WRIGHT KEITH"/>
    <m/>
    <s v="613 SHORELINE WAY"/>
    <x v="1"/>
    <s v="Single-family detached"/>
    <x v="0"/>
    <m/>
    <x v="0"/>
    <m/>
  </r>
  <r>
    <n v="1219"/>
    <x v="0"/>
    <n v="2"/>
    <n v="3970"/>
    <n v="1"/>
    <d v="2002-08-12T00:00:00"/>
    <s v="Single Family Dwelling"/>
    <n v="1"/>
    <s v="Active Bethel Citizens"/>
    <n v="4212716"/>
    <n v="891004"/>
    <m/>
    <m/>
    <s v="FOOTE MIKE"/>
    <m/>
    <s v="5501 JEFFREY WAY"/>
    <x v="1"/>
    <s v="Single-family detached"/>
    <x v="0"/>
    <m/>
    <x v="0"/>
    <m/>
  </r>
  <r>
    <n v="1220"/>
    <x v="0"/>
    <n v="2"/>
    <n v="3971"/>
    <n v="1"/>
    <d v="2002-08-12T00:00:00"/>
    <s v="Single Family Dwelling"/>
    <n v="1"/>
    <s v="Active Bethel Citizens"/>
    <n v="4212649"/>
    <n v="891006"/>
    <m/>
    <s v="Avalon Village"/>
    <s v="FOOTE MIKE"/>
    <m/>
    <s v="5515 JEFFREY WAY"/>
    <x v="1"/>
    <s v="Single-family detached"/>
    <x v="0"/>
    <m/>
    <x v="0"/>
    <m/>
  </r>
  <r>
    <n v="1221"/>
    <x v="0"/>
    <n v="2"/>
    <n v="3972"/>
    <n v="1"/>
    <d v="2002-08-12T00:00:00"/>
    <s v="Single Family Dwelling"/>
    <n v="1"/>
    <s v="Active Bethel Citizens"/>
    <n v="4212589"/>
    <n v="891008"/>
    <m/>
    <s v="Avalon Village"/>
    <s v="FOOTE MIKE"/>
    <m/>
    <s v="5529 JEFFREY WAY"/>
    <x v="1"/>
    <s v="Single-family detached"/>
    <x v="0"/>
    <m/>
    <x v="0"/>
    <m/>
  </r>
  <r>
    <n v="1222"/>
    <x v="0"/>
    <n v="2"/>
    <n v="3973"/>
    <n v="1"/>
    <d v="2002-08-12T00:00:00"/>
    <s v="Single Family Dwelling"/>
    <n v="1"/>
    <s v="Active Bethel Citizens"/>
    <n v="4212533"/>
    <n v="891011"/>
    <m/>
    <s v="Avalon Village"/>
    <s v="FOOTE MIKE"/>
    <m/>
    <s v="5537 JEFFREY WAY"/>
    <x v="1"/>
    <s v="Single-family detached"/>
    <x v="0"/>
    <m/>
    <x v="0"/>
    <m/>
  </r>
  <r>
    <n v="1223"/>
    <x v="0"/>
    <n v="2"/>
    <n v="1008"/>
    <n v="1"/>
    <d v="2002-08-14T00:00:00"/>
    <s v="Single Family Dwelling"/>
    <n v="1"/>
    <s v="Southeast Neighbors"/>
    <n v="4245663"/>
    <n v="863589"/>
    <m/>
    <m/>
    <s v="REYNOLDS MICHAEL J"/>
    <m/>
    <s v="1680 LEATHERWOOD DR"/>
    <x v="1"/>
    <s v="Single-family detached"/>
    <x v="0"/>
    <m/>
    <x v="0"/>
    <m/>
  </r>
  <r>
    <n v="1224"/>
    <x v="0"/>
    <n v="2"/>
    <n v="3997"/>
    <n v="1"/>
    <d v="2002-08-14T00:00:00"/>
    <s v="Single Family Dwelling"/>
    <n v="1"/>
    <s v="Santa Clara Community Organization"/>
    <n v="4227412"/>
    <n v="908975"/>
    <m/>
    <m/>
    <s v="PATRICK HOMES INC"/>
    <m/>
    <s v="61 SPRINGWOOD DR"/>
    <x v="1"/>
    <s v="Single-family detached"/>
    <x v="0"/>
    <m/>
    <x v="0"/>
    <m/>
  </r>
  <r>
    <n v="1225"/>
    <x v="0"/>
    <n v="2"/>
    <n v="2961"/>
    <n v="1"/>
    <d v="2002-08-15T00:00:00"/>
    <s v="Single Family Dwelling"/>
    <n v="1"/>
    <s v="Churchill Area Neighbors"/>
    <n v="4226675"/>
    <n v="870018"/>
    <m/>
    <m/>
    <s v="SEELEY JOHN"/>
    <m/>
    <s v="3031 WINTERCREEK DR"/>
    <x v="1"/>
    <s v="Single-family detached"/>
    <x v="0"/>
    <m/>
    <x v="0"/>
    <m/>
  </r>
  <r>
    <n v="1226"/>
    <x v="0"/>
    <n v="2"/>
    <n v="3438"/>
    <n v="1"/>
    <d v="2002-08-15T00:00:00"/>
    <s v="Single Family Dwelling"/>
    <n v="1"/>
    <s v="Harlow Neighbors"/>
    <n v="4250587"/>
    <n v="880105"/>
    <m/>
    <m/>
    <s v="FOGELSTROM CO"/>
    <m/>
    <s v="498 COVEY LN"/>
    <x v="1"/>
    <s v="Single-family detached"/>
    <x v="0"/>
    <m/>
    <x v="0"/>
    <m/>
  </r>
  <r>
    <n v="1227"/>
    <x v="0"/>
    <n v="2"/>
    <n v="3442"/>
    <n v="1"/>
    <d v="2002-08-15T00:00:00"/>
    <s v="Single Family Dwelling"/>
    <n v="1"/>
    <s v="Harlow Neighbors"/>
    <n v="4250801"/>
    <n v="880477"/>
    <m/>
    <m/>
    <s v="FOGELSTROM CO"/>
    <m/>
    <s v="469 COVEY LN"/>
    <x v="1"/>
    <s v="Single-family detached"/>
    <x v="0"/>
    <s v="No BP plans on microfilm. Assessor categorizes as dwelling, not plex or townhouse. Changed BPR use and code to SFD for all Covey Ln permits issued during this time.(this permit already identified as SFD)."/>
    <x v="0"/>
    <m/>
  </r>
  <r>
    <n v="1228"/>
    <x v="0"/>
    <n v="2"/>
    <n v="3588"/>
    <n v="1"/>
    <d v="2002-08-15T00:00:00"/>
    <s v="Single Family Dwelling"/>
    <n v="1"/>
    <s v="Unknown"/>
    <n v="4217214"/>
    <n v="869874"/>
    <m/>
    <m/>
    <s v="MCCONKEY SANDRA BONN"/>
    <m/>
    <s v="29621 GIMPL HILL RD"/>
    <x v="1"/>
    <s v="Single-family detached"/>
    <x v="0"/>
    <m/>
    <x v="0"/>
    <m/>
  </r>
  <r>
    <n v="1229"/>
    <x v="0"/>
    <n v="2"/>
    <n v="3924"/>
    <n v="1"/>
    <d v="2002-08-15T00:00:00"/>
    <s v="Single Family Dwelling"/>
    <n v="1"/>
    <s v="Active Bethel Citizens"/>
    <n v="4212709"/>
    <n v="890856"/>
    <m/>
    <s v="Avalon Village"/>
    <s v="FOOTE DEVELOPMENT COMPANY"/>
    <m/>
    <s v="5506 JEFFREY WAY"/>
    <x v="1"/>
    <s v="Single-family detached"/>
    <x v="0"/>
    <m/>
    <x v="0"/>
    <m/>
  </r>
  <r>
    <n v="1230"/>
    <x v="0"/>
    <n v="2"/>
    <n v="3490"/>
    <n v="1"/>
    <d v="2002-08-16T00:00:00"/>
    <s v="Single Family Dwelling"/>
    <n v="1"/>
    <s v="Santa Clara Community Organization"/>
    <n v="4227619"/>
    <n v="908359"/>
    <m/>
    <m/>
    <s v="CRESCENT HOMES INC"/>
    <m/>
    <s v="4615 HONEYCOMB DR"/>
    <x v="1"/>
    <s v="Single-family detached"/>
    <x v="0"/>
    <m/>
    <x v="0"/>
    <m/>
  </r>
  <r>
    <n v="1231"/>
    <x v="0"/>
    <n v="2"/>
    <n v="3741"/>
    <n v="1"/>
    <d v="2002-08-16T00:00:00"/>
    <s v="Single Family Dwelling"/>
    <n v="1"/>
    <s v="Santa Clara Community Organization"/>
    <n v="4227921"/>
    <n v="904077"/>
    <m/>
    <m/>
    <s v="BRUCE WIECHERT CUSTOM HOMES"/>
    <m/>
    <s v="3682 COUNTRYSIDE LN"/>
    <x v="1"/>
    <s v="Single-family detached"/>
    <x v="0"/>
    <m/>
    <x v="0"/>
    <m/>
  </r>
  <r>
    <n v="1232"/>
    <x v="0"/>
    <n v="2"/>
    <n v="3241"/>
    <n v="1"/>
    <d v="2002-08-19T00:00:00"/>
    <s v="Single Family Dwelling"/>
    <n v="1"/>
    <s v="Churchill Area Neighbors"/>
    <n v="4226305"/>
    <n v="870982"/>
    <m/>
    <m/>
    <s v="ENOCH ENTERPRISES INC"/>
    <m/>
    <s v="3355 VIDERA DR"/>
    <x v="1"/>
    <s v="Single-family detached"/>
    <x v="0"/>
    <m/>
    <x v="0"/>
    <m/>
  </r>
  <r>
    <n v="1233"/>
    <x v="0"/>
    <n v="2"/>
    <n v="2547"/>
    <n v="1"/>
    <d v="2002-08-20T00:00:00"/>
    <s v="Mfg Home - Not in a Park"/>
    <n v="1"/>
    <s v="Active Bethel Citizens"/>
    <n v="4223298"/>
    <n v="889027"/>
    <m/>
    <m/>
    <s v="BISHOP GERALD"/>
    <m/>
    <s v="1282 TAFT ST"/>
    <x v="1"/>
    <s v="Single-family detached"/>
    <x v="0"/>
    <m/>
    <x v="0"/>
    <m/>
  </r>
  <r>
    <n v="1234"/>
    <x v="0"/>
    <n v="2"/>
    <n v="3592"/>
    <n v="1"/>
    <d v="2002-08-20T00:00:00"/>
    <s v="Single Family Dwelling"/>
    <n v="1"/>
    <s v="Churchill Area Neighbors"/>
    <n v="4226780"/>
    <n v="868911"/>
    <m/>
    <m/>
    <s v="HEITMAN CUSTOM HOMES"/>
    <m/>
    <s v="3254 WINTERCREEK DR"/>
    <x v="1"/>
    <s v="Single-family detached"/>
    <x v="0"/>
    <m/>
    <x v="0"/>
    <m/>
  </r>
  <r>
    <n v="1235"/>
    <x v="0"/>
    <n v="2"/>
    <n v="4086"/>
    <n v="1"/>
    <d v="2002-08-20T00:00:00"/>
    <s v="Single Family Dwelling"/>
    <n v="1"/>
    <s v="Santa Clara Community Organization"/>
    <n v="4224696"/>
    <n v="905600"/>
    <m/>
    <m/>
    <s v="BREEDEN BROS INC"/>
    <m/>
    <s v="367 LYNNBROOK DR"/>
    <x v="1"/>
    <s v="Single-family detached"/>
    <x v="0"/>
    <m/>
    <x v="0"/>
    <m/>
  </r>
  <r>
    <n v="1236"/>
    <x v="0"/>
    <n v="2"/>
    <n v="3841"/>
    <n v="1"/>
    <d v="2002-08-21T00:00:00"/>
    <s v="Single Family Dwelling"/>
    <n v="1"/>
    <s v="Active Bethel Citizens"/>
    <n v="4221772"/>
    <n v="888827"/>
    <m/>
    <m/>
    <s v="B J P INC"/>
    <m/>
    <s v="1237 ELLSWORTH ST"/>
    <x v="1"/>
    <s v="Single-family detached"/>
    <x v="0"/>
    <m/>
    <x v="0"/>
    <m/>
  </r>
  <r>
    <n v="1237"/>
    <x v="0"/>
    <n v="2"/>
    <n v="3866"/>
    <n v="1"/>
    <d v="2002-08-21T00:00:00"/>
    <s v="Single Family Dwelling"/>
    <n v="1"/>
    <s v="Harlow Neighbors"/>
    <n v="4250542"/>
    <n v="880415"/>
    <m/>
    <m/>
    <s v="FOGELSTROM CO"/>
    <m/>
    <s v="472 COVEY LN"/>
    <x v="1"/>
    <s v="Single-family detached"/>
    <x v="0"/>
    <m/>
    <x v="0"/>
    <m/>
  </r>
  <r>
    <n v="1238"/>
    <x v="0"/>
    <n v="2"/>
    <n v="3926"/>
    <n v="1"/>
    <d v="2002-08-21T00:00:00"/>
    <s v="Single Family Dwelling"/>
    <n v="1"/>
    <s v="Active Bethel Citizens"/>
    <n v="4212580"/>
    <n v="890863"/>
    <m/>
    <s v="Avalon Village"/>
    <s v="FOOTE MIKE"/>
    <m/>
    <s v="5530 JEFFREY WAY"/>
    <x v="1"/>
    <s v="Single-family detached"/>
    <x v="0"/>
    <m/>
    <x v="0"/>
    <m/>
  </r>
  <r>
    <n v="1239"/>
    <x v="0"/>
    <n v="2"/>
    <n v="3974"/>
    <n v="1"/>
    <d v="2002-08-21T00:00:00"/>
    <s v="Single Family Dwelling"/>
    <n v="1"/>
    <s v="Active Bethel Citizens"/>
    <n v="4212522"/>
    <n v="890866"/>
    <m/>
    <s v="Avalon Village"/>
    <s v="FOOTE MIKE"/>
    <m/>
    <s v="5548 JEFFREY WAY"/>
    <x v="1"/>
    <s v="Single-family detached"/>
    <x v="0"/>
    <m/>
    <x v="0"/>
    <m/>
  </r>
  <r>
    <n v="1240"/>
    <x v="0"/>
    <n v="2"/>
    <n v="3975"/>
    <n v="1"/>
    <d v="2002-08-21T00:00:00"/>
    <s v="Single Family Dwelling"/>
    <n v="1"/>
    <s v="Active Bethel Citizens"/>
    <n v="4212643"/>
    <n v="890859"/>
    <m/>
    <s v="Avalon Village"/>
    <s v="FOOTE MIKE"/>
    <m/>
    <s v="5518 JEFFREY WAY"/>
    <x v="1"/>
    <s v="Single-family detached"/>
    <x v="0"/>
    <m/>
    <x v="0"/>
    <m/>
  </r>
  <r>
    <n v="1241"/>
    <x v="0"/>
    <n v="2"/>
    <n v="4040"/>
    <n v="1"/>
    <d v="2002-08-21T00:00:00"/>
    <s v="Single Family Dwelling"/>
    <n v="1"/>
    <s v="Santa Clara Community Organization"/>
    <n v="4228039"/>
    <n v="908461"/>
    <m/>
    <m/>
    <s v="RUHOFF HOMEBUILDERS INC"/>
    <m/>
    <s v="138 SPRINGWOOD DR"/>
    <x v="1"/>
    <s v="Single-family detached"/>
    <x v="0"/>
    <m/>
    <x v="0"/>
    <m/>
  </r>
  <r>
    <n v="1242"/>
    <x v="0"/>
    <n v="2"/>
    <n v="4087"/>
    <n v="1"/>
    <d v="2002-08-21T00:00:00"/>
    <s v="Single Family Dwelling"/>
    <n v="1"/>
    <s v="Santa Clara Community Organization"/>
    <n v="4225015"/>
    <n v="903695"/>
    <m/>
    <m/>
    <s v="SPURLOCK BEN"/>
    <m/>
    <s v="1028 SWENSON LN"/>
    <x v="1"/>
    <s v="Single-family detached"/>
    <x v="0"/>
    <m/>
    <x v="0"/>
    <m/>
  </r>
  <r>
    <n v="1243"/>
    <x v="0"/>
    <n v="2"/>
    <n v="3553"/>
    <n v="1"/>
    <d v="2002-08-22T00:00:00"/>
    <s v="Single Family Dwelling"/>
    <n v="1"/>
    <s v="Santa Clara Community Organization"/>
    <n v="4227458"/>
    <n v="909075"/>
    <m/>
    <m/>
    <s v="LOCKE DEAN"/>
    <m/>
    <s v="106 DANIEL DR"/>
    <x v="1"/>
    <s v="Single-family detached"/>
    <x v="0"/>
    <m/>
    <x v="0"/>
    <m/>
  </r>
  <r>
    <n v="1244"/>
    <x v="0"/>
    <n v="2"/>
    <n v="3651"/>
    <n v="1"/>
    <d v="2002-08-22T00:00:00"/>
    <s v="Single Family Dwelling"/>
    <n v="1"/>
    <s v="River Road Community Organization"/>
    <n v="4229683"/>
    <n v="895282"/>
    <m/>
    <m/>
    <s v="COON CORY"/>
    <m/>
    <s v="1860 MANIHI DR"/>
    <x v="1"/>
    <s v="Single-family detached"/>
    <x v="0"/>
    <m/>
    <x v="0"/>
    <m/>
  </r>
  <r>
    <n v="1245"/>
    <x v="0"/>
    <n v="2"/>
    <n v="3674"/>
    <n v="1"/>
    <d v="2002-08-22T00:00:00"/>
    <s v="Single Family Dwelling"/>
    <n v="1"/>
    <s v="Santa Clara Community Organization"/>
    <n v="4222774"/>
    <n v="902653"/>
    <m/>
    <m/>
    <s v="OAK TREE BUILDERS DBA"/>
    <m/>
    <s v="3463 KORBEL ST"/>
    <x v="1"/>
    <s v="Single-family detached"/>
    <x v="0"/>
    <m/>
    <x v="0"/>
    <m/>
  </r>
  <r>
    <n v="1246"/>
    <x v="0"/>
    <n v="2"/>
    <n v="2912"/>
    <n v="1"/>
    <d v="2002-08-23T00:00:00"/>
    <s v="Single Family Dwelling"/>
    <n v="1"/>
    <s v="Northeast Neighbors"/>
    <n v="4245961"/>
    <n v="897263"/>
    <m/>
    <m/>
    <s v="VAN SANT DENNIS L"/>
    <m/>
    <s v="2404 DEVON AVE"/>
    <x v="1"/>
    <s v="Single-family detached"/>
    <x v="0"/>
    <m/>
    <x v="0"/>
    <m/>
  </r>
  <r>
    <n v="1247"/>
    <x v="0"/>
    <n v="2"/>
    <n v="3617"/>
    <n v="1"/>
    <d v="2002-08-23T00:00:00"/>
    <s v="Single Family Dwelling"/>
    <n v="1"/>
    <s v="Harlow Neighbors"/>
    <n v="4248480"/>
    <n v="890867"/>
    <m/>
    <m/>
    <s v="PREMIER HOMES"/>
    <m/>
    <s v="1673 PROVINCIAL WAY"/>
    <x v="1"/>
    <s v="Single-family detached"/>
    <x v="0"/>
    <m/>
    <x v="0"/>
    <m/>
  </r>
  <r>
    <n v="1248"/>
    <x v="0"/>
    <n v="2"/>
    <n v="3695"/>
    <n v="1"/>
    <d v="2002-08-23T00:00:00"/>
    <s v="Single Family Dwelling"/>
    <n v="1"/>
    <s v="Northeast Neighbors"/>
    <n v="4242879"/>
    <n v="899644"/>
    <m/>
    <m/>
    <s v="WESTER KATRINA"/>
    <m/>
    <s v="3660 STERLING WOODS DR"/>
    <x v="1"/>
    <s v="Single-family detached"/>
    <x v="0"/>
    <m/>
    <x v="0"/>
    <m/>
  </r>
  <r>
    <n v="1249"/>
    <x v="0"/>
    <n v="2"/>
    <n v="3705"/>
    <n v="1"/>
    <d v="2002-08-23T00:00:00"/>
    <s v="Single Family Dwelling"/>
    <n v="1"/>
    <s v="River Road Community Organization"/>
    <n v="4230820"/>
    <n v="891794"/>
    <m/>
    <m/>
    <s v="KONOLD GARY"/>
    <m/>
    <s v="1329 MANZANA ST"/>
    <x v="1"/>
    <s v="Single-family detached"/>
    <x v="0"/>
    <m/>
    <x v="0"/>
    <m/>
  </r>
  <r>
    <n v="1250"/>
    <x v="0"/>
    <n v="2"/>
    <n v="2161"/>
    <n v="1"/>
    <d v="2002-08-26T00:00:00"/>
    <s v="Single Family Dwelling"/>
    <n v="1"/>
    <s v="Churchill Area Neighbors"/>
    <n v="4223654"/>
    <n v="871208"/>
    <m/>
    <m/>
    <s v="MARTIN JOHNNY R JR &amp; COLLEEN"/>
    <m/>
    <s v="2923 SUMMIT TERRACE DR"/>
    <x v="1"/>
    <s v="Single-family detached"/>
    <x v="0"/>
    <m/>
    <x v="0"/>
    <m/>
  </r>
  <r>
    <n v="1251"/>
    <x v="0"/>
    <n v="2"/>
    <n v="3012"/>
    <n v="1"/>
    <d v="2002-08-26T00:00:00"/>
    <s v="Single Family Dwelling"/>
    <n v="1"/>
    <s v="Northeast Neighbors"/>
    <n v="4241624"/>
    <n v="899656"/>
    <m/>
    <m/>
    <s v="TRAN KHOI &amp; HELEN"/>
    <m/>
    <s v="3801 MEADOW VIEW DR"/>
    <x v="1"/>
    <s v="Single-family detached"/>
    <x v="0"/>
    <m/>
    <x v="0"/>
    <m/>
  </r>
  <r>
    <n v="1252"/>
    <x v="0"/>
    <n v="2"/>
    <n v="4029"/>
    <n v="1"/>
    <d v="2002-08-26T00:00:00"/>
    <s v="Mfg Home - Not in a Park"/>
    <n v="1"/>
    <s v="Active Bethel Citizens"/>
    <n v="4214620"/>
    <n v="890157"/>
    <m/>
    <m/>
    <s v="EUGENE SALES CENTER"/>
    <m/>
    <s v="1631 SILVERWATER LN"/>
    <x v="1"/>
    <s v="Single-family detached"/>
    <x v="0"/>
    <m/>
    <x v="0"/>
    <m/>
  </r>
  <r>
    <n v="1253"/>
    <x v="0"/>
    <n v="2"/>
    <n v="4223"/>
    <n v="1"/>
    <d v="2002-08-26T00:00:00"/>
    <s v="Single Family Dwelling"/>
    <n v="1"/>
    <s v="Santa Clara Community Organization"/>
    <n v="4227552"/>
    <n v="908585"/>
    <m/>
    <m/>
    <s v="BRUCE WIECHERT CUSTOM HOMES"/>
    <m/>
    <s v="4654 SYMPHONY DR"/>
    <x v="1"/>
    <s v="Single-family detached"/>
    <x v="0"/>
    <m/>
    <x v="0"/>
    <m/>
  </r>
  <r>
    <n v="1254"/>
    <x v="0"/>
    <n v="2"/>
    <n v="3013"/>
    <n v="1"/>
    <d v="2002-08-27T00:00:00"/>
    <s v="Single Family Dwelling"/>
    <n v="1"/>
    <s v="Santa Clara Community Organization"/>
    <n v="4228049"/>
    <n v="908376"/>
    <m/>
    <m/>
    <s v="RUHOFF HOMEBUILDERS INC"/>
    <m/>
    <s v="142 SPRINGWOOD DR"/>
    <x v="1"/>
    <s v="Single-family detached"/>
    <x v="0"/>
    <m/>
    <x v="0"/>
    <m/>
  </r>
  <r>
    <n v="1255"/>
    <x v="0"/>
    <n v="2"/>
    <n v="3706"/>
    <n v="1"/>
    <d v="2002-08-27T00:00:00"/>
    <s v="Duplex or 2-Family Hs"/>
    <n v="2"/>
    <s v="River Road Community Organization"/>
    <n v="4229571"/>
    <n v="895092"/>
    <m/>
    <m/>
    <s v="COREY DAVID S"/>
    <m/>
    <s v="1820 MANIHI DR"/>
    <x v="1"/>
    <s v="Two to four units"/>
    <x v="1"/>
    <m/>
    <x v="0"/>
    <m/>
  </r>
  <r>
    <n v="1256"/>
    <x v="0"/>
    <n v="2"/>
    <n v="3707"/>
    <n v="1"/>
    <d v="2002-08-27T00:00:00"/>
    <s v="Duplex or 2-Family Hs"/>
    <n v="2"/>
    <s v="River Road Community Organization"/>
    <n v="4229781"/>
    <n v="895067"/>
    <m/>
    <m/>
    <s v="COREY DAVID S"/>
    <m/>
    <s v="325 KOURT DR"/>
    <x v="1"/>
    <s v="Two to four units"/>
    <x v="1"/>
    <m/>
    <x v="0"/>
    <m/>
  </r>
  <r>
    <n v="1257"/>
    <x v="0"/>
    <n v="2"/>
    <n v="3868"/>
    <n v="1"/>
    <d v="2002-08-27T00:00:00"/>
    <s v="Single Family Dwelling"/>
    <n v="1"/>
    <s v="Santa Clara Community Organization"/>
    <n v="4228021"/>
    <n v="908772"/>
    <m/>
    <m/>
    <s v="RUHOFF HOMEBUILDERS INC"/>
    <m/>
    <s v="122 SPRINGWOOD DR"/>
    <x v="1"/>
    <s v="Single-family detached"/>
    <x v="0"/>
    <m/>
    <x v="0"/>
    <m/>
  </r>
  <r>
    <n v="1258"/>
    <x v="0"/>
    <n v="2"/>
    <n v="2180"/>
    <n v="1"/>
    <d v="2002-08-28T00:00:00"/>
    <s v="Single Family Dwelling"/>
    <n v="1"/>
    <s v="Northeast Neighbors"/>
    <n v="4242996"/>
    <n v="894100"/>
    <m/>
    <m/>
    <s v="LEMONS JULIE"/>
    <m/>
    <s v="2674 GILHAM RD"/>
    <x v="1"/>
    <s v="Single-family detached"/>
    <x v="0"/>
    <m/>
    <x v="0"/>
    <m/>
  </r>
  <r>
    <n v="1259"/>
    <x v="0"/>
    <n v="2"/>
    <n v="3653"/>
    <n v="1"/>
    <d v="2002-08-28T00:00:00"/>
    <s v="Single Family Dwelling"/>
    <n v="1"/>
    <s v="Active Bethel Citizens"/>
    <n v="4212717"/>
    <n v="889693"/>
    <m/>
    <m/>
    <s v="HAYDEN HOMES"/>
    <m/>
    <s v="5597 AUSTIN WAY"/>
    <x v="1"/>
    <s v="Single-family detached"/>
    <x v="0"/>
    <m/>
    <x v="0"/>
    <m/>
  </r>
  <r>
    <n v="1260"/>
    <x v="0"/>
    <n v="2"/>
    <n v="4011"/>
    <n v="1"/>
    <d v="2002-08-28T00:00:00"/>
    <s v="Single Family Dwelling"/>
    <n v="1"/>
    <s v="Active Bethel Citizens"/>
    <n v="4212801"/>
    <n v="889294"/>
    <m/>
    <m/>
    <s v="HAYDEN HOMES"/>
    <m/>
    <s v="1256 PEETS CT"/>
    <x v="1"/>
    <s v="Single-family detached"/>
    <x v="0"/>
    <m/>
    <x v="0"/>
    <m/>
  </r>
  <r>
    <n v="1261"/>
    <x v="0"/>
    <n v="2"/>
    <n v="4073"/>
    <n v="1"/>
    <d v="2002-08-29T00:00:00"/>
    <s v="Single Family Dwelling"/>
    <n v="1"/>
    <s v="Active Bethel Citizens"/>
    <n v="4213411"/>
    <n v="890525"/>
    <m/>
    <s v="Avalon Village"/>
    <s v="FOOTE MIKE"/>
    <m/>
    <s v="1634 RILEY LN"/>
    <x v="1"/>
    <s v="Single-family detached"/>
    <x v="0"/>
    <m/>
    <x v="0"/>
    <m/>
  </r>
  <r>
    <n v="1262"/>
    <x v="0"/>
    <n v="2"/>
    <n v="4074"/>
    <n v="1"/>
    <d v="2002-08-29T00:00:00"/>
    <s v="Single Family Dwelling"/>
    <n v="1"/>
    <s v="Active Bethel Citizens"/>
    <n v="4213367"/>
    <n v="890527"/>
    <m/>
    <s v="Avalon Village"/>
    <s v="FOOTE MIKE"/>
    <m/>
    <s v="1636 RILEY LN"/>
    <x v="1"/>
    <s v="Single-family detached"/>
    <x v="0"/>
    <m/>
    <x v="0"/>
    <m/>
  </r>
  <r>
    <n v="1263"/>
    <x v="0"/>
    <n v="2"/>
    <n v="4075"/>
    <n v="1"/>
    <d v="2002-08-29T00:00:00"/>
    <s v="Single Family Dwelling"/>
    <n v="1"/>
    <s v="Active Bethel Citizens"/>
    <n v="4213326"/>
    <n v="890528"/>
    <m/>
    <s v="Avalon Village"/>
    <s v="FOOTE MIKE"/>
    <m/>
    <s v="1640 RILEY LN"/>
    <x v="1"/>
    <s v="Single-family detached"/>
    <x v="0"/>
    <m/>
    <x v="0"/>
    <m/>
  </r>
  <r>
    <n v="1264"/>
    <x v="0"/>
    <n v="2"/>
    <n v="3365"/>
    <n v="1"/>
    <d v="2002-08-30T00:00:00"/>
    <s v="Single Family Dwelling"/>
    <n v="1"/>
    <s v="Southeast Neighbors"/>
    <n v="4239305"/>
    <n v="861095"/>
    <m/>
    <m/>
    <s v="JASPER HILLS CONSTRUCTION"/>
    <m/>
    <s v="109 MARLBORO LN"/>
    <x v="1"/>
    <s v="Single-family detached"/>
    <x v="0"/>
    <m/>
    <x v="0"/>
    <m/>
  </r>
  <r>
    <n v="1265"/>
    <x v="0"/>
    <n v="2"/>
    <n v="3955"/>
    <n v="1"/>
    <d v="2002-08-30T00:00:00"/>
    <s v="Single Family Dwelling"/>
    <n v="1"/>
    <s v="Northeast Neighbors"/>
    <n v="4244612"/>
    <n v="898933"/>
    <m/>
    <m/>
    <s v="WRIGHT GORDON &amp; MOFFETT ANNE"/>
    <m/>
    <s v="2285 COMSTOCK AVE"/>
    <x v="1"/>
    <s v="Single-family detached"/>
    <x v="0"/>
    <m/>
    <x v="0"/>
    <m/>
  </r>
  <r>
    <n v="1266"/>
    <x v="0"/>
    <n v="2"/>
    <n v="4338"/>
    <n v="1"/>
    <d v="2002-08-30T00:00:00"/>
    <s v="Mfg Home Park or Court"/>
    <n v="1"/>
    <s v="Harlow Neighbors"/>
    <n v="4250971"/>
    <n v="888295"/>
    <m/>
    <m/>
    <s v="BABCOCK HAROLD"/>
    <m/>
    <s v="3700 BABCOCK LN, Unit 136"/>
    <x v="1"/>
    <s v="Single-family detached"/>
    <x v="0"/>
    <m/>
    <x v="0"/>
    <m/>
  </r>
  <r>
    <n v="1267"/>
    <x v="0"/>
    <n v="2"/>
    <n v="4478"/>
    <n v="1"/>
    <d v="2002-08-30T00:00:00"/>
    <s v="Mfg Home Park or Court"/>
    <n v="1"/>
    <s v="Northeast Neighbors"/>
    <n v="4249602"/>
    <n v="893484"/>
    <m/>
    <s v="SummerOaks MHP"/>
    <s v="WARD JACK"/>
    <m/>
    <s v="3220 CRESCENT AVE, Unit 68"/>
    <x v="1"/>
    <s v="Single-family detached"/>
    <x v="0"/>
    <m/>
    <x v="0"/>
    <m/>
  </r>
  <r>
    <n v="1268"/>
    <x v="0"/>
    <n v="2"/>
    <n v="4017"/>
    <n v="1"/>
    <d v="2002-09-03T00:00:00"/>
    <s v="Single Family Dwelling"/>
    <n v="1"/>
    <s v="Santa Clara Community Organization"/>
    <n v="4227142"/>
    <n v="909365"/>
    <m/>
    <m/>
    <s v="SANDEN TRENT &amp; GUILLAMINA"/>
    <m/>
    <s v="30 DANIEL DR"/>
    <x v="1"/>
    <s v="Single-family detached"/>
    <x v="0"/>
    <m/>
    <x v="0"/>
    <m/>
  </r>
  <r>
    <n v="1269"/>
    <x v="0"/>
    <n v="2"/>
    <n v="4114"/>
    <n v="1"/>
    <d v="2002-09-03T00:00:00"/>
    <s v="Single Family Dwelling"/>
    <n v="1"/>
    <s v="Santa Clara Community Organization"/>
    <n v="4227919"/>
    <n v="904028"/>
    <m/>
    <m/>
    <s v="WIECHERT BRUCE"/>
    <m/>
    <s v="3676 COUNTRYSIDE LN"/>
    <x v="1"/>
    <s v="Single-family detached"/>
    <x v="0"/>
    <m/>
    <x v="0"/>
    <m/>
  </r>
  <r>
    <n v="1270"/>
    <x v="0"/>
    <n v="2"/>
    <n v="4124"/>
    <n v="1"/>
    <d v="2002-09-03T00:00:00"/>
    <s v="Mfg Home Park or Court"/>
    <n v="1"/>
    <s v="Northeast Neighbors"/>
    <n v="4249602"/>
    <n v="893484"/>
    <m/>
    <s v="Summer Oaks MH Park"/>
    <s v="WARD JACK"/>
    <m/>
    <s v="3220 CRESCENT AVE, Unit 95"/>
    <x v="1"/>
    <s v="Single-family detached"/>
    <x v="0"/>
    <m/>
    <x v="0"/>
    <m/>
  </r>
  <r>
    <n v="1271"/>
    <x v="0"/>
    <n v="2"/>
    <n v="4294"/>
    <n v="1"/>
    <d v="2002-09-03T00:00:00"/>
    <s v="Single Family Dwelling"/>
    <n v="1"/>
    <s v="Santa Clara Community Organization"/>
    <n v="4224625"/>
    <n v="905970"/>
    <m/>
    <m/>
    <s v="BREEDEN BROS INC--DUPLICATE"/>
    <m/>
    <s v="4142 TORRINGTON AVE"/>
    <x v="1"/>
    <s v="Single-family detached"/>
    <x v="0"/>
    <m/>
    <x v="0"/>
    <m/>
  </r>
  <r>
    <n v="1272"/>
    <x v="0"/>
    <n v="2"/>
    <n v="4076"/>
    <n v="1"/>
    <d v="2002-09-04T00:00:00"/>
    <s v="Single Family Dwelling"/>
    <n v="1"/>
    <s v="Active Bethel Citizens"/>
    <n v="4213339"/>
    <n v="890591"/>
    <m/>
    <s v="Avalon Village"/>
    <s v="FOOTE MIKE"/>
    <m/>
    <s v="1644 RILEY LN"/>
    <x v="1"/>
    <s v="Single-family detached"/>
    <x v="0"/>
    <m/>
    <x v="0"/>
    <m/>
  </r>
  <r>
    <n v="1273"/>
    <x v="0"/>
    <n v="2"/>
    <n v="4077"/>
    <n v="1"/>
    <d v="2002-09-04T00:00:00"/>
    <s v="Single Family Dwelling"/>
    <n v="1"/>
    <s v="Active Bethel Citizens"/>
    <n v="4213401"/>
    <n v="890586"/>
    <m/>
    <s v="Avalon Village"/>
    <s v="FOOTE MIKE"/>
    <m/>
    <s v="1652 RILEY LN"/>
    <x v="1"/>
    <s v="Single-family detached"/>
    <x v="0"/>
    <m/>
    <x v="0"/>
    <m/>
  </r>
  <r>
    <n v="1274"/>
    <x v="0"/>
    <n v="2"/>
    <n v="4465"/>
    <n v="1"/>
    <d v="2002-09-04T00:00:00"/>
    <s v="Mfg Home Park or Court"/>
    <n v="1"/>
    <s v="West Eugene Community Organization"/>
    <n v="4221599"/>
    <n v="877190"/>
    <m/>
    <s v="Churchill Meadows"/>
    <s v="CHURCHILL MEADOWS LLC"/>
    <s v="EMERALD LIFESTYLE HOMES"/>
    <s v="1415 S BERTELSEN RD, Unit 101"/>
    <x v="1"/>
    <s v="Single-family detached"/>
    <x v="0"/>
    <m/>
    <x v="0"/>
    <m/>
  </r>
  <r>
    <n v="1275"/>
    <x v="0"/>
    <n v="2"/>
    <n v="4126"/>
    <n v="1"/>
    <d v="2002-09-05T00:00:00"/>
    <s v="Single Family Dwelling"/>
    <n v="1"/>
    <s v="Santa Clara Community Organization"/>
    <n v="4225080"/>
    <n v="903693"/>
    <m/>
    <m/>
    <s v="MACKENZIE PATTI"/>
    <m/>
    <s v="1018 SWENSON LN"/>
    <x v="1"/>
    <s v="Single-family detached"/>
    <x v="0"/>
    <m/>
    <x v="0"/>
    <m/>
  </r>
  <r>
    <n v="1276"/>
    <x v="0"/>
    <n v="2"/>
    <n v="1566"/>
    <n v="1"/>
    <d v="2002-09-06T00:00:00"/>
    <s v="Single Family Dwelling"/>
    <n v="1"/>
    <s v="Northeast Neighbors"/>
    <n v="4243201"/>
    <n v="897872"/>
    <m/>
    <m/>
    <s v="PARADISE DEVELOPMENT CO"/>
    <m/>
    <s v="2053 LAKE WIND DR"/>
    <x v="1"/>
    <s v="Single-family detached"/>
    <x v="0"/>
    <m/>
    <x v="0"/>
    <m/>
  </r>
  <r>
    <n v="1277"/>
    <x v="0"/>
    <n v="2"/>
    <n v="3700"/>
    <n v="1"/>
    <d v="2002-09-06T00:00:00"/>
    <s v="Single Family Dwelling"/>
    <n v="1"/>
    <s v="Santa Clara Community Organization"/>
    <n v="4227635"/>
    <n v="909314"/>
    <m/>
    <m/>
    <s v="BRIAN MURRY CONSTRUCTION LLC"/>
    <m/>
    <s v="145 DANIEL DR"/>
    <x v="1"/>
    <s v="Single-family detached"/>
    <x v="0"/>
    <m/>
    <x v="0"/>
    <m/>
  </r>
  <r>
    <n v="1278"/>
    <x v="0"/>
    <n v="2"/>
    <n v="3761"/>
    <n v="1"/>
    <d v="2002-09-06T00:00:00"/>
    <s v="Single Family Dwelling"/>
    <n v="1"/>
    <s v="Crest Drive Citizens Association"/>
    <n v="4234447"/>
    <n v="870872"/>
    <m/>
    <m/>
    <s v="KOENIG RUTH"/>
    <m/>
    <s v="1204 W 28TH AVE"/>
    <x v="1"/>
    <s v="Single-family detached"/>
    <x v="0"/>
    <m/>
    <x v="0"/>
    <m/>
  </r>
  <r>
    <n v="1279"/>
    <x v="0"/>
    <n v="2"/>
    <n v="4401"/>
    <n v="1"/>
    <d v="2002-09-06T00:00:00"/>
    <s v="Single Family Dwelling"/>
    <n v="1"/>
    <s v="Santa Clara Community Organization"/>
    <n v="4224910"/>
    <n v="905945"/>
    <m/>
    <m/>
    <s v="BREEDEN BROS INC--DUPLICATE"/>
    <m/>
    <s v="4113 TORRINGTON AVE"/>
    <x v="1"/>
    <s v="Single-family detached"/>
    <x v="0"/>
    <m/>
    <x v="0"/>
    <m/>
  </r>
  <r>
    <n v="1280"/>
    <x v="0"/>
    <n v="2"/>
    <n v="3340"/>
    <n v="1"/>
    <d v="2002-09-09T00:00:00"/>
    <s v="Single Family Dwelling"/>
    <n v="1"/>
    <s v="Northeast Neighbors"/>
    <n v="4249155"/>
    <n v="896797"/>
    <m/>
    <m/>
    <s v="LUCAS HOMES"/>
    <m/>
    <s v="3040 GRAND CAYMAN DR"/>
    <x v="1"/>
    <s v="Single-family detached"/>
    <x v="0"/>
    <m/>
    <x v="0"/>
    <m/>
  </r>
  <r>
    <n v="1281"/>
    <x v="0"/>
    <n v="2"/>
    <n v="3736"/>
    <n v="1"/>
    <d v="2002-09-09T00:00:00"/>
    <s v="Single Family Dwelling"/>
    <n v="1"/>
    <s v="Southeast Neighbors"/>
    <n v="4241614"/>
    <n v="858605"/>
    <m/>
    <m/>
    <s v="QUIRING JASON &amp; JOLENE"/>
    <m/>
    <s v="895 PINE FOREST DR"/>
    <x v="1"/>
    <s v="Single-family detached"/>
    <x v="0"/>
    <m/>
    <x v="0"/>
    <m/>
  </r>
  <r>
    <n v="1282"/>
    <x v="0"/>
    <n v="2"/>
    <n v="4031"/>
    <n v="1"/>
    <d v="2002-09-09T00:00:00"/>
    <s v="Single Family Dwelling"/>
    <n v="1"/>
    <s v="Churchill Area Neighbors"/>
    <n v="4228358"/>
    <n v="873914"/>
    <m/>
    <m/>
    <s v="NGO PHAT &amp; HUONG"/>
    <m/>
    <s v="2655 HIGHLAND OAKS DR"/>
    <x v="1"/>
    <s v="Single-family detached"/>
    <x v="0"/>
    <m/>
    <x v="0"/>
    <m/>
  </r>
  <r>
    <n v="1283"/>
    <x v="0"/>
    <n v="2"/>
    <n v="4123"/>
    <n v="1"/>
    <d v="2002-09-10T00:00:00"/>
    <s v="Single Family Dwelling"/>
    <n v="1"/>
    <s v="Santa Clara Community Organization"/>
    <n v="4228587"/>
    <n v="901353"/>
    <m/>
    <m/>
    <s v="PETERSON DEVON"/>
    <m/>
    <s v="223 FOXGLOVE AVE"/>
    <x v="1"/>
    <s v="Single-family detached"/>
    <x v="0"/>
    <m/>
    <x v="0"/>
    <m/>
  </r>
  <r>
    <n v="1284"/>
    <x v="0"/>
    <n v="2"/>
    <n v="4152"/>
    <n v="1"/>
    <d v="2002-09-10T00:00:00"/>
    <s v="Single Family Dwelling"/>
    <n v="1"/>
    <s v="Northeast Neighbors"/>
    <n v="4241881"/>
    <n v="899430"/>
    <m/>
    <m/>
    <s v="JACK BRANDON HOMEBUILDER"/>
    <m/>
    <s v="3735 WATERBROOK WAY"/>
    <x v="1"/>
    <s v="Single-family detached"/>
    <x v="0"/>
    <m/>
    <x v="0"/>
    <m/>
  </r>
  <r>
    <n v="1285"/>
    <x v="0"/>
    <n v="2"/>
    <n v="3535"/>
    <n v="1"/>
    <d v="2002-09-13T00:00:00"/>
    <s v="Single Family Dwelling"/>
    <n v="1"/>
    <s v="Southeast Neighbors"/>
    <n v="4246777"/>
    <n v="863188"/>
    <m/>
    <m/>
    <s v="ELLIS TRACY"/>
    <m/>
    <s v="4320 WENDELL LN"/>
    <x v="1"/>
    <s v="Single-family detached"/>
    <x v="0"/>
    <m/>
    <x v="0"/>
    <m/>
  </r>
  <r>
    <n v="1286"/>
    <x v="0"/>
    <n v="2"/>
    <n v="3854"/>
    <n v="1"/>
    <d v="2002-09-13T00:00:00"/>
    <s v="Single Family Dwelling"/>
    <n v="1"/>
    <s v="Goodpasture Island Neighbors"/>
    <n v="4236119"/>
    <n v="895178"/>
    <m/>
    <m/>
    <s v="MCINTYRE CONSTRUCTION"/>
    <m/>
    <s v="3317 RIVERPLACE DR"/>
    <x v="1"/>
    <s v="Single-family detached"/>
    <x v="0"/>
    <m/>
    <x v="0"/>
    <m/>
  </r>
  <r>
    <n v="1287"/>
    <x v="0"/>
    <n v="2"/>
    <n v="3875"/>
    <n v="1"/>
    <d v="2002-09-13T00:00:00"/>
    <s v="Single Family Dwelling"/>
    <n v="1"/>
    <s v="Santa Clara Community Organization"/>
    <n v="4227307"/>
    <n v="908613"/>
    <m/>
    <m/>
    <s v="CRESCENT HOMES INC"/>
    <m/>
    <s v="4766 HONEYCOMB DR"/>
    <x v="1"/>
    <s v="Single-family detached"/>
    <x v="0"/>
    <m/>
    <x v="0"/>
    <m/>
  </r>
  <r>
    <n v="1288"/>
    <x v="0"/>
    <n v="2"/>
    <n v="2498"/>
    <n v="1"/>
    <d v="2002-09-16T00:00:00"/>
    <s v="Single Family Dwelling"/>
    <n v="1"/>
    <s v="Active Bethel Citizens"/>
    <n v="4219120"/>
    <n v="885752"/>
    <m/>
    <m/>
    <s v="RAINBOW LAKE LLC"/>
    <m/>
    <s v="513 HANOVER ST"/>
    <x v="1"/>
    <s v="Single-family detached"/>
    <x v="0"/>
    <m/>
    <x v="0"/>
    <m/>
  </r>
  <r>
    <n v="1289"/>
    <x v="0"/>
    <n v="2"/>
    <n v="2501"/>
    <n v="1"/>
    <d v="2002-09-16T00:00:00"/>
    <s v="Single Family Dwelling"/>
    <n v="1"/>
    <s v="Active Bethel Citizens"/>
    <n v="4219158"/>
    <n v="885886"/>
    <m/>
    <m/>
    <s v="RAINBOW LAKE LLC"/>
    <m/>
    <s v="593 HANOVER ST"/>
    <x v="1"/>
    <s v="Single-family detached"/>
    <x v="0"/>
    <m/>
    <x v="0"/>
    <m/>
  </r>
  <r>
    <n v="1290"/>
    <x v="0"/>
    <n v="2"/>
    <n v="2502"/>
    <n v="1"/>
    <d v="2002-09-16T00:00:00"/>
    <s v="Single Family Dwelling"/>
    <n v="1"/>
    <s v="Active Bethel Citizens"/>
    <n v="4219158"/>
    <n v="885836"/>
    <m/>
    <m/>
    <s v="RAINBOW LAKE LLC"/>
    <m/>
    <s v="543 HANOVER ST"/>
    <x v="1"/>
    <s v="Single-family detached"/>
    <x v="0"/>
    <m/>
    <x v="0"/>
    <m/>
  </r>
  <r>
    <n v="1291"/>
    <x v="0"/>
    <n v="2"/>
    <n v="2503"/>
    <n v="1"/>
    <d v="2002-09-16T00:00:00"/>
    <s v="Single Family Dwelling"/>
    <n v="1"/>
    <s v="Active Bethel Citizens"/>
    <n v="4219127"/>
    <n v="885837"/>
    <m/>
    <m/>
    <s v="RAINBOW LAKE LLC"/>
    <m/>
    <s v="553 HANOVER ST"/>
    <x v="1"/>
    <s v="Single-family detached"/>
    <x v="0"/>
    <m/>
    <x v="0"/>
    <m/>
  </r>
  <r>
    <n v="1292"/>
    <x v="0"/>
    <n v="2"/>
    <n v="2504"/>
    <n v="1"/>
    <d v="2002-09-16T00:00:00"/>
    <s v="Single Family Dwelling"/>
    <n v="1"/>
    <s v="Active Bethel Citizens"/>
    <n v="4219095"/>
    <n v="885838"/>
    <m/>
    <m/>
    <s v="RAINBOW LAKE LLC"/>
    <m/>
    <s v="563 HANOVER ST"/>
    <x v="1"/>
    <s v="Single-family detached"/>
    <x v="0"/>
    <m/>
    <x v="0"/>
    <m/>
  </r>
  <r>
    <n v="1293"/>
    <x v="0"/>
    <n v="2"/>
    <n v="2506"/>
    <n v="1"/>
    <d v="2002-09-16T00:00:00"/>
    <s v="Single Family Dwelling"/>
    <n v="1"/>
    <s v="Active Bethel Citizens"/>
    <n v="4219091"/>
    <n v="885888"/>
    <m/>
    <m/>
    <s v="RAINBOW LAKE LLC"/>
    <m/>
    <s v="573 HANOVER ST"/>
    <x v="1"/>
    <s v="Single-family detached"/>
    <x v="0"/>
    <m/>
    <x v="0"/>
    <m/>
  </r>
  <r>
    <n v="1294"/>
    <x v="0"/>
    <n v="2"/>
    <n v="4289"/>
    <n v="1"/>
    <d v="2002-09-16T00:00:00"/>
    <s v="Single Family Dwelling"/>
    <n v="1"/>
    <s v="River Road Community Organization"/>
    <n v="4225962"/>
    <n v="895233"/>
    <m/>
    <m/>
    <s v="MASADA DEVELOPMENT INC"/>
    <m/>
    <s v="172 BUSHNELL LN"/>
    <x v="1"/>
    <s v="Single-family detached"/>
    <x v="0"/>
    <m/>
    <x v="0"/>
    <m/>
  </r>
  <r>
    <n v="1295"/>
    <x v="0"/>
    <n v="2"/>
    <n v="4438"/>
    <n v="1"/>
    <d v="2002-09-16T00:00:00"/>
    <s v="Single Family Dwelling"/>
    <n v="1"/>
    <s v="Santa Clara Community Organization"/>
    <n v="4228182"/>
    <n v="908606"/>
    <m/>
    <m/>
    <s v="BREEDEN BROS INC"/>
    <m/>
    <s v="180 SPRINGWOOD DR"/>
    <x v="1"/>
    <s v="Single-family detached"/>
    <x v="0"/>
    <m/>
    <x v="0"/>
    <m/>
  </r>
  <r>
    <n v="1296"/>
    <x v="0"/>
    <n v="2"/>
    <n v="4364"/>
    <n v="1"/>
    <d v="2002-09-17T00:00:00"/>
    <s v="Single Family Dwelling"/>
    <n v="1"/>
    <s v="River Road Community Organization"/>
    <n v="4229751"/>
    <n v="895258"/>
    <m/>
    <m/>
    <s v="COREY DAVID S"/>
    <m/>
    <s v="1880 MANIHI DR"/>
    <x v="1"/>
    <s v="Single-family detached"/>
    <x v="0"/>
    <m/>
    <x v="0"/>
    <m/>
  </r>
  <r>
    <n v="1297"/>
    <x v="0"/>
    <n v="2"/>
    <n v="4379"/>
    <n v="1"/>
    <d v="2002-09-17T00:00:00"/>
    <s v="Single Family Dwelling"/>
    <n v="1"/>
    <s v="Santa Clara Community Organization"/>
    <n v="4227910"/>
    <n v="903926"/>
    <m/>
    <m/>
    <s v="BRUCE WIECHERT CUSTOM HOMES"/>
    <m/>
    <s v="3656 COUNTRYSIDE LN"/>
    <x v="1"/>
    <s v="Single-family detached"/>
    <x v="0"/>
    <m/>
    <x v="0"/>
    <m/>
  </r>
  <r>
    <n v="1298"/>
    <x v="0"/>
    <n v="2"/>
    <n v="4447"/>
    <n v="1"/>
    <d v="2002-09-17T00:00:00"/>
    <s v="Single Family Dwelling"/>
    <n v="1"/>
    <s v="River Road Community Organization"/>
    <n v="4229797"/>
    <n v="895257"/>
    <m/>
    <m/>
    <s v="COREY DEVELOPMENT L L C"/>
    <m/>
    <s v="1890 MANIHI DR"/>
    <x v="1"/>
    <s v="Single-family detached"/>
    <x v="0"/>
    <m/>
    <x v="0"/>
    <m/>
  </r>
  <r>
    <n v="1299"/>
    <x v="0"/>
    <n v="2"/>
    <n v="4466"/>
    <n v="1"/>
    <d v="2002-09-19T00:00:00"/>
    <s v="Single Family Dwelling"/>
    <n v="1"/>
    <s v="River Road Community Organization"/>
    <n v="4229594"/>
    <n v="895284"/>
    <m/>
    <m/>
    <s v="JORDAN SCOTT"/>
    <m/>
    <s v="1850 MANIHI DR"/>
    <x v="1"/>
    <s v="Single-family detached"/>
    <x v="0"/>
    <m/>
    <x v="0"/>
    <m/>
  </r>
  <r>
    <n v="1300"/>
    <x v="0"/>
    <n v="2"/>
    <n v="4879"/>
    <n v="1"/>
    <d v="2002-09-19T00:00:00"/>
    <s v="Mfg Home Park or Court"/>
    <n v="1"/>
    <s v="Harlow Neighbors"/>
    <n v="4250971"/>
    <n v="888295"/>
    <m/>
    <s v="Camelot Village"/>
    <s v="BABCOCK HAROLD"/>
    <m/>
    <s v="3700 BABCOCK LN, Unit 149"/>
    <x v="1"/>
    <s v="Single-family detached"/>
    <x v="0"/>
    <m/>
    <x v="0"/>
    <m/>
  </r>
  <r>
    <n v="1301"/>
    <x v="0"/>
    <n v="2"/>
    <n v="3995"/>
    <n v="1"/>
    <d v="2002-09-20T00:00:00"/>
    <s v="Single Family Dwelling"/>
    <n v="1"/>
    <s v="Santa Clara Community Organization"/>
    <n v="4227620"/>
    <n v="909106"/>
    <m/>
    <m/>
    <s v="KING EDGAR B (ED)"/>
    <m/>
    <s v="120 DANIEL DR"/>
    <x v="1"/>
    <s v="Single-family detached"/>
    <x v="0"/>
    <m/>
    <x v="0"/>
    <m/>
  </r>
  <r>
    <n v="1302"/>
    <x v="0"/>
    <n v="2"/>
    <n v="3773"/>
    <n v="1"/>
    <d v="2002-09-23T00:00:00"/>
    <s v="Apartment  5-19 Units"/>
    <n v="6"/>
    <s v="West University Neighbors"/>
    <n v="4241708"/>
    <n v="875952"/>
    <m/>
    <m/>
    <s v="ANSLOW &amp; DEGENEAULT"/>
    <m/>
    <s v="545 E 17TH AVE"/>
    <x v="1"/>
    <s v="Five or more units"/>
    <x v="1"/>
    <m/>
    <x v="1"/>
    <s v="Yes"/>
  </r>
  <r>
    <n v="1303"/>
    <x v="0"/>
    <n v="2"/>
    <n v="4258"/>
    <n v="1"/>
    <d v="2002-09-23T00:00:00"/>
    <s v="Single Family Dwelling"/>
    <n v="1"/>
    <s v="Santa Clara Community Organization"/>
    <n v="4227500"/>
    <n v="908372"/>
    <m/>
    <m/>
    <s v="HOMESTYLES INC"/>
    <m/>
    <s v="4645 HONEYCOMB DR"/>
    <x v="1"/>
    <s v="Single-family detached"/>
    <x v="0"/>
    <m/>
    <x v="0"/>
    <m/>
  </r>
  <r>
    <n v="1304"/>
    <x v="0"/>
    <n v="2"/>
    <n v="4543"/>
    <n v="1"/>
    <d v="2002-09-23T00:00:00"/>
    <s v="Single Family Dwelling"/>
    <n v="1"/>
    <s v="Active Bethel Citizens"/>
    <n v="4212910"/>
    <n v="889703"/>
    <m/>
    <m/>
    <s v="HAYDEN HOMES"/>
    <m/>
    <s v="5591 AUSTIN WAY"/>
    <x v="1"/>
    <s v="Single-family detached"/>
    <x v="0"/>
    <m/>
    <x v="0"/>
    <m/>
  </r>
  <r>
    <n v="1305"/>
    <x v="0"/>
    <n v="2"/>
    <n v="4544"/>
    <n v="1"/>
    <d v="2002-09-23T00:00:00"/>
    <s v="Single Family Dwelling"/>
    <n v="1"/>
    <s v="Active Bethel Citizens"/>
    <n v="4212794"/>
    <n v="889707"/>
    <m/>
    <m/>
    <s v="HAYDEN HOMES"/>
    <m/>
    <s v="5595 AUSTIN WAY"/>
    <x v="1"/>
    <s v="Single-family detached"/>
    <x v="0"/>
    <m/>
    <x v="0"/>
    <m/>
  </r>
  <r>
    <n v="1306"/>
    <x v="0"/>
    <n v="2"/>
    <n v="4545"/>
    <n v="1"/>
    <d v="2002-09-23T00:00:00"/>
    <s v="Single Family Dwelling"/>
    <n v="1"/>
    <s v="Active Bethel Citizens"/>
    <n v="4213029"/>
    <n v="889697"/>
    <m/>
    <m/>
    <s v="HAYDEN HOMES"/>
    <m/>
    <s v="5587 AUSTIN WAY"/>
    <x v="1"/>
    <s v="Single-family detached"/>
    <x v="0"/>
    <m/>
    <x v="0"/>
    <m/>
  </r>
  <r>
    <n v="1307"/>
    <x v="0"/>
    <n v="2"/>
    <n v="4546"/>
    <n v="1"/>
    <d v="2002-09-23T00:00:00"/>
    <s v="Single Family Dwelling"/>
    <n v="1"/>
    <s v="Active Bethel Citizens"/>
    <n v="4212970"/>
    <n v="889700"/>
    <m/>
    <m/>
    <s v="HAYDEN HOMES"/>
    <m/>
    <s v="5589 AUSTIN WAY"/>
    <x v="1"/>
    <s v="Single-family detached"/>
    <x v="0"/>
    <m/>
    <x v="0"/>
    <m/>
  </r>
  <r>
    <n v="1308"/>
    <x v="0"/>
    <n v="2"/>
    <n v="4547"/>
    <n v="1"/>
    <d v="2002-09-23T00:00:00"/>
    <s v="Single Family Dwelling"/>
    <n v="1"/>
    <s v="Active Bethel Citizens"/>
    <n v="4212969"/>
    <n v="889354"/>
    <m/>
    <m/>
    <s v="HAYDEN HOMES"/>
    <m/>
    <s v="1265 PEETS CT"/>
    <x v="1"/>
    <s v="Single-family detached"/>
    <x v="0"/>
    <m/>
    <x v="0"/>
    <m/>
  </r>
  <r>
    <n v="1309"/>
    <x v="0"/>
    <n v="2"/>
    <n v="4548"/>
    <n v="1"/>
    <d v="2002-09-23T00:00:00"/>
    <s v="Single Family Dwelling"/>
    <n v="1"/>
    <s v="Active Bethel Citizens"/>
    <n v="4212695"/>
    <n v="889558"/>
    <m/>
    <m/>
    <s v="HAYDEN HOMES"/>
    <m/>
    <s v="5598 AUSTIN WAY"/>
    <x v="1"/>
    <s v="Single-family detached"/>
    <x v="0"/>
    <m/>
    <x v="0"/>
    <m/>
  </r>
  <r>
    <n v="1310"/>
    <x v="0"/>
    <n v="2"/>
    <n v="3302"/>
    <n v="1"/>
    <d v="2002-09-24T00:00:00"/>
    <s v="Single Family Dwelling"/>
    <n v="1"/>
    <s v="Northeast Neighbors"/>
    <n v="4244422"/>
    <n v="895736"/>
    <m/>
    <m/>
    <s v="SCHOOLCRAFT RICHARD &amp; TONI"/>
    <m/>
    <s v="2963 FLINTLOCK ST"/>
    <x v="1"/>
    <s v="Single-family detached"/>
    <x v="0"/>
    <m/>
    <x v="0"/>
    <m/>
  </r>
  <r>
    <n v="1311"/>
    <x v="0"/>
    <n v="2"/>
    <n v="4361"/>
    <n v="1"/>
    <d v="2002-09-24T00:00:00"/>
    <s v="Duplex or 2-Family Hs"/>
    <n v="2"/>
    <s v="River Road Community Organization"/>
    <n v="4229687"/>
    <n v="895169"/>
    <m/>
    <m/>
    <s v="COREY DAVID S"/>
    <m/>
    <s v="1835 MANIHI DR"/>
    <x v="1"/>
    <s v="Two to four units"/>
    <x v="1"/>
    <m/>
    <x v="0"/>
    <m/>
  </r>
  <r>
    <n v="1312"/>
    <x v="0"/>
    <n v="2"/>
    <n v="4365"/>
    <n v="1"/>
    <d v="2002-09-24T00:00:00"/>
    <s v="Single Family Dwelling"/>
    <n v="1"/>
    <s v="River Road Community Organization"/>
    <n v="4229596"/>
    <n v="895183"/>
    <m/>
    <m/>
    <s v="COREY DAVID S"/>
    <m/>
    <s v="1830 MANIHI DR"/>
    <x v="1"/>
    <s v="Single-family detached"/>
    <x v="0"/>
    <m/>
    <x v="0"/>
    <m/>
  </r>
  <r>
    <n v="1313"/>
    <x v="0"/>
    <n v="2"/>
    <n v="4376"/>
    <n v="1"/>
    <d v="2002-09-24T00:00:00"/>
    <s v="Single Family Dwelling"/>
    <n v="1"/>
    <s v="Active Bethel Citizens"/>
    <n v="4223994"/>
    <n v="889150"/>
    <m/>
    <m/>
    <s v="B J P INC"/>
    <m/>
    <s v="1287 HUGHES ST"/>
    <x v="1"/>
    <s v="Single-family detached"/>
    <x v="0"/>
    <m/>
    <x v="0"/>
    <m/>
  </r>
  <r>
    <n v="1314"/>
    <x v="0"/>
    <n v="2"/>
    <n v="4413"/>
    <n v="1"/>
    <d v="2002-09-24T00:00:00"/>
    <s v="Single Family Dwelling"/>
    <n v="1"/>
    <s v="Northeast Neighbors"/>
    <n v="4244187"/>
    <n v="898809"/>
    <m/>
    <m/>
    <s v="CASTRO GILBERT A &amp; DANIELLE  C"/>
    <m/>
    <s v="2230 COMSTOCK AVE"/>
    <x v="1"/>
    <s v="Single-family detached"/>
    <x v="0"/>
    <m/>
    <x v="0"/>
    <m/>
  </r>
  <r>
    <n v="1315"/>
    <x v="0"/>
    <n v="2"/>
    <n v="4450"/>
    <n v="1"/>
    <d v="2002-09-24T00:00:00"/>
    <s v="Single Family Dwelling"/>
    <n v="1"/>
    <s v="Santa Clara Community Organization"/>
    <n v="4228077"/>
    <n v="904118"/>
    <m/>
    <m/>
    <s v="BRUCE WIECHERT CUSTOM HOMES"/>
    <m/>
    <s v="3689 COUNTRYSIDE LN"/>
    <x v="1"/>
    <s v="Single-family detached"/>
    <x v="0"/>
    <m/>
    <x v="0"/>
    <m/>
  </r>
  <r>
    <n v="1316"/>
    <x v="0"/>
    <n v="2"/>
    <n v="4459"/>
    <n v="1"/>
    <d v="2002-09-24T00:00:00"/>
    <s v="Single Family Dwelling"/>
    <n v="1"/>
    <s v="River Road Community Organization"/>
    <n v="4229683"/>
    <n v="895236"/>
    <m/>
    <m/>
    <s v="COREY DEVELOPMENT L L C"/>
    <m/>
    <s v="1870 MANIHI DR"/>
    <x v="1"/>
    <s v="Single-family detached"/>
    <x v="0"/>
    <m/>
    <x v="0"/>
    <m/>
  </r>
  <r>
    <n v="1317"/>
    <x v="0"/>
    <n v="2"/>
    <n v="4604"/>
    <n v="1"/>
    <d v="2002-09-24T00:00:00"/>
    <s v="Mfg Home - Not in a Park"/>
    <n v="1"/>
    <s v="Active Bethel Citizens"/>
    <n v="4214848"/>
    <n v="885253"/>
    <m/>
    <m/>
    <s v="EARLEY JOHN"/>
    <m/>
    <s v="4978 PARSONS AVE"/>
    <x v="1"/>
    <s v="Single-family detached"/>
    <x v="0"/>
    <m/>
    <x v="0"/>
    <m/>
  </r>
  <r>
    <n v="1318"/>
    <x v="0"/>
    <n v="2"/>
    <n v="4609"/>
    <n v="1"/>
    <d v="2002-09-24T00:00:00"/>
    <s v="Single Family Dwelling"/>
    <n v="1"/>
    <s v="Santa Clara Community Organization"/>
    <n v="4227909"/>
    <n v="903870"/>
    <m/>
    <m/>
    <s v="BRUCE WIECHERT CUSTOM HOMES"/>
    <m/>
    <s v="3648 COUNTRYSIDE LN"/>
    <x v="1"/>
    <s v="Single-family detached"/>
    <x v="0"/>
    <m/>
    <x v="0"/>
    <m/>
  </r>
  <r>
    <n v="1319"/>
    <x v="0"/>
    <n v="2"/>
    <n v="4690"/>
    <n v="1"/>
    <d v="2002-09-24T00:00:00"/>
    <s v="Single Family Dwelling"/>
    <n v="1"/>
    <s v="River Road Community Organization"/>
    <n v="4230660"/>
    <n v="891533"/>
    <m/>
    <m/>
    <s v="GEROT MICHAEL &amp; ELIZABETH"/>
    <m/>
    <s v="1316 MANZANA ST"/>
    <x v="1"/>
    <s v="Single-family detached"/>
    <x v="0"/>
    <m/>
    <x v="0"/>
    <m/>
  </r>
  <r>
    <n v="1320"/>
    <x v="0"/>
    <n v="2"/>
    <n v="4574"/>
    <n v="1"/>
    <d v="2002-09-25T00:00:00"/>
    <s v="Single Family Dwelling"/>
    <n v="1"/>
    <s v="Active Bethel Citizens"/>
    <n v="4219183"/>
    <n v="894508"/>
    <m/>
    <m/>
    <s v="COAST RANGE CONSTRUCTION"/>
    <m/>
    <s v="2537 PRIMROSE ST"/>
    <x v="1"/>
    <s v="Single-family detached"/>
    <x v="0"/>
    <m/>
    <x v="0"/>
    <m/>
  </r>
  <r>
    <n v="1321"/>
    <x v="0"/>
    <n v="2"/>
    <n v="1354"/>
    <n v="1"/>
    <d v="2002-09-27T00:00:00"/>
    <s v="Single Family Dwelling"/>
    <n v="1"/>
    <s v="Churchill Area Neighbors"/>
    <n v="4229442"/>
    <n v="869868"/>
    <m/>
    <m/>
    <s v="HUMPHREYS JIM &amp; MARTHA"/>
    <m/>
    <s v="2467 RANDY LN"/>
    <x v="1"/>
    <s v="Single-family detached"/>
    <x v="0"/>
    <m/>
    <x v="0"/>
    <m/>
  </r>
  <r>
    <n v="1322"/>
    <x v="0"/>
    <n v="2"/>
    <n v="2864"/>
    <n v="1"/>
    <d v="2002-09-27T00:00:00"/>
    <s v="Duplex or 2-Family Hs"/>
    <n v="1"/>
    <s v="Churchill Area Neighbors"/>
    <n v="4225910"/>
    <n v="871751"/>
    <m/>
    <m/>
    <s v="KILBY &amp; SONNEN PROJECT LLC"/>
    <m/>
    <s v="3645 COLONY OAKS DR"/>
    <x v="1"/>
    <s v="Two to four units"/>
    <x v="1"/>
    <s v="Proposed unit of 1 ok; each duplex unit constructed under a separate permit"/>
    <x v="0"/>
    <m/>
  </r>
  <r>
    <n v="1323"/>
    <x v="0"/>
    <n v="2"/>
    <n v="2868"/>
    <n v="1"/>
    <d v="2002-09-27T00:00:00"/>
    <s v="Duplex or 2-Family Hs"/>
    <n v="1"/>
    <s v="Churchill Area Neighbors"/>
    <n v="4225933"/>
    <n v="871753"/>
    <m/>
    <m/>
    <s v="KILBY &amp; SONNEN PROJECT LLC"/>
    <m/>
    <s v="3641 COLONY OAKS DR"/>
    <x v="1"/>
    <s v="Two to four units"/>
    <x v="1"/>
    <s v="Proposed unit of 1 ok; each duplex unit constructed under a separate permit"/>
    <x v="0"/>
    <m/>
  </r>
  <r>
    <n v="1324"/>
    <x v="0"/>
    <n v="2"/>
    <n v="4678"/>
    <n v="1"/>
    <d v="2002-09-27T00:00:00"/>
    <s v="Single Family Dwelling"/>
    <n v="1"/>
    <s v="Harlow Neighbors"/>
    <n v="4250592"/>
    <n v="880197"/>
    <m/>
    <m/>
    <s v="FOGELSTROM CO"/>
    <m/>
    <s v="488 COVEY LN"/>
    <x v="1"/>
    <s v="Single-family detached"/>
    <x v="0"/>
    <m/>
    <x v="0"/>
    <m/>
  </r>
  <r>
    <n v="1325"/>
    <x v="0"/>
    <n v="2"/>
    <n v="4679"/>
    <n v="1"/>
    <d v="2002-09-27T00:00:00"/>
    <s v="Single Family Dwelling"/>
    <n v="1"/>
    <s v="Harlow Neighbors"/>
    <n v="4250486"/>
    <n v="880282"/>
    <m/>
    <m/>
    <s v="FOGELSTROM CO"/>
    <m/>
    <s v="482 COVEY LN"/>
    <x v="1"/>
    <s v="Single-family detached"/>
    <x v="0"/>
    <m/>
    <x v="0"/>
    <m/>
  </r>
  <r>
    <n v="1326"/>
    <x v="0"/>
    <n v="2"/>
    <n v="4058"/>
    <n v="1"/>
    <d v="2002-09-30T00:00:00"/>
    <s v="Single Family Dwelling"/>
    <n v="1"/>
    <s v="Santa Clara Community Organization"/>
    <n v="4229897"/>
    <n v="906936"/>
    <m/>
    <m/>
    <s v="ANDERSON DEVELOPMENT LLC"/>
    <m/>
    <s v="4425 CALUMET WAY"/>
    <x v="1"/>
    <s v="Single-family detached"/>
    <x v="0"/>
    <m/>
    <x v="0"/>
    <m/>
  </r>
  <r>
    <n v="1327"/>
    <x v="0"/>
    <n v="2"/>
    <n v="4070"/>
    <n v="1"/>
    <d v="2002-09-30T00:00:00"/>
    <s v="Single Family Dwelling"/>
    <n v="1"/>
    <s v="Active Bethel Citizens"/>
    <n v="4213594"/>
    <n v="890516"/>
    <m/>
    <s v="Avalon Village"/>
    <s v="FOOTE MIKE"/>
    <m/>
    <s v="1645 RILEY LN"/>
    <x v="1"/>
    <s v="Single-family detached"/>
    <x v="0"/>
    <m/>
    <x v="0"/>
    <m/>
  </r>
  <r>
    <n v="1328"/>
    <x v="0"/>
    <n v="2"/>
    <n v="4071"/>
    <n v="1"/>
    <d v="2002-09-30T00:00:00"/>
    <s v="Single Family Dwelling"/>
    <n v="1"/>
    <s v="Active Bethel Citizens"/>
    <n v="4213554"/>
    <n v="890518"/>
    <m/>
    <s v="Avalon Village"/>
    <s v="FOOTE DEVELOPMENT COMPANY"/>
    <m/>
    <s v="1637 RILEY LN"/>
    <x v="1"/>
    <s v="Single-family detached"/>
    <x v="0"/>
    <m/>
    <x v="0"/>
    <m/>
  </r>
  <r>
    <n v="1329"/>
    <x v="0"/>
    <n v="2"/>
    <n v="4072"/>
    <n v="1"/>
    <d v="2002-09-30T00:00:00"/>
    <s v="Single Family Dwelling"/>
    <n v="1"/>
    <s v="Active Bethel Citizens"/>
    <n v="4213510"/>
    <n v="890519"/>
    <m/>
    <s v="Avalon Village"/>
    <s v="FOOTE MIKE"/>
    <m/>
    <s v="1633 RILEY LN"/>
    <x v="1"/>
    <s v="Single-family detached"/>
    <x v="0"/>
    <m/>
    <x v="0"/>
    <m/>
  </r>
  <r>
    <n v="1330"/>
    <x v="0"/>
    <n v="2"/>
    <n v="4148"/>
    <n v="1"/>
    <d v="2002-09-30T00:00:00"/>
    <s v="Mfg Home - Not in a Park"/>
    <n v="1"/>
    <s v="Active Bethel Citizens"/>
    <n v="4214485"/>
    <n v="891006"/>
    <m/>
    <s v="west eugene village"/>
    <s v="EUGENE SALES CENTER"/>
    <m/>
    <s v="5244 OLYMPIC CIR"/>
    <x v="1"/>
    <s v="Single-family detached"/>
    <x v="0"/>
    <m/>
    <x v="0"/>
    <m/>
  </r>
  <r>
    <n v="1331"/>
    <x v="0"/>
    <n v="2"/>
    <n v="4599"/>
    <n v="1"/>
    <d v="2002-09-30T00:00:00"/>
    <s v="Single Family Dwelling"/>
    <n v="1"/>
    <s v="Crest Drive Citizens Association"/>
    <n v="4237528"/>
    <n v="869882"/>
    <m/>
    <m/>
    <s v="IVERSON BOYD"/>
    <m/>
    <s v="2999 WASHINGTON ST"/>
    <x v="1"/>
    <s v="Single-family detached"/>
    <x v="0"/>
    <m/>
    <x v="0"/>
    <m/>
  </r>
  <r>
    <n v="1332"/>
    <x v="0"/>
    <n v="2"/>
    <n v="4610"/>
    <n v="1"/>
    <d v="2002-09-30T00:00:00"/>
    <s v="Single Family Dwelling"/>
    <n v="1"/>
    <s v="Santa Clara Community Organization"/>
    <n v="4227916"/>
    <n v="903977"/>
    <m/>
    <m/>
    <s v="BRUCE WIECHERT CUSTOM HOMES"/>
    <m/>
    <s v="3668 COUNTRYSIDE LN"/>
    <x v="1"/>
    <s v="Single-family detached"/>
    <x v="0"/>
    <m/>
    <x v="0"/>
    <m/>
  </r>
  <r>
    <n v="1333"/>
    <x v="0"/>
    <n v="2"/>
    <n v="4922"/>
    <n v="1"/>
    <d v="2002-09-30T00:00:00"/>
    <s v="Mfg Home Park or Court"/>
    <n v="1"/>
    <s v="Harlow Neighbors"/>
    <n v="4250971"/>
    <n v="888295"/>
    <m/>
    <m/>
    <s v="SARK EUGENE C &amp; MILDRED R"/>
    <m/>
    <s v="3700 BABCOCK LN, Unit 106"/>
    <x v="1"/>
    <s v="Single-family detached"/>
    <x v="0"/>
    <m/>
    <x v="0"/>
    <m/>
  </r>
  <r>
    <n v="1334"/>
    <x v="0"/>
    <n v="2"/>
    <n v="4467"/>
    <n v="1"/>
    <d v="2002-10-01T00:00:00"/>
    <s v="Single Family Dwelling"/>
    <n v="1"/>
    <s v="Santa Clara Community Organization"/>
    <n v="4227689"/>
    <n v="908959"/>
    <m/>
    <m/>
    <s v="CRESCENT HOMES INC"/>
    <m/>
    <s v="4703 SYMPHONY DR"/>
    <x v="1"/>
    <s v="Single-family detached"/>
    <x v="0"/>
    <m/>
    <x v="0"/>
    <m/>
  </r>
  <r>
    <n v="1335"/>
    <x v="0"/>
    <n v="2"/>
    <n v="4695"/>
    <n v="1"/>
    <d v="2002-10-01T00:00:00"/>
    <s v="Single Family Dwelling"/>
    <n v="1"/>
    <s v="Northeast Neighbors"/>
    <n v="4244978"/>
    <n v="895856"/>
    <m/>
    <m/>
    <s v="PARADISE DEVELOPMENT CO"/>
    <m/>
    <s v="2954 CHERYL ST"/>
    <x v="1"/>
    <s v="Single-family detached"/>
    <x v="0"/>
    <m/>
    <x v="0"/>
    <m/>
  </r>
  <r>
    <n v="1336"/>
    <x v="0"/>
    <n v="2"/>
    <n v="5081"/>
    <n v="1"/>
    <d v="2002-10-02T00:00:00"/>
    <s v="Mfg Home - Not in a Park"/>
    <n v="1"/>
    <s v="Active Bethel Citizens"/>
    <n v="4214685"/>
    <n v="891288"/>
    <m/>
    <s v="West Eugene Village"/>
    <s v="EUGENE SALES CENTER"/>
    <m/>
    <s v="1754 OAKHURST CT"/>
    <x v="1"/>
    <s v="Single-family detached"/>
    <x v="0"/>
    <m/>
    <x v="0"/>
    <m/>
  </r>
  <r>
    <n v="1337"/>
    <x v="0"/>
    <n v="2"/>
    <n v="4196"/>
    <n v="1"/>
    <d v="2002-10-03T00:00:00"/>
    <s v="Single Family Dwelling"/>
    <n v="1"/>
    <s v="Amazon Neighbors Association"/>
    <n v="4245463"/>
    <n v="871523"/>
    <m/>
    <m/>
    <s v="THOMAS ROBERT &amp; ELIZABETH"/>
    <m/>
    <s v="2770 AGATE ST"/>
    <x v="1"/>
    <s v="Single-family detached"/>
    <x v="0"/>
    <m/>
    <x v="0"/>
    <m/>
  </r>
  <r>
    <n v="1338"/>
    <x v="0"/>
    <n v="2"/>
    <n v="4867"/>
    <n v="1"/>
    <d v="2002-10-03T00:00:00"/>
    <s v="Single Family Dwelling"/>
    <n v="1"/>
    <s v="Santa Clara Community Organization"/>
    <n v="4228163"/>
    <n v="908763"/>
    <m/>
    <m/>
    <s v="BRUCE WIECHERT CUSTOM HOMES"/>
    <m/>
    <s v="190 SPRINGWOOD DR"/>
    <x v="1"/>
    <s v="Single-family detached"/>
    <x v="0"/>
    <m/>
    <x v="0"/>
    <m/>
  </r>
  <r>
    <n v="1339"/>
    <x v="0"/>
    <n v="2"/>
    <n v="4905"/>
    <n v="1"/>
    <d v="2002-10-03T00:00:00"/>
    <s v="Single Family Dwelling"/>
    <n v="1"/>
    <s v="Santa Clara Community Organization"/>
    <n v="4227548"/>
    <n v="908810"/>
    <m/>
    <m/>
    <s v="BRUCE WIECHERT CUSTOM HOMES"/>
    <m/>
    <s v="4698 SYMPHONY DR"/>
    <x v="1"/>
    <s v="Single-family detached"/>
    <x v="0"/>
    <m/>
    <x v="0"/>
    <m/>
  </r>
  <r>
    <n v="1340"/>
    <x v="0"/>
    <n v="2"/>
    <n v="3874"/>
    <n v="1"/>
    <d v="2002-10-04T00:00:00"/>
    <s v="Single Family Dwelling"/>
    <n v="1"/>
    <s v="Fairmount Neighbors"/>
    <n v="4245866"/>
    <n v="874679"/>
    <m/>
    <m/>
    <s v="SWALLEN TIMOTHY"/>
    <m/>
    <s v="1980 COLUMBIA ST"/>
    <x v="1"/>
    <s v="Single-family detached"/>
    <x v="0"/>
    <m/>
    <x v="0"/>
    <s v="Yes"/>
  </r>
  <r>
    <n v="1341"/>
    <x v="0"/>
    <n v="2"/>
    <n v="4067"/>
    <n v="1"/>
    <d v="2002-10-04T00:00:00"/>
    <s v="Single Family Dwelling"/>
    <n v="1"/>
    <s v="Active Bethel Citizens"/>
    <n v="4213512"/>
    <n v="890582"/>
    <m/>
    <s v="Avalon Village"/>
    <s v="FOOTE MIKE"/>
    <m/>
    <s v="1657 RILEY LN"/>
    <x v="1"/>
    <s v="Single-family detached"/>
    <x v="0"/>
    <m/>
    <x v="0"/>
    <m/>
  </r>
  <r>
    <n v="1342"/>
    <x v="0"/>
    <n v="2"/>
    <n v="4068"/>
    <n v="1"/>
    <d v="2002-10-04T00:00:00"/>
    <s v="Single Family Dwelling"/>
    <n v="1"/>
    <s v="Active Bethel Citizens"/>
    <n v="4213556"/>
    <n v="890580"/>
    <m/>
    <s v="Avalon Village"/>
    <s v="FOOTE MIKE"/>
    <m/>
    <s v="1653 RILEY LN"/>
    <x v="1"/>
    <s v="Single-family detached"/>
    <x v="0"/>
    <m/>
    <x v="0"/>
    <m/>
  </r>
  <r>
    <n v="1343"/>
    <x v="0"/>
    <n v="2"/>
    <n v="4069"/>
    <n v="1"/>
    <d v="2002-10-04T00:00:00"/>
    <s v="Single Family Dwelling"/>
    <n v="1"/>
    <s v="Active Bethel Citizens"/>
    <n v="4213597"/>
    <n v="890580"/>
    <m/>
    <s v="Avalon Village"/>
    <s v="FOOTE MIKE"/>
    <m/>
    <s v="1649 RILEY LN"/>
    <x v="1"/>
    <s v="Single-family detached"/>
    <x v="0"/>
    <m/>
    <x v="0"/>
    <m/>
  </r>
  <r>
    <n v="1344"/>
    <x v="0"/>
    <n v="2"/>
    <n v="4913"/>
    <n v="1"/>
    <d v="2002-10-04T00:00:00"/>
    <s v="Single Family Dwelling"/>
    <n v="1"/>
    <s v="Active Bethel Citizens"/>
    <n v="4210854"/>
    <n v="890730"/>
    <m/>
    <m/>
    <s v="BRUCE WIECHERT CUSTOM HOMES"/>
    <m/>
    <s v="1529 CALISTOGA CT"/>
    <x v="1"/>
    <s v="Single-family detached"/>
    <x v="0"/>
    <m/>
    <x v="0"/>
    <m/>
  </r>
  <r>
    <n v="1345"/>
    <x v="0"/>
    <n v="2"/>
    <n v="4916"/>
    <n v="1"/>
    <d v="2002-10-04T00:00:00"/>
    <s v="Single Family Dwelling"/>
    <n v="1"/>
    <s v="Active Bethel Citizens"/>
    <n v="4210861"/>
    <n v="890943"/>
    <m/>
    <m/>
    <s v="BRUCE WIECHERT CUSTOM HOMES"/>
    <m/>
    <s v="1541 CALISTOGA CT"/>
    <x v="1"/>
    <s v="Single-family detached"/>
    <x v="0"/>
    <m/>
    <x v="0"/>
    <m/>
  </r>
  <r>
    <n v="1346"/>
    <x v="0"/>
    <n v="2"/>
    <n v="4917"/>
    <n v="1"/>
    <d v="2002-10-04T00:00:00"/>
    <s v="Single Family Dwelling"/>
    <n v="1"/>
    <s v="Active Bethel Citizens"/>
    <n v="4210859"/>
    <n v="890871"/>
    <m/>
    <m/>
    <s v="BRUCE WIECHERT CUSTOM HOMES"/>
    <m/>
    <s v="1537 CALISTOGA CT"/>
    <x v="1"/>
    <s v="Single-family detached"/>
    <x v="0"/>
    <m/>
    <x v="0"/>
    <m/>
  </r>
  <r>
    <n v="1347"/>
    <x v="0"/>
    <n v="2"/>
    <n v="4918"/>
    <n v="1"/>
    <d v="2002-10-04T00:00:00"/>
    <s v="Single Family Dwelling"/>
    <n v="1"/>
    <s v="Active Bethel Citizens"/>
    <n v="4210855"/>
    <n v="890801"/>
    <m/>
    <m/>
    <s v="BRUCE WIECHERT CUSTOM HOMES"/>
    <m/>
    <s v="1533 CALISTOGA CT"/>
    <x v="1"/>
    <s v="Single-family detached"/>
    <x v="0"/>
    <m/>
    <x v="0"/>
    <m/>
  </r>
  <r>
    <n v="1348"/>
    <x v="0"/>
    <n v="2"/>
    <n v="4313"/>
    <n v="1"/>
    <d v="2002-10-07T00:00:00"/>
    <s v="Single Family Dwelling"/>
    <n v="1"/>
    <s v="Santa Clara Community Organization"/>
    <n v="4228051"/>
    <n v="908238"/>
    <m/>
    <m/>
    <s v="RUHOFF HOMEBUILDERS INC"/>
    <m/>
    <s v="150 SPRINGWOOD DR"/>
    <x v="1"/>
    <s v="Single-family detached"/>
    <x v="0"/>
    <m/>
    <x v="0"/>
    <m/>
  </r>
  <r>
    <n v="1349"/>
    <x v="0"/>
    <n v="2"/>
    <n v="4671"/>
    <n v="1"/>
    <d v="2002-10-07T00:00:00"/>
    <s v="Single Family Dwelling"/>
    <n v="1"/>
    <s v="Southeast Neighbors"/>
    <n v="4240139"/>
    <n v="859050"/>
    <m/>
    <m/>
    <s v="DREWS WALT JR &amp; DENZEL"/>
    <m/>
    <s v="5405 FOX HOLLOW RD"/>
    <x v="1"/>
    <s v="Single-family detached"/>
    <x v="0"/>
    <m/>
    <x v="0"/>
    <m/>
  </r>
  <r>
    <n v="1350"/>
    <x v="0"/>
    <n v="2"/>
    <n v="4799"/>
    <n v="1"/>
    <d v="2002-10-07T00:00:00"/>
    <s v="Single Family Dwelling"/>
    <n v="1"/>
    <s v="Churchill Area Neighbors"/>
    <n v="4224589"/>
    <n v="870320"/>
    <m/>
    <m/>
    <s v="FENDER BRIAN &amp; BECKY"/>
    <m/>
    <s v="3883 ASHFORD DR"/>
    <x v="1"/>
    <s v="Single-family detached"/>
    <x v="0"/>
    <m/>
    <x v="0"/>
    <m/>
  </r>
  <r>
    <n v="1351"/>
    <x v="0"/>
    <n v="2"/>
    <n v="4911"/>
    <n v="1"/>
    <d v="2002-10-07T00:00:00"/>
    <s v="Single Family Dwelling"/>
    <n v="1"/>
    <s v="River Road Community Organization"/>
    <n v="4230666"/>
    <n v="891763"/>
    <m/>
    <m/>
    <s v="BREEDEN BROS INC"/>
    <m/>
    <s v="1328 MANZANA ST"/>
    <x v="1"/>
    <s v="Single-family detached"/>
    <x v="0"/>
    <m/>
    <x v="0"/>
    <m/>
  </r>
  <r>
    <n v="1352"/>
    <x v="0"/>
    <n v="2"/>
    <n v="5016"/>
    <n v="1"/>
    <d v="2002-10-08T00:00:00"/>
    <s v="Mfg Home Park or Court"/>
    <n v="1"/>
    <s v="Santa Clara Community Organization"/>
    <n v="4224528"/>
    <n v="898942"/>
    <m/>
    <m/>
    <s v="FORE-WARD INVESTMENTS"/>
    <m/>
    <s v="2688 LANSDOWN RD"/>
    <x v="1"/>
    <s v="Single-family detached"/>
    <x v="0"/>
    <m/>
    <x v="0"/>
    <m/>
  </r>
  <r>
    <n v="1353"/>
    <x v="0"/>
    <n v="2"/>
    <n v="4712"/>
    <n v="1"/>
    <d v="2002-10-10T00:00:00"/>
    <s v="Mfg Home - Not in a Park"/>
    <n v="1"/>
    <s v="Active Bethel Citizens"/>
    <n v="4214406"/>
    <n v="891161"/>
    <m/>
    <s v="West Eugene Village"/>
    <s v="WEST EUGENE VILLAGE LLC-EUG"/>
    <m/>
    <s v="5259 OLYMPIC CIR"/>
    <x v="1"/>
    <s v="Single-family detached"/>
    <x v="0"/>
    <m/>
    <x v="0"/>
    <m/>
  </r>
  <r>
    <n v="1354"/>
    <x v="0"/>
    <n v="2"/>
    <n v="4974"/>
    <n v="1"/>
    <d v="2002-10-10T00:00:00"/>
    <s v="Single Family Dwelling"/>
    <n v="1"/>
    <s v="Santa Clara Community Organization"/>
    <n v="4224919"/>
    <n v="906224"/>
    <m/>
    <m/>
    <s v="BREEDEN BROS INC--DUPLICATE"/>
    <m/>
    <s v="4213 TORRINGTON AVE"/>
    <x v="1"/>
    <s v="Single-family detached"/>
    <x v="0"/>
    <m/>
    <x v="0"/>
    <m/>
  </r>
  <r>
    <n v="1355"/>
    <x v="0"/>
    <n v="2"/>
    <n v="4862"/>
    <n v="1"/>
    <d v="2002-10-11T00:00:00"/>
    <s v="Single Family Dwelling"/>
    <n v="1"/>
    <s v="Northeast Neighbors"/>
    <n v="4243139"/>
    <n v="897479"/>
    <m/>
    <m/>
    <s v="PARADISE DEVELOPMENT CO"/>
    <m/>
    <s v="2081 LAKE SHORE DR"/>
    <x v="1"/>
    <s v="Single-family detached"/>
    <x v="0"/>
    <m/>
    <x v="0"/>
    <m/>
  </r>
  <r>
    <n v="1356"/>
    <x v="0"/>
    <n v="2"/>
    <n v="4898"/>
    <n v="1"/>
    <d v="2002-10-11T00:00:00"/>
    <s v="Single Family Dwelling"/>
    <n v="1"/>
    <s v="Harlow Neighbors"/>
    <n v="4250821"/>
    <n v="888842"/>
    <m/>
    <m/>
    <s v="PARADISE DEVELOPMENT CO"/>
    <m/>
    <s v="1158 REGENCY DR"/>
    <x v="1"/>
    <s v="Single-family detached"/>
    <x v="0"/>
    <m/>
    <x v="0"/>
    <m/>
  </r>
  <r>
    <n v="1357"/>
    <x v="0"/>
    <n v="2"/>
    <n v="5187"/>
    <n v="1"/>
    <d v="2002-10-11T00:00:00"/>
    <s v="Mfg Home - Not in a Park"/>
    <n v="1"/>
    <s v="Harlow Neighbors"/>
    <n v="4250703"/>
    <n v="888599"/>
    <m/>
    <m/>
    <s v="BERGER JEANETTA"/>
    <m/>
    <s v="1281 ARCADIA DR"/>
    <x v="1"/>
    <s v="Single-family detached"/>
    <x v="0"/>
    <m/>
    <x v="0"/>
    <m/>
  </r>
  <r>
    <n v="1358"/>
    <x v="0"/>
    <n v="2"/>
    <n v="4363"/>
    <n v="1"/>
    <d v="2002-10-14T00:00:00"/>
    <s v="Single Family Dwelling"/>
    <n v="1"/>
    <s v="River Road Community Organization"/>
    <n v="4229747"/>
    <n v="895171"/>
    <m/>
    <m/>
    <s v="COREY DAVID S"/>
    <m/>
    <s v="1885 MANIHI DR"/>
    <x v="1"/>
    <s v="Single-family detached"/>
    <x v="0"/>
    <m/>
    <x v="0"/>
    <m/>
  </r>
  <r>
    <n v="1359"/>
    <x v="0"/>
    <n v="2"/>
    <n v="4448"/>
    <n v="1"/>
    <d v="2002-10-14T00:00:00"/>
    <s v="Single Family Dwelling"/>
    <n v="1"/>
    <s v="River Road Community Organization"/>
    <n v="4229792"/>
    <n v="895170"/>
    <m/>
    <m/>
    <s v="COREY DEVELOPMENT L L C"/>
    <m/>
    <s v="1895 MANIHI DR"/>
    <x v="1"/>
    <s v="Single-family detached"/>
    <x v="0"/>
    <m/>
    <x v="0"/>
    <m/>
  </r>
  <r>
    <n v="1360"/>
    <x v="0"/>
    <n v="2"/>
    <n v="4575"/>
    <n v="1"/>
    <d v="2002-10-14T00:00:00"/>
    <s v="Single Family Dwelling"/>
    <n v="1"/>
    <s v="Santa Clara Community Organization"/>
    <n v="4227723"/>
    <n v="908484"/>
    <m/>
    <m/>
    <s v="HEITMAN CUSTOM HOMES"/>
    <m/>
    <s v="4635 SYMPHONY DR"/>
    <x v="1"/>
    <s v="Single-family detached"/>
    <x v="0"/>
    <m/>
    <x v="0"/>
    <m/>
  </r>
  <r>
    <n v="1361"/>
    <x v="0"/>
    <n v="2"/>
    <n v="5104"/>
    <n v="1"/>
    <d v="2002-10-14T00:00:00"/>
    <s v="Single Family Dwelling"/>
    <n v="1"/>
    <s v="River Road Community Organization"/>
    <n v="4230662"/>
    <n v="891476"/>
    <m/>
    <m/>
    <s v="GEROT MICHAEL &amp; ELIZABETH"/>
    <m/>
    <s v="1304 MANZANA ST"/>
    <x v="1"/>
    <s v="Single-family detached"/>
    <x v="0"/>
    <m/>
    <x v="0"/>
    <m/>
  </r>
  <r>
    <n v="1362"/>
    <x v="0"/>
    <n v="2"/>
    <n v="4028"/>
    <n v="1"/>
    <d v="2002-10-16T00:00:00"/>
    <s v="Single Family Dwelling"/>
    <n v="1"/>
    <s v="Harlow Neighbors"/>
    <n v="4250535"/>
    <n v="880256"/>
    <m/>
    <m/>
    <s v="FOGELSTROM CO"/>
    <m/>
    <s v="484 COVEY LN"/>
    <x v="1"/>
    <s v="Single-family detached"/>
    <x v="0"/>
    <m/>
    <x v="0"/>
    <m/>
  </r>
  <r>
    <n v="1363"/>
    <x v="0"/>
    <n v="2"/>
    <n v="4680"/>
    <n v="1"/>
    <d v="2002-10-16T00:00:00"/>
    <s v="Single Family Dwelling"/>
    <n v="1"/>
    <s v="Harlow Neighbors"/>
    <n v="4250490"/>
    <n v="880348"/>
    <m/>
    <m/>
    <s v="FOGELSTROM CO"/>
    <m/>
    <s v="480 COVEY LN"/>
    <x v="1"/>
    <s v="Single-family detached"/>
    <x v="0"/>
    <m/>
    <x v="0"/>
    <m/>
  </r>
  <r>
    <n v="1364"/>
    <x v="0"/>
    <n v="2"/>
    <n v="5184"/>
    <n v="1"/>
    <d v="2002-10-16T00:00:00"/>
    <s v="Mfg Home - Not in a Park"/>
    <n v="1"/>
    <s v="Harlow Neighbors"/>
    <n v="4250633"/>
    <n v="888608"/>
    <m/>
    <m/>
    <s v="BERGER JEANETTA"/>
    <m/>
    <s v="1283 ARCADIA DR"/>
    <x v="1"/>
    <s v="Single-family detached"/>
    <x v="0"/>
    <m/>
    <x v="0"/>
    <m/>
  </r>
  <r>
    <n v="1365"/>
    <x v="0"/>
    <n v="2"/>
    <n v="3643"/>
    <n v="1"/>
    <d v="2002-10-17T00:00:00"/>
    <s v="Single Family Dwelling"/>
    <n v="1"/>
    <s v="Crest Drive Citizens Association"/>
    <n v="4236220"/>
    <n v="865248"/>
    <m/>
    <m/>
    <s v="MOODY STEPHEN TROY"/>
    <m/>
    <s v="735 W 40TH AVE"/>
    <x v="1"/>
    <s v="Single-family detached"/>
    <x v="0"/>
    <m/>
    <x v="0"/>
    <m/>
  </r>
  <r>
    <n v="1366"/>
    <x v="0"/>
    <n v="2"/>
    <n v="4582"/>
    <n v="1"/>
    <d v="2002-10-17T00:00:00"/>
    <s v="Single Family Dwelling"/>
    <n v="1"/>
    <s v="Crest Drive Citizens Association"/>
    <n v="4236467"/>
    <n v="865525"/>
    <m/>
    <m/>
    <s v="H B DESIGN &amp; CONSTRUCTION"/>
    <m/>
    <s v="3937 MONROE ST"/>
    <x v="1"/>
    <s v="Single-family detached"/>
    <x v="0"/>
    <m/>
    <x v="0"/>
    <m/>
  </r>
  <r>
    <n v="1367"/>
    <x v="0"/>
    <n v="2"/>
    <n v="4765"/>
    <n v="1"/>
    <d v="2002-10-17T00:00:00"/>
    <s v="Single Family Dwelling"/>
    <n v="1"/>
    <s v="Santa Clara Community Organization"/>
    <n v="4227518"/>
    <n v="909062"/>
    <m/>
    <m/>
    <s v="ROCK BUILDERS INC"/>
    <m/>
    <s v="110 DANIEL DR"/>
    <x v="1"/>
    <s v="Single-family detached"/>
    <x v="0"/>
    <m/>
    <x v="0"/>
    <m/>
  </r>
  <r>
    <n v="1368"/>
    <x v="0"/>
    <n v="2"/>
    <n v="4818"/>
    <n v="1"/>
    <d v="2002-10-17T00:00:00"/>
    <s v="Single Family Dwelling"/>
    <n v="1"/>
    <s v="Active Bethel Citizens"/>
    <n v="4212990"/>
    <n v="890846"/>
    <m/>
    <s v="Avalon Village Ph 5"/>
    <s v="FOOTE MIKE"/>
    <m/>
    <s v="5452 JEFFREY WAY"/>
    <x v="1"/>
    <s v="Single-family detached"/>
    <x v="0"/>
    <m/>
    <x v="0"/>
    <m/>
  </r>
  <r>
    <n v="1369"/>
    <x v="0"/>
    <n v="2"/>
    <n v="4819"/>
    <n v="1"/>
    <d v="2002-10-17T00:00:00"/>
    <s v="Single Family Dwelling"/>
    <n v="1"/>
    <s v="Active Bethel Citizens"/>
    <n v="4212934"/>
    <n v="890849"/>
    <m/>
    <m/>
    <s v="FOOTE MIKE"/>
    <m/>
    <s v="5466 JEFFREY WAY"/>
    <x v="1"/>
    <s v="Single-family detached"/>
    <x v="0"/>
    <m/>
    <x v="0"/>
    <m/>
  </r>
  <r>
    <n v="1370"/>
    <x v="0"/>
    <n v="2"/>
    <n v="5020"/>
    <n v="1"/>
    <d v="2002-10-17T00:00:00"/>
    <s v="Single Family Dwelling"/>
    <n v="1"/>
    <s v="Active Bethel Citizens"/>
    <n v="4209708"/>
    <n v="890442"/>
    <m/>
    <m/>
    <s v="BRUCE WIECHERT CUSTOM HOMES"/>
    <m/>
    <s v="1504 EYRIE LN"/>
    <x v="1"/>
    <s v="Single-family detached"/>
    <x v="0"/>
    <m/>
    <x v="0"/>
    <m/>
  </r>
  <r>
    <n v="1371"/>
    <x v="0"/>
    <n v="2"/>
    <n v="5021"/>
    <n v="1"/>
    <d v="2002-10-17T00:00:00"/>
    <s v="Single Family Dwelling"/>
    <n v="1"/>
    <s v="Active Bethel Citizens"/>
    <n v="4209696"/>
    <n v="890509"/>
    <m/>
    <m/>
    <s v="BRUCE WIECHERT CUSTOM HOMES"/>
    <m/>
    <s v="1510 EYRIE LN"/>
    <x v="1"/>
    <s v="Single-family detached"/>
    <x v="0"/>
    <m/>
    <x v="0"/>
    <m/>
  </r>
  <r>
    <n v="1372"/>
    <x v="0"/>
    <n v="2"/>
    <n v="4820"/>
    <n v="1"/>
    <d v="2002-10-18T00:00:00"/>
    <s v="Single Family Dwelling"/>
    <n v="1"/>
    <s v="Active Bethel Citizens"/>
    <n v="4212880"/>
    <n v="890850"/>
    <m/>
    <m/>
    <s v="FOOTE MIKE"/>
    <m/>
    <s v="5470 JEFFREY WAY"/>
    <x v="1"/>
    <s v="Single-family detached"/>
    <x v="0"/>
    <m/>
    <x v="0"/>
    <m/>
  </r>
  <r>
    <n v="1373"/>
    <x v="0"/>
    <n v="2"/>
    <n v="4821"/>
    <n v="1"/>
    <d v="2002-10-18T00:00:00"/>
    <s v="Single Family Dwelling"/>
    <n v="1"/>
    <s v="Active Bethel Citizens"/>
    <n v="4212822"/>
    <n v="890853"/>
    <m/>
    <s v="Avalon Village Ph 5"/>
    <s v="FOOTE MIKE"/>
    <m/>
    <s v="5488 JEFFREY WAY"/>
    <x v="1"/>
    <s v="Single-family detached"/>
    <x v="0"/>
    <m/>
    <x v="0"/>
    <m/>
  </r>
  <r>
    <n v="1374"/>
    <x v="0"/>
    <n v="2"/>
    <n v="5177"/>
    <n v="1"/>
    <d v="2002-10-21T00:00:00"/>
    <s v="Single Family Dwelling"/>
    <n v="1"/>
    <s v="Santa Clara Community Organization"/>
    <n v="4223571"/>
    <n v="904620"/>
    <m/>
    <m/>
    <s v="BREEDEN BROS INC"/>
    <m/>
    <s v="1225 HILO DR"/>
    <x v="1"/>
    <s v="Single-family detached"/>
    <x v="0"/>
    <m/>
    <x v="0"/>
    <m/>
  </r>
  <r>
    <n v="1375"/>
    <x v="0"/>
    <n v="2"/>
    <n v="5297"/>
    <n v="1"/>
    <d v="2002-10-21T00:00:00"/>
    <s v="Single Family Dwelling"/>
    <n v="1"/>
    <s v="Active Bethel Citizens"/>
    <n v="4213592"/>
    <n v="890702"/>
    <m/>
    <s v="Avalon Village Ph 7"/>
    <s v="FOOTE MIKE"/>
    <m/>
    <s v="1675 RILEY LN"/>
    <x v="1"/>
    <s v="Single-family detached"/>
    <x v="0"/>
    <m/>
    <x v="0"/>
    <m/>
  </r>
  <r>
    <n v="1376"/>
    <x v="0"/>
    <n v="2"/>
    <n v="5300"/>
    <n v="1"/>
    <d v="2002-10-21T00:00:00"/>
    <s v="Single Family Dwelling"/>
    <n v="1"/>
    <s v="Active Bethel Citizens"/>
    <n v="4213600"/>
    <n v="890642"/>
    <m/>
    <s v="Avalon Village Ph 7"/>
    <s v="FOOTE MIKE"/>
    <m/>
    <s v="1671 RILEY LN"/>
    <x v="1"/>
    <s v="Single-family detached"/>
    <x v="0"/>
    <m/>
    <x v="0"/>
    <m/>
  </r>
  <r>
    <n v="1377"/>
    <x v="0"/>
    <n v="2"/>
    <n v="5301"/>
    <n v="1"/>
    <d v="2002-10-21T00:00:00"/>
    <s v="Single Family Dwelling"/>
    <n v="1"/>
    <s v="Active Bethel Citizens"/>
    <n v="4213559"/>
    <n v="890643"/>
    <m/>
    <s v="Avalon Village Ph 7"/>
    <s v="FOOTE MIKE"/>
    <m/>
    <s v="1669 RILEY LN"/>
    <x v="1"/>
    <s v="Single-family detached"/>
    <x v="0"/>
    <m/>
    <x v="0"/>
    <m/>
  </r>
  <r>
    <n v="1378"/>
    <x v="0"/>
    <n v="2"/>
    <n v="5302"/>
    <n v="1"/>
    <d v="2002-10-21T00:00:00"/>
    <s v="Single Family Dwelling"/>
    <n v="1"/>
    <s v="Active Bethel Citizens"/>
    <n v="4213515"/>
    <n v="890644"/>
    <m/>
    <s v="Avalon Village Ph 7"/>
    <s v="FOOTE MIKE"/>
    <m/>
    <s v="1663 RILEY LN"/>
    <x v="1"/>
    <s v="Single-family detached"/>
    <x v="0"/>
    <m/>
    <x v="0"/>
    <m/>
  </r>
  <r>
    <n v="1379"/>
    <x v="0"/>
    <n v="2"/>
    <n v="3879"/>
    <n v="1"/>
    <d v="2002-10-22T00:00:00"/>
    <s v="Single Family Dwelling"/>
    <n v="1"/>
    <s v="Northeast Neighbors"/>
    <n v="4250258"/>
    <n v="896646"/>
    <m/>
    <m/>
    <s v="ANSLOW &amp; DEGENEAULT"/>
    <m/>
    <s v="2853 MARTINIQUE AVE"/>
    <x v="1"/>
    <s v="Single-family detached"/>
    <x v="0"/>
    <m/>
    <x v="0"/>
    <m/>
  </r>
  <r>
    <n v="1380"/>
    <x v="0"/>
    <n v="2"/>
    <n v="4173"/>
    <n v="1"/>
    <d v="2002-10-22T00:00:00"/>
    <s v="Single Family Dwelling"/>
    <n v="1"/>
    <s v="River Road Community Organization"/>
    <n v="4230175"/>
    <n v="891822"/>
    <m/>
    <m/>
    <s v="LIVINGSTON ALAN &amp; NEDA"/>
    <m/>
    <s v="1352 ANDERSEN LN"/>
    <x v="1"/>
    <s v="Single-family detached"/>
    <x v="0"/>
    <m/>
    <x v="0"/>
    <m/>
  </r>
  <r>
    <n v="1381"/>
    <x v="0"/>
    <n v="2"/>
    <n v="4768"/>
    <n v="1"/>
    <d v="2002-10-22T00:00:00"/>
    <s v="Single Family Dwelling"/>
    <n v="1"/>
    <s v="River Road Community Organization"/>
    <n v="4226013"/>
    <n v="892032"/>
    <m/>
    <m/>
    <s v="NEDCO CORP"/>
    <m/>
    <s v="2375 COMPTON ST"/>
    <x v="1"/>
    <s v="Single-family detached"/>
    <x v="0"/>
    <m/>
    <x v="0"/>
    <m/>
  </r>
  <r>
    <n v="1382"/>
    <x v="0"/>
    <n v="2"/>
    <n v="4769"/>
    <n v="1"/>
    <d v="2002-10-22T00:00:00"/>
    <s v="Single Family Dwelling"/>
    <n v="1"/>
    <s v="River Road Community Organization"/>
    <n v="4225911"/>
    <n v="892075"/>
    <m/>
    <m/>
    <s v="NEDCO CORP"/>
    <m/>
    <s v="2390 COMPTON ST"/>
    <x v="1"/>
    <s v="Single-family detached"/>
    <x v="0"/>
    <m/>
    <x v="0"/>
    <m/>
  </r>
  <r>
    <n v="1383"/>
    <x v="0"/>
    <n v="2"/>
    <n v="4770"/>
    <n v="1"/>
    <d v="2002-10-22T00:00:00"/>
    <s v="Single Family Dwelling"/>
    <n v="1"/>
    <s v="River Road Community Organization"/>
    <n v="4225908"/>
    <n v="892031"/>
    <m/>
    <m/>
    <s v="NEDCO CORP"/>
    <m/>
    <s v="2370 COMPTON ST"/>
    <x v="1"/>
    <s v="Single-family detached"/>
    <x v="0"/>
    <m/>
    <x v="0"/>
    <m/>
  </r>
  <r>
    <n v="1384"/>
    <x v="0"/>
    <n v="2"/>
    <n v="4771"/>
    <n v="1"/>
    <d v="2002-10-22T00:00:00"/>
    <s v="Single Family Dwelling"/>
    <n v="1"/>
    <s v="River Road Community Organization"/>
    <n v="4225907"/>
    <n v="891988"/>
    <m/>
    <m/>
    <s v="NEDCO CORP"/>
    <m/>
    <s v="2350 COMPTON ST"/>
    <x v="1"/>
    <s v="Single-family detached"/>
    <x v="0"/>
    <m/>
    <x v="0"/>
    <m/>
  </r>
  <r>
    <n v="1385"/>
    <x v="0"/>
    <n v="2"/>
    <n v="5080"/>
    <n v="1"/>
    <d v="2002-10-22T00:00:00"/>
    <s v="Single Family Dwelling"/>
    <n v="1"/>
    <s v="Active Bethel Citizens"/>
    <n v="4209746"/>
    <n v="891064"/>
    <m/>
    <m/>
    <s v="BRUCE WIECHERT CUSTOM HOMES"/>
    <m/>
    <s v="1550 EYRIE LN"/>
    <x v="1"/>
    <s v="Single-family detached"/>
    <x v="0"/>
    <m/>
    <x v="0"/>
    <m/>
  </r>
  <r>
    <n v="1386"/>
    <x v="0"/>
    <n v="2"/>
    <n v="5091"/>
    <n v="1"/>
    <d v="2002-10-22T00:00:00"/>
    <s v="Single Family Dwelling"/>
    <n v="1"/>
    <s v="Santa Clara Community Organization"/>
    <n v="4228006"/>
    <n v="908681"/>
    <m/>
    <m/>
    <s v="MCMICHAEL GARY &amp; SUE"/>
    <m/>
    <s v="126 SPRINGWOOD DR"/>
    <x v="1"/>
    <s v="Single-family detached"/>
    <x v="0"/>
    <m/>
    <x v="0"/>
    <m/>
  </r>
  <r>
    <n v="1387"/>
    <x v="0"/>
    <n v="2"/>
    <n v="5196"/>
    <n v="1"/>
    <d v="2002-10-22T00:00:00"/>
    <s v="Single Family Dwelling"/>
    <n v="1"/>
    <s v="Active Bethel Citizens"/>
    <n v="4209699"/>
    <n v="890578"/>
    <m/>
    <m/>
    <s v="BRUCE WIECHERT CUSTOM HOMES"/>
    <m/>
    <s v="1516 EYRIE LN"/>
    <x v="1"/>
    <s v="Single-family detached"/>
    <x v="0"/>
    <m/>
    <x v="0"/>
    <m/>
  </r>
  <r>
    <n v="1388"/>
    <x v="0"/>
    <n v="2"/>
    <n v="5197"/>
    <n v="1"/>
    <d v="2002-10-22T00:00:00"/>
    <s v="Single Family Dwelling"/>
    <n v="1"/>
    <s v="Active Bethel Citizens"/>
    <n v="4209719"/>
    <n v="890997"/>
    <m/>
    <m/>
    <s v="BRUCE WIECHERT CUSTOM HOMES"/>
    <m/>
    <s v="1546 EYRIE LN"/>
    <x v="1"/>
    <s v="Single-family detached"/>
    <x v="0"/>
    <m/>
    <x v="0"/>
    <m/>
  </r>
  <r>
    <n v="1389"/>
    <x v="0"/>
    <n v="2"/>
    <n v="5296"/>
    <n v="1"/>
    <d v="2002-10-22T00:00:00"/>
    <s v="Single Family Dwelling"/>
    <n v="1"/>
    <s v="Active Bethel Citizens"/>
    <n v="4213530"/>
    <n v="890705"/>
    <m/>
    <s v="Avalon Village Ph 7"/>
    <s v="FOOTE MIKE"/>
    <m/>
    <s v="1679 RILEY LN"/>
    <x v="1"/>
    <s v="Single-family detached"/>
    <x v="0"/>
    <m/>
    <x v="0"/>
    <m/>
  </r>
  <r>
    <n v="1390"/>
    <x v="0"/>
    <n v="2"/>
    <n v="5356"/>
    <n v="1"/>
    <d v="2002-10-22T00:00:00"/>
    <s v="Mfg Home Park or Court"/>
    <n v="1"/>
    <s v="Santa Clara Community Organization"/>
    <n v="4224083"/>
    <n v="898089"/>
    <m/>
    <s v="Gainsborough Estates MH"/>
    <s v="FORE-WARD INVESTMENTS"/>
    <m/>
    <s v="2484 LANSDOWN RD, Unit 14"/>
    <x v="1"/>
    <s v="Single-family detached"/>
    <x v="0"/>
    <m/>
    <x v="0"/>
    <m/>
  </r>
  <r>
    <n v="1391"/>
    <x v="0"/>
    <n v="2"/>
    <n v="3362"/>
    <n v="1"/>
    <d v="2002-10-23T00:00:00"/>
    <s v="Single Family Dwelling"/>
    <n v="1"/>
    <s v="Northeast Neighbors"/>
    <n v="4241695"/>
    <n v="899833"/>
    <m/>
    <m/>
    <s v="POLLOCK WILLIAM &amp; HEIDI"/>
    <m/>
    <s v="3764 WATERBROOK WAY"/>
    <x v="1"/>
    <s v="Single-family detached"/>
    <x v="0"/>
    <m/>
    <x v="0"/>
    <m/>
  </r>
  <r>
    <n v="1392"/>
    <x v="0"/>
    <n v="2"/>
    <n v="4085"/>
    <n v="1"/>
    <d v="2002-10-23T00:00:00"/>
    <s v="Single Family Dwelling"/>
    <n v="1"/>
    <s v="Churchill Area Neighbors"/>
    <n v="4223943"/>
    <n v="871664"/>
    <m/>
    <m/>
    <s v="JONES KEN"/>
    <m/>
    <s v="2710 WARREN ST"/>
    <x v="1"/>
    <s v="Single-family detached"/>
    <x v="0"/>
    <m/>
    <x v="0"/>
    <m/>
  </r>
  <r>
    <n v="1393"/>
    <x v="0"/>
    <n v="2"/>
    <n v="4741"/>
    <n v="1"/>
    <d v="2002-10-23T00:00:00"/>
    <s v="Single Family Dwelling"/>
    <n v="1"/>
    <s v="Northeast Neighbors"/>
    <n v="4241450"/>
    <n v="899452"/>
    <m/>
    <m/>
    <s v="BRANDON JACK - DUPLICATE"/>
    <m/>
    <s v="3740 MEADOW VIEW DR"/>
    <x v="1"/>
    <s v="Single-family detached"/>
    <x v="0"/>
    <m/>
    <x v="0"/>
    <m/>
  </r>
  <r>
    <n v="1394"/>
    <x v="0"/>
    <n v="2"/>
    <n v="4601"/>
    <n v="1"/>
    <d v="2002-10-24T00:00:00"/>
    <s v="Single Family Dwelling"/>
    <n v="1"/>
    <s v="Churchill Area Neighbors"/>
    <n v="4227150"/>
    <n v="869358"/>
    <m/>
    <m/>
    <s v="HEITMAN DAN"/>
    <m/>
    <s v="3333 MURRY DR"/>
    <x v="1"/>
    <s v="Single-family detached"/>
    <x v="0"/>
    <m/>
    <x v="0"/>
    <m/>
  </r>
  <r>
    <n v="1395"/>
    <x v="0"/>
    <n v="2"/>
    <n v="5085"/>
    <n v="1"/>
    <d v="2002-10-24T00:00:00"/>
    <s v="Mfg Home Park or Court"/>
    <n v="1"/>
    <s v="Northeast Neighbors"/>
    <n v="4249602"/>
    <n v="893484"/>
    <m/>
    <s v="Summeroaks"/>
    <s v="WARD JACK"/>
    <m/>
    <s v="3220 CRESCENT AVE, Unit 73"/>
    <x v="1"/>
    <s v="Single-family detached"/>
    <x v="0"/>
    <m/>
    <x v="0"/>
    <m/>
  </r>
  <r>
    <n v="1396"/>
    <x v="0"/>
    <n v="2"/>
    <n v="3280"/>
    <n v="1"/>
    <d v="2002-10-25T00:00:00"/>
    <s v="Single Family Dwelling"/>
    <n v="1"/>
    <s v="Cal Young Neighborhood Association"/>
    <n v="4242406"/>
    <n v="886703"/>
    <m/>
    <m/>
    <s v="SERBU GRACE"/>
    <m/>
    <s v="2120 GREENVIEW ST"/>
    <x v="1"/>
    <s v="Single-family detached"/>
    <x v="0"/>
    <m/>
    <x v="0"/>
    <m/>
  </r>
  <r>
    <n v="1397"/>
    <x v="0"/>
    <n v="2"/>
    <n v="4822"/>
    <n v="1"/>
    <d v="2002-10-29T00:00:00"/>
    <s v="Single Family Dwelling"/>
    <n v="1"/>
    <s v="Active Bethel Citizens"/>
    <n v="4212825"/>
    <n v="890998"/>
    <m/>
    <s v="Avalon Village"/>
    <s v="FOOTE MIKE"/>
    <m/>
    <s v="5485 JEFFREY WAY"/>
    <x v="1"/>
    <s v="Single-family detached"/>
    <x v="0"/>
    <m/>
    <x v="0"/>
    <m/>
  </r>
  <r>
    <n v="1398"/>
    <x v="0"/>
    <n v="2"/>
    <n v="4823"/>
    <n v="1"/>
    <d v="2002-10-29T00:00:00"/>
    <s v="Single Family Dwelling"/>
    <n v="1"/>
    <s v="Active Bethel Citizens"/>
    <n v="4212884"/>
    <n v="890997"/>
    <m/>
    <s v="Avalon Village Ph 5"/>
    <s v="FOOTE MIKE"/>
    <m/>
    <s v="5469 JEFFREY WAY"/>
    <x v="1"/>
    <s v="Single-family detached"/>
    <x v="0"/>
    <m/>
    <x v="0"/>
    <m/>
  </r>
  <r>
    <n v="1399"/>
    <x v="0"/>
    <n v="2"/>
    <n v="4824"/>
    <n v="1"/>
    <d v="2002-10-29T00:00:00"/>
    <s v="Single Family Dwelling"/>
    <n v="1"/>
    <s v="Active Bethel Citizens"/>
    <n v="4212941"/>
    <n v="890994"/>
    <m/>
    <s v="Avalon Village Ph 5"/>
    <s v="FOOTE MIKE"/>
    <m/>
    <s v="5457 JEFFREY WAY"/>
    <x v="1"/>
    <s v="Single-family detached"/>
    <x v="0"/>
    <m/>
    <x v="0"/>
    <m/>
  </r>
  <r>
    <n v="1400"/>
    <x v="0"/>
    <n v="2"/>
    <n v="4825"/>
    <n v="1"/>
    <d v="2002-10-29T00:00:00"/>
    <s v="Single Family Dwelling"/>
    <n v="1"/>
    <s v="Active Bethel Citizens"/>
    <n v="4212997"/>
    <n v="890991"/>
    <m/>
    <s v="Avalon Village Ph 5"/>
    <s v="FOOTE MIKE"/>
    <m/>
    <s v="5449 JEFFREY WAY"/>
    <x v="1"/>
    <s v="Single-family detached"/>
    <x v="0"/>
    <m/>
    <x v="0"/>
    <m/>
  </r>
  <r>
    <n v="1401"/>
    <x v="0"/>
    <n v="2"/>
    <n v="5003"/>
    <n v="1"/>
    <d v="2002-10-29T00:00:00"/>
    <s v="Single Family Dwelling"/>
    <n v="1"/>
    <s v="Churchill Area Neighbors"/>
    <n v="4228555"/>
    <n v="871467"/>
    <m/>
    <m/>
    <s v="HUNT GARY"/>
    <m/>
    <s v="2637 SUNCREST AVE"/>
    <x v="1"/>
    <s v="Single-family detached"/>
    <x v="0"/>
    <m/>
    <x v="0"/>
    <m/>
  </r>
  <r>
    <n v="1402"/>
    <x v="0"/>
    <n v="2"/>
    <n v="4683"/>
    <n v="1"/>
    <d v="2002-10-30T00:00:00"/>
    <s v="Single Family Dwelling"/>
    <n v="1"/>
    <s v="Santa Clara Community Organization"/>
    <n v="4228246"/>
    <n v="908761"/>
    <m/>
    <m/>
    <s v="BREEDEN BROS INC--DUPLICATE"/>
    <m/>
    <s v="196 SPRINGWOOD DR"/>
    <x v="1"/>
    <s v="Single-family detached"/>
    <x v="0"/>
    <m/>
    <x v="0"/>
    <m/>
  </r>
  <r>
    <n v="1403"/>
    <x v="0"/>
    <n v="2"/>
    <n v="5213"/>
    <n v="1"/>
    <d v="2002-10-30T00:00:00"/>
    <s v="Single Family Dwelling"/>
    <n v="1"/>
    <s v="Northeast Neighbors"/>
    <n v="4245815"/>
    <n v="898248"/>
    <m/>
    <m/>
    <s v="ROGERS JARROD"/>
    <m/>
    <s v="3225 DOWNING ST"/>
    <x v="1"/>
    <s v="Single-family detached"/>
    <x v="0"/>
    <m/>
    <x v="0"/>
    <m/>
  </r>
  <r>
    <n v="1404"/>
    <x v="0"/>
    <n v="2"/>
    <n v="5345"/>
    <n v="1"/>
    <d v="2002-10-31T00:00:00"/>
    <s v="Single Family Dwelling"/>
    <n v="1"/>
    <s v="Santa Clara Community Organization"/>
    <n v="4228102"/>
    <n v="908916"/>
    <m/>
    <m/>
    <s v="TOUCHSTONE DEVELOPMENT"/>
    <m/>
    <s v="155 SPRINGWOOD DR"/>
    <x v="1"/>
    <s v="Single-family detached"/>
    <x v="0"/>
    <m/>
    <x v="0"/>
    <m/>
  </r>
  <r>
    <n v="1405"/>
    <x v="0"/>
    <n v="2"/>
    <n v="3135"/>
    <n v="1"/>
    <d v="2002-11-01T00:00:00"/>
    <s v="Single Family Dwelling"/>
    <n v="1"/>
    <s v="Southeast Neighbors"/>
    <n v="4247660"/>
    <n v="863664"/>
    <m/>
    <m/>
    <s v="WILSON PAUL &amp; TERRI"/>
    <m/>
    <s v="4260 SPRING BLVD"/>
    <x v="1"/>
    <s v="Single-family detached"/>
    <x v="0"/>
    <m/>
    <x v="0"/>
    <m/>
  </r>
  <r>
    <n v="1406"/>
    <x v="0"/>
    <n v="2"/>
    <n v="3529"/>
    <n v="1"/>
    <d v="2002-11-01T00:00:00"/>
    <s v="Single Family Dwelling"/>
    <n v="1"/>
    <s v="Goodpasture Island Neighbors"/>
    <n v="4235492"/>
    <n v="894099"/>
    <m/>
    <m/>
    <s v="BREEN TIMOTHY &amp; CHRISTINA"/>
    <m/>
    <s v="2886 EDGEWATER DR"/>
    <x v="1"/>
    <s v="Single-family detached"/>
    <x v="0"/>
    <m/>
    <x v="0"/>
    <m/>
  </r>
  <r>
    <n v="1407"/>
    <x v="0"/>
    <n v="2"/>
    <n v="4767"/>
    <n v="1"/>
    <d v="2002-11-01T00:00:00"/>
    <s v="Single Family Dwelling"/>
    <n v="1"/>
    <s v="Santa Clara Community Organization"/>
    <n v="4227092"/>
    <n v="909417"/>
    <m/>
    <m/>
    <s v="ROCK BUILDERS INC"/>
    <m/>
    <s v="20 DANIEL DR"/>
    <x v="1"/>
    <s v="Single-family detached"/>
    <x v="0"/>
    <m/>
    <x v="0"/>
    <m/>
  </r>
  <r>
    <n v="1408"/>
    <x v="0"/>
    <n v="2"/>
    <n v="4953"/>
    <n v="1"/>
    <d v="2002-11-01T00:00:00"/>
    <s v="Single Family Dwelling"/>
    <n v="1"/>
    <s v="Active Bethel Citizens"/>
    <n v="4210500"/>
    <n v="890928"/>
    <m/>
    <m/>
    <s v="BRUCE WIECHERT CUSTOM HOMES"/>
    <m/>
    <s v="5947 LATOUR LN"/>
    <x v="1"/>
    <s v="Single-family detached"/>
    <x v="0"/>
    <m/>
    <x v="0"/>
    <m/>
  </r>
  <r>
    <n v="1409"/>
    <x v="0"/>
    <n v="2"/>
    <n v="5019"/>
    <n v="1"/>
    <d v="2002-11-01T00:00:00"/>
    <s v="Single Family Dwelling"/>
    <n v="1"/>
    <s v="Active Bethel Citizens"/>
    <n v="4210355"/>
    <n v="890934"/>
    <m/>
    <m/>
    <s v="BRUCE WIECHERT CUSTOM HOMES"/>
    <m/>
    <s v="5981 LATOUR LN"/>
    <x v="1"/>
    <s v="Single-family detached"/>
    <x v="0"/>
    <m/>
    <x v="0"/>
    <m/>
  </r>
  <r>
    <n v="1410"/>
    <x v="0"/>
    <n v="2"/>
    <n v="5023"/>
    <n v="1"/>
    <d v="2002-11-01T00:00:00"/>
    <s v="Single Family Dwelling"/>
    <n v="1"/>
    <s v="Active Bethel Citizens"/>
    <n v="4210278"/>
    <n v="890785"/>
    <m/>
    <m/>
    <s v="BRUCE WIECHERT CUSTOM HOMES"/>
    <m/>
    <s v="5990 LATOUR LN"/>
    <x v="1"/>
    <s v="Single-family detached"/>
    <x v="0"/>
    <m/>
    <x v="0"/>
    <m/>
  </r>
  <r>
    <n v="1411"/>
    <x v="0"/>
    <n v="2"/>
    <n v="5079"/>
    <n v="1"/>
    <d v="2002-11-01T00:00:00"/>
    <s v="Single Family Dwelling"/>
    <n v="1"/>
    <s v="Active Bethel Citizens"/>
    <n v="4210283"/>
    <n v="890936"/>
    <m/>
    <m/>
    <s v="BRUCE WIECHERT CUSTOM HOMES"/>
    <m/>
    <s v="5995 LATOUR LN"/>
    <x v="1"/>
    <s v="Single-family detached"/>
    <x v="0"/>
    <m/>
    <x v="0"/>
    <m/>
  </r>
  <r>
    <n v="1412"/>
    <x v="0"/>
    <n v="2"/>
    <n v="5123"/>
    <n v="1"/>
    <d v="2002-11-01T00:00:00"/>
    <s v="Single Family Dwelling"/>
    <n v="1"/>
    <s v="Active Bethel Citizens"/>
    <n v="4210076"/>
    <n v="890943"/>
    <m/>
    <m/>
    <s v="BRUCE WIECHERT CUSTOM HOMES"/>
    <m/>
    <s v="6031 LATOUR LN"/>
    <x v="1"/>
    <s v="Single-family detached"/>
    <x v="0"/>
    <m/>
    <x v="0"/>
    <m/>
  </r>
  <r>
    <n v="1413"/>
    <x v="0"/>
    <n v="2"/>
    <n v="5348"/>
    <n v="1"/>
    <d v="2002-11-01T00:00:00"/>
    <s v="Single Family Dwelling"/>
    <n v="1"/>
    <s v="Santa Clara Community Organization"/>
    <n v="4232293"/>
    <n v="904401"/>
    <m/>
    <m/>
    <s v="KONOLD GARY"/>
    <m/>
    <s v="3795 JULIA LP"/>
    <x v="1"/>
    <s v="Single-family detached"/>
    <x v="0"/>
    <m/>
    <x v="0"/>
    <m/>
  </r>
  <r>
    <n v="1414"/>
    <x v="0"/>
    <n v="2"/>
    <n v="4848"/>
    <n v="1"/>
    <d v="2002-11-04T00:00:00"/>
    <s v="Single Family Dwelling"/>
    <n v="1"/>
    <s v="Santa Clara Community Organization"/>
    <n v="4232295"/>
    <n v="904269"/>
    <m/>
    <m/>
    <s v="CASCADE DOOR WINDOW &amp; CONSTRUCTION"/>
    <m/>
    <s v="3792 JULIA LP"/>
    <x v="1"/>
    <s v="Single-family detached"/>
    <x v="0"/>
    <m/>
    <x v="0"/>
    <m/>
  </r>
  <r>
    <n v="1415"/>
    <x v="0"/>
    <n v="2"/>
    <n v="4052"/>
    <n v="1"/>
    <d v="2002-11-05T00:00:00"/>
    <s v="Apartment  5-19 Units"/>
    <n v="8"/>
    <s v="Harlow Neighbors"/>
    <n v="4249611"/>
    <n v="882609"/>
    <m/>
    <m/>
    <s v="KERSEY DAVID"/>
    <m/>
    <s v="123 COMMONS DR"/>
    <x v="1"/>
    <s v="Five or more units"/>
    <x v="1"/>
    <m/>
    <x v="0"/>
    <m/>
  </r>
  <r>
    <n v="1468"/>
    <x v="0"/>
    <n v="2"/>
    <n v="5656"/>
    <n v="1"/>
    <d v="2002-12-13T00:00:00"/>
    <s v="Single Family Dwelling"/>
    <n v="1"/>
    <s v="Santa Clara Community Organization"/>
    <n v="4228251"/>
    <n v="908916"/>
    <m/>
    <m/>
    <s v="BREEDEN BROS INC--DUPLICATE"/>
    <m/>
    <s v="199 SPRINGWOOD DR"/>
    <x v="1"/>
    <s v="Single-family detached"/>
    <x v="0"/>
    <m/>
    <x v="0"/>
    <m/>
  </r>
  <r>
    <n v="1469"/>
    <x v="0"/>
    <n v="2"/>
    <n v="4691"/>
    <n v="1"/>
    <d v="2002-12-16T00:00:00"/>
    <s v="Single Family Dwelling"/>
    <n v="1"/>
    <s v="Northeast Neighbors"/>
    <n v="4242625"/>
    <n v="901118"/>
    <m/>
    <m/>
    <s v="RUHOFF HOMEBUILDERS INC"/>
    <m/>
    <s v="3950 MIRROR POND WAY"/>
    <x v="1"/>
    <s v="Single-family detached"/>
    <x v="0"/>
    <m/>
    <x v="0"/>
    <m/>
  </r>
  <r>
    <n v="1470"/>
    <x v="0"/>
    <n v="2"/>
    <n v="6074"/>
    <n v="1"/>
    <d v="2002-12-16T00:00:00"/>
    <s v="Single Family Dwelling"/>
    <n v="1"/>
    <s v="River Road Community Organization"/>
    <n v="4230509"/>
    <n v="891991"/>
    <m/>
    <m/>
    <s v="BREEDEN BROS INC--DUPLICATE"/>
    <m/>
    <s v="1340 MANZANA ST"/>
    <x v="1"/>
    <s v="Single-family detached"/>
    <x v="0"/>
    <m/>
    <x v="0"/>
    <m/>
  </r>
  <r>
    <n v="1471"/>
    <x v="0"/>
    <n v="2"/>
    <n v="5539"/>
    <n v="1"/>
    <d v="2002-12-17T00:00:00"/>
    <s v="Single Family Dwelling"/>
    <n v="1"/>
    <s v="Santa Clara Community Organization"/>
    <n v="4222791"/>
    <n v="902494"/>
    <m/>
    <m/>
    <s v="IVERSON BOYD"/>
    <m/>
    <s v="3417 KORBEL ST"/>
    <x v="1"/>
    <s v="Single-family detached"/>
    <x v="0"/>
    <m/>
    <x v="0"/>
    <m/>
  </r>
  <r>
    <n v="1472"/>
    <x v="0"/>
    <n v="2"/>
    <n v="5897"/>
    <n v="1"/>
    <d v="2002-12-17T00:00:00"/>
    <s v="Single Family Dwelling"/>
    <n v="1"/>
    <s v="Active Bethel Citizens"/>
    <n v="4209829"/>
    <n v="890414"/>
    <m/>
    <m/>
    <s v="BRUCE WIECHERT CUSTOM HOMES"/>
    <m/>
    <s v="1505 EYRIE LN"/>
    <x v="1"/>
    <s v="Single-family detached"/>
    <x v="0"/>
    <m/>
    <x v="0"/>
    <m/>
  </r>
  <r>
    <n v="1473"/>
    <x v="0"/>
    <n v="2"/>
    <n v="6066"/>
    <n v="1"/>
    <d v="2002-12-17T00:00:00"/>
    <s v="Single Family Dwelling"/>
    <n v="1"/>
    <s v="Active Bethel Citizens"/>
    <n v="4213043"/>
    <n v="890845"/>
    <m/>
    <m/>
    <s v="FOOTE MIKE"/>
    <m/>
    <s v="5440 JEFFREY WAY"/>
    <x v="1"/>
    <s v="Single-family detached"/>
    <x v="0"/>
    <m/>
    <x v="0"/>
    <m/>
  </r>
  <r>
    <n v="1474"/>
    <x v="0"/>
    <n v="2"/>
    <n v="6101"/>
    <n v="1"/>
    <d v="2002-12-17T00:00:00"/>
    <s v="Single Family Dwelling"/>
    <n v="1"/>
    <s v="Active Bethel Citizens"/>
    <n v="4209706"/>
    <n v="890790"/>
    <m/>
    <m/>
    <s v="BRUCE WIECHERT CUSTOM HOMES"/>
    <m/>
    <s v="1532 EYRIE LN"/>
    <x v="1"/>
    <s v="Single-family detached"/>
    <x v="0"/>
    <m/>
    <x v="0"/>
    <m/>
  </r>
  <r>
    <n v="1475"/>
    <x v="0"/>
    <n v="2"/>
    <n v="6102"/>
    <n v="1"/>
    <d v="2002-12-17T00:00:00"/>
    <s v="Single Family Dwelling"/>
    <n v="1"/>
    <s v="Active Bethel Citizens"/>
    <n v="4209705"/>
    <n v="890719"/>
    <m/>
    <m/>
    <s v="BRUCE WIECHERT CUSTOM HOMES"/>
    <m/>
    <s v="1528 EYRIE LN"/>
    <x v="1"/>
    <s v="Single-family detached"/>
    <x v="0"/>
    <m/>
    <x v="0"/>
    <m/>
  </r>
  <r>
    <n v="1476"/>
    <x v="0"/>
    <n v="2"/>
    <n v="5271"/>
    <n v="1"/>
    <d v="2002-12-18T00:00:00"/>
    <s v="Single Family Dwelling"/>
    <n v="1"/>
    <s v="Northeast Neighbors"/>
    <n v="4250170"/>
    <n v="896679"/>
    <m/>
    <m/>
    <s v="ANSLOW &amp; DEGENEAULT"/>
    <m/>
    <s v="2857 MARTINIQUE AVE"/>
    <x v="1"/>
    <s v="Single-family detached"/>
    <x v="0"/>
    <m/>
    <x v="0"/>
    <m/>
  </r>
  <r>
    <n v="1477"/>
    <x v="0"/>
    <n v="2"/>
    <n v="5555"/>
    <n v="1"/>
    <d v="2002-12-18T00:00:00"/>
    <s v="Single Family Dwelling"/>
    <n v="1"/>
    <s v="Fairmount Neighbors"/>
    <n v="4246398"/>
    <n v="871273"/>
    <m/>
    <m/>
    <s v="MATTHEWS TODD"/>
    <m/>
    <s v="1865 E 28TH AVE"/>
    <x v="1"/>
    <s v="Single-family detached"/>
    <x v="0"/>
    <m/>
    <x v="0"/>
    <m/>
  </r>
  <r>
    <n v="1478"/>
    <x v="0"/>
    <n v="2"/>
    <n v="5860"/>
    <n v="1"/>
    <d v="2002-12-20T00:00:00"/>
    <s v="Single Family Dwelling"/>
    <n v="1"/>
    <s v="Santa Clara Community Organization"/>
    <n v="4227301"/>
    <n v="908671"/>
    <m/>
    <m/>
    <s v="HEITMAN CUSTOM HOMES"/>
    <m/>
    <s v="4774 HONEYCOMB DR"/>
    <x v="1"/>
    <s v="Single-family detached"/>
    <x v="0"/>
    <m/>
    <x v="0"/>
    <m/>
  </r>
  <r>
    <n v="1479"/>
    <x v="0"/>
    <n v="2"/>
    <n v="5862"/>
    <n v="1"/>
    <d v="2002-12-20T00:00:00"/>
    <s v="Single Family Dwelling"/>
    <n v="1"/>
    <s v="Santa Clara Community Organization"/>
    <n v="4227294"/>
    <n v="908728"/>
    <m/>
    <m/>
    <s v="HEITMAN CUSTOM HOMES"/>
    <m/>
    <s v="4786 HONEYCOMB DR"/>
    <x v="1"/>
    <s v="Single-family detached"/>
    <x v="0"/>
    <m/>
    <x v="0"/>
    <m/>
  </r>
  <r>
    <n v="1480"/>
    <x v="0"/>
    <n v="2"/>
    <n v="5942"/>
    <n v="1"/>
    <d v="2002-12-20T00:00:00"/>
    <s v="Single Family Dwelling"/>
    <n v="1"/>
    <s v="Active Bethel Citizens"/>
    <n v="4212966"/>
    <n v="889952"/>
    <m/>
    <m/>
    <s v="HAYDEN HOMES"/>
    <m/>
    <s v="1627 ADELMAN LP"/>
    <x v="1"/>
    <s v="Single-family detached"/>
    <x v="0"/>
    <m/>
    <x v="0"/>
    <m/>
  </r>
  <r>
    <n v="1481"/>
    <x v="0"/>
    <n v="2"/>
    <n v="5943"/>
    <n v="1"/>
    <d v="2002-12-20T00:00:00"/>
    <s v="Single Family Dwelling"/>
    <n v="1"/>
    <s v="Active Bethel Citizens"/>
    <n v="4212274"/>
    <n v="889980"/>
    <m/>
    <m/>
    <s v="HAYDEN HOMES"/>
    <m/>
    <s v="1785 ADELMAN LP"/>
    <x v="1"/>
    <s v="Single-family detached"/>
    <x v="0"/>
    <m/>
    <x v="0"/>
    <m/>
  </r>
  <r>
    <n v="1482"/>
    <x v="0"/>
    <n v="2"/>
    <n v="5945"/>
    <n v="1"/>
    <d v="2002-12-20T00:00:00"/>
    <s v="Single Family Dwelling"/>
    <n v="1"/>
    <s v="Active Bethel Citizens"/>
    <n v="4212403"/>
    <n v="889974"/>
    <m/>
    <m/>
    <s v="HAYDEN HOMES"/>
    <m/>
    <s v="1747 ADELMAN LP"/>
    <x v="1"/>
    <s v="Single-family detached"/>
    <x v="0"/>
    <m/>
    <x v="0"/>
    <m/>
  </r>
  <r>
    <n v="1483"/>
    <x v="0"/>
    <n v="2"/>
    <n v="5946"/>
    <n v="1"/>
    <d v="2002-12-20T00:00:00"/>
    <s v="Single Family Dwelling"/>
    <n v="1"/>
    <s v="Active Bethel Citizens"/>
    <n v="4212840"/>
    <n v="889956"/>
    <m/>
    <m/>
    <s v="HAYDEN HOMES"/>
    <m/>
    <s v="1659 ADELMAN LP"/>
    <x v="1"/>
    <s v="Single-family detached"/>
    <x v="0"/>
    <m/>
    <x v="0"/>
    <m/>
  </r>
  <r>
    <n v="1484"/>
    <x v="0"/>
    <n v="2"/>
    <n v="5947"/>
    <n v="1"/>
    <d v="2002-12-20T00:00:00"/>
    <s v="Single Family Dwelling"/>
    <n v="1"/>
    <s v="Active Bethel Citizens"/>
    <n v="4212528"/>
    <n v="889968"/>
    <m/>
    <m/>
    <s v="HAYDEN HOMES"/>
    <m/>
    <s v="1721 ADELMAN LP"/>
    <x v="1"/>
    <s v="Single-family detached"/>
    <x v="0"/>
    <m/>
    <x v="0"/>
    <m/>
  </r>
  <r>
    <n v="1485"/>
    <x v="0"/>
    <n v="2"/>
    <n v="6067"/>
    <n v="1"/>
    <d v="2002-12-23T00:00:00"/>
    <s v="Single Family Dwelling"/>
    <n v="1"/>
    <s v="Active Bethel Citizens"/>
    <n v="4213049"/>
    <n v="890989"/>
    <m/>
    <m/>
    <s v="FOOTE MIKE"/>
    <m/>
    <s v="5435 JEFFREY WAY"/>
    <x v="1"/>
    <s v="Single-family detached"/>
    <x v="0"/>
    <m/>
    <x v="0"/>
    <m/>
  </r>
  <r>
    <n v="1486"/>
    <x v="0"/>
    <n v="2"/>
    <n v="6332"/>
    <n v="1"/>
    <d v="2002-12-23T00:00:00"/>
    <s v="Mfg Home Park or Court"/>
    <n v="1"/>
    <s v="Northeast Neighbors"/>
    <n v="4249602"/>
    <n v="893484"/>
    <m/>
    <m/>
    <s v="WARD JACK"/>
    <m/>
    <s v="3220 CRESCENT AVE, Unit 7"/>
    <x v="1"/>
    <s v="Single-family detached"/>
    <x v="0"/>
    <m/>
    <x v="0"/>
    <m/>
  </r>
  <r>
    <n v="1487"/>
    <x v="0"/>
    <n v="2"/>
    <n v="5779"/>
    <n v="1"/>
    <d v="2002-12-24T00:00:00"/>
    <s v="Single Family Dwelling"/>
    <n v="1"/>
    <s v="Northeast Neighbors"/>
    <n v="4243115"/>
    <n v="901105"/>
    <m/>
    <m/>
    <s v="RUHOFF HOMEBUILDERS INC"/>
    <m/>
    <s v="3974 MIRROR POND WAY"/>
    <x v="1"/>
    <s v="Single-family detached"/>
    <x v="0"/>
    <m/>
    <x v="0"/>
    <m/>
  </r>
  <r>
    <n v="1488"/>
    <x v="0"/>
    <n v="2"/>
    <n v="6292"/>
    <n v="1"/>
    <d v="2002-12-30T00:00:00"/>
    <s v="Mfg Home - Not in a Park"/>
    <n v="1"/>
    <s v="Active Bethel Citizens"/>
    <n v="4225151"/>
    <n v="884933"/>
    <m/>
    <m/>
    <s v="ALLEN JUDY E"/>
    <m/>
    <s v="3359 CORALY AVE"/>
    <x v="1"/>
    <s v="Single-family detached"/>
    <x v="0"/>
    <m/>
    <x v="0"/>
    <m/>
  </r>
  <r>
    <n v="1489"/>
    <x v="0"/>
    <n v="2"/>
    <n v="5077"/>
    <n v="1"/>
    <d v="2002-12-31T00:00:00"/>
    <s v="Single Family Dwelling"/>
    <n v="1"/>
    <s v="Northeast Neighbors"/>
    <n v="4241870"/>
    <n v="899222"/>
    <m/>
    <m/>
    <s v="ELLIOTT DONALD D"/>
    <m/>
    <s v="3695 WATERBROOK WAY"/>
    <x v="1"/>
    <s v="Single-family detached"/>
    <x v="0"/>
    <m/>
    <x v="0"/>
    <m/>
  </r>
  <r>
    <n v="1490"/>
    <x v="0"/>
    <n v="2"/>
    <n v="6056"/>
    <n v="1"/>
    <d v="2003-01-03T00:00:00"/>
    <s v="Single Family Dwelling"/>
    <n v="1"/>
    <s v="Active Bethel Citizens"/>
    <n v="4210566"/>
    <n v="890774"/>
    <m/>
    <m/>
    <s v="BRUCE WIECHERT CUSTOM HOMES"/>
    <m/>
    <s v="5936 LATOUR LN"/>
    <x v="2"/>
    <s v="Single-family detached"/>
    <x v="0"/>
    <m/>
    <x v="0"/>
    <m/>
  </r>
  <r>
    <n v="1491"/>
    <x v="0"/>
    <n v="2"/>
    <n v="6229"/>
    <n v="1"/>
    <d v="2003-01-03T00:00:00"/>
    <s v="Single Family Dwelling"/>
    <n v="1"/>
    <s v="Active Bethel Citizens"/>
    <n v="4209716"/>
    <n v="890930"/>
    <m/>
    <m/>
    <s v="BRUCE WIECHERT CUSTOM HOMES"/>
    <m/>
    <s v="1540 EYRIE LN"/>
    <x v="2"/>
    <s v="Single-family detached"/>
    <x v="0"/>
    <m/>
    <x v="0"/>
    <m/>
  </r>
  <r>
    <n v="1492"/>
    <x v="0"/>
    <n v="2"/>
    <n v="6367"/>
    <n v="1"/>
    <d v="2003-01-03T00:00:00"/>
    <s v="Single Family Dwelling"/>
    <n v="1"/>
    <s v="Active Bethel Citizens"/>
    <n v="4210429"/>
    <n v="890932"/>
    <m/>
    <m/>
    <s v="BRUCE WIECHERT CUSTOM HOMES"/>
    <m/>
    <s v="5963 LATOUR LN"/>
    <x v="2"/>
    <s v="Single-family detached"/>
    <x v="0"/>
    <m/>
    <x v="0"/>
    <m/>
  </r>
  <r>
    <n v="1493"/>
    <x v="0"/>
    <n v="2"/>
    <n v="6257"/>
    <n v="1"/>
    <d v="2003-01-06T00:00:00"/>
    <s v="Single Family Dwelling"/>
    <n v="1"/>
    <s v="Santa Clara Community Organization"/>
    <n v="4224907"/>
    <n v="905876"/>
    <m/>
    <m/>
    <s v="BREEDEN BROS INC"/>
    <m/>
    <s v="4105 TORRINGTON AVE"/>
    <x v="2"/>
    <s v="Single-family detached"/>
    <x v="0"/>
    <m/>
    <x v="0"/>
    <m/>
  </r>
  <r>
    <n v="1494"/>
    <x v="0"/>
    <n v="2"/>
    <n v="6270"/>
    <n v="1"/>
    <d v="2003-01-06T00:00:00"/>
    <s v="Single Family Dwelling"/>
    <n v="1"/>
    <s v="Northeast Neighbors"/>
    <n v="4243599"/>
    <n v="897735"/>
    <m/>
    <m/>
    <s v="OREGON ESTATES LLC"/>
    <m/>
    <s v="3336 TALON ST"/>
    <x v="2"/>
    <s v="Single-family detached"/>
    <x v="0"/>
    <m/>
    <x v="0"/>
    <m/>
  </r>
  <r>
    <n v="1495"/>
    <x v="0"/>
    <n v="2"/>
    <n v="6303"/>
    <n v="1"/>
    <d v="2003-01-06T00:00:00"/>
    <s v="Single Family Dwelling"/>
    <n v="1"/>
    <s v="Harlow Neighbors"/>
    <n v="4250806"/>
    <n v="880569"/>
    <m/>
    <m/>
    <s v="FOGELSTROM CO"/>
    <m/>
    <s v="459 COVEY LN"/>
    <x v="2"/>
    <s v="Single-family detached"/>
    <x v="0"/>
    <s v="No BP plans on microfilm. Assessor categorizes as dwelling, not plex or townhouse. Changed BPR use and code to SFD for all Covey Ln permits issued during this time.(this permit already identified as SFD)."/>
    <x v="0"/>
    <m/>
  </r>
  <r>
    <n v="1496"/>
    <x v="0"/>
    <n v="2"/>
    <n v="6305"/>
    <n v="1"/>
    <d v="2003-01-06T00:00:00"/>
    <s v="Single Family Dwelling"/>
    <n v="1"/>
    <s v="Harlow Neighbors"/>
    <n v="4250809"/>
    <n v="880641"/>
    <m/>
    <m/>
    <s v="FOGELSTROM CO"/>
    <m/>
    <s v="457 COVEY LN"/>
    <x v="2"/>
    <s v="Single-family detached"/>
    <x v="0"/>
    <s v="No BP plans on microfilm. Assessor categorizes as dwelling, not plex or townhouse. Changed BPR use and code to SFD for all Covey Ln permits issued during this time.(this permit already identified as SFD)."/>
    <x v="0"/>
    <m/>
  </r>
  <r>
    <n v="1497"/>
    <x v="0"/>
    <n v="2"/>
    <n v="5777"/>
    <n v="1"/>
    <d v="2003-01-07T00:00:00"/>
    <s v="Single Family Dwelling"/>
    <n v="1"/>
    <s v="South University Neighborhood Association"/>
    <n v="4242851"/>
    <n v="873183"/>
    <m/>
    <m/>
    <s v="ANDERSEN GREG"/>
    <m/>
    <s v="2373 ALDER ST"/>
    <x v="2"/>
    <s v="Single-family detached"/>
    <x v="0"/>
    <m/>
    <x v="0"/>
    <s v="Yes"/>
  </r>
  <r>
    <n v="1498"/>
    <x v="0"/>
    <n v="2"/>
    <n v="6269"/>
    <n v="1"/>
    <d v="2003-01-07T00:00:00"/>
    <s v="Single Family Dwelling"/>
    <n v="1"/>
    <s v="Northeast Neighbors"/>
    <n v="4243681"/>
    <n v="897738"/>
    <m/>
    <m/>
    <s v="OREGON ESTATES LLC"/>
    <m/>
    <s v="3348 TALON ST"/>
    <x v="2"/>
    <s v="Single-family detached"/>
    <x v="0"/>
    <m/>
    <x v="0"/>
    <m/>
  </r>
  <r>
    <n v="1499"/>
    <x v="0"/>
    <n v="2"/>
    <n v="6441"/>
    <n v="1"/>
    <d v="2003-01-09T00:00:00"/>
    <s v="Single Family Dwelling"/>
    <n v="1"/>
    <s v="Active Bethel Citizens"/>
    <n v="4209711"/>
    <n v="890860"/>
    <m/>
    <m/>
    <s v="BRUCE WIECHERT CUSTOM HOMES"/>
    <m/>
    <s v="1536 EYRIE LN"/>
    <x v="2"/>
    <s v="Single-family detached"/>
    <x v="0"/>
    <m/>
    <x v="0"/>
    <m/>
  </r>
  <r>
    <n v="1500"/>
    <x v="0"/>
    <n v="2"/>
    <n v="6180"/>
    <n v="1"/>
    <d v="2003-01-10T00:00:00"/>
    <s v="Single Family Dwelling"/>
    <n v="1"/>
    <s v="Santa Clara Community Organization"/>
    <n v="4227561"/>
    <n v="908236"/>
    <m/>
    <m/>
    <s v="B H ANDERSON CONSTRUCTION"/>
    <m/>
    <s v="4620 HONEYCOMB DR"/>
    <x v="2"/>
    <s v="Single-family detached"/>
    <x v="0"/>
    <m/>
    <x v="0"/>
    <m/>
  </r>
  <r>
    <n v="1501"/>
    <x v="0"/>
    <n v="2"/>
    <n v="6301"/>
    <n v="1"/>
    <d v="2003-01-10T00:00:00"/>
    <s v="Single Family Dwelling"/>
    <n v="1"/>
    <s v="Harlow Neighbors"/>
    <n v="4250593"/>
    <n v="880264"/>
    <m/>
    <m/>
    <s v="FOGELSTROM CO"/>
    <m/>
    <s v="486 COVEY LN"/>
    <x v="2"/>
    <s v="Single-family detached"/>
    <x v="0"/>
    <m/>
    <x v="0"/>
    <m/>
  </r>
  <r>
    <n v="1502"/>
    <x v="0"/>
    <n v="2"/>
    <n v="6302"/>
    <n v="1"/>
    <d v="2003-01-10T00:00:00"/>
    <s v="Single Family Dwelling"/>
    <n v="1"/>
    <s v="Harlow Neighbors"/>
    <n v="4250752"/>
    <n v="880501"/>
    <m/>
    <m/>
    <s v="FOGELSTROM CO"/>
    <m/>
    <s v="467 COVEY LN"/>
    <x v="2"/>
    <s v="Single-family detached"/>
    <x v="0"/>
    <m/>
    <x v="0"/>
    <m/>
  </r>
  <r>
    <n v="1503"/>
    <x v="0"/>
    <n v="2"/>
    <n v="6393"/>
    <n v="1"/>
    <d v="2003-01-10T00:00:00"/>
    <s v="Single Family Dwelling"/>
    <n v="1"/>
    <s v="Santa Clara Community Organization"/>
    <n v="4224625"/>
    <n v="905886"/>
    <m/>
    <m/>
    <s v="BREEDEN BROS INC--DUPLICATE"/>
    <m/>
    <s v="4078 TORRINGTON AVE"/>
    <x v="2"/>
    <s v="Single-family detached"/>
    <x v="0"/>
    <m/>
    <x v="0"/>
    <m/>
  </r>
  <r>
    <n v="1504"/>
    <x v="0"/>
    <n v="2"/>
    <n v="4949"/>
    <n v="1"/>
    <d v="2003-01-13T00:00:00"/>
    <s v="Single Family Dwelling"/>
    <n v="1"/>
    <s v="Northeast Neighbors"/>
    <n v="4249863"/>
    <n v="896096"/>
    <m/>
    <m/>
    <s v="ANSLOW GORDON"/>
    <m/>
    <s v="3362 ANTIGUA DR"/>
    <x v="2"/>
    <s v="Single-family detached"/>
    <x v="0"/>
    <m/>
    <x v="0"/>
    <m/>
  </r>
  <r>
    <n v="1505"/>
    <x v="0"/>
    <n v="2"/>
    <n v="5780"/>
    <n v="1"/>
    <d v="2003-01-13T00:00:00"/>
    <s v="Single Family Dwelling"/>
    <n v="1"/>
    <s v="Active Bethel Citizens"/>
    <n v="4212701"/>
    <n v="889239"/>
    <m/>
    <m/>
    <s v="HAYDEN HOMES"/>
    <m/>
    <s v="5589 DONOHOE AVE"/>
    <x v="2"/>
    <s v="Single-family detached"/>
    <x v="0"/>
    <m/>
    <x v="0"/>
    <m/>
  </r>
  <r>
    <n v="1506"/>
    <x v="0"/>
    <n v="2"/>
    <n v="6097"/>
    <n v="1"/>
    <d v="2003-01-13T00:00:00"/>
    <s v="Single Family Dwelling"/>
    <n v="1"/>
    <s v="Santa Clara Community Organization"/>
    <n v="4227756"/>
    <n v="909041"/>
    <m/>
    <m/>
    <s v="PRODEN RICK S"/>
    <m/>
    <s v="4709 SYMPHONY DR"/>
    <x v="2"/>
    <s v="Single-family detached"/>
    <x v="0"/>
    <m/>
    <x v="0"/>
    <m/>
  </r>
  <r>
    <n v="1507"/>
    <x v="0"/>
    <n v="2"/>
    <n v="6343"/>
    <n v="1"/>
    <d v="2003-01-13T00:00:00"/>
    <s v="Single Family Dwelling"/>
    <n v="1"/>
    <s v="Active Bethel Citizens"/>
    <n v="4213031"/>
    <n v="889950"/>
    <m/>
    <m/>
    <s v="HAYDEN HOMES"/>
    <m/>
    <s v="1615 ADELMAN LP"/>
    <x v="2"/>
    <s v="Single-family detached"/>
    <x v="0"/>
    <m/>
    <x v="0"/>
    <m/>
  </r>
  <r>
    <n v="1508"/>
    <x v="0"/>
    <n v="2"/>
    <n v="6344"/>
    <n v="1"/>
    <d v="2003-01-13T00:00:00"/>
    <s v="Single Family Dwelling"/>
    <n v="1"/>
    <s v="Active Bethel Citizens"/>
    <n v="4212337"/>
    <n v="889975"/>
    <m/>
    <m/>
    <s v="HAYDEN HOMES"/>
    <m/>
    <s v="1763 ADELMAN LP"/>
    <x v="2"/>
    <s v="Single-family detached"/>
    <x v="0"/>
    <m/>
    <x v="0"/>
    <m/>
  </r>
  <r>
    <n v="1509"/>
    <x v="0"/>
    <n v="2"/>
    <n v="2977"/>
    <n v="1"/>
    <d v="2003-01-14T00:00:00"/>
    <s v="Single Family Dwelling"/>
    <n v="1"/>
    <s v="Northeast Neighbors"/>
    <n v="4241388"/>
    <n v="899041"/>
    <m/>
    <m/>
    <s v="BOYD BRAD &amp; KAY"/>
    <m/>
    <s v="3660 MEADOW VIEW DR"/>
    <x v="2"/>
    <s v="Single-family detached"/>
    <x v="0"/>
    <m/>
    <x v="0"/>
    <m/>
  </r>
  <r>
    <n v="1510"/>
    <x v="0"/>
    <n v="2"/>
    <n v="5752"/>
    <n v="1"/>
    <d v="2003-01-14T00:00:00"/>
    <s v="Single Family Dwelling"/>
    <n v="1"/>
    <s v="Goodpasture Island Neighbors"/>
    <n v="4236010"/>
    <n v="894448"/>
    <m/>
    <m/>
    <s v="R &amp; J DEVELOPMENT LLC"/>
    <m/>
    <s v="3221 LAKESIDE DR"/>
    <x v="2"/>
    <s v="Single-family detached"/>
    <x v="0"/>
    <m/>
    <x v="0"/>
    <m/>
  </r>
  <r>
    <n v="1511"/>
    <x v="0"/>
    <n v="2"/>
    <n v="5834"/>
    <n v="1"/>
    <d v="2003-01-14T00:00:00"/>
    <s v="Single Family Dwelling"/>
    <n v="1"/>
    <s v="Southeast Neighbors"/>
    <n v="4235938"/>
    <n v="863006"/>
    <m/>
    <m/>
    <s v="LEE GARY"/>
    <m/>
    <s v="955 BE-ELL PL"/>
    <x v="2"/>
    <s v="Single-family detached"/>
    <x v="0"/>
    <m/>
    <x v="0"/>
    <m/>
  </r>
  <r>
    <n v="1512"/>
    <x v="0"/>
    <n v="2"/>
    <n v="6396"/>
    <n v="1"/>
    <d v="2003-01-14T00:00:00"/>
    <s v="Single Family Dwelling"/>
    <n v="1"/>
    <s v="Churchill Area Neighbors"/>
    <n v="4224179"/>
    <n v="869743"/>
    <m/>
    <m/>
    <s v="BREEDEN BROS INC--DUPLICATE"/>
    <m/>
    <s v="3324 BENTLEY AVE"/>
    <x v="2"/>
    <s v="Single-family detached"/>
    <x v="0"/>
    <m/>
    <x v="0"/>
    <m/>
  </r>
  <r>
    <n v="1513"/>
    <x v="0"/>
    <n v="2"/>
    <n v="6484"/>
    <n v="1"/>
    <d v="2003-01-14T00:00:00"/>
    <s v="Single Family Dwelling"/>
    <n v="1"/>
    <s v="Churchill Area Neighbors"/>
    <n v="4223950"/>
    <n v="869019"/>
    <m/>
    <m/>
    <s v="BREEDEN BROS INC"/>
    <m/>
    <s v="3393 BENTLEY AVE"/>
    <x v="2"/>
    <s v="Single-family detached"/>
    <x v="0"/>
    <m/>
    <x v="0"/>
    <m/>
  </r>
  <r>
    <n v="1514"/>
    <x v="0"/>
    <n v="2"/>
    <n v="6158"/>
    <n v="1"/>
    <d v="2003-01-15T00:00:00"/>
    <s v="Mfg Home - Not in a Park"/>
    <n v="1"/>
    <s v="Active Bethel Citizens"/>
    <n v="4222954"/>
    <n v="889913"/>
    <m/>
    <m/>
    <s v="ADAMS ILSA"/>
    <m/>
    <s v="3760 PATTISON ST"/>
    <x v="2"/>
    <s v="Single-family detached"/>
    <x v="0"/>
    <m/>
    <x v="0"/>
    <m/>
  </r>
  <r>
    <n v="1515"/>
    <x v="0"/>
    <n v="2"/>
    <n v="4737"/>
    <n v="1"/>
    <d v="2003-01-16T00:00:00"/>
    <s v="Single Family Dwelling"/>
    <n v="1"/>
    <s v="Southeast Neighbors"/>
    <n v="4247867"/>
    <n v="867766"/>
    <m/>
    <m/>
    <s v="KEARNEY DONALD L JR"/>
    <m/>
    <s v="3520 SPRING BLVD"/>
    <x v="2"/>
    <s v="Single-family detached"/>
    <x v="0"/>
    <m/>
    <x v="0"/>
    <m/>
  </r>
  <r>
    <n v="1516"/>
    <x v="0"/>
    <n v="2"/>
    <n v="5364"/>
    <n v="1"/>
    <d v="2003-01-16T00:00:00"/>
    <s v="Single Family Dwelling"/>
    <n v="1"/>
    <s v="Northeast Neighbors"/>
    <n v="4241582"/>
    <n v="898860"/>
    <m/>
    <m/>
    <s v="CHRISENSEN MARK &amp; LYNN"/>
    <m/>
    <s v="3625 MEADOW VIEW DR"/>
    <x v="2"/>
    <s v="Single-family detached"/>
    <x v="0"/>
    <m/>
    <x v="0"/>
    <m/>
  </r>
  <r>
    <n v="1517"/>
    <x v="0"/>
    <n v="2"/>
    <n v="5204"/>
    <n v="1"/>
    <d v="2003-01-21T00:00:00"/>
    <s v="Duplex or 2-Family Hs"/>
    <n v="2"/>
    <s v="South University Neighborhood Association"/>
    <n v="4242132"/>
    <n v="873532"/>
    <m/>
    <m/>
    <s v="DEVEREAUX BOB &amp; DEBBIE"/>
    <m/>
    <s v="663 E 23RD AVE"/>
    <x v="2"/>
    <s v="Two to four units"/>
    <x v="1"/>
    <m/>
    <x v="1"/>
    <s v="Yes"/>
  </r>
  <r>
    <n v="1518"/>
    <x v="0"/>
    <n v="2"/>
    <n v="6057"/>
    <n v="1"/>
    <d v="2003-01-21T00:00:00"/>
    <s v="Single Family Dwelling"/>
    <n v="1"/>
    <s v="River Road Community Organization"/>
    <n v="4230476"/>
    <n v="891933"/>
    <m/>
    <m/>
    <s v="BREEDEN BROS INC"/>
    <m/>
    <s v="1338 MANZANA ST"/>
    <x v="2"/>
    <s v="Single-family detached"/>
    <x v="0"/>
    <m/>
    <x v="0"/>
    <m/>
  </r>
  <r>
    <n v="1519"/>
    <x v="0"/>
    <n v="2"/>
    <n v="6432"/>
    <n v="1"/>
    <d v="2003-01-21T00:00:00"/>
    <s v="Single Family Dwelling"/>
    <n v="1"/>
    <s v="Santa Clara Community Organization"/>
    <n v="4227120"/>
    <n v="907856"/>
    <m/>
    <m/>
    <s v="BREEDEN BROS INC"/>
    <m/>
    <s v="34 LARKSMEAD LN"/>
    <x v="2"/>
    <s v="Single-family detached"/>
    <x v="0"/>
    <m/>
    <x v="0"/>
    <m/>
  </r>
  <r>
    <n v="1520"/>
    <x v="0"/>
    <n v="3"/>
    <n v="130"/>
    <n v="1"/>
    <d v="2003-01-21T00:00:00"/>
    <s v="Single Family Dwelling"/>
    <n v="1"/>
    <s v="Harlow Neighbors"/>
    <n v="4250747"/>
    <n v="880389"/>
    <m/>
    <m/>
    <s v="FOGELSTROM CO"/>
    <m/>
    <s v="473 COVEY LN"/>
    <x v="2"/>
    <s v="Single-family detached"/>
    <x v="0"/>
    <m/>
    <x v="0"/>
    <m/>
  </r>
  <r>
    <n v="1521"/>
    <x v="0"/>
    <n v="2"/>
    <n v="5983"/>
    <n v="1"/>
    <d v="2003-01-22T00:00:00"/>
    <s v="Single Family Dwelling"/>
    <n v="1"/>
    <s v="Southeast Neighbors"/>
    <n v="4244305"/>
    <n v="866787"/>
    <m/>
    <m/>
    <s v="MURPHY TRAVIS"/>
    <m/>
    <s v="3710 UNIVERSITY ST"/>
    <x v="2"/>
    <s v="Single-family detached"/>
    <x v="0"/>
    <m/>
    <x v="0"/>
    <m/>
  </r>
  <r>
    <n v="1522"/>
    <x v="0"/>
    <n v="2"/>
    <n v="6178"/>
    <n v="1"/>
    <d v="2003-01-22T00:00:00"/>
    <s v="Single Family Dwelling"/>
    <n v="1"/>
    <s v="Northeast Neighbors"/>
    <n v="4242582"/>
    <n v="899346"/>
    <m/>
    <m/>
    <s v="HUNTER HOMES"/>
    <m/>
    <s v="3586 QUAIL MEADOW WAY"/>
    <x v="2"/>
    <s v="Single-family detached"/>
    <x v="0"/>
    <m/>
    <x v="0"/>
    <m/>
  </r>
  <r>
    <n v="1523"/>
    <x v="0"/>
    <n v="2"/>
    <n v="6398"/>
    <n v="1"/>
    <d v="2003-01-22T00:00:00"/>
    <s v="Single Family Dwelling"/>
    <n v="1"/>
    <s v="Northeast Neighbors"/>
    <n v="4250196"/>
    <n v="896346"/>
    <m/>
    <m/>
    <s v="ANSLOW &amp; DEGENEAULT"/>
    <m/>
    <s v="2842 MARTINIQUE AVE"/>
    <x v="2"/>
    <s v="Single-family detached"/>
    <x v="0"/>
    <m/>
    <x v="0"/>
    <m/>
  </r>
  <r>
    <n v="1524"/>
    <x v="0"/>
    <n v="2"/>
    <n v="6420"/>
    <n v="1"/>
    <d v="2003-01-22T00:00:00"/>
    <s v="Single Family Dwelling"/>
    <n v="1"/>
    <s v="Santa Clara Community Organization"/>
    <n v="4227023"/>
    <n v="905046"/>
    <m/>
    <m/>
    <s v="JORDAN SCOTT"/>
    <m/>
    <s v="285 MACKIN AVE"/>
    <x v="2"/>
    <s v="Single-family detached"/>
    <x v="0"/>
    <m/>
    <x v="0"/>
    <m/>
  </r>
  <r>
    <n v="1525"/>
    <x v="0"/>
    <n v="2"/>
    <n v="6433"/>
    <n v="1"/>
    <d v="2003-01-22T00:00:00"/>
    <s v="Single Family Dwelling"/>
    <n v="1"/>
    <s v="Active Bethel Citizens"/>
    <n v="4218291"/>
    <n v="889657"/>
    <m/>
    <m/>
    <s v="RON FLAMMANG CONSTRUCTION"/>
    <m/>
    <s v="4534 AVALON ST"/>
    <x v="2"/>
    <s v="Single-family detached"/>
    <x v="0"/>
    <m/>
    <x v="0"/>
    <m/>
  </r>
  <r>
    <n v="1526"/>
    <x v="0"/>
    <n v="2"/>
    <n v="6223"/>
    <n v="1"/>
    <d v="2003-01-23T00:00:00"/>
    <s v="Single Family Dwelling"/>
    <n v="1"/>
    <s v="Northeast Neighbors"/>
    <n v="4244699"/>
    <n v="898931"/>
    <m/>
    <m/>
    <s v="JORDAN SCOTT"/>
    <m/>
    <s v="3520 CELESTE WAY"/>
    <x v="2"/>
    <s v="Single-family detached"/>
    <x v="0"/>
    <m/>
    <x v="0"/>
    <m/>
  </r>
  <r>
    <n v="1527"/>
    <x v="0"/>
    <n v="2"/>
    <n v="6054"/>
    <n v="1"/>
    <d v="2003-01-27T00:00:00"/>
    <s v="Single Family Dwelling"/>
    <n v="1"/>
    <s v="Active Bethel Citizens"/>
    <n v="4219957"/>
    <n v="887670"/>
    <m/>
    <m/>
    <s v="MCKAY A BRUCE"/>
    <m/>
    <s v="4240 FLAGSTAFF ST"/>
    <x v="2"/>
    <s v="Single-family detached"/>
    <x v="0"/>
    <m/>
    <x v="0"/>
    <m/>
  </r>
  <r>
    <n v="1528"/>
    <x v="0"/>
    <n v="2"/>
    <n v="6418"/>
    <n v="1"/>
    <d v="2003-01-27T00:00:00"/>
    <s v="Single Family Dwelling"/>
    <n v="1"/>
    <s v="Northeast Neighbors"/>
    <n v="4241732"/>
    <n v="899550"/>
    <m/>
    <m/>
    <s v="SKAGGS GREG &amp; NANI"/>
    <m/>
    <s v="3740 WATERBROOK WAY"/>
    <x v="2"/>
    <s v="Single-family detached"/>
    <x v="0"/>
    <m/>
    <x v="0"/>
    <m/>
  </r>
  <r>
    <n v="1529"/>
    <x v="0"/>
    <n v="2"/>
    <n v="6483"/>
    <n v="1"/>
    <d v="2003-01-27T00:00:00"/>
    <s v="Single Family Dwelling"/>
    <n v="1"/>
    <s v="Northeast Neighbors"/>
    <n v="4242881"/>
    <n v="899721"/>
    <m/>
    <m/>
    <s v="MYRICK BEAU"/>
    <m/>
    <s v="1984 CRIMSON AVE"/>
    <x v="2"/>
    <s v="Single-family detached"/>
    <x v="0"/>
    <m/>
    <x v="0"/>
    <m/>
  </r>
  <r>
    <n v="1530"/>
    <x v="0"/>
    <n v="2"/>
    <n v="6410"/>
    <n v="1"/>
    <d v="2003-01-28T00:00:00"/>
    <s v="Single Family Dwelling"/>
    <n v="1"/>
    <s v="Active Bethel Citizens"/>
    <n v="4212777"/>
    <n v="889959"/>
    <m/>
    <m/>
    <s v="HAYDEN HOMES"/>
    <m/>
    <s v="1671 ADELMAN LP"/>
    <x v="2"/>
    <s v="Single-family detached"/>
    <x v="0"/>
    <m/>
    <x v="0"/>
    <m/>
  </r>
  <r>
    <n v="1531"/>
    <x v="0"/>
    <n v="2"/>
    <n v="6412"/>
    <n v="1"/>
    <d v="2003-01-28T00:00:00"/>
    <s v="Single Family Dwelling"/>
    <n v="1"/>
    <s v="Active Bethel Citizens"/>
    <n v="4212464"/>
    <n v="889971"/>
    <m/>
    <m/>
    <s v="HAYDEN HOMES"/>
    <m/>
    <s v="1735 ADELMAN LP"/>
    <x v="2"/>
    <s v="Single-family detached"/>
    <x v="0"/>
    <m/>
    <x v="0"/>
    <m/>
  </r>
  <r>
    <n v="1532"/>
    <x v="0"/>
    <n v="2"/>
    <n v="6413"/>
    <n v="1"/>
    <d v="2003-01-28T00:00:00"/>
    <s v="Single Family Dwelling"/>
    <n v="1"/>
    <s v="Active Bethel Citizens"/>
    <n v="4212903"/>
    <n v="889953"/>
    <m/>
    <m/>
    <s v="HAYDEN HOMES"/>
    <m/>
    <s v="1643 ADELMAN LP"/>
    <x v="2"/>
    <s v="Single-family detached"/>
    <x v="0"/>
    <m/>
    <x v="0"/>
    <m/>
  </r>
  <r>
    <n v="1533"/>
    <x v="0"/>
    <n v="2"/>
    <n v="6457"/>
    <n v="1"/>
    <d v="2003-01-30T00:00:00"/>
    <s v="Single Family Dwelling"/>
    <n v="1"/>
    <s v="Santa Clara Community Organization"/>
    <n v="4228492"/>
    <n v="901360"/>
    <m/>
    <m/>
    <s v="CASCADE DOOR WINDOW &amp; CONSTRUCTION"/>
    <m/>
    <s v="245 FOXGLOVE AVE"/>
    <x v="2"/>
    <s v="Single-family detached"/>
    <x v="0"/>
    <m/>
    <x v="0"/>
    <m/>
  </r>
  <r>
    <n v="1534"/>
    <x v="0"/>
    <n v="3"/>
    <n v="146"/>
    <n v="1"/>
    <d v="2003-01-31T00:00:00"/>
    <s v="Single Family Dwelling"/>
    <n v="1"/>
    <s v="Santa Clara Community Organization"/>
    <n v="4227507"/>
    <n v="908240"/>
    <m/>
    <m/>
    <s v="B H ANDERSON CONSTRUCTION"/>
    <m/>
    <s v="4636 HONEYCOMB DR"/>
    <x v="2"/>
    <s v="Single-family detached"/>
    <x v="0"/>
    <m/>
    <x v="0"/>
    <m/>
  </r>
  <r>
    <n v="1535"/>
    <x v="0"/>
    <n v="3"/>
    <n v="53"/>
    <n v="1"/>
    <d v="2003-02-03T00:00:00"/>
    <s v="Single Family Dwelling"/>
    <n v="1"/>
    <s v="Northeast Neighbors"/>
    <n v="4244214"/>
    <n v="898939"/>
    <m/>
    <m/>
    <s v="A J BRANDT CONSTRUCTION"/>
    <m/>
    <s v="2220 COMSTOCK AVE"/>
    <x v="2"/>
    <s v="Single-family detached"/>
    <x v="0"/>
    <m/>
    <x v="0"/>
    <m/>
  </r>
  <r>
    <n v="1536"/>
    <x v="0"/>
    <n v="2"/>
    <n v="6211"/>
    <n v="1"/>
    <d v="2003-02-04T00:00:00"/>
    <s v="Single Family Dwelling"/>
    <n v="1"/>
    <s v="Churchill Area Neighbors"/>
    <n v="4229373"/>
    <n v="870479"/>
    <m/>
    <m/>
    <s v="ANSLOW &amp; DEGENEAULT"/>
    <m/>
    <s v="2603 RIDGEMONT DR"/>
    <x v="2"/>
    <s v="Single-family detached"/>
    <x v="0"/>
    <m/>
    <x v="0"/>
    <m/>
  </r>
  <r>
    <n v="1537"/>
    <x v="0"/>
    <n v="3"/>
    <n v="147"/>
    <n v="1"/>
    <d v="2003-02-05T00:00:00"/>
    <s v="Single Family Dwelling"/>
    <n v="1"/>
    <s v="Santa Clara Community Organization"/>
    <n v="4227367"/>
    <n v="909470"/>
    <m/>
    <m/>
    <s v="B H ANDERSON CONSTRUCTION"/>
    <m/>
    <s v="4782 GRACE DR"/>
    <x v="2"/>
    <s v="Single-family detached"/>
    <x v="0"/>
    <m/>
    <x v="0"/>
    <m/>
  </r>
  <r>
    <n v="1538"/>
    <x v="0"/>
    <n v="2"/>
    <n v="5855"/>
    <n v="1"/>
    <d v="2003-02-06T00:00:00"/>
    <s v="Single Family Dwelling"/>
    <n v="1"/>
    <s v="Churchill Area Neighbors"/>
    <n v="4223386"/>
    <n v="870245"/>
    <m/>
    <m/>
    <s v="LOESCH WAYNE"/>
    <m/>
    <s v="3028 SUMMIT SKY BLVD"/>
    <x v="2"/>
    <s v="Single-family detached"/>
    <x v="0"/>
    <m/>
    <x v="0"/>
    <m/>
  </r>
  <r>
    <n v="1539"/>
    <x v="0"/>
    <n v="3"/>
    <n v="145"/>
    <n v="1"/>
    <d v="2003-02-06T00:00:00"/>
    <s v="Single Family Dwelling"/>
    <n v="1"/>
    <s v="Active Bethel Citizens"/>
    <n v="4209999"/>
    <n v="890798"/>
    <m/>
    <m/>
    <s v="BRUCE WIECHERT CUSTOM HOMES"/>
    <m/>
    <s v="6052 LATOUR LN"/>
    <x v="2"/>
    <s v="Single-family detached"/>
    <x v="0"/>
    <m/>
    <x v="0"/>
    <m/>
  </r>
  <r>
    <n v="1540"/>
    <x v="0"/>
    <n v="3"/>
    <n v="300"/>
    <n v="1"/>
    <d v="2003-02-06T00:00:00"/>
    <s v="Single Family Dwelling"/>
    <n v="1"/>
    <s v="Active Bethel Citizens"/>
    <n v="4209851"/>
    <n v="890574"/>
    <m/>
    <m/>
    <s v="BRUCE WIECHERT CUSTOM HOMES"/>
    <m/>
    <s v="1515 EYRIE LN"/>
    <x v="2"/>
    <s v="Single-family detached"/>
    <x v="0"/>
    <m/>
    <x v="0"/>
    <m/>
  </r>
  <r>
    <n v="1541"/>
    <x v="0"/>
    <n v="2"/>
    <n v="5557"/>
    <n v="1"/>
    <d v="2003-02-10T00:00:00"/>
    <s v="Single Family Dwelling"/>
    <n v="1"/>
    <s v="Santa Clara Community Organization"/>
    <n v="4226757"/>
    <n v="908070"/>
    <m/>
    <m/>
    <s v="BALOGH GARY T"/>
    <m/>
    <s v="119 LARKSMEAD LN"/>
    <x v="2"/>
    <s v="Single-family detached"/>
    <x v="0"/>
    <m/>
    <x v="0"/>
    <m/>
  </r>
  <r>
    <n v="1542"/>
    <x v="0"/>
    <n v="3"/>
    <n v="141"/>
    <n v="1"/>
    <d v="2003-02-10T00:00:00"/>
    <s v="Single Family Dwelling"/>
    <n v="1"/>
    <s v="Northeast Neighbors"/>
    <n v="4242406"/>
    <n v="896685"/>
    <m/>
    <m/>
    <s v="KNUTSON &amp; SONS"/>
    <m/>
    <s v="3177 METOLIUS DR"/>
    <x v="2"/>
    <s v="Single-family detached"/>
    <x v="0"/>
    <m/>
    <x v="0"/>
    <m/>
  </r>
  <r>
    <n v="1543"/>
    <x v="0"/>
    <n v="2"/>
    <n v="6436"/>
    <n v="1"/>
    <d v="2003-02-11T00:00:00"/>
    <s v="Single Family Dwelling"/>
    <n v="1"/>
    <s v="Santa Clara Community Organization"/>
    <n v="4229512"/>
    <n v="908242"/>
    <m/>
    <m/>
    <s v="FINCH MICHAEL"/>
    <m/>
    <s v="4774 BRIARS ST"/>
    <x v="2"/>
    <s v="Single-family detached"/>
    <x v="0"/>
    <m/>
    <x v="0"/>
    <m/>
  </r>
  <r>
    <n v="1544"/>
    <x v="0"/>
    <n v="3"/>
    <n v="264"/>
    <n v="1"/>
    <d v="2003-02-11T00:00:00"/>
    <s v="Single Family Dwelling"/>
    <n v="1"/>
    <s v="Northeast Neighbors"/>
    <n v="4245873"/>
    <n v="895939"/>
    <m/>
    <m/>
    <s v="MELTEBEKE CONSTRUCTION DBA"/>
    <m/>
    <s v="2268 DEVON AVE"/>
    <x v="2"/>
    <s v="Single-family detached"/>
    <x v="0"/>
    <m/>
    <x v="0"/>
    <m/>
  </r>
  <r>
    <n v="1545"/>
    <x v="0"/>
    <n v="3"/>
    <n v="275"/>
    <n v="1"/>
    <d v="2003-02-11T00:00:00"/>
    <s v="Single Family Dwelling"/>
    <n v="1"/>
    <s v="Santa Clara Community Organization"/>
    <n v="4231769"/>
    <n v="903464"/>
    <m/>
    <m/>
    <s v="BROTEN ROBERT"/>
    <m/>
    <s v="3631 KENDRA ST"/>
    <x v="2"/>
    <s v="Single-family detached"/>
    <x v="0"/>
    <m/>
    <x v="0"/>
    <m/>
  </r>
  <r>
    <n v="1546"/>
    <x v="0"/>
    <n v="3"/>
    <n v="278"/>
    <n v="1"/>
    <d v="2003-02-11T00:00:00"/>
    <s v="Single Family Dwelling"/>
    <n v="1"/>
    <s v="Santa Clara Community Organization"/>
    <n v="4231841"/>
    <n v="903460"/>
    <m/>
    <m/>
    <s v="BECK CHRISTIAN L &amp; CARRIE L"/>
    <m/>
    <s v="3627 KENDRA ST"/>
    <x v="2"/>
    <s v="Single-family detached"/>
    <x v="0"/>
    <m/>
    <x v="0"/>
    <m/>
  </r>
  <r>
    <n v="1547"/>
    <x v="0"/>
    <n v="3"/>
    <n v="279"/>
    <n v="1"/>
    <d v="2003-02-11T00:00:00"/>
    <s v="Single Family Dwelling"/>
    <n v="1"/>
    <s v="Santa Clara Community Organization"/>
    <n v="4231875"/>
    <n v="903460"/>
    <m/>
    <m/>
    <s v="BECK CHRISTIAN L &amp; CARRIE L"/>
    <m/>
    <s v="3625 KENDRA ST"/>
    <x v="2"/>
    <s v="Single-family detached"/>
    <x v="0"/>
    <m/>
    <x v="0"/>
    <m/>
  </r>
  <r>
    <n v="1548"/>
    <x v="0"/>
    <n v="2"/>
    <n v="5836"/>
    <n v="1"/>
    <d v="2003-02-12T00:00:00"/>
    <s v="Single Family Dwelling"/>
    <n v="1"/>
    <s v="Laurel Hill Valley Citizens"/>
    <n v="4249270"/>
    <n v="873548"/>
    <m/>
    <m/>
    <s v="KEELER HARPER B JR"/>
    <m/>
    <s v="2230 FLORAL HILL DR"/>
    <x v="2"/>
    <s v="Single-family detached"/>
    <x v="0"/>
    <m/>
    <x v="0"/>
    <m/>
  </r>
  <r>
    <n v="1549"/>
    <x v="0"/>
    <n v="2"/>
    <n v="6493"/>
    <n v="1"/>
    <d v="2003-02-12T00:00:00"/>
    <s v="Single Family Dwelling"/>
    <n v="1"/>
    <s v="Southeast Neighbors"/>
    <n v="4247699"/>
    <n v="863115"/>
    <m/>
    <m/>
    <s v="GANSEN CONSTRUCTION"/>
    <m/>
    <s v="4350 SPRING BLVD"/>
    <x v="2"/>
    <s v="Single-family detached"/>
    <x v="0"/>
    <m/>
    <x v="0"/>
    <m/>
  </r>
  <r>
    <n v="1550"/>
    <x v="0"/>
    <n v="3"/>
    <n v="76"/>
    <n v="1"/>
    <d v="2003-02-12T00:00:00"/>
    <s v="Single Family Dwelling"/>
    <n v="1"/>
    <s v="Northeast Neighbors"/>
    <n v="4241691"/>
    <n v="899062"/>
    <m/>
    <m/>
    <s v="JOST JOHN &amp; LYN"/>
    <m/>
    <s v="3660 WATERBROOK WAY"/>
    <x v="2"/>
    <s v="Single-family detached"/>
    <x v="0"/>
    <m/>
    <x v="0"/>
    <m/>
  </r>
  <r>
    <n v="1551"/>
    <x v="0"/>
    <n v="3"/>
    <n v="129"/>
    <n v="1"/>
    <d v="2003-02-12T00:00:00"/>
    <s v="Single Family Dwelling"/>
    <n v="1"/>
    <s v="Santa Clara Community Organization"/>
    <n v="4228197"/>
    <n v="908462"/>
    <m/>
    <m/>
    <s v="CRESCENT HOMES INC"/>
    <m/>
    <s v="172 SPRINGWOOD DR"/>
    <x v="2"/>
    <s v="Single-family detached"/>
    <x v="0"/>
    <m/>
    <x v="0"/>
    <m/>
  </r>
  <r>
    <n v="1552"/>
    <x v="0"/>
    <n v="3"/>
    <n v="364"/>
    <n v="1"/>
    <d v="2003-02-12T00:00:00"/>
    <s v="Single Family Dwelling"/>
    <n v="1"/>
    <s v="Harlow Neighbors"/>
    <n v="4250689"/>
    <n v="880402"/>
    <m/>
    <m/>
    <s v="FOGELSTROM CO"/>
    <m/>
    <s v="475 COVEY LN"/>
    <x v="2"/>
    <s v="Single-family detached"/>
    <x v="0"/>
    <m/>
    <x v="0"/>
    <m/>
  </r>
  <r>
    <n v="1553"/>
    <x v="0"/>
    <n v="3"/>
    <n v="195"/>
    <n v="1"/>
    <d v="2003-02-13T00:00:00"/>
    <s v="Single Family Dwelling"/>
    <n v="1"/>
    <s v="Santa Clara Community Organization"/>
    <n v="4230586"/>
    <n v="902724"/>
    <m/>
    <m/>
    <s v="OLENDORF DEE"/>
    <m/>
    <s v="292 E ANCHOR AVE"/>
    <x v="2"/>
    <s v="Single-family detached"/>
    <x v="0"/>
    <m/>
    <x v="0"/>
    <m/>
  </r>
  <r>
    <n v="1554"/>
    <x v="0"/>
    <n v="3"/>
    <n v="280"/>
    <n v="1"/>
    <d v="2003-02-13T00:00:00"/>
    <s v="Single Family Dwelling"/>
    <n v="1"/>
    <s v="Santa Clara Community Organization"/>
    <n v="4231766"/>
    <n v="903371"/>
    <m/>
    <m/>
    <s v="BROTEN ROBERT"/>
    <m/>
    <s v="3617 KENDRA ST"/>
    <x v="2"/>
    <s v="Single-family detached"/>
    <x v="0"/>
    <m/>
    <x v="0"/>
    <m/>
  </r>
  <r>
    <n v="1555"/>
    <x v="0"/>
    <n v="2"/>
    <n v="6050"/>
    <n v="1"/>
    <d v="2003-02-14T00:00:00"/>
    <s v="Apartment  5-19 Units"/>
    <n v="5"/>
    <s v="Jefferson Westside Neighbors"/>
    <n v="4237470"/>
    <n v="877196"/>
    <m/>
    <m/>
    <s v="GRESSETT ED &amp; TAYLOR JOE"/>
    <m/>
    <s v="1395 JEFFERSON ST"/>
    <x v="2"/>
    <s v="Five or more units"/>
    <x v="1"/>
    <m/>
    <x v="0"/>
    <m/>
  </r>
  <r>
    <n v="1556"/>
    <x v="0"/>
    <n v="2"/>
    <n v="6083"/>
    <n v="1"/>
    <d v="2003-02-14T00:00:00"/>
    <s v="Duplex or 2-Family Hs"/>
    <n v="2"/>
    <s v="Jefferson Westside Neighbors"/>
    <n v="4237468"/>
    <n v="877252"/>
    <m/>
    <m/>
    <s v="GRESSETT ED &amp; TAYLOR JOE"/>
    <m/>
    <s v="1385 JEFFERSON ST"/>
    <x v="2"/>
    <s v="Two to four units"/>
    <x v="1"/>
    <m/>
    <x v="0"/>
    <m/>
  </r>
  <r>
    <n v="1557"/>
    <x v="0"/>
    <n v="3"/>
    <n v="197"/>
    <n v="1"/>
    <d v="2003-02-14T00:00:00"/>
    <s v="Single Family Dwelling"/>
    <n v="1"/>
    <s v="Santa Clara Community Organization"/>
    <n v="4227177"/>
    <n v="907131"/>
    <m/>
    <m/>
    <s v="MCKINERY SONYA J &amp; DONALD F"/>
    <m/>
    <s v="56 CARTHAGE AVE"/>
    <x v="2"/>
    <s v="Single-family detached"/>
    <x v="0"/>
    <m/>
    <x v="0"/>
    <m/>
  </r>
  <r>
    <n v="1558"/>
    <x v="0"/>
    <n v="3"/>
    <n v="336"/>
    <n v="1"/>
    <d v="2003-02-14T00:00:00"/>
    <s v="Single Family Dwelling"/>
    <n v="1"/>
    <s v="Active Bethel Citizens"/>
    <n v="4210351"/>
    <n v="890783"/>
    <m/>
    <m/>
    <s v="BRUCE WIECHERT CUSTOM HOMES"/>
    <m/>
    <s v="5974 LATOUR LN"/>
    <x v="2"/>
    <s v="Single-family detached"/>
    <x v="0"/>
    <m/>
    <x v="0"/>
    <m/>
  </r>
  <r>
    <n v="1559"/>
    <x v="0"/>
    <n v="3"/>
    <n v="672"/>
    <n v="1"/>
    <d v="2003-02-14T00:00:00"/>
    <s v="Mfg Home Park or Court"/>
    <n v="1"/>
    <s v="Harlow Neighbors"/>
    <n v="4250971"/>
    <n v="888295"/>
    <m/>
    <m/>
    <s v="BABCOCK HAROLD"/>
    <m/>
    <s v="3700 BABCOCK LN, Unit 137"/>
    <x v="2"/>
    <s v="Single-family detached"/>
    <x v="0"/>
    <m/>
    <x v="0"/>
    <m/>
  </r>
  <r>
    <n v="1560"/>
    <x v="0"/>
    <n v="3"/>
    <n v="169"/>
    <n v="1"/>
    <d v="2003-02-17T00:00:00"/>
    <s v="Single Family Dwelling"/>
    <n v="1"/>
    <s v="Santa Clara Community Organization"/>
    <n v="4224906"/>
    <n v="905578"/>
    <m/>
    <m/>
    <s v="BREEDEN BROS INC"/>
    <m/>
    <s v="4021 TORRINGTON AVE"/>
    <x v="2"/>
    <s v="Single-family detached"/>
    <x v="0"/>
    <m/>
    <x v="0"/>
    <m/>
  </r>
  <r>
    <n v="1561"/>
    <x v="0"/>
    <n v="3"/>
    <n v="316"/>
    <n v="1"/>
    <d v="2003-02-17T00:00:00"/>
    <s v="Mfg Home - Not in a Park"/>
    <n v="1"/>
    <s v="River Road Community Organization"/>
    <n v="4228919"/>
    <n v="892044"/>
    <m/>
    <m/>
    <s v="O'DELL DARCEY R"/>
    <m/>
    <s v="1320 DALTON DR"/>
    <x v="2"/>
    <s v="Single-family detached"/>
    <x v="0"/>
    <m/>
    <x v="0"/>
    <m/>
  </r>
  <r>
    <n v="1562"/>
    <x v="0"/>
    <n v="3"/>
    <n v="482"/>
    <n v="1"/>
    <d v="2003-02-17T00:00:00"/>
    <s v="Single Family Dwelling"/>
    <n v="1"/>
    <s v="Northeast Neighbors"/>
    <n v="4244473"/>
    <n v="894541"/>
    <m/>
    <m/>
    <s v="RUHOFF HOMEBUILDERS INC"/>
    <m/>
    <s v="2280 CRESCENT AVE"/>
    <x v="2"/>
    <s v="Single-family detached"/>
    <x v="0"/>
    <m/>
    <x v="0"/>
    <m/>
  </r>
  <r>
    <n v="1563"/>
    <x v="0"/>
    <n v="2"/>
    <n v="5385"/>
    <n v="1"/>
    <d v="2003-02-18T00:00:00"/>
    <s v="Single Family Dwelling"/>
    <n v="1"/>
    <s v="Crest Drive Citizens Association"/>
    <n v="4235462"/>
    <n v="869928"/>
    <m/>
    <m/>
    <s v="MICHELS JORDAN"/>
    <m/>
    <s v="2960 ADAMS ST"/>
    <x v="2"/>
    <s v="Single-family detached"/>
    <x v="0"/>
    <m/>
    <x v="0"/>
    <m/>
  </r>
  <r>
    <n v="1564"/>
    <x v="0"/>
    <n v="3"/>
    <n v="274"/>
    <n v="1"/>
    <d v="2003-02-18T00:00:00"/>
    <s v="Single Family Dwelling"/>
    <n v="1"/>
    <s v="Active Bethel Citizens"/>
    <n v="4217093"/>
    <n v="893166"/>
    <m/>
    <m/>
    <s v="ADAMO MARVIN"/>
    <m/>
    <s v="4765 BURNETT AVE"/>
    <x v="2"/>
    <s v="Single-family detached"/>
    <x v="0"/>
    <m/>
    <x v="0"/>
    <m/>
  </r>
  <r>
    <n v="1565"/>
    <x v="0"/>
    <n v="3"/>
    <n v="442"/>
    <n v="1"/>
    <d v="2003-02-18T00:00:00"/>
    <s v="Single Family Dwelling"/>
    <n v="1"/>
    <s v="Santa Clara Community Organization"/>
    <n v="4231805"/>
    <n v="903462"/>
    <m/>
    <m/>
    <s v="BENNETT JEFFREY"/>
    <m/>
    <s v="3629 KENDRA ST"/>
    <x v="2"/>
    <s v="Single-family detached"/>
    <x v="0"/>
    <m/>
    <x v="0"/>
    <m/>
  </r>
  <r>
    <n v="1566"/>
    <x v="0"/>
    <n v="3"/>
    <n v="446"/>
    <n v="1"/>
    <d v="2003-02-18T00:00:00"/>
    <s v="Single Family Dwelling"/>
    <n v="1"/>
    <s v="Santa Clara Community Organization"/>
    <n v="4231803"/>
    <n v="903368"/>
    <m/>
    <m/>
    <s v="BENNETT JEFFREY"/>
    <m/>
    <s v="3619 KENDRA ST"/>
    <x v="2"/>
    <s v="Single-family detached"/>
    <x v="0"/>
    <m/>
    <x v="0"/>
    <m/>
  </r>
  <r>
    <n v="1567"/>
    <x v="0"/>
    <n v="3"/>
    <n v="450"/>
    <n v="1"/>
    <d v="2003-02-18T00:00:00"/>
    <s v="Single Family Dwelling"/>
    <n v="1"/>
    <s v="Santa Clara Community Organization"/>
    <n v="4231838"/>
    <n v="903367"/>
    <m/>
    <m/>
    <s v="BENNETT JEFFREY"/>
    <m/>
    <s v="3621 KENDRA ST"/>
    <x v="2"/>
    <s v="Single-family detached"/>
    <x v="0"/>
    <m/>
    <x v="0"/>
    <m/>
  </r>
  <r>
    <n v="1568"/>
    <x v="0"/>
    <n v="3"/>
    <n v="458"/>
    <n v="1"/>
    <d v="2003-02-18T00:00:00"/>
    <s v="Single Family Dwelling"/>
    <n v="1"/>
    <s v="Santa Clara Community Organization"/>
    <n v="4231873"/>
    <n v="903367"/>
    <m/>
    <m/>
    <s v="HOUSLEY SCOTT"/>
    <m/>
    <s v="3623 KENDRA ST"/>
    <x v="2"/>
    <s v="Single-family detached"/>
    <x v="0"/>
    <m/>
    <x v="0"/>
    <m/>
  </r>
  <r>
    <n v="1569"/>
    <x v="0"/>
    <n v="3"/>
    <n v="461"/>
    <n v="1"/>
    <d v="2003-02-18T00:00:00"/>
    <s v="Single Family Dwelling"/>
    <n v="1"/>
    <s v="Active Bethel Citizens"/>
    <n v="4210643"/>
    <n v="890922"/>
    <m/>
    <m/>
    <s v="BRUCE WIECHERT CUSTOM HOMES"/>
    <m/>
    <s v="5925 LATOUR LN"/>
    <x v="2"/>
    <s v="Single-family detached"/>
    <x v="0"/>
    <m/>
    <x v="0"/>
    <m/>
  </r>
  <r>
    <n v="1570"/>
    <x v="0"/>
    <n v="3"/>
    <n v="463"/>
    <n v="1"/>
    <d v="2003-02-18T00:00:00"/>
    <s v="Single Family Dwelling"/>
    <n v="1"/>
    <s v="Active Bethel Citizens"/>
    <n v="4210716"/>
    <n v="890920"/>
    <m/>
    <m/>
    <s v="BRUCE WIECHERT CUSTOM HOMES"/>
    <m/>
    <s v="5913 LATOUR LN"/>
    <x v="2"/>
    <s v="Single-family detached"/>
    <x v="0"/>
    <m/>
    <x v="0"/>
    <m/>
  </r>
  <r>
    <n v="1571"/>
    <x v="0"/>
    <n v="3"/>
    <n v="490"/>
    <n v="1"/>
    <d v="2003-02-19T00:00:00"/>
    <s v="Single Family Dwelling"/>
    <n v="1"/>
    <s v="Northeast Neighbors"/>
    <n v="4242602"/>
    <n v="899698"/>
    <m/>
    <m/>
    <s v="WESTER KATRINA"/>
    <m/>
    <s v="1949 CRIMSON AVE"/>
    <x v="2"/>
    <s v="Single-family detached"/>
    <x v="0"/>
    <m/>
    <x v="0"/>
    <m/>
  </r>
  <r>
    <n v="1572"/>
    <x v="0"/>
    <n v="2"/>
    <n v="6469"/>
    <n v="1"/>
    <d v="2003-02-20T00:00:00"/>
    <s v="Secondary Dwelling Unit"/>
    <n v="1"/>
    <s v="Southeast Neighbors"/>
    <n v="4240676"/>
    <n v="868456"/>
    <m/>
    <m/>
    <s v="BUTLER BARBARA M"/>
    <m/>
    <s v="230 E 33RD AVE"/>
    <x v="2"/>
    <s v="Single-family detached"/>
    <x v="0"/>
    <m/>
    <x v="0"/>
    <m/>
  </r>
  <r>
    <n v="1573"/>
    <x v="0"/>
    <n v="3"/>
    <n v="379"/>
    <n v="1"/>
    <d v="2003-02-20T00:00:00"/>
    <s v="Single Family Dwelling"/>
    <n v="1"/>
    <s v="Active Bethel Citizens"/>
    <n v="4209742"/>
    <n v="891187"/>
    <m/>
    <m/>
    <s v="BRUCE WIECHERT CUSTOM HOMES"/>
    <m/>
    <s v="1556 IRON HORSE RD"/>
    <x v="2"/>
    <s v="Single-family detached"/>
    <x v="0"/>
    <m/>
    <x v="0"/>
    <m/>
  </r>
  <r>
    <n v="1574"/>
    <x v="0"/>
    <n v="3"/>
    <n v="403"/>
    <n v="1"/>
    <d v="2003-02-20T00:00:00"/>
    <s v="Single Family Dwelling"/>
    <n v="1"/>
    <s v="Active Bethel Citizens"/>
    <n v="4212797"/>
    <n v="889798"/>
    <m/>
    <m/>
    <s v="HAYDEN HOMES"/>
    <m/>
    <s v="1670 ADELMAN LP"/>
    <x v="2"/>
    <s v="Single-family detached"/>
    <x v="0"/>
    <m/>
    <x v="0"/>
    <m/>
  </r>
  <r>
    <n v="1575"/>
    <x v="0"/>
    <n v="3"/>
    <n v="404"/>
    <n v="1"/>
    <d v="2003-02-20T00:00:00"/>
    <s v="Single Family Dwelling"/>
    <n v="1"/>
    <s v="Active Bethel Citizens"/>
    <n v="4212857"/>
    <n v="889795"/>
    <m/>
    <m/>
    <s v="HAYDEN HOMES"/>
    <m/>
    <s v="1652 ADELMAN LP"/>
    <x v="2"/>
    <s v="Single-family detached"/>
    <x v="0"/>
    <m/>
    <x v="0"/>
    <m/>
  </r>
  <r>
    <n v="1576"/>
    <x v="0"/>
    <n v="3"/>
    <n v="405"/>
    <n v="1"/>
    <d v="2003-02-20T00:00:00"/>
    <s v="Single Family Dwelling"/>
    <n v="1"/>
    <s v="Active Bethel Citizens"/>
    <n v="4212915"/>
    <n v="889794"/>
    <m/>
    <m/>
    <s v="HAYDEN HOMES"/>
    <m/>
    <s v="1634 ADELMAN LP"/>
    <x v="2"/>
    <s v="Single-family detached"/>
    <x v="0"/>
    <m/>
    <x v="0"/>
    <m/>
  </r>
  <r>
    <n v="1577"/>
    <x v="0"/>
    <n v="3"/>
    <n v="406"/>
    <n v="1"/>
    <d v="2003-02-20T00:00:00"/>
    <s v="Single Family Dwelling"/>
    <n v="1"/>
    <s v="Active Bethel Citizens"/>
    <n v="4213033"/>
    <n v="889791"/>
    <m/>
    <m/>
    <s v="HAYDEN HOMES"/>
    <m/>
    <s v="1612 ADELMAN LP"/>
    <x v="2"/>
    <s v="Single-family detached"/>
    <x v="0"/>
    <m/>
    <x v="0"/>
    <m/>
  </r>
  <r>
    <n v="1578"/>
    <x v="0"/>
    <n v="3"/>
    <n v="470"/>
    <n v="1"/>
    <d v="2003-02-20T00:00:00"/>
    <s v="Single Family Dwelling"/>
    <n v="1"/>
    <s v="Santa Clara Community Organization"/>
    <n v="4227696"/>
    <n v="908548"/>
    <m/>
    <m/>
    <s v="CRESCENT HOMES INC"/>
    <m/>
    <s v="4649 SYMPHONY DR"/>
    <x v="2"/>
    <s v="Single-family detached"/>
    <x v="0"/>
    <m/>
    <x v="0"/>
    <m/>
  </r>
  <r>
    <n v="1579"/>
    <x v="0"/>
    <n v="3"/>
    <n v="572"/>
    <n v="1"/>
    <d v="2003-02-20T00:00:00"/>
    <s v="Single Family Dwelling"/>
    <n v="1"/>
    <s v="Active Bethel Citizens"/>
    <n v="4209928"/>
    <n v="890952"/>
    <m/>
    <m/>
    <s v="BRUCE WIECHERT CUSTOM HOMES"/>
    <m/>
    <s v="6059 LATOUR LN"/>
    <x v="2"/>
    <s v="Single-family detached"/>
    <x v="0"/>
    <m/>
    <x v="0"/>
    <m/>
  </r>
  <r>
    <n v="1580"/>
    <x v="0"/>
    <n v="3"/>
    <n v="24"/>
    <n v="1"/>
    <d v="2003-02-21T00:00:00"/>
    <s v="Single Family Dwelling"/>
    <n v="1"/>
    <s v="Northeast Neighbors"/>
    <n v="4243265"/>
    <n v="897331"/>
    <m/>
    <m/>
    <s v="PARADISE DEVELOPMENT CO"/>
    <m/>
    <s v="3275 LAKE CREST DR"/>
    <x v="2"/>
    <s v="Single-family detached"/>
    <x v="0"/>
    <m/>
    <x v="0"/>
    <m/>
  </r>
  <r>
    <n v="1581"/>
    <x v="0"/>
    <n v="3"/>
    <n v="73"/>
    <n v="1"/>
    <d v="2003-02-21T00:00:00"/>
    <s v="Single Family Dwelling"/>
    <n v="1"/>
    <s v="Crest Drive Citizens Association"/>
    <n v="4236792"/>
    <n v="866631"/>
    <m/>
    <m/>
    <s v="KULAS LAWRENCE A"/>
    <m/>
    <s v="414 DELLWOOD DR"/>
    <x v="2"/>
    <s v="Single-family detached"/>
    <x v="0"/>
    <m/>
    <x v="0"/>
    <m/>
  </r>
  <r>
    <n v="1582"/>
    <x v="0"/>
    <n v="2"/>
    <n v="6177"/>
    <n v="1"/>
    <d v="2003-02-24T00:00:00"/>
    <s v="Single Family Dwelling"/>
    <n v="1"/>
    <s v="Santa Clara Community Organization"/>
    <n v="4230593"/>
    <n v="902888"/>
    <m/>
    <m/>
    <s v="PEPEIRO DOMINIC &amp; JESSE"/>
    <m/>
    <s v="293 E ANCHOR AVE"/>
    <x v="2"/>
    <s v="Single-family detached"/>
    <x v="0"/>
    <m/>
    <x v="0"/>
    <m/>
  </r>
  <r>
    <n v="1583"/>
    <x v="0"/>
    <n v="2"/>
    <n v="6221"/>
    <n v="1"/>
    <d v="2003-02-24T00:00:00"/>
    <s v="Single Family Dwelling"/>
    <n v="1"/>
    <s v="Northeast Neighbors"/>
    <n v="4241390"/>
    <n v="898445"/>
    <m/>
    <m/>
    <s v="GANSEN CONSTRUCTION"/>
    <m/>
    <s v="3480 MEADOW VIEW DR"/>
    <x v="2"/>
    <s v="Single-family detached"/>
    <x v="0"/>
    <m/>
    <x v="0"/>
    <m/>
  </r>
  <r>
    <n v="1584"/>
    <x v="0"/>
    <n v="3"/>
    <n v="27"/>
    <n v="1"/>
    <d v="2003-02-24T00:00:00"/>
    <s v="Single Family Dwelling"/>
    <n v="1"/>
    <s v="Santa Clara Community Organization"/>
    <n v="4227469"/>
    <n v="908513"/>
    <m/>
    <m/>
    <s v="COLBURN HOMES"/>
    <m/>
    <s v="4725 HONEYCOMB DR"/>
    <x v="2"/>
    <s v="Single-family detached"/>
    <x v="0"/>
    <m/>
    <x v="0"/>
    <m/>
  </r>
  <r>
    <n v="1585"/>
    <x v="0"/>
    <n v="3"/>
    <n v="38"/>
    <n v="1"/>
    <d v="2003-02-24T00:00:00"/>
    <s v="Single Family Dwelling"/>
    <n v="1"/>
    <s v="Northeast Neighbors"/>
    <n v="4243278"/>
    <n v="900923"/>
    <m/>
    <m/>
    <s v="RUHOFF HOMEBUILDERS INC"/>
    <m/>
    <s v="3987 MIRROR POND WAY"/>
    <x v="2"/>
    <s v="Single-family detached"/>
    <x v="0"/>
    <m/>
    <x v="0"/>
    <m/>
  </r>
  <r>
    <n v="1586"/>
    <x v="0"/>
    <n v="2"/>
    <n v="6335"/>
    <n v="1"/>
    <d v="2003-02-25T00:00:00"/>
    <s v="Single Family Dwelling"/>
    <n v="1"/>
    <s v="Santa Clara Community Organization"/>
    <n v="4227947"/>
    <n v="908933"/>
    <m/>
    <m/>
    <s v="HEITMAN CUSTOM HOMES"/>
    <m/>
    <s v="113 SPRINGWOOD DR"/>
    <x v="2"/>
    <s v="Single-family detached"/>
    <x v="0"/>
    <m/>
    <x v="0"/>
    <m/>
  </r>
  <r>
    <n v="1587"/>
    <x v="0"/>
    <n v="3"/>
    <n v="268"/>
    <n v="1"/>
    <d v="2003-02-25T00:00:00"/>
    <s v="Single Family Dwelling"/>
    <n v="1"/>
    <s v="Harlow Neighbors"/>
    <n v="4250617"/>
    <n v="889524"/>
    <m/>
    <m/>
    <s v="MELTEBEKE CONSTRUCTION DBA"/>
    <m/>
    <s v="1473 ARCADIA DR"/>
    <x v="2"/>
    <s v="Single-family detached"/>
    <x v="0"/>
    <m/>
    <x v="0"/>
    <m/>
  </r>
  <r>
    <n v="1588"/>
    <x v="0"/>
    <n v="3"/>
    <n v="439"/>
    <n v="1"/>
    <d v="2003-02-25T00:00:00"/>
    <s v="Single Family Dwelling"/>
    <n v="1"/>
    <s v="Harlow Neighbors"/>
    <n v="4250754"/>
    <n v="880548"/>
    <m/>
    <m/>
    <s v="FOGELSTROM CO"/>
    <m/>
    <s v="461 COVEY LN"/>
    <x v="2"/>
    <s v="Single-family detached"/>
    <x v="0"/>
    <m/>
    <x v="0"/>
    <m/>
  </r>
  <r>
    <n v="1589"/>
    <x v="0"/>
    <n v="3"/>
    <n v="590"/>
    <n v="1"/>
    <d v="2003-02-25T00:00:00"/>
    <s v="Single Family Dwelling"/>
    <n v="1"/>
    <s v="Active Bethel Citizens"/>
    <n v="4212341"/>
    <n v="891300"/>
    <m/>
    <m/>
    <s v="FOOTE DEVELOPMENT COMPANY"/>
    <m/>
    <s v="1764 HEATH DR"/>
    <x v="2"/>
    <s v="Single-family detached"/>
    <x v="0"/>
    <m/>
    <x v="0"/>
    <m/>
  </r>
  <r>
    <n v="1590"/>
    <x v="0"/>
    <n v="3"/>
    <n v="591"/>
    <n v="1"/>
    <d v="2003-02-25T00:00:00"/>
    <s v="Single Family Dwelling"/>
    <n v="1"/>
    <s v="Active Bethel Citizens"/>
    <n v="4212344"/>
    <n v="891351"/>
    <m/>
    <m/>
    <s v="FOOTE DEVELOPMENT COMPANY"/>
    <m/>
    <s v="1770 HEATH DR"/>
    <x v="2"/>
    <s v="Single-family detached"/>
    <x v="0"/>
    <m/>
    <x v="0"/>
    <m/>
  </r>
  <r>
    <n v="1591"/>
    <x v="0"/>
    <n v="3"/>
    <n v="592"/>
    <n v="1"/>
    <d v="2003-02-25T00:00:00"/>
    <s v="Single Family Dwelling"/>
    <n v="1"/>
    <s v="Active Bethel Citizens"/>
    <n v="4212491"/>
    <n v="891348"/>
    <m/>
    <m/>
    <s v="FOOTE DEVELOPMENT COMPANY"/>
    <m/>
    <s v="1771 HEATH DR"/>
    <x v="2"/>
    <s v="Single-family detached"/>
    <x v="0"/>
    <m/>
    <x v="0"/>
    <m/>
  </r>
  <r>
    <n v="1592"/>
    <x v="0"/>
    <n v="3"/>
    <n v="593"/>
    <n v="1"/>
    <d v="2003-02-25T00:00:00"/>
    <s v="Single Family Dwelling"/>
    <n v="1"/>
    <s v="Active Bethel Citizens"/>
    <n v="4212490"/>
    <n v="891300"/>
    <m/>
    <m/>
    <s v="FOOTE DEVELOPMENT COMPANY"/>
    <m/>
    <s v="1767 HEATH DR"/>
    <x v="2"/>
    <s v="Single-family detached"/>
    <x v="0"/>
    <m/>
    <x v="0"/>
    <m/>
  </r>
  <r>
    <n v="1593"/>
    <x v="0"/>
    <n v="2"/>
    <n v="6337"/>
    <n v="1"/>
    <d v="2003-02-26T00:00:00"/>
    <s v="Single Family Dwelling"/>
    <n v="1"/>
    <s v="Northeast Neighbors"/>
    <n v="4241877"/>
    <n v="899331"/>
    <m/>
    <m/>
    <s v="OREGON ESTATES LLC"/>
    <m/>
    <s v="3715 WATERBROOK WAY"/>
    <x v="2"/>
    <s v="Single-family detached"/>
    <x v="0"/>
    <m/>
    <x v="0"/>
    <m/>
  </r>
  <r>
    <n v="1594"/>
    <x v="0"/>
    <n v="3"/>
    <n v="631"/>
    <n v="1"/>
    <d v="2003-02-26T00:00:00"/>
    <s v="Single Family Dwelling"/>
    <n v="1"/>
    <s v="Active Bethel Citizens"/>
    <n v="4210495"/>
    <n v="890778"/>
    <m/>
    <m/>
    <s v="BRUCE WIECHERT CUSTOM HOMES"/>
    <m/>
    <s v="5950 LATOUR LN"/>
    <x v="2"/>
    <s v="Single-family detached"/>
    <x v="0"/>
    <m/>
    <x v="0"/>
    <m/>
  </r>
  <r>
    <n v="1595"/>
    <x v="0"/>
    <n v="3"/>
    <n v="64"/>
    <n v="1"/>
    <d v="2003-02-27T00:00:00"/>
    <s v="Single Family Dwelling"/>
    <n v="1"/>
    <s v="Northeast Neighbors"/>
    <n v="4244995"/>
    <n v="895973"/>
    <m/>
    <m/>
    <s v="MELTEBEKE CONSTRUCTION DBA"/>
    <m/>
    <s v="2968 CHERYL ST"/>
    <x v="2"/>
    <s v="Single-family detached"/>
    <x v="0"/>
    <m/>
    <x v="0"/>
    <m/>
  </r>
  <r>
    <n v="1596"/>
    <x v="0"/>
    <n v="3"/>
    <n v="486"/>
    <n v="1"/>
    <d v="2003-02-28T00:00:00"/>
    <s v="Single Family Dwelling"/>
    <n v="1"/>
    <s v="Santa Clara Community Organization"/>
    <n v="4227926"/>
    <n v="907447"/>
    <m/>
    <m/>
    <s v="RUHOFF HOMEBUILDERS INC"/>
    <m/>
    <s v="4376 KATY LN"/>
    <x v="2"/>
    <s v="Single-family detached"/>
    <x v="0"/>
    <m/>
    <x v="0"/>
    <m/>
  </r>
  <r>
    <n v="1597"/>
    <x v="0"/>
    <n v="3"/>
    <n v="650"/>
    <n v="1"/>
    <d v="2003-02-28T00:00:00"/>
    <s v="Single Family Dwelling"/>
    <n v="1"/>
    <s v="Northeast Neighbors"/>
    <n v="4244669"/>
    <n v="898777"/>
    <m/>
    <m/>
    <s v="D J S INVESTMENTS L L C"/>
    <m/>
    <s v="2290 COMSTOCK AVE"/>
    <x v="2"/>
    <s v="Single-family detached"/>
    <x v="0"/>
    <m/>
    <x v="0"/>
    <m/>
  </r>
  <r>
    <n v="1598"/>
    <x v="0"/>
    <n v="3"/>
    <n v="651"/>
    <n v="1"/>
    <d v="2003-02-28T00:00:00"/>
    <s v="Single Family Dwelling"/>
    <n v="1"/>
    <s v="Northeast Neighbors"/>
    <n v="4250170"/>
    <n v="896029"/>
    <m/>
    <m/>
    <s v="D J S INVESTMENTS L L C"/>
    <m/>
    <s v="3388 ANTIGUA DR"/>
    <x v="2"/>
    <s v="Single-family detached"/>
    <x v="0"/>
    <m/>
    <x v="0"/>
    <m/>
  </r>
  <r>
    <n v="1599"/>
    <x v="0"/>
    <n v="2"/>
    <n v="5007"/>
    <n v="1"/>
    <d v="2003-03-03T00:00:00"/>
    <s v="Single Family Dwelling"/>
    <n v="1"/>
    <s v="Friendly Area Neighbors"/>
    <n v="4238986"/>
    <n v="874431"/>
    <m/>
    <m/>
    <s v="RAUCH MARK A &amp; NICHOL P"/>
    <m/>
    <s v="149 W 21ST AVE"/>
    <x v="2"/>
    <s v="Single-family detached"/>
    <x v="0"/>
    <m/>
    <x v="0"/>
    <m/>
  </r>
  <r>
    <n v="1600"/>
    <x v="0"/>
    <n v="2"/>
    <n v="6169"/>
    <n v="1"/>
    <d v="2003-03-03T00:00:00"/>
    <s v="Single Family Dwelling"/>
    <n v="1"/>
    <s v="Santa Clara Community Organization"/>
    <n v="4224881"/>
    <n v="904460"/>
    <m/>
    <m/>
    <s v="WIRFS TOM"/>
    <m/>
    <s v="1015 ARGON AVE"/>
    <x v="2"/>
    <s v="Single-family detached"/>
    <x v="0"/>
    <m/>
    <x v="0"/>
    <m/>
  </r>
  <r>
    <n v="1601"/>
    <x v="0"/>
    <n v="3"/>
    <n v="416"/>
    <n v="1"/>
    <d v="2003-03-03T00:00:00"/>
    <s v="Single Family Dwelling"/>
    <n v="1"/>
    <s v="Active Bethel Citizens"/>
    <n v="4210002"/>
    <n v="890949"/>
    <m/>
    <m/>
    <s v="BRUCE WIECHERT CUSTOM HOMES"/>
    <m/>
    <s v="6045 LATOUR LN"/>
    <x v="2"/>
    <s v="Single-family detached"/>
    <x v="0"/>
    <m/>
    <x v="0"/>
    <m/>
  </r>
  <r>
    <n v="1602"/>
    <x v="0"/>
    <n v="3"/>
    <n v="510"/>
    <n v="1"/>
    <d v="2003-03-03T00:00:00"/>
    <s v="Single Family Dwelling"/>
    <n v="1"/>
    <s v="Santa Clara Community Organization"/>
    <n v="4224481"/>
    <n v="904427"/>
    <m/>
    <m/>
    <s v="WIRFS TOM"/>
    <m/>
    <s v="3884 SHENSTONE DR"/>
    <x v="2"/>
    <s v="Single-family detached"/>
    <x v="0"/>
    <m/>
    <x v="0"/>
    <m/>
  </r>
  <r>
    <n v="1603"/>
    <x v="0"/>
    <n v="3"/>
    <n v="511"/>
    <n v="1"/>
    <d v="2003-03-03T00:00:00"/>
    <s v="Single Family Dwelling"/>
    <n v="1"/>
    <s v="Santa Clara Community Organization"/>
    <n v="4224816"/>
    <n v="904472"/>
    <m/>
    <m/>
    <s v="WIRFS TOM"/>
    <m/>
    <s v="1033 ARGON AVE"/>
    <x v="2"/>
    <s v="Single-family detached"/>
    <x v="0"/>
    <m/>
    <x v="0"/>
    <m/>
  </r>
  <r>
    <n v="1604"/>
    <x v="0"/>
    <n v="3"/>
    <n v="589"/>
    <n v="1"/>
    <d v="2003-03-03T00:00:00"/>
    <s v="Single Family Dwelling"/>
    <n v="1"/>
    <s v="Active Bethel Citizens"/>
    <n v="4212339"/>
    <n v="891246"/>
    <m/>
    <m/>
    <s v="FOOTE DEVELOPMENT COMPANY"/>
    <m/>
    <s v="1752 HEATH DR"/>
    <x v="2"/>
    <s v="Single-family detached"/>
    <x v="0"/>
    <m/>
    <x v="0"/>
    <m/>
  </r>
  <r>
    <n v="1605"/>
    <x v="0"/>
    <n v="3"/>
    <n v="594"/>
    <n v="1"/>
    <d v="2003-03-03T00:00:00"/>
    <s v="Single Family Dwelling"/>
    <n v="1"/>
    <s v="Active Bethel Citizens"/>
    <n v="4212488"/>
    <n v="891242"/>
    <m/>
    <m/>
    <s v="FOOTE DEVELOPMENT COMPANY"/>
    <m/>
    <s v="1755 HEATH DR"/>
    <x v="2"/>
    <s v="Single-family detached"/>
    <x v="0"/>
    <m/>
    <x v="0"/>
    <m/>
  </r>
  <r>
    <n v="1606"/>
    <x v="0"/>
    <n v="3"/>
    <n v="688"/>
    <n v="1"/>
    <d v="2003-03-03T00:00:00"/>
    <s v="Single Family Dwelling"/>
    <n v="1"/>
    <s v="Churchill Area Neighbors"/>
    <n v="4224104"/>
    <n v="869785"/>
    <m/>
    <m/>
    <s v="BREEDEN BROS INC"/>
    <m/>
    <s v="3368 BENTLEY AVE"/>
    <x v="2"/>
    <s v="Single-family detached"/>
    <x v="0"/>
    <m/>
    <x v="0"/>
    <m/>
  </r>
  <r>
    <n v="1607"/>
    <x v="0"/>
    <n v="3"/>
    <n v="225"/>
    <n v="1"/>
    <d v="2003-03-04T00:00:00"/>
    <s v="Single Family Dwelling"/>
    <n v="1"/>
    <s v="Cal Young Neighborhood Association"/>
    <n v="4242416"/>
    <n v="890414"/>
    <m/>
    <m/>
    <s v="WOLKE BILL &amp; KAREN"/>
    <m/>
    <s v="1637 COLBY CT"/>
    <x v="2"/>
    <s v="Single-family detached"/>
    <x v="0"/>
    <m/>
    <x v="0"/>
    <m/>
  </r>
  <r>
    <n v="1608"/>
    <x v="0"/>
    <n v="3"/>
    <n v="402"/>
    <n v="1"/>
    <d v="2003-03-04T00:00:00"/>
    <s v="Single Family Dwelling"/>
    <n v="1"/>
    <s v="Santa Clara Community Organization"/>
    <n v="4227374"/>
    <n v="908275"/>
    <m/>
    <m/>
    <s v="POSTON CONSTRUCTION"/>
    <m/>
    <s v="4676 HONEYCOMB DR"/>
    <x v="2"/>
    <s v="Single-family detached"/>
    <x v="0"/>
    <m/>
    <x v="0"/>
    <m/>
  </r>
  <r>
    <n v="1609"/>
    <x v="0"/>
    <n v="3"/>
    <n v="485"/>
    <n v="1"/>
    <d v="2003-03-04T00:00:00"/>
    <s v="Single Family Dwelling"/>
    <n v="1"/>
    <s v="Santa Clara Community Organization"/>
    <n v="4227365"/>
    <n v="908342"/>
    <m/>
    <m/>
    <s v="B H ANDERSON CONSTRUCTION"/>
    <m/>
    <s v="4690 HONEYCOMB DR"/>
    <x v="2"/>
    <s v="Single-family detached"/>
    <x v="0"/>
    <m/>
    <x v="0"/>
    <m/>
  </r>
  <r>
    <n v="1610"/>
    <x v="0"/>
    <n v="3"/>
    <n v="696"/>
    <n v="1"/>
    <d v="2003-03-04T00:00:00"/>
    <s v="Single Family Dwelling"/>
    <n v="1"/>
    <s v="Santa Clara Community Organization"/>
    <n v="4227483"/>
    <n v="908446"/>
    <m/>
    <m/>
    <s v="COLBURN ALLEN L"/>
    <m/>
    <s v="4717 HONEYCOMB DR"/>
    <x v="2"/>
    <s v="Single-family detached"/>
    <x v="0"/>
    <m/>
    <x v="0"/>
    <m/>
  </r>
  <r>
    <n v="1611"/>
    <x v="0"/>
    <n v="3"/>
    <n v="294"/>
    <n v="1"/>
    <d v="2003-03-05T00:00:00"/>
    <s v="Mfg Home Park or Court"/>
    <n v="1"/>
    <s v="Santa Clara Community Organization"/>
    <n v="4234006"/>
    <n v="898036"/>
    <m/>
    <s v="Hannah Del Estates MHP"/>
    <s v="HANNAH DEL ESTATES LLC"/>
    <m/>
    <s v="2631 JANELLE WAY"/>
    <x v="2"/>
    <s v="Single-family detached"/>
    <x v="0"/>
    <m/>
    <x v="0"/>
    <m/>
  </r>
  <r>
    <n v="1612"/>
    <x v="0"/>
    <n v="3"/>
    <n v="540"/>
    <n v="1"/>
    <d v="2003-03-05T00:00:00"/>
    <s v="Single Family Dwelling"/>
    <n v="1"/>
    <s v="Santa Clara Community Organization"/>
    <n v="4222617"/>
    <n v="902665"/>
    <m/>
    <m/>
    <s v="IVERSON &amp; CO INC"/>
    <m/>
    <s v="3468 KORBEL ST"/>
    <x v="2"/>
    <s v="Single-family detached"/>
    <x v="0"/>
    <m/>
    <x v="0"/>
    <m/>
  </r>
  <r>
    <n v="1613"/>
    <x v="0"/>
    <n v="3"/>
    <n v="722"/>
    <n v="1"/>
    <d v="2003-03-05T00:00:00"/>
    <s v="Mfg Home Park or Court"/>
    <n v="1"/>
    <s v="Northeast Neighbors"/>
    <n v="4249602"/>
    <n v="893484"/>
    <m/>
    <s v="Summeroaks"/>
    <s v="WARD JACK"/>
    <m/>
    <s v="3220 CRESCENT AVE, Unit 61"/>
    <x v="2"/>
    <s v="Single-family detached"/>
    <x v="0"/>
    <m/>
    <x v="0"/>
    <m/>
  </r>
  <r>
    <n v="1614"/>
    <x v="0"/>
    <n v="3"/>
    <n v="263"/>
    <n v="1"/>
    <d v="2003-03-06T00:00:00"/>
    <s v="Single Family Dwelling"/>
    <n v="1"/>
    <s v="Active Bethel Citizens"/>
    <n v="4215733"/>
    <n v="893527"/>
    <m/>
    <m/>
    <s v="ANDERSON AMY"/>
    <m/>
    <s v="2190 W IRWIN WAY"/>
    <x v="2"/>
    <s v="Single-family detached"/>
    <x v="0"/>
    <m/>
    <x v="0"/>
    <m/>
  </r>
  <r>
    <n v="1615"/>
    <x v="0"/>
    <n v="3"/>
    <n v="438"/>
    <n v="1"/>
    <d v="2003-03-06T00:00:00"/>
    <s v="Single Family Dwelling"/>
    <n v="1"/>
    <s v="Northeast Neighbors"/>
    <n v="4243580"/>
    <n v="898862"/>
    <m/>
    <m/>
    <s v="SCHAR CONSTRUCTION"/>
    <m/>
    <s v="2136 ASHBURY DR"/>
    <x v="2"/>
    <s v="Single-family detached"/>
    <x v="0"/>
    <m/>
    <x v="0"/>
    <m/>
  </r>
  <r>
    <n v="1616"/>
    <x v="0"/>
    <n v="3"/>
    <n v="480"/>
    <n v="1"/>
    <d v="2003-03-06T00:00:00"/>
    <s v="Single Family Dwelling"/>
    <n v="1"/>
    <s v="Santa Clara Community Organization"/>
    <n v="4228230"/>
    <n v="908298"/>
    <m/>
    <m/>
    <s v="HOMEBUILDERS CONSTRUCTION COMPANY"/>
    <m/>
    <s v="164 SPRINGWOOD DR"/>
    <x v="2"/>
    <s v="Single-family detached"/>
    <x v="0"/>
    <m/>
    <x v="0"/>
    <m/>
  </r>
  <r>
    <n v="1617"/>
    <x v="0"/>
    <n v="3"/>
    <n v="276"/>
    <n v="1"/>
    <d v="2003-03-07T00:00:00"/>
    <s v="Single Family Dwelling"/>
    <n v="1"/>
    <s v="Crest Drive Citizens Association"/>
    <n v="4236462"/>
    <n v="866029"/>
    <m/>
    <m/>
    <s v="JONES MICHAEL R &amp; CYNTHIA M"/>
    <m/>
    <s v="3859 MONROE ST"/>
    <x v="2"/>
    <s v="Single-family detached"/>
    <x v="0"/>
    <m/>
    <x v="0"/>
    <m/>
  </r>
  <r>
    <n v="1618"/>
    <x v="0"/>
    <n v="3"/>
    <n v="284"/>
    <n v="1"/>
    <d v="2003-03-10T00:00:00"/>
    <s v="Single Family Dwelling"/>
    <n v="1"/>
    <s v="Cal Young Neighborhood Association"/>
    <n v="4242420"/>
    <n v="890340"/>
    <m/>
    <m/>
    <s v="GRAHAM DALLAS L &amp; MARCIA H"/>
    <m/>
    <s v="1623 COLBY CT"/>
    <x v="2"/>
    <s v="Single-family detached"/>
    <x v="0"/>
    <m/>
    <x v="0"/>
    <m/>
  </r>
  <r>
    <n v="1619"/>
    <x v="0"/>
    <n v="3"/>
    <n v="324"/>
    <n v="1"/>
    <d v="2003-03-10T00:00:00"/>
    <s v="Single Family Dwelling"/>
    <n v="1"/>
    <s v="Santa Clara Community Organization"/>
    <n v="4228195"/>
    <n v="908523"/>
    <m/>
    <m/>
    <s v="DARST DICK &amp; DEBORAH"/>
    <m/>
    <s v="176 SPRINGWOOD DR"/>
    <x v="2"/>
    <s v="Single-family detached"/>
    <x v="0"/>
    <m/>
    <x v="0"/>
    <m/>
  </r>
  <r>
    <n v="1620"/>
    <x v="0"/>
    <n v="3"/>
    <n v="384"/>
    <n v="1"/>
    <d v="2003-03-11T00:00:00"/>
    <s v="Single Family Dwelling"/>
    <n v="1"/>
    <s v="Churchill Area Neighbors"/>
    <n v="4221335"/>
    <n v="874908"/>
    <m/>
    <m/>
    <s v="GANSEN MIKE"/>
    <m/>
    <s v="2094 FOUR OAKS GRANGE RD"/>
    <x v="2"/>
    <s v="Single-family detached"/>
    <x v="0"/>
    <m/>
    <x v="0"/>
    <m/>
  </r>
  <r>
    <n v="1621"/>
    <x v="0"/>
    <n v="3"/>
    <n v="385"/>
    <n v="1"/>
    <d v="2003-03-11T00:00:00"/>
    <s v="Single Family Dwelling"/>
    <n v="1"/>
    <s v="Churchill Area Neighbors"/>
    <n v="4221233"/>
    <n v="875056"/>
    <m/>
    <m/>
    <s v="GANSEN MIKE"/>
    <m/>
    <s v="2095 S BERTELSEN RD"/>
    <x v="2"/>
    <s v="Single-family detached"/>
    <x v="0"/>
    <m/>
    <x v="0"/>
    <m/>
  </r>
  <r>
    <n v="1622"/>
    <x v="0"/>
    <n v="3"/>
    <n v="386"/>
    <n v="1"/>
    <d v="2003-03-11T00:00:00"/>
    <s v="Single Family Dwelling"/>
    <n v="1"/>
    <s v="Churchill Area Neighbors"/>
    <n v="4221337"/>
    <n v="874958"/>
    <m/>
    <m/>
    <s v="GANSEN MIKE"/>
    <m/>
    <s v="2092 FOUR OAKS GRANGE RD"/>
    <x v="2"/>
    <s v="Single-family detached"/>
    <x v="0"/>
    <m/>
    <x v="0"/>
    <m/>
  </r>
  <r>
    <n v="1623"/>
    <x v="0"/>
    <n v="3"/>
    <n v="389"/>
    <n v="1"/>
    <d v="2003-03-11T00:00:00"/>
    <s v="Single Family Dwelling"/>
    <n v="1"/>
    <s v="Churchill Area Neighbors"/>
    <n v="4221226"/>
    <n v="875007"/>
    <m/>
    <m/>
    <s v="GANSEN MIKE"/>
    <m/>
    <s v="2097 S BERTELSEN RD"/>
    <x v="2"/>
    <s v="Single-family detached"/>
    <x v="0"/>
    <m/>
    <x v="0"/>
    <m/>
  </r>
  <r>
    <n v="1624"/>
    <x v="0"/>
    <n v="3"/>
    <n v="390"/>
    <n v="1"/>
    <d v="2003-03-11T00:00:00"/>
    <s v="Single Family Dwelling"/>
    <n v="1"/>
    <s v="Churchill Area Neighbors"/>
    <n v="4221197"/>
    <n v="874953"/>
    <m/>
    <m/>
    <s v="GANSEN MIKE"/>
    <m/>
    <s v="2099 S BERTELSEN RD"/>
    <x v="2"/>
    <s v="Single-family detached"/>
    <x v="0"/>
    <m/>
    <x v="0"/>
    <m/>
  </r>
  <r>
    <n v="1625"/>
    <x v="0"/>
    <n v="3"/>
    <n v="391"/>
    <n v="1"/>
    <d v="2003-03-11T00:00:00"/>
    <s v="Single Family Dwelling"/>
    <n v="1"/>
    <s v="Churchill Area Neighbors"/>
    <n v="4221190"/>
    <n v="874898"/>
    <m/>
    <m/>
    <s v="GANSEN MIKE"/>
    <m/>
    <s v="2105 S BERTELSEN RD"/>
    <x v="2"/>
    <s v="Single-family detached"/>
    <x v="0"/>
    <m/>
    <x v="0"/>
    <m/>
  </r>
  <r>
    <n v="1626"/>
    <x v="0"/>
    <n v="3"/>
    <n v="392"/>
    <n v="1"/>
    <d v="2003-03-11T00:00:00"/>
    <s v="Single Family Dwelling"/>
    <n v="1"/>
    <s v="Churchill Area Neighbors"/>
    <n v="4221265"/>
    <n v="874930"/>
    <m/>
    <m/>
    <s v="GANSEN MIKE"/>
    <m/>
    <s v="2096 FOUR OAKS GRANGE RD"/>
    <x v="2"/>
    <s v="Single-family detached"/>
    <x v="0"/>
    <m/>
    <x v="0"/>
    <m/>
  </r>
  <r>
    <n v="1627"/>
    <x v="0"/>
    <n v="3"/>
    <n v="586"/>
    <n v="1"/>
    <d v="2003-03-11T00:00:00"/>
    <s v="Single Family Dwelling"/>
    <n v="1"/>
    <s v="Active Bethel Citizens"/>
    <n v="4212475"/>
    <n v="891114"/>
    <m/>
    <m/>
    <s v="FOOTE DEVELOPMENT COMPANY"/>
    <m/>
    <s v="5568 CHARLES WAY"/>
    <x v="2"/>
    <s v="Single-family detached"/>
    <x v="0"/>
    <m/>
    <x v="0"/>
    <m/>
  </r>
  <r>
    <n v="1628"/>
    <x v="0"/>
    <n v="3"/>
    <n v="587"/>
    <n v="1"/>
    <d v="2003-03-11T00:00:00"/>
    <s v="Single Family Dwelling"/>
    <n v="1"/>
    <s v="Active Bethel Citizens"/>
    <n v="4212414"/>
    <n v="891115"/>
    <m/>
    <m/>
    <s v="FOOTE DEVELOPMENT COMPANY"/>
    <m/>
    <s v="5574 CHARLES WAY"/>
    <x v="2"/>
    <s v="Single-family detached"/>
    <x v="0"/>
    <m/>
    <x v="0"/>
    <m/>
  </r>
  <r>
    <n v="1629"/>
    <x v="0"/>
    <n v="3"/>
    <n v="962"/>
    <n v="1"/>
    <d v="2003-03-11T00:00:00"/>
    <s v="Single Family Dwelling"/>
    <n v="1"/>
    <s v="Active Bethel Citizens"/>
    <n v="4209855"/>
    <n v="890956"/>
    <m/>
    <m/>
    <s v="BRUCE WIECHERT CUSTOM HOMES"/>
    <m/>
    <s v="6079 LATOUR LN"/>
    <x v="2"/>
    <s v="Single-family detached"/>
    <x v="0"/>
    <m/>
    <x v="0"/>
    <m/>
  </r>
  <r>
    <n v="1630"/>
    <x v="0"/>
    <n v="3"/>
    <n v="1024"/>
    <n v="1"/>
    <d v="2003-03-12T00:00:00"/>
    <s v="Mfg Home Park or Court"/>
    <n v="1"/>
    <s v="Northeast Neighbors"/>
    <n v="4249602"/>
    <n v="893484"/>
    <m/>
    <s v="Summeroaks"/>
    <s v="WARD JACK"/>
    <m/>
    <s v="3220 CRESCENT AVE, Unit 64"/>
    <x v="2"/>
    <s v="Single-family detached"/>
    <x v="0"/>
    <m/>
    <x v="0"/>
    <m/>
  </r>
  <r>
    <n v="1631"/>
    <x v="0"/>
    <n v="3"/>
    <n v="1026"/>
    <n v="1"/>
    <d v="2003-03-12T00:00:00"/>
    <s v="Mfg Home Park or Court"/>
    <n v="1"/>
    <s v="Active Bethel Citizens"/>
    <n v="4216916"/>
    <n v="892244"/>
    <m/>
    <s v="Briarwood"/>
    <s v="BRIARWOOD ESTATES MOBILE HOME PARK"/>
    <s v="SCHULTZ WAYNE"/>
    <s v="4800 BARGER DR, Unit 16"/>
    <x v="2"/>
    <s v="Single-family detached"/>
    <x v="0"/>
    <m/>
    <x v="0"/>
    <m/>
  </r>
  <r>
    <n v="1632"/>
    <x v="0"/>
    <n v="3"/>
    <n v="312"/>
    <n v="1"/>
    <d v="2003-03-14T00:00:00"/>
    <s v="Single Family Dwelling"/>
    <n v="1"/>
    <s v="Santa Clara Community Organization"/>
    <n v="4230591"/>
    <n v="902973"/>
    <m/>
    <m/>
    <s v="FOX PAUL"/>
    <m/>
    <s v="287 E ANCHOR AVE"/>
    <x v="2"/>
    <s v="Single-family detached"/>
    <x v="0"/>
    <m/>
    <x v="0"/>
    <m/>
  </r>
  <r>
    <n v="1633"/>
    <x v="0"/>
    <n v="3"/>
    <n v="483"/>
    <n v="1"/>
    <d v="2003-03-14T00:00:00"/>
    <s v="Single Family Dwelling"/>
    <n v="1"/>
    <s v="Santa Clara Community Organization"/>
    <n v="4227329"/>
    <n v="908505"/>
    <m/>
    <m/>
    <s v="B H ANDERSON CONSTRUCTION"/>
    <m/>
    <s v="4742 HONEYCOMB DR"/>
    <x v="2"/>
    <s v="Single-family detached"/>
    <x v="0"/>
    <m/>
    <x v="0"/>
    <m/>
  </r>
  <r>
    <n v="1634"/>
    <x v="0"/>
    <n v="3"/>
    <n v="834"/>
    <n v="1"/>
    <d v="2003-03-14T00:00:00"/>
    <s v="Mfg Home - Not in a Park"/>
    <n v="1"/>
    <s v="Active Bethel Citizens"/>
    <n v="4224496"/>
    <n v="889614"/>
    <m/>
    <m/>
    <s v="KOFFLER ROBERT K"/>
    <m/>
    <s v="3469 AVALON ST"/>
    <x v="2"/>
    <s v="Single-family detached"/>
    <x v="0"/>
    <m/>
    <x v="0"/>
    <m/>
  </r>
  <r>
    <n v="1635"/>
    <x v="0"/>
    <n v="3"/>
    <n v="487"/>
    <n v="1"/>
    <d v="2003-03-18T00:00:00"/>
    <s v="Single Family Dwelling"/>
    <n v="1"/>
    <s v="Northeast Neighbors"/>
    <n v="4241602"/>
    <n v="899337"/>
    <m/>
    <m/>
    <s v="MEYERS MARK &amp; AMY"/>
    <m/>
    <s v="3725 MEADOW VIEW DR"/>
    <x v="2"/>
    <s v="Single-family detached"/>
    <x v="0"/>
    <m/>
    <x v="0"/>
    <m/>
  </r>
  <r>
    <n v="1636"/>
    <x v="0"/>
    <n v="3"/>
    <n v="700"/>
    <n v="1"/>
    <d v="2003-03-18T00:00:00"/>
    <s v="Single Family Dwelling"/>
    <n v="1"/>
    <s v="Santa Clara Community Organization"/>
    <n v="4227354"/>
    <n v="908396"/>
    <m/>
    <m/>
    <s v="B H ANDERSON CONSTRUCTION"/>
    <m/>
    <s v="4704 HONEYCOMB DR"/>
    <x v="2"/>
    <s v="Single-family detached"/>
    <x v="0"/>
    <m/>
    <x v="0"/>
    <m/>
  </r>
  <r>
    <n v="1637"/>
    <x v="0"/>
    <n v="3"/>
    <n v="701"/>
    <n v="1"/>
    <d v="2003-03-18T00:00:00"/>
    <s v="Single Family Dwelling"/>
    <n v="1"/>
    <s v="Santa Clara Community Organization"/>
    <n v="4227341"/>
    <n v="908451"/>
    <m/>
    <m/>
    <s v="B H ANDERSON CONSTRUCTION"/>
    <m/>
    <s v="4718 HONEYCOMB DR"/>
    <x v="2"/>
    <s v="Single-family detached"/>
    <x v="0"/>
    <m/>
    <x v="0"/>
    <m/>
  </r>
  <r>
    <n v="1638"/>
    <x v="0"/>
    <n v="3"/>
    <n v="753"/>
    <n v="1"/>
    <d v="2003-03-18T00:00:00"/>
    <s v="Single Family Dwelling"/>
    <n v="1"/>
    <s v="River Road Community Organization"/>
    <n v="4230576"/>
    <n v="891489"/>
    <m/>
    <m/>
    <s v="DAVIS KINYON T"/>
    <m/>
    <s v="385 BENJAMIN ST"/>
    <x v="2"/>
    <s v="Single-family detached"/>
    <x v="0"/>
    <m/>
    <x v="0"/>
    <m/>
  </r>
  <r>
    <n v="1639"/>
    <x v="0"/>
    <n v="3"/>
    <n v="852"/>
    <n v="1"/>
    <d v="2003-03-18T00:00:00"/>
    <s v="Single Family Dwelling"/>
    <n v="1"/>
    <s v="Santa Clara Community Organization"/>
    <n v="4222814"/>
    <n v="902270"/>
    <m/>
    <m/>
    <s v="IVERSON &amp; CO INC"/>
    <m/>
    <s v="3385 KORBEL ST"/>
    <x v="2"/>
    <s v="Single-family detached"/>
    <x v="0"/>
    <m/>
    <x v="0"/>
    <m/>
  </r>
  <r>
    <n v="1640"/>
    <x v="0"/>
    <n v="3"/>
    <n v="362"/>
    <n v="1"/>
    <d v="2003-03-19T00:00:00"/>
    <s v="Single Family Dwelling"/>
    <n v="1"/>
    <s v="Northeast Neighbors"/>
    <n v="4241641"/>
    <n v="898409"/>
    <m/>
    <m/>
    <s v="HANSEN JASEN"/>
    <m/>
    <s v="1650 CANOE RIDGE WAY"/>
    <x v="2"/>
    <s v="Single-family detached"/>
    <x v="0"/>
    <m/>
    <x v="0"/>
    <m/>
  </r>
  <r>
    <n v="1641"/>
    <x v="0"/>
    <n v="3"/>
    <n v="744"/>
    <n v="1"/>
    <d v="2003-03-19T00:00:00"/>
    <s v="Single Family Dwelling"/>
    <n v="1"/>
    <s v="Northeast Neighbors"/>
    <n v="4242373"/>
    <n v="896881"/>
    <m/>
    <m/>
    <s v="KNUTSON &amp; SONS"/>
    <m/>
    <s v="3193 METOLIUS DR"/>
    <x v="2"/>
    <s v="Single-family detached"/>
    <x v="0"/>
    <m/>
    <x v="0"/>
    <m/>
  </r>
  <r>
    <n v="1642"/>
    <x v="0"/>
    <n v="2"/>
    <n v="1871"/>
    <n v="1"/>
    <d v="2003-03-21T00:00:00"/>
    <s v="Duplex or 2-Family Hs"/>
    <n v="2"/>
    <s v="Southeast Neighbors"/>
    <n v="4240088"/>
    <n v="859934"/>
    <m/>
    <m/>
    <s v="CHR FOX HOLLOW PTRSHP"/>
    <s v="FOX HOLLOW RESIDENTIAL CARE"/>
    <s v="5312 FOX HOLLOW RD"/>
    <x v="2"/>
    <s v="Two to four units"/>
    <x v="1"/>
    <s v="BP notes (zoning):&quot;the existing residential care facility is covered by an approved CUP this permit review looks at the addition of the 4 duplex units and associated improvements only.&quot; It appears these buildings are for apartment buildings even if other "/>
    <x v="0"/>
    <m/>
  </r>
  <r>
    <n v="1643"/>
    <x v="0"/>
    <n v="2"/>
    <n v="1898"/>
    <n v="1"/>
    <d v="2003-03-21T00:00:00"/>
    <s v="Apartment  1-4 Units"/>
    <n v="3"/>
    <s v="Southeast Neighbors"/>
    <n v="4240040"/>
    <n v="859840"/>
    <m/>
    <m/>
    <s v="CHR FOX HOLLOW PTRSHP"/>
    <s v="FOX HOLLOW RESIDENTIAL CARE"/>
    <s v="5316 FOX HOLLOW RD"/>
    <x v="2"/>
    <s v="Two to four units"/>
    <x v="1"/>
    <s v="BP notes (zoning):&quot;the existing residential care facility is covered by an approved CUP this permit review looks at the addition of the 4 duplex units and associated improvements only.&quot; _x000a_It appears these buildings are for apartment buildings even if other"/>
    <x v="0"/>
    <m/>
  </r>
  <r>
    <n v="1644"/>
    <x v="0"/>
    <n v="2"/>
    <n v="1900"/>
    <n v="1"/>
    <d v="2003-03-21T00:00:00"/>
    <s v="Duplex or 2-Family Hs"/>
    <n v="2"/>
    <s v="Southeast Neighbors"/>
    <n v="4239997"/>
    <n v="859748"/>
    <m/>
    <m/>
    <s v="CHR FOX HOLLOW PTRSHP"/>
    <s v="FOX HOLLOW RESIDENTIAL CARE"/>
    <s v="5326 FOX HOLLOW RD"/>
    <x v="2"/>
    <s v="Two to four units"/>
    <x v="1"/>
    <s v="BP notes (zoning):&quot;the existing residential care facility is covered by an approved CUP this permit review looks at the addition of the 4 duplex units and associated improvements only.&quot; It appears these buildings are for apartment buildings even if other "/>
    <x v="0"/>
    <m/>
  </r>
  <r>
    <n v="1645"/>
    <x v="0"/>
    <n v="2"/>
    <n v="6196"/>
    <n v="1"/>
    <d v="2003-03-21T00:00:00"/>
    <s v="Single Family Dwelling"/>
    <n v="1"/>
    <s v="Churchill Area Neighbors"/>
    <n v="4226571"/>
    <n v="869531"/>
    <m/>
    <m/>
    <s v="HEIER TROY &amp; JANE"/>
    <m/>
    <s v="3386 MURRY DR"/>
    <x v="2"/>
    <s v="Single-family detached"/>
    <x v="0"/>
    <m/>
    <x v="0"/>
    <m/>
  </r>
  <r>
    <n v="1646"/>
    <x v="0"/>
    <n v="3"/>
    <n v="815"/>
    <n v="1"/>
    <d v="2003-03-21T00:00:00"/>
    <s v="Single Family Dwelling"/>
    <n v="1"/>
    <s v="Santa Clara Community Organization"/>
    <n v="4227324"/>
    <n v="908810"/>
    <m/>
    <m/>
    <s v="CRESCENT HOMES INC"/>
    <m/>
    <s v="4792 HONEYCOMB DR"/>
    <x v="2"/>
    <s v="Single-family detached"/>
    <x v="0"/>
    <m/>
    <x v="0"/>
    <m/>
  </r>
  <r>
    <n v="1647"/>
    <x v="0"/>
    <n v="3"/>
    <n v="401"/>
    <n v="1"/>
    <d v="2003-03-24T00:00:00"/>
    <s v="Single Family Dwelling"/>
    <n v="1"/>
    <s v="River Road Community Organization"/>
    <n v="4228760"/>
    <n v="894173"/>
    <m/>
    <m/>
    <s v="MASADA DEVELOPMENT INC"/>
    <m/>
    <s v="528 MAXWELL RD"/>
    <x v="2"/>
    <s v="Single-family detached"/>
    <x v="0"/>
    <m/>
    <x v="0"/>
    <m/>
  </r>
  <r>
    <n v="1648"/>
    <x v="0"/>
    <n v="3"/>
    <n v="677"/>
    <n v="1"/>
    <d v="2003-03-24T00:00:00"/>
    <s v="Duplex or 2-Family Hs"/>
    <n v="2"/>
    <s v="Northeast Neighbors"/>
    <n v="4242275"/>
    <n v="897702"/>
    <m/>
    <m/>
    <s v="MELTEBEKE DAVID"/>
    <m/>
    <s v="3336 LAKEMONT DR"/>
    <x v="2"/>
    <s v="Two to four units"/>
    <x v="1"/>
    <m/>
    <x v="0"/>
    <m/>
  </r>
  <r>
    <n v="1649"/>
    <x v="0"/>
    <n v="3"/>
    <n v="782"/>
    <n v="1"/>
    <d v="2003-03-24T00:00:00"/>
    <s v="Single Family Dwelling"/>
    <n v="1"/>
    <s v="Active Bethel Citizens"/>
    <n v="4209938"/>
    <n v="891196"/>
    <m/>
    <m/>
    <s v="BRUCE WIECHERT CUSTOM HOMES"/>
    <m/>
    <s v="6063 FIRESTONE DR"/>
    <x v="2"/>
    <s v="Single-family detached"/>
    <x v="0"/>
    <m/>
    <x v="0"/>
    <m/>
  </r>
  <r>
    <n v="1650"/>
    <x v="0"/>
    <n v="3"/>
    <n v="819"/>
    <n v="1"/>
    <d v="2003-03-24T00:00:00"/>
    <s v="Single Family Dwelling"/>
    <n v="1"/>
    <s v="Active Bethel Citizens"/>
    <n v="4210006"/>
    <n v="891041"/>
    <m/>
    <m/>
    <s v="BRUCE WIECHERT CUSTOM HOMES"/>
    <m/>
    <s v="6054 FIRESTONE DR"/>
    <x v="2"/>
    <s v="Single-family detached"/>
    <x v="0"/>
    <m/>
    <x v="0"/>
    <m/>
  </r>
  <r>
    <n v="1651"/>
    <x v="0"/>
    <n v="3"/>
    <n v="821"/>
    <n v="1"/>
    <d v="2003-03-24T00:00:00"/>
    <s v="Single Family Dwelling"/>
    <n v="1"/>
    <s v="Active Bethel Citizens"/>
    <n v="4209849"/>
    <n v="890803"/>
    <m/>
    <m/>
    <s v="BRUCE WIECHERT CUSTOM HOMES"/>
    <m/>
    <s v="6090 LATOUR LN"/>
    <x v="2"/>
    <s v="Single-family detached"/>
    <x v="0"/>
    <m/>
    <x v="0"/>
    <m/>
  </r>
  <r>
    <n v="1652"/>
    <x v="0"/>
    <n v="3"/>
    <n v="910"/>
    <n v="1"/>
    <d v="2003-03-24T00:00:00"/>
    <s v="Single Family Dwelling"/>
    <n v="1"/>
    <s v="Active Bethel Citizens"/>
    <n v="4210422"/>
    <n v="890781"/>
    <m/>
    <m/>
    <s v="BRUCE WIECHERT CUSTOM HOMES"/>
    <m/>
    <s v="5968 LATOUR LN"/>
    <x v="2"/>
    <s v="Single-family detached"/>
    <x v="0"/>
    <m/>
    <x v="0"/>
    <m/>
  </r>
  <r>
    <n v="1653"/>
    <x v="0"/>
    <n v="3"/>
    <n v="1003"/>
    <n v="1"/>
    <d v="2003-03-24T00:00:00"/>
    <s v="Single Family Dwelling"/>
    <n v="1"/>
    <s v="Cal Young Neighborhood Association"/>
    <n v="4239169"/>
    <n v="893535"/>
    <m/>
    <m/>
    <s v="BRIAN MURRY CONSTRUCTION LLC"/>
    <m/>
    <s v="2314 IRONWOOD ST"/>
    <x v="2"/>
    <s v="Single-family detached"/>
    <x v="0"/>
    <m/>
    <x v="0"/>
    <m/>
  </r>
  <r>
    <n v="1654"/>
    <x v="0"/>
    <n v="3"/>
    <n v="1019"/>
    <n v="1"/>
    <d v="2003-03-24T00:00:00"/>
    <s v="Single Family Dwelling"/>
    <n v="1"/>
    <s v="Active Bethel Citizens"/>
    <n v="4209931"/>
    <n v="891044"/>
    <m/>
    <m/>
    <s v="BRUCE WIECHERT CUSTOM HOMES"/>
    <m/>
    <s v="6072 FIRESTONE DR"/>
    <x v="2"/>
    <s v="Single-family detached"/>
    <x v="0"/>
    <m/>
    <x v="0"/>
    <m/>
  </r>
  <r>
    <n v="1655"/>
    <x v="0"/>
    <n v="3"/>
    <n v="771"/>
    <n v="1"/>
    <d v="2003-03-25T00:00:00"/>
    <s v="Single Family Dwelling"/>
    <n v="1"/>
    <s v="Santa Clara Community Organization"/>
    <n v="4222665"/>
    <n v="902256"/>
    <m/>
    <m/>
    <s v="IVERSON &amp; CO INC"/>
    <m/>
    <s v="3388 KORBEL ST"/>
    <x v="2"/>
    <s v="Single-family detached"/>
    <x v="0"/>
    <m/>
    <x v="0"/>
    <m/>
  </r>
  <r>
    <n v="1656"/>
    <x v="0"/>
    <n v="3"/>
    <n v="658"/>
    <n v="1"/>
    <d v="2003-03-26T00:00:00"/>
    <s v="Single Family Dwelling"/>
    <n v="1"/>
    <s v="Friendly Area Neighbors"/>
    <n v="4236721"/>
    <n v="873126"/>
    <m/>
    <m/>
    <s v="GRESSETT ED"/>
    <m/>
    <s v="735 W 24TH AVE"/>
    <x v="2"/>
    <s v="Single-family detached"/>
    <x v="0"/>
    <m/>
    <x v="0"/>
    <m/>
  </r>
  <r>
    <n v="1657"/>
    <x v="0"/>
    <n v="3"/>
    <n v="791"/>
    <n v="1"/>
    <d v="2003-03-26T00:00:00"/>
    <s v="Single Family Dwelling"/>
    <n v="1"/>
    <s v="Santa Clara Community Organization"/>
    <n v="4227939"/>
    <n v="909381"/>
    <m/>
    <m/>
    <s v="COLLINS PHILIP D &amp; RITA G"/>
    <m/>
    <s v="170 DANIEL DR"/>
    <x v="2"/>
    <s v="Single-family detached"/>
    <x v="0"/>
    <m/>
    <x v="0"/>
    <m/>
  </r>
  <r>
    <n v="1658"/>
    <x v="0"/>
    <n v="3"/>
    <n v="921"/>
    <n v="1"/>
    <d v="2003-03-27T00:00:00"/>
    <s v="Single Family Dwelling"/>
    <n v="1"/>
    <s v="Northeast Neighbors"/>
    <n v="4242378"/>
    <n v="897926"/>
    <m/>
    <m/>
    <s v="MELTEBEKE CONSTRUCTION DBA"/>
    <m/>
    <s v="3388 LAKEMONT DR"/>
    <x v="2"/>
    <s v="Single-family detached"/>
    <x v="0"/>
    <m/>
    <x v="0"/>
    <m/>
  </r>
  <r>
    <n v="1659"/>
    <x v="0"/>
    <n v="3"/>
    <n v="1126"/>
    <n v="1"/>
    <d v="2003-03-27T00:00:00"/>
    <s v="Mfg Home Park or Court"/>
    <n v="1"/>
    <s v="Northeast Neighbors"/>
    <n v="4249602"/>
    <n v="893484"/>
    <m/>
    <s v="summeroaks"/>
    <s v="WARD JACK"/>
    <m/>
    <s v="3220 CRESCENT AVE, Unit 65"/>
    <x v="2"/>
    <s v="Single-family detached"/>
    <x v="0"/>
    <m/>
    <x v="0"/>
    <m/>
  </r>
  <r>
    <n v="1660"/>
    <x v="0"/>
    <n v="3"/>
    <n v="421"/>
    <n v="1"/>
    <d v="2003-03-28T00:00:00"/>
    <s v="Apartment  1-4 Units"/>
    <n v="3"/>
    <s v="Jefferson Westside Neighbors"/>
    <n v="4237039"/>
    <n v="878274"/>
    <m/>
    <m/>
    <s v="ANSLOW &amp; DEGENEAULT"/>
    <m/>
    <s v="651 W 11TH ALY"/>
    <x v="2"/>
    <s v="Two to four units"/>
    <x v="1"/>
    <m/>
    <x v="0"/>
    <m/>
  </r>
  <r>
    <n v="1661"/>
    <x v="0"/>
    <n v="3"/>
    <n v="1045"/>
    <n v="1"/>
    <d v="2003-03-28T00:00:00"/>
    <s v="Single Family Dwelling"/>
    <n v="1"/>
    <s v="River Road Community Organization"/>
    <n v="4230472"/>
    <n v="891858"/>
    <m/>
    <m/>
    <s v="BREEDEN BROS INC"/>
    <m/>
    <s v="1336 MANZANA ST"/>
    <x v="2"/>
    <s v="Single-family detached"/>
    <x v="0"/>
    <m/>
    <x v="0"/>
    <m/>
  </r>
  <r>
    <n v="1662"/>
    <x v="0"/>
    <n v="2"/>
    <n v="6379"/>
    <n v="1"/>
    <d v="2003-03-31T00:00:00"/>
    <s v="Single Family Dwelling"/>
    <n v="1"/>
    <s v="Santa Clara Community Organization"/>
    <n v="4228056"/>
    <n v="908311"/>
    <m/>
    <m/>
    <s v="RUHOFF HOMEBUILDERS INC"/>
    <m/>
    <s v="146 SPRINGWOOD DR"/>
    <x v="2"/>
    <s v="Single-family detached"/>
    <x v="0"/>
    <m/>
    <x v="0"/>
    <m/>
  </r>
  <r>
    <n v="1663"/>
    <x v="0"/>
    <n v="3"/>
    <n v="902"/>
    <n v="1"/>
    <d v="2003-03-31T00:00:00"/>
    <s v="Single Family Dwelling"/>
    <n v="1"/>
    <s v="Southeast Neighbors"/>
    <n v="4245378"/>
    <n v="862777"/>
    <m/>
    <m/>
    <s v="H B DESIGN &amp; CONSTRUCTION"/>
    <m/>
    <s v="1476 BARBER DR"/>
    <x v="2"/>
    <s v="Single-family detached"/>
    <x v="0"/>
    <m/>
    <x v="0"/>
    <m/>
  </r>
  <r>
    <n v="1664"/>
    <x v="0"/>
    <n v="3"/>
    <n v="253"/>
    <n v="1"/>
    <d v="2003-04-01T00:00:00"/>
    <s v="Single Family Dwelling"/>
    <n v="1"/>
    <s v="Northeast Neighbors"/>
    <n v="4249327"/>
    <n v="896698"/>
    <m/>
    <m/>
    <s v="STEVEN W JOHNSON CONSTRUCTION INC"/>
    <m/>
    <s v="2897 MARTINIQUE AVE"/>
    <x v="2"/>
    <s v="Single-family detached"/>
    <x v="0"/>
    <m/>
    <x v="0"/>
    <m/>
  </r>
  <r>
    <n v="1665"/>
    <x v="0"/>
    <n v="3"/>
    <n v="588"/>
    <n v="1"/>
    <d v="2003-04-01T00:00:00"/>
    <s v="Single Family Dwelling"/>
    <n v="1"/>
    <s v="Active Bethel Citizens"/>
    <n v="4212347"/>
    <n v="891117"/>
    <m/>
    <m/>
    <s v="FOOTE DEVELOPMENT COMPANY"/>
    <m/>
    <s v="5590 CHARLES WAY"/>
    <x v="2"/>
    <s v="Single-family detached"/>
    <x v="0"/>
    <m/>
    <x v="0"/>
    <m/>
  </r>
  <r>
    <n v="1666"/>
    <x v="0"/>
    <n v="3"/>
    <n v="1362"/>
    <n v="1"/>
    <d v="2003-04-01T00:00:00"/>
    <s v="Mfg Home Park or Court"/>
    <n v="1"/>
    <s v="Santa Clara Community Organization"/>
    <n v="4224207"/>
    <n v="897894"/>
    <m/>
    <s v="Gainsborough"/>
    <s v="FORE-WARD INVESTMENTS"/>
    <m/>
    <s v="2454 LANSDOWN RD"/>
    <x v="2"/>
    <s v="Single-family detached"/>
    <x v="0"/>
    <m/>
    <x v="0"/>
    <m/>
  </r>
  <r>
    <n v="1667"/>
    <x v="0"/>
    <n v="2"/>
    <n v="1861"/>
    <n v="1"/>
    <d v="2003-04-02T00:00:00"/>
    <s v="Single Family Dwelling"/>
    <n v="1"/>
    <s v="Cal Young Neighborhood Association"/>
    <n v="4244314"/>
    <n v="886471"/>
    <m/>
    <m/>
    <s v="CORLISS CRAIG"/>
    <m/>
    <s v="2311 OAKWAY TER"/>
    <x v="2"/>
    <s v="Single-family detached"/>
    <x v="0"/>
    <m/>
    <x v="0"/>
    <m/>
  </r>
  <r>
    <n v="1668"/>
    <x v="0"/>
    <n v="3"/>
    <n v="320"/>
    <n v="1"/>
    <d v="2003-04-02T00:00:00"/>
    <s v="Single Family Dwelling"/>
    <n v="1"/>
    <s v="Churchill Area Neighbors"/>
    <n v="4227421"/>
    <n v="874701"/>
    <m/>
    <m/>
    <s v="TJM INVESTMENTS INC"/>
    <m/>
    <s v="3381 S LAMBERT ST"/>
    <x v="2"/>
    <s v="Single-family detached"/>
    <x v="0"/>
    <m/>
    <x v="0"/>
    <m/>
  </r>
  <r>
    <n v="1669"/>
    <x v="0"/>
    <n v="3"/>
    <n v="360"/>
    <n v="1"/>
    <d v="2003-04-03T00:00:00"/>
    <s v="Duplex or 2-Family Hs"/>
    <n v="2"/>
    <s v="Laurel Hill Valley Citizens"/>
    <n v="4251412"/>
    <n v="871994"/>
    <m/>
    <m/>
    <s v="NADEL GORDON"/>
    <m/>
    <s v="2922 CHANDLER AVE"/>
    <x v="2"/>
    <s v="Two to four units"/>
    <x v="1"/>
    <m/>
    <x v="0"/>
    <m/>
  </r>
  <r>
    <n v="1670"/>
    <x v="0"/>
    <n v="3"/>
    <n v="1108"/>
    <n v="1"/>
    <d v="2003-04-03T00:00:00"/>
    <s v="Mfg Home - Not in a Park"/>
    <n v="1"/>
    <s v="Active Bethel Citizens"/>
    <n v="4214534"/>
    <n v="891126"/>
    <m/>
    <s v="West Eugene Village"/>
    <s v="EUGENE SALES CENTER"/>
    <m/>
    <s v="5243 OLYMPIC CIR"/>
    <x v="2"/>
    <s v="Single-family detached"/>
    <x v="0"/>
    <m/>
    <x v="0"/>
    <m/>
  </r>
  <r>
    <n v="1671"/>
    <x v="0"/>
    <n v="2"/>
    <n v="6459"/>
    <n v="1"/>
    <d v="2003-04-04T00:00:00"/>
    <s v="Single Family Dwelling"/>
    <n v="1"/>
    <s v="Goodpasture Island Neighbors"/>
    <n v="4236224"/>
    <n v="895228"/>
    <m/>
    <m/>
    <s v="R &amp; J DEVELOPMENT LLC"/>
    <m/>
    <s v="3325 RIVERPLACE DR"/>
    <x v="2"/>
    <s v="Single-family detached"/>
    <x v="0"/>
    <m/>
    <x v="0"/>
    <m/>
  </r>
  <r>
    <n v="1672"/>
    <x v="0"/>
    <n v="3"/>
    <n v="63"/>
    <n v="1"/>
    <d v="2003-04-04T00:00:00"/>
    <s v="Single Family Dwelling"/>
    <n v="1"/>
    <s v="Northeast Neighbors"/>
    <n v="4242434"/>
    <n v="898838"/>
    <m/>
    <m/>
    <s v="MEHLHAFF BRYAN A &amp; D LESLIE"/>
    <m/>
    <s v="155 AYRES RD"/>
    <x v="2"/>
    <s v="Single-family detached"/>
    <x v="0"/>
    <m/>
    <x v="0"/>
    <m/>
  </r>
  <r>
    <n v="1673"/>
    <x v="0"/>
    <n v="3"/>
    <n v="1400"/>
    <n v="1"/>
    <d v="2003-04-04T00:00:00"/>
    <s v="Mfg Home Park or Court"/>
    <n v="1"/>
    <s v="Active Bethel Citizens"/>
    <n v="4215055"/>
    <n v="891734"/>
    <m/>
    <s v="Woodland Park"/>
    <s v="SUN COMMUNITIES"/>
    <m/>
    <s v="1699 N TERRY ST, Unit 317"/>
    <x v="2"/>
    <s v="Single-family detached"/>
    <x v="0"/>
    <m/>
    <x v="0"/>
    <m/>
  </r>
  <r>
    <n v="1674"/>
    <x v="0"/>
    <n v="2"/>
    <n v="4900"/>
    <n v="1"/>
    <d v="2003-04-07T00:00:00"/>
    <s v="Single Family Dwelling"/>
    <n v="1"/>
    <s v="Southeast Neighbors"/>
    <n v="4245148"/>
    <n v="864225"/>
    <m/>
    <m/>
    <s v="MORROW GREG"/>
    <m/>
    <s v="4345 N SHASTA LP"/>
    <x v="2"/>
    <s v="Single-family detached"/>
    <x v="0"/>
    <m/>
    <x v="0"/>
    <m/>
  </r>
  <r>
    <n v="1675"/>
    <x v="0"/>
    <n v="3"/>
    <n v="811"/>
    <n v="1"/>
    <d v="2003-04-07T00:00:00"/>
    <s v="Single Family Dwelling"/>
    <n v="1"/>
    <s v="Santa Clara Community Organization"/>
    <n v="4228502"/>
    <n v="901475"/>
    <m/>
    <m/>
    <s v="CASCADE DOOR WINDOW &amp; CONSTRUCTION"/>
    <m/>
    <s v="239 FOXGLOVE AVE"/>
    <x v="2"/>
    <s v="Single-family detached"/>
    <x v="0"/>
    <m/>
    <x v="0"/>
    <m/>
  </r>
  <r>
    <n v="1676"/>
    <x v="0"/>
    <n v="3"/>
    <n v="730"/>
    <n v="1"/>
    <d v="2003-04-08T00:00:00"/>
    <s v="Single Family Dwelling"/>
    <n v="1"/>
    <s v="Cal Young Neighborhood Association"/>
    <n v="4239815"/>
    <n v="888910"/>
    <m/>
    <m/>
    <s v="WHISLER MARCIA"/>
    <m/>
    <s v="1280 RIO GLEN DR"/>
    <x v="2"/>
    <s v="Single-family detached"/>
    <x v="0"/>
    <m/>
    <x v="0"/>
    <m/>
  </r>
  <r>
    <n v="1677"/>
    <x v="0"/>
    <n v="3"/>
    <n v="929"/>
    <n v="1"/>
    <d v="2003-04-09T00:00:00"/>
    <s v="Single Family Dwelling"/>
    <n v="1"/>
    <s v="Southeast Neighbors"/>
    <n v="4235426"/>
    <n v="862769"/>
    <m/>
    <m/>
    <s v="MULROY BOB &amp; SNOW"/>
    <m/>
    <s v="667 KAMAPHEEMA PL"/>
    <x v="2"/>
    <s v="Single-family detached"/>
    <x v="0"/>
    <m/>
    <x v="0"/>
    <m/>
  </r>
  <r>
    <n v="1678"/>
    <x v="0"/>
    <n v="3"/>
    <n v="946"/>
    <n v="1"/>
    <d v="2003-04-09T00:00:00"/>
    <s v="Single Family Dwelling"/>
    <n v="1"/>
    <s v="Northeast Neighbors"/>
    <n v="4245293"/>
    <n v="895951"/>
    <m/>
    <m/>
    <s v="MELTEBEKE CONSTRUCTION DBA"/>
    <m/>
    <s v="2211 DEVON AVE"/>
    <x v="2"/>
    <s v="Single-family detached"/>
    <x v="0"/>
    <m/>
    <x v="0"/>
    <m/>
  </r>
  <r>
    <n v="1679"/>
    <x v="0"/>
    <n v="3"/>
    <n v="542"/>
    <n v="1"/>
    <d v="2003-04-10T00:00:00"/>
    <s v="Single Family Dwelling"/>
    <n v="1"/>
    <s v="Active Bethel Citizens"/>
    <n v="4220046"/>
    <n v="887663"/>
    <m/>
    <m/>
    <s v="MCKAY A BRUCE"/>
    <m/>
    <s v="4220 FLAGSTAFF ST"/>
    <x v="2"/>
    <s v="Single-family detached"/>
    <x v="0"/>
    <m/>
    <x v="0"/>
    <m/>
  </r>
  <r>
    <n v="1680"/>
    <x v="0"/>
    <n v="3"/>
    <n v="1044"/>
    <n v="1"/>
    <d v="2003-04-10T00:00:00"/>
    <s v="Single Family Dwelling"/>
    <n v="1"/>
    <s v="Churchill Area Neighbors"/>
    <n v="4224077"/>
    <n v="869392"/>
    <m/>
    <m/>
    <s v="BREEDEN BROS INC"/>
    <m/>
    <s v="3380 BENTLEY AVE"/>
    <x v="2"/>
    <s v="Single-family detached"/>
    <x v="0"/>
    <m/>
    <x v="0"/>
    <m/>
  </r>
  <r>
    <n v="1681"/>
    <x v="0"/>
    <n v="3"/>
    <n v="576"/>
    <n v="1"/>
    <d v="2003-04-11T00:00:00"/>
    <s v="Single Family Dwelling"/>
    <n v="1"/>
    <s v="Churchill Area Neighbors"/>
    <n v="4228908"/>
    <n v="871275"/>
    <m/>
    <m/>
    <s v="VERMAES CAROLINE &amp; HIPPENHAMMER JUD"/>
    <m/>
    <s v="2522 SUNCREST AVE"/>
    <x v="2"/>
    <s v="Single-family detached"/>
    <x v="0"/>
    <m/>
    <x v="0"/>
    <m/>
  </r>
  <r>
    <n v="1682"/>
    <x v="0"/>
    <n v="3"/>
    <n v="675"/>
    <n v="1"/>
    <d v="2003-04-11T00:00:00"/>
    <s v="Single Family Dwelling"/>
    <n v="1"/>
    <s v="Active Bethel Citizens"/>
    <n v="4212722"/>
    <n v="889817"/>
    <m/>
    <m/>
    <s v="HAYDEN HOMES"/>
    <m/>
    <s v="1684 ADELMAN LP"/>
    <x v="2"/>
    <s v="Single-family detached"/>
    <x v="0"/>
    <m/>
    <x v="0"/>
    <m/>
  </r>
  <r>
    <n v="1683"/>
    <x v="0"/>
    <n v="3"/>
    <n v="676"/>
    <n v="1"/>
    <d v="2003-04-11T00:00:00"/>
    <s v="Single Family Dwelling"/>
    <n v="1"/>
    <s v="Active Bethel Citizens"/>
    <n v="4212591"/>
    <n v="889967"/>
    <m/>
    <m/>
    <s v="HAYDEN HOMES"/>
    <m/>
    <s v="1362 COLTON WAY"/>
    <x v="2"/>
    <s v="Single-family detached"/>
    <x v="0"/>
    <m/>
    <x v="0"/>
    <m/>
  </r>
  <r>
    <n v="1684"/>
    <x v="0"/>
    <n v="3"/>
    <n v="869"/>
    <n v="1"/>
    <d v="2003-04-11T00:00:00"/>
    <s v="Single Family Dwelling"/>
    <n v="1"/>
    <s v="Northeast Neighbors"/>
    <n v="4241891"/>
    <n v="899543"/>
    <m/>
    <m/>
    <s v="STANGLAND JEFF"/>
    <m/>
    <s v="3755 WATERBROOK WAY"/>
    <x v="2"/>
    <s v="Single-family detached"/>
    <x v="0"/>
    <m/>
    <x v="0"/>
    <m/>
  </r>
  <r>
    <n v="1685"/>
    <x v="0"/>
    <n v="3"/>
    <n v="1254"/>
    <n v="1"/>
    <d v="2003-04-11T00:00:00"/>
    <s v="Single Family Dwelling"/>
    <n v="1"/>
    <s v="Northeast Neighbors"/>
    <n v="4243032"/>
    <n v="900055"/>
    <m/>
    <m/>
    <s v="WESTER KATRINA"/>
    <m/>
    <s v="3763 STERLING WOODS DR"/>
    <x v="2"/>
    <s v="Single-family detached"/>
    <x v="0"/>
    <m/>
    <x v="0"/>
    <m/>
  </r>
  <r>
    <n v="1686"/>
    <x v="0"/>
    <n v="3"/>
    <n v="476"/>
    <n v="1"/>
    <d v="2003-04-14T00:00:00"/>
    <s v="Single Family Dwelling"/>
    <n v="1"/>
    <s v="Southeast Neighbors"/>
    <n v="4247429"/>
    <n v="865570"/>
    <m/>
    <m/>
    <s v="LAVAGNINO JAMES &amp; BOREN SIMONA"/>
    <m/>
    <s v="1967 WOODSON LP"/>
    <x v="2"/>
    <s v="Single-family detached"/>
    <x v="0"/>
    <m/>
    <x v="0"/>
    <m/>
  </r>
  <r>
    <n v="1687"/>
    <x v="0"/>
    <n v="3"/>
    <n v="843"/>
    <n v="1"/>
    <d v="2003-04-14T00:00:00"/>
    <s v="Single Family Dwelling"/>
    <n v="1"/>
    <s v="Northeast Neighbors"/>
    <n v="4241573"/>
    <n v="899074"/>
    <m/>
    <s v="Ashley Estates"/>
    <s v="CRABTREE BUD"/>
    <m/>
    <s v="3665 MEADOW VIEW DR"/>
    <x v="2"/>
    <s v="Single-family detached"/>
    <x v="0"/>
    <m/>
    <x v="0"/>
    <m/>
  </r>
  <r>
    <n v="1688"/>
    <x v="0"/>
    <n v="3"/>
    <n v="680"/>
    <n v="1"/>
    <d v="2003-04-15T00:00:00"/>
    <s v="Single Family Dwelling"/>
    <n v="1"/>
    <s v="Fairmount Neighbors"/>
    <n v="4246218"/>
    <n v="869325"/>
    <m/>
    <m/>
    <s v="AUSLAND DON &amp; ISLA"/>
    <m/>
    <s v="1789 E 30TH AVE"/>
    <x v="2"/>
    <s v="Single-family detached"/>
    <x v="0"/>
    <m/>
    <x v="0"/>
    <m/>
  </r>
  <r>
    <n v="1689"/>
    <x v="0"/>
    <n v="3"/>
    <n v="1042"/>
    <n v="1"/>
    <d v="2003-04-15T00:00:00"/>
    <s v="Single Family Dwelling"/>
    <n v="1"/>
    <s v="Santa Clara Community Organization"/>
    <n v="4232486"/>
    <n v="903906"/>
    <m/>
    <m/>
    <s v="KONOLD GARY"/>
    <m/>
    <s v="3739 JULIA LP"/>
    <x v="2"/>
    <s v="Single-family detached"/>
    <x v="0"/>
    <m/>
    <x v="0"/>
    <m/>
  </r>
  <r>
    <n v="1690"/>
    <x v="0"/>
    <n v="3"/>
    <n v="1143"/>
    <n v="1"/>
    <d v="2003-04-15T00:00:00"/>
    <s v="Single Family Dwelling"/>
    <n v="1"/>
    <s v="Santa Clara Community Organization"/>
    <n v="4224536"/>
    <n v="906062"/>
    <m/>
    <m/>
    <s v="BREEDEN BROS INC"/>
    <m/>
    <s v="4160 TORRINGTON AVE"/>
    <x v="2"/>
    <s v="Single-family detached"/>
    <x v="0"/>
    <m/>
    <x v="0"/>
    <m/>
  </r>
  <r>
    <n v="1691"/>
    <x v="0"/>
    <n v="3"/>
    <n v="780"/>
    <n v="1"/>
    <d v="2003-04-16T00:00:00"/>
    <s v="Single Family Dwelling"/>
    <n v="1"/>
    <s v="Churchill Area Neighbors"/>
    <n v="4228813"/>
    <n v="871315"/>
    <m/>
    <m/>
    <s v="MUSTOE TRACY"/>
    <m/>
    <s v="2588 SUNCREST AVE"/>
    <x v="2"/>
    <s v="Single-family detached"/>
    <x v="0"/>
    <m/>
    <x v="0"/>
    <m/>
  </r>
  <r>
    <n v="1692"/>
    <x v="0"/>
    <n v="3"/>
    <n v="923"/>
    <n v="1"/>
    <d v="2003-04-16T00:00:00"/>
    <s v="Single Family Dwelling"/>
    <n v="1"/>
    <s v="Crest Drive Citizens Association"/>
    <n v="4230599"/>
    <n v="872789"/>
    <m/>
    <m/>
    <s v="YANAGS JANIS"/>
    <m/>
    <s v="2520 CLEVELAND ST"/>
    <x v="2"/>
    <s v="Single-family detached"/>
    <x v="0"/>
    <m/>
    <x v="0"/>
    <m/>
  </r>
  <r>
    <n v="1693"/>
    <x v="0"/>
    <n v="3"/>
    <n v="1259"/>
    <n v="1"/>
    <d v="2003-04-16T00:00:00"/>
    <s v="Single Family Dwelling"/>
    <n v="1"/>
    <s v="Santa Clara Community Organization"/>
    <n v="4222611"/>
    <n v="902715"/>
    <m/>
    <m/>
    <s v="IVERSON &amp; CO INC"/>
    <m/>
    <s v="3478 KORBEL ST"/>
    <x v="2"/>
    <s v="Single-family detached"/>
    <x v="0"/>
    <m/>
    <x v="0"/>
    <m/>
  </r>
  <r>
    <n v="1694"/>
    <x v="0"/>
    <n v="3"/>
    <n v="1354"/>
    <n v="1"/>
    <d v="2003-04-16T00:00:00"/>
    <s v="Single Family Dwelling"/>
    <n v="1"/>
    <s v="Santa Clara Community Organization"/>
    <n v="4222626"/>
    <n v="902566"/>
    <m/>
    <m/>
    <s v="IVERSON &amp; CO INC"/>
    <m/>
    <s v="3444 KORBEL ST"/>
    <x v="2"/>
    <s v="Single-family detached"/>
    <x v="0"/>
    <m/>
    <x v="0"/>
    <m/>
  </r>
  <r>
    <n v="1695"/>
    <x v="0"/>
    <n v="3"/>
    <n v="1468"/>
    <n v="1"/>
    <d v="2003-04-16T00:00:00"/>
    <s v="Mfg Home - Not in a Park"/>
    <n v="1"/>
    <s v="Far West Neighborhood Association"/>
    <n v="4232554"/>
    <n v="877093"/>
    <m/>
    <m/>
    <s v="JOHNSTON BRUCE &amp; KELLY"/>
    <m/>
    <s v="1765 W 15TH AVE"/>
    <x v="2"/>
    <s v="Single-family detached"/>
    <x v="0"/>
    <m/>
    <x v="0"/>
    <m/>
  </r>
  <r>
    <n v="1696"/>
    <x v="0"/>
    <n v="3"/>
    <n v="1141"/>
    <n v="1"/>
    <d v="2003-04-18T00:00:00"/>
    <s v="Single Family Dwelling"/>
    <n v="1"/>
    <s v="Northeast Neighbors"/>
    <n v="4241842"/>
    <n v="898395"/>
    <m/>
    <m/>
    <s v="PATRICK HOMES INC"/>
    <m/>
    <s v="1690 CANOE RIDGE WAY"/>
    <x v="2"/>
    <s v="Single-family detached"/>
    <x v="0"/>
    <m/>
    <x v="0"/>
    <m/>
  </r>
  <r>
    <n v="1697"/>
    <x v="0"/>
    <n v="3"/>
    <n v="1211"/>
    <n v="1"/>
    <d v="2003-04-21T00:00:00"/>
    <s v="Single Family Dwelling"/>
    <n v="1"/>
    <s v="Active Bethel Citizens"/>
    <n v="4209863"/>
    <n v="891200"/>
    <m/>
    <m/>
    <s v="BRUCE WIECHERT CUSTOM HOMES"/>
    <m/>
    <s v="6075 FIRESTONE DR"/>
    <x v="2"/>
    <s v="Single-family detached"/>
    <x v="0"/>
    <m/>
    <x v="0"/>
    <m/>
  </r>
  <r>
    <n v="1698"/>
    <x v="0"/>
    <n v="3"/>
    <n v="1314"/>
    <n v="1"/>
    <d v="2003-04-21T00:00:00"/>
    <s v="Single Family Dwelling"/>
    <n v="1"/>
    <s v="Northeast Neighbors"/>
    <n v="4250236"/>
    <n v="896277"/>
    <m/>
    <m/>
    <s v="ANSLOW &amp; DEGENEAULT"/>
    <m/>
    <s v="2838 MARTINIQUE AVE"/>
    <x v="2"/>
    <s v="Single-family detached"/>
    <x v="0"/>
    <m/>
    <x v="0"/>
    <m/>
  </r>
  <r>
    <n v="1699"/>
    <x v="0"/>
    <n v="3"/>
    <n v="447"/>
    <n v="1"/>
    <d v="2003-04-23T00:00:00"/>
    <s v="Single Family Dwelling"/>
    <n v="1"/>
    <s v="Active Bethel Citizens"/>
    <n v="4212973"/>
    <n v="889793"/>
    <m/>
    <m/>
    <s v="HAYDEN HOMES"/>
    <m/>
    <s v="1626 ADELMAN LP"/>
    <x v="2"/>
    <s v="Single-family detached"/>
    <x v="0"/>
    <m/>
    <x v="0"/>
    <m/>
  </r>
  <r>
    <n v="1700"/>
    <x v="0"/>
    <n v="3"/>
    <n v="656"/>
    <n v="1"/>
    <d v="2003-04-23T00:00:00"/>
    <s v="Single Family Dwelling"/>
    <n v="1"/>
    <s v="Active Bethel Citizens"/>
    <n v="4212720"/>
    <n v="889755"/>
    <m/>
    <m/>
    <s v="HAYDEN HOMES"/>
    <m/>
    <s v="1329 COLTON WAY"/>
    <x v="2"/>
    <s v="Single-family detached"/>
    <x v="0"/>
    <m/>
    <x v="0"/>
    <m/>
  </r>
  <r>
    <n v="1701"/>
    <x v="0"/>
    <n v="3"/>
    <n v="659"/>
    <n v="1"/>
    <d v="2003-04-23T00:00:00"/>
    <s v="Single Family Dwelling"/>
    <n v="1"/>
    <s v="Active Bethel Citizens"/>
    <n v="4212712"/>
    <n v="889961"/>
    <m/>
    <m/>
    <s v="HAYDEN HOMES"/>
    <m/>
    <s v="1693 ADELMAN LP"/>
    <x v="2"/>
    <s v="Single-family detached"/>
    <x v="0"/>
    <m/>
    <x v="0"/>
    <m/>
  </r>
  <r>
    <n v="1702"/>
    <x v="0"/>
    <n v="3"/>
    <n v="674"/>
    <n v="1"/>
    <d v="2003-04-23T00:00:00"/>
    <s v="Single Family Dwelling"/>
    <n v="1"/>
    <s v="Active Bethel Citizens"/>
    <n v="4212584"/>
    <n v="889808"/>
    <m/>
    <m/>
    <s v="HAYDEN HOMES"/>
    <m/>
    <s v="1338 COLTON WAY"/>
    <x v="2"/>
    <s v="Single-family detached"/>
    <x v="0"/>
    <m/>
    <x v="0"/>
    <m/>
  </r>
  <r>
    <n v="1703"/>
    <x v="0"/>
    <n v="3"/>
    <n v="1138"/>
    <n v="1"/>
    <d v="2003-04-23T00:00:00"/>
    <s v="Single Family Dwelling"/>
    <n v="1"/>
    <s v="River Road Community Organization"/>
    <n v="4232218"/>
    <n v="890506"/>
    <m/>
    <m/>
    <s v="WELWYN GROUP LLC"/>
    <m/>
    <s v="1134 STEVI SHAY LN"/>
    <x v="2"/>
    <s v="Single-family detached"/>
    <x v="0"/>
    <m/>
    <x v="0"/>
    <m/>
  </r>
  <r>
    <n v="1704"/>
    <x v="0"/>
    <n v="3"/>
    <n v="398"/>
    <n v="1"/>
    <d v="2003-04-24T00:00:00"/>
    <s v="Single Family Dwelling"/>
    <n v="1"/>
    <s v="Goodpasture Island Neighbors"/>
    <n v="4235359"/>
    <n v="893927"/>
    <m/>
    <m/>
    <s v="OREGON ESTATES LLC"/>
    <m/>
    <s v="2941 EDGEWATER DR"/>
    <x v="2"/>
    <s v="Single-family detached"/>
    <x v="0"/>
    <m/>
    <x v="0"/>
    <m/>
  </r>
  <r>
    <n v="1705"/>
    <x v="0"/>
    <n v="2"/>
    <n v="3950"/>
    <n v="1"/>
    <d v="2003-04-25T00:00:00"/>
    <s v="Single Family Dwelling"/>
    <n v="1"/>
    <s v="Churchill Area Neighbors"/>
    <n v="4229816"/>
    <n v="869989"/>
    <m/>
    <m/>
    <s v="YUEN WAI CHAN"/>
    <m/>
    <s v="2415 RANDY LN"/>
    <x v="2"/>
    <s v="Single-family detached"/>
    <x v="0"/>
    <m/>
    <x v="0"/>
    <m/>
  </r>
  <r>
    <n v="1706"/>
    <x v="0"/>
    <n v="3"/>
    <n v="1002"/>
    <n v="1"/>
    <d v="2003-04-28T00:00:00"/>
    <s v="Single Family Dwelling"/>
    <n v="1"/>
    <s v="Churchill Area Neighbors"/>
    <n v="4226840"/>
    <n v="870049"/>
    <m/>
    <m/>
    <s v="HARDING JAMES"/>
    <m/>
    <s v="3039 WINTERCREEK DR"/>
    <x v="2"/>
    <s v="Single-family detached"/>
    <x v="0"/>
    <m/>
    <x v="0"/>
    <m/>
  </r>
  <r>
    <n v="1707"/>
    <x v="0"/>
    <n v="3"/>
    <n v="1264"/>
    <n v="1"/>
    <d v="2003-04-28T00:00:00"/>
    <s v="Single Family Dwelling"/>
    <n v="1"/>
    <s v="Active Bethel Citizens"/>
    <n v="4221533"/>
    <n v="888934"/>
    <m/>
    <m/>
    <s v="ANDERSON AMY"/>
    <m/>
    <s v="1250 ELLSWORTH ST"/>
    <x v="2"/>
    <s v="Single-family detached"/>
    <x v="0"/>
    <m/>
    <x v="0"/>
    <m/>
  </r>
  <r>
    <n v="1708"/>
    <x v="0"/>
    <n v="3"/>
    <n v="1365"/>
    <n v="1"/>
    <d v="2003-04-28T00:00:00"/>
    <s v="Single Family Dwelling"/>
    <n v="1"/>
    <s v="Northeast Neighbors"/>
    <n v="4243009"/>
    <n v="896859"/>
    <m/>
    <m/>
    <s v="MELTEBEKE CONSTRUCTION DBA"/>
    <m/>
    <s v="2056 LAKEVIEW DR"/>
    <x v="2"/>
    <s v="Single-family detached"/>
    <x v="0"/>
    <m/>
    <x v="0"/>
    <m/>
  </r>
  <r>
    <n v="1709"/>
    <x v="0"/>
    <n v="3"/>
    <n v="22"/>
    <n v="1"/>
    <d v="2003-04-30T00:00:00"/>
    <s v="Apartment  1-4 Units"/>
    <n v="4"/>
    <s v="Jefferson Westside Neighbors"/>
    <n v="4235932"/>
    <n v="879122"/>
    <m/>
    <m/>
    <s v="WEBB JOHN"/>
    <m/>
    <s v="927 W BROADWAY ALY"/>
    <x v="2"/>
    <s v="Two to four units"/>
    <x v="1"/>
    <m/>
    <x v="0"/>
    <m/>
  </r>
  <r>
    <n v="1710"/>
    <x v="0"/>
    <n v="3"/>
    <n v="573"/>
    <n v="1"/>
    <d v="2003-05-01T00:00:00"/>
    <s v="Single Family Dwelling"/>
    <n v="1"/>
    <s v="Churchill Area Neighbors"/>
    <n v="4229126"/>
    <n v="871259"/>
    <m/>
    <m/>
    <s v="FURRER TYMOTHI &amp; JEWITT LEOLA"/>
    <m/>
    <s v="2494 SUNCREST AVE"/>
    <x v="2"/>
    <s v="Single-family detached"/>
    <x v="0"/>
    <m/>
    <x v="0"/>
    <m/>
  </r>
  <r>
    <n v="1711"/>
    <x v="0"/>
    <n v="3"/>
    <n v="930"/>
    <n v="1"/>
    <d v="2003-05-01T00:00:00"/>
    <s v="Single Family Dwelling"/>
    <n v="1"/>
    <s v="Churchill Area Neighbors"/>
    <n v="4223707"/>
    <n v="870737"/>
    <m/>
    <m/>
    <s v="RIMMER JOEL &amp; TINA"/>
    <m/>
    <s v="2925 SUMMIT SKY BLVD"/>
    <x v="2"/>
    <s v="Single-family detached"/>
    <x v="0"/>
    <m/>
    <x v="0"/>
    <m/>
  </r>
  <r>
    <n v="1712"/>
    <x v="0"/>
    <n v="3"/>
    <n v="1240"/>
    <n v="1"/>
    <d v="2003-05-05T00:00:00"/>
    <s v="Single Family Dwelling"/>
    <n v="1"/>
    <s v="Santa Clara Community Organization"/>
    <n v="4226999"/>
    <n v="907872"/>
    <m/>
    <m/>
    <s v="BREEDEN BROS INC"/>
    <m/>
    <s v="60 LARKSMEAD LN"/>
    <x v="2"/>
    <s v="Single-family detached"/>
    <x v="0"/>
    <m/>
    <x v="0"/>
    <m/>
  </r>
  <r>
    <n v="1713"/>
    <x v="0"/>
    <n v="3"/>
    <n v="1529"/>
    <n v="1"/>
    <d v="2003-05-05T00:00:00"/>
    <s v="Single Family Dwelling"/>
    <n v="1"/>
    <s v="Santa Clara Community Organization"/>
    <n v="4227183"/>
    <n v="908065"/>
    <m/>
    <m/>
    <s v="MOFFITT MICHAEL"/>
    <m/>
    <s v="25 LARKSMEAD LN"/>
    <x v="2"/>
    <s v="Single-family detached"/>
    <x v="0"/>
    <m/>
    <x v="0"/>
    <m/>
  </r>
  <r>
    <n v="1714"/>
    <x v="0"/>
    <n v="3"/>
    <n v="479"/>
    <n v="1"/>
    <d v="2003-05-06T00:00:00"/>
    <s v="Single Family Dwelling"/>
    <n v="1"/>
    <s v="Northeast Neighbors"/>
    <n v="4242576"/>
    <n v="898962"/>
    <m/>
    <m/>
    <s v="WESTER THOMAS J"/>
    <m/>
    <s v="3658 QUAIL MEADOW WAY"/>
    <x v="2"/>
    <s v="Single-family detached"/>
    <x v="0"/>
    <m/>
    <x v="0"/>
    <m/>
  </r>
  <r>
    <n v="1715"/>
    <x v="0"/>
    <n v="3"/>
    <n v="1430"/>
    <n v="1"/>
    <d v="2003-05-06T00:00:00"/>
    <s v="Single Family Dwelling"/>
    <n v="1"/>
    <s v="Crest Drive Citizens Association"/>
    <n v="4237538"/>
    <n v="870111"/>
    <m/>
    <m/>
    <s v="IVERSON JORDAN"/>
    <m/>
    <s v="2975 WASHINGTON ST"/>
    <x v="2"/>
    <s v="Single-family detached"/>
    <x v="0"/>
    <m/>
    <x v="0"/>
    <m/>
  </r>
  <r>
    <n v="1716"/>
    <x v="0"/>
    <n v="3"/>
    <n v="1547"/>
    <n v="1"/>
    <d v="2003-05-06T00:00:00"/>
    <s v="Mfg Home - Not in a Park"/>
    <n v="1"/>
    <s v="Northeast Neighbors"/>
    <n v="4246016"/>
    <n v="897813"/>
    <m/>
    <m/>
    <s v="WOOLEY WILLIS D &amp; BETTY L"/>
    <m/>
    <s v="2433 DALE AVE"/>
    <x v="2"/>
    <s v="Single-family detached"/>
    <x v="0"/>
    <m/>
    <x v="0"/>
    <m/>
  </r>
  <r>
    <n v="1717"/>
    <x v="0"/>
    <n v="3"/>
    <n v="1348"/>
    <n v="1"/>
    <d v="2003-05-07T00:00:00"/>
    <s v="Single Family Dwelling"/>
    <n v="1"/>
    <s v="Active Bethel Citizens"/>
    <n v="4212453"/>
    <n v="889720"/>
    <m/>
    <m/>
    <s v="HAYDEN HOMES"/>
    <m/>
    <s v="5639 AUSTIN WAY"/>
    <x v="2"/>
    <s v="Single-family detached"/>
    <x v="0"/>
    <m/>
    <x v="0"/>
    <m/>
  </r>
  <r>
    <n v="1718"/>
    <x v="0"/>
    <n v="3"/>
    <n v="1349"/>
    <n v="1"/>
    <d v="2003-05-07T00:00:00"/>
    <s v="Single Family Dwelling"/>
    <n v="1"/>
    <s v="Active Bethel Citizens"/>
    <n v="4212265"/>
    <n v="889729"/>
    <m/>
    <m/>
    <s v="HAYDEN HOMES"/>
    <m/>
    <s v="5679 AUSTIN WAY"/>
    <x v="2"/>
    <s v="Single-family detached"/>
    <x v="0"/>
    <m/>
    <x v="0"/>
    <m/>
  </r>
  <r>
    <n v="1719"/>
    <x v="0"/>
    <n v="3"/>
    <n v="1350"/>
    <n v="1"/>
    <d v="2003-05-07T00:00:00"/>
    <s v="Single Family Dwelling"/>
    <n v="1"/>
    <s v="Active Bethel Citizens"/>
    <n v="4212518"/>
    <n v="889719"/>
    <m/>
    <m/>
    <s v="HAYDEN HOMES"/>
    <m/>
    <s v="5623 AUSTIN WAY"/>
    <x v="2"/>
    <s v="Single-family detached"/>
    <x v="0"/>
    <m/>
    <x v="0"/>
    <m/>
  </r>
  <r>
    <n v="1720"/>
    <x v="0"/>
    <n v="3"/>
    <n v="1351"/>
    <n v="1"/>
    <d v="2003-05-07T00:00:00"/>
    <s v="Single Family Dwelling"/>
    <n v="1"/>
    <s v="Active Bethel Citizens"/>
    <n v="4212391"/>
    <n v="889723"/>
    <m/>
    <m/>
    <s v="HAYDEN HOMES"/>
    <m/>
    <s v="5655 AUSTIN WAY"/>
    <x v="2"/>
    <s v="Single-family detached"/>
    <x v="0"/>
    <m/>
    <x v="0"/>
    <m/>
  </r>
  <r>
    <n v="1721"/>
    <x v="0"/>
    <n v="3"/>
    <n v="1352"/>
    <n v="1"/>
    <d v="2003-05-07T00:00:00"/>
    <s v="Single Family Dwelling"/>
    <n v="1"/>
    <s v="Active Bethel Citizens"/>
    <n v="4212329"/>
    <n v="889725"/>
    <m/>
    <m/>
    <s v="HAYDEN HOMES"/>
    <m/>
    <s v="5667 AUSTIN WAY"/>
    <x v="2"/>
    <s v="Single-family detached"/>
    <x v="0"/>
    <m/>
    <x v="0"/>
    <m/>
  </r>
  <r>
    <n v="1722"/>
    <x v="0"/>
    <n v="3"/>
    <n v="1353"/>
    <n v="1"/>
    <d v="2003-05-07T00:00:00"/>
    <s v="Single Family Dwelling"/>
    <n v="1"/>
    <s v="Active Bethel Citizens"/>
    <n v="4212267"/>
    <n v="889823"/>
    <m/>
    <m/>
    <s v="HAYDEN HOMES"/>
    <m/>
    <s v="1794 ADELMAN LP"/>
    <x v="2"/>
    <s v="Single-family detached"/>
    <x v="0"/>
    <m/>
    <x v="0"/>
    <m/>
  </r>
  <r>
    <n v="1723"/>
    <x v="0"/>
    <n v="3"/>
    <n v="1355"/>
    <n v="1"/>
    <d v="2003-05-07T00:00:00"/>
    <s v="Single Family Dwelling"/>
    <n v="1"/>
    <s v="Active Bethel Citizens"/>
    <n v="4212521"/>
    <n v="889812"/>
    <m/>
    <m/>
    <s v="HAYDEN HOMES"/>
    <m/>
    <s v="1724 ADELMAN LP"/>
    <x v="2"/>
    <s v="Single-family detached"/>
    <x v="0"/>
    <m/>
    <x v="0"/>
    <m/>
  </r>
  <r>
    <n v="1724"/>
    <x v="0"/>
    <n v="3"/>
    <n v="1356"/>
    <n v="1"/>
    <d v="2003-05-07T00:00:00"/>
    <s v="Single Family Dwelling"/>
    <n v="1"/>
    <s v="Active Bethel Citizens"/>
    <n v="4212458"/>
    <n v="889814"/>
    <m/>
    <m/>
    <s v="SLOTHOWER RUSS"/>
    <m/>
    <s v="1740 ADELMAN LP"/>
    <x v="2"/>
    <s v="Single-family detached"/>
    <x v="0"/>
    <m/>
    <x v="0"/>
    <m/>
  </r>
  <r>
    <n v="1725"/>
    <x v="0"/>
    <n v="3"/>
    <n v="1357"/>
    <n v="1"/>
    <d v="2003-05-07T00:00:00"/>
    <s v="Single Family Dwelling"/>
    <n v="1"/>
    <s v="Active Bethel Citizens"/>
    <n v="4212395"/>
    <n v="889816"/>
    <m/>
    <m/>
    <s v="HAYDEN HOMES"/>
    <m/>
    <s v="1756 ADELMAN LP"/>
    <x v="2"/>
    <s v="Single-family detached"/>
    <x v="0"/>
    <m/>
    <x v="0"/>
    <m/>
  </r>
  <r>
    <n v="1726"/>
    <x v="0"/>
    <n v="3"/>
    <n v="1358"/>
    <n v="1"/>
    <d v="2003-05-07T00:00:00"/>
    <s v="Single Family Dwelling"/>
    <n v="1"/>
    <s v="Active Bethel Citizens"/>
    <n v="4212332"/>
    <n v="889819"/>
    <m/>
    <m/>
    <s v="HAYDEN HOMES"/>
    <m/>
    <s v="1772 ADELMAN LP"/>
    <x v="2"/>
    <s v="Single-family detached"/>
    <x v="0"/>
    <m/>
    <x v="0"/>
    <m/>
  </r>
  <r>
    <n v="1727"/>
    <x v="0"/>
    <n v="3"/>
    <n v="1538"/>
    <n v="1"/>
    <d v="2003-05-07T00:00:00"/>
    <s v="Single Family Dwelling"/>
    <n v="1"/>
    <s v="Active Bethel Citizens"/>
    <n v="4209858"/>
    <n v="891048"/>
    <m/>
    <m/>
    <s v="BRUCE WIECHERT CUSTOM HOMES"/>
    <m/>
    <s v="6084 FIRESTONE DR"/>
    <x v="2"/>
    <s v="Single-family detached"/>
    <x v="0"/>
    <m/>
    <x v="0"/>
    <m/>
  </r>
  <r>
    <n v="1728"/>
    <x v="0"/>
    <n v="3"/>
    <n v="1553"/>
    <n v="1"/>
    <d v="2003-05-07T00:00:00"/>
    <s v="Single Family Dwelling"/>
    <n v="1"/>
    <s v="Active Bethel Citizens"/>
    <n v="4213378"/>
    <n v="890840"/>
    <m/>
    <m/>
    <s v="FOOTE DEVELOPMENT COMPANY"/>
    <m/>
    <s v="5340 JEFFREY WAY"/>
    <x v="2"/>
    <s v="Single-family detached"/>
    <x v="0"/>
    <m/>
    <x v="0"/>
    <m/>
  </r>
  <r>
    <n v="1729"/>
    <x v="0"/>
    <n v="3"/>
    <n v="1555"/>
    <n v="1"/>
    <d v="2003-05-07T00:00:00"/>
    <s v="Single Family Dwelling"/>
    <n v="1"/>
    <s v="Active Bethel Citizens"/>
    <n v="4213422"/>
    <n v="890836"/>
    <m/>
    <m/>
    <s v="FOOTE DEVELOPMENT COMPANY"/>
    <m/>
    <s v="1698 RILEY LN"/>
    <x v="2"/>
    <s v="Single-family detached"/>
    <x v="0"/>
    <m/>
    <x v="0"/>
    <m/>
  </r>
  <r>
    <n v="1730"/>
    <x v="0"/>
    <n v="3"/>
    <n v="1556"/>
    <n v="1"/>
    <d v="2003-05-07T00:00:00"/>
    <s v="Single Family Dwelling"/>
    <n v="1"/>
    <s v="Active Bethel Citizens"/>
    <n v="4213338"/>
    <n v="890841"/>
    <m/>
    <m/>
    <s v="FOOTE DEVELOPMENT COMPANY"/>
    <m/>
    <s v="5360 JEFFREY WAY"/>
    <x v="2"/>
    <s v="Single-family detached"/>
    <x v="0"/>
    <m/>
    <x v="0"/>
    <m/>
  </r>
  <r>
    <n v="1731"/>
    <x v="0"/>
    <n v="3"/>
    <n v="1557"/>
    <n v="1"/>
    <d v="2003-05-07T00:00:00"/>
    <s v="Single Family Dwelling"/>
    <n v="1"/>
    <s v="Active Bethel Citizens"/>
    <n v="4213409"/>
    <n v="890776"/>
    <m/>
    <m/>
    <s v="FOOTE DEVELOPMENT COMPANY"/>
    <m/>
    <s v="1684 RILEY LN"/>
    <x v="2"/>
    <s v="Single-family detached"/>
    <x v="0"/>
    <m/>
    <x v="0"/>
    <m/>
  </r>
  <r>
    <n v="1732"/>
    <x v="0"/>
    <n v="3"/>
    <n v="1606"/>
    <n v="1"/>
    <d v="2003-05-07T00:00:00"/>
    <s v="Single Family Dwelling"/>
    <n v="1"/>
    <s v="Harlow Neighbors"/>
    <n v="4250715"/>
    <n v="889093"/>
    <m/>
    <m/>
    <s v="MELTEBEKE CONSTRUCTION DBA"/>
    <m/>
    <s v="3388 ROSEMONT WAY"/>
    <x v="2"/>
    <s v="Single-family detached"/>
    <x v="0"/>
    <m/>
    <x v="0"/>
    <m/>
  </r>
  <r>
    <n v="1733"/>
    <x v="0"/>
    <n v="3"/>
    <n v="1178"/>
    <n v="1"/>
    <d v="2003-05-09T00:00:00"/>
    <s v="Single Family Dwelling"/>
    <n v="1"/>
    <s v="Santa Clara Community Organization"/>
    <n v="4227376"/>
    <n v="909336"/>
    <m/>
    <m/>
    <s v="KICK BILL &amp; BIRGIT"/>
    <m/>
    <s v="4762 GRACE DR"/>
    <x v="2"/>
    <s v="Single-family detached"/>
    <x v="0"/>
    <m/>
    <x v="0"/>
    <m/>
  </r>
  <r>
    <n v="1734"/>
    <x v="0"/>
    <n v="3"/>
    <n v="1519"/>
    <n v="1"/>
    <d v="2003-05-12T00:00:00"/>
    <s v="Single Family Dwelling"/>
    <n v="1"/>
    <s v="Southeast Neighbors"/>
    <n v="4245657"/>
    <n v="863536"/>
    <m/>
    <m/>
    <s v="REYNOLDS MICHAEL J"/>
    <m/>
    <s v="1670 LEATHERWOOD DR"/>
    <x v="2"/>
    <s v="Single-family detached"/>
    <x v="0"/>
    <m/>
    <x v="0"/>
    <m/>
  </r>
  <r>
    <n v="1735"/>
    <x v="0"/>
    <n v="3"/>
    <n v="1648"/>
    <n v="1"/>
    <d v="2003-05-12T00:00:00"/>
    <s v="Single Family Dwelling"/>
    <n v="1"/>
    <s v="Churchill Area Neighbors"/>
    <n v="4227266"/>
    <n v="869272"/>
    <m/>
    <m/>
    <s v="ANDERSON CHRIS"/>
    <m/>
    <s v="3168 WINTERCREEK DR"/>
    <x v="2"/>
    <s v="Single-family detached"/>
    <x v="0"/>
    <m/>
    <x v="0"/>
    <m/>
  </r>
  <r>
    <n v="1736"/>
    <x v="0"/>
    <n v="3"/>
    <n v="1727"/>
    <n v="1"/>
    <d v="2003-05-13T00:00:00"/>
    <s v="Single Family Dwelling"/>
    <n v="1"/>
    <s v="Santa Clara Community Organization"/>
    <n v="4224912"/>
    <n v="906015"/>
    <m/>
    <m/>
    <s v="BREEDEN BROS INC"/>
    <m/>
    <s v="4155 TORRINGTON AVE"/>
    <x v="2"/>
    <s v="Single-family detached"/>
    <x v="0"/>
    <m/>
    <x v="0"/>
    <m/>
  </r>
  <r>
    <n v="1737"/>
    <x v="0"/>
    <n v="3"/>
    <n v="1554"/>
    <n v="1"/>
    <d v="2003-05-14T00:00:00"/>
    <s v="Single Family Dwelling"/>
    <n v="1"/>
    <s v="Active Bethel Citizens"/>
    <n v="4213346"/>
    <n v="890778"/>
    <m/>
    <m/>
    <s v="FOOTE DEVELOPMENT COMPANY"/>
    <m/>
    <s v="1688 RILEY LN"/>
    <x v="2"/>
    <s v="Single-family detached"/>
    <x v="0"/>
    <m/>
    <x v="0"/>
    <m/>
  </r>
  <r>
    <n v="1738"/>
    <x v="0"/>
    <n v="3"/>
    <n v="1604"/>
    <n v="1"/>
    <d v="2003-05-14T00:00:00"/>
    <s v="Single Family Dwelling"/>
    <n v="1"/>
    <s v="River Road Community Organization"/>
    <n v="4230666"/>
    <n v="891704"/>
    <m/>
    <m/>
    <s v="BREEDEN BROS INC--DUPLICATE"/>
    <m/>
    <s v="1326 MANZANA ST"/>
    <x v="2"/>
    <s v="Single-family detached"/>
    <x v="0"/>
    <m/>
    <x v="0"/>
    <m/>
  </r>
  <r>
    <n v="1739"/>
    <x v="0"/>
    <n v="3"/>
    <n v="1729"/>
    <n v="1"/>
    <d v="2003-05-14T00:00:00"/>
    <s v="Single Family Dwelling"/>
    <n v="1"/>
    <s v="Cal Young Neighborhood Association"/>
    <n v="4239113"/>
    <n v="893687"/>
    <m/>
    <m/>
    <s v="BRIAN MURRY CONSTRUCTION LLC"/>
    <m/>
    <s v="2356 IRONWOOD ST"/>
    <x v="2"/>
    <s v="Single-family detached"/>
    <x v="0"/>
    <m/>
    <x v="0"/>
    <m/>
  </r>
  <r>
    <n v="1740"/>
    <x v="0"/>
    <n v="3"/>
    <n v="636"/>
    <n v="1"/>
    <d v="2003-05-15T00:00:00"/>
    <s v="Single Family Dwelling"/>
    <n v="1"/>
    <s v="Active Bethel Citizens"/>
    <n v="4223066"/>
    <n v="891903"/>
    <m/>
    <m/>
    <s v="MASADA DEVELOPMENT INC"/>
    <m/>
    <s v="3781 DOVE LN"/>
    <x v="2"/>
    <s v="Single-family detached"/>
    <x v="0"/>
    <m/>
    <x v="0"/>
    <m/>
  </r>
  <r>
    <n v="1741"/>
    <x v="0"/>
    <n v="3"/>
    <n v="1515"/>
    <n v="1"/>
    <d v="2003-05-15T00:00:00"/>
    <s v="Single Family Dwelling"/>
    <n v="1"/>
    <s v="River Road Community Organization"/>
    <n v="4228870"/>
    <n v="894028"/>
    <m/>
    <m/>
    <s v="MASADA DEVELOPMENT INC"/>
    <m/>
    <s v="1650 DALTON DR"/>
    <x v="2"/>
    <s v="Single-family detached"/>
    <x v="0"/>
    <m/>
    <x v="0"/>
    <m/>
  </r>
  <r>
    <n v="1742"/>
    <x v="0"/>
    <n v="3"/>
    <n v="1767"/>
    <n v="1"/>
    <d v="2003-05-15T00:00:00"/>
    <s v="Single Family Dwelling"/>
    <n v="1"/>
    <s v="Northeast Neighbors"/>
    <n v="4243014"/>
    <n v="899355"/>
    <m/>
    <m/>
    <s v="WESTER TOM"/>
    <m/>
    <s v="3615 STERLING WOODS DR"/>
    <x v="2"/>
    <s v="Single-family detached"/>
    <x v="0"/>
    <m/>
    <x v="0"/>
    <m/>
  </r>
  <r>
    <n v="1743"/>
    <x v="0"/>
    <n v="3"/>
    <n v="1056"/>
    <n v="1"/>
    <d v="2003-05-16T00:00:00"/>
    <s v="Single Family Dwelling"/>
    <n v="1"/>
    <s v="Churchill Area Neighbors"/>
    <n v="4226738"/>
    <n v="869054"/>
    <m/>
    <m/>
    <s v="HEITMAN CUSTOM HOMES"/>
    <m/>
    <s v="3356 SOUTHVIEW DR"/>
    <x v="2"/>
    <s v="Single-family detached"/>
    <x v="0"/>
    <m/>
    <x v="0"/>
    <m/>
  </r>
  <r>
    <n v="1744"/>
    <x v="0"/>
    <n v="3"/>
    <n v="1635"/>
    <n v="1"/>
    <d v="2003-05-16T00:00:00"/>
    <s v="Single Family Dwelling"/>
    <n v="1"/>
    <s v="Santa Clara Community Organization"/>
    <n v="4228028"/>
    <n v="908539"/>
    <m/>
    <m/>
    <s v="RUHOFF HOMEBUILDERS INC"/>
    <m/>
    <s v="134 SPRINGWOOD DR"/>
    <x v="2"/>
    <s v="Single-family detached"/>
    <x v="0"/>
    <m/>
    <x v="0"/>
    <m/>
  </r>
  <r>
    <n v="1745"/>
    <x v="0"/>
    <n v="3"/>
    <n v="1748"/>
    <n v="1"/>
    <d v="2003-05-19T00:00:00"/>
    <s v="Single Family Dwelling"/>
    <n v="1"/>
    <s v="Churchill Area Neighbors"/>
    <n v="4227180"/>
    <n v="868710"/>
    <m/>
    <m/>
    <s v="FRAWLEY STEVE &amp; CAROL"/>
    <m/>
    <s v="3229 WINTERCREEK DR"/>
    <x v="2"/>
    <s v="Single-family detached"/>
    <x v="0"/>
    <m/>
    <x v="0"/>
    <m/>
  </r>
  <r>
    <n v="1746"/>
    <x v="0"/>
    <n v="3"/>
    <n v="509"/>
    <n v="1"/>
    <d v="2003-05-20T00:00:00"/>
    <s v="Single Family Dwelling"/>
    <n v="1"/>
    <s v="Santa Clara Community Organization"/>
    <n v="4224473"/>
    <n v="904342"/>
    <m/>
    <m/>
    <s v="WIRFS TOM"/>
    <m/>
    <s v="3852 SHENSTONE DR"/>
    <x v="2"/>
    <s v="Single-family detached"/>
    <x v="0"/>
    <m/>
    <x v="0"/>
    <m/>
  </r>
  <r>
    <n v="1747"/>
    <x v="0"/>
    <n v="3"/>
    <n v="1740"/>
    <n v="1"/>
    <d v="2003-05-20T00:00:00"/>
    <s v="Single Family Dwelling"/>
    <n v="1"/>
    <s v="Northeast Neighbors"/>
    <n v="4244071"/>
    <n v="899457"/>
    <m/>
    <m/>
    <s v="ANSLOW &amp; DEGENEAULT"/>
    <m/>
    <s v="3792 MARCELLA DR"/>
    <x v="2"/>
    <s v="Single-family detached"/>
    <x v="0"/>
    <m/>
    <x v="0"/>
    <m/>
  </r>
  <r>
    <n v="1748"/>
    <x v="0"/>
    <n v="2"/>
    <n v="6072"/>
    <n v="1"/>
    <d v="2003-05-21T00:00:00"/>
    <s v="Single Family Dwelling"/>
    <n v="1"/>
    <s v="Crest Drive Citizens Association"/>
    <n v="4234797"/>
    <n v="868754"/>
    <m/>
    <m/>
    <s v="ARMIJO LARRY"/>
    <m/>
    <s v="3230 VAN BUREN ST"/>
    <x v="2"/>
    <s v="Single-family detached"/>
    <x v="0"/>
    <m/>
    <x v="0"/>
    <m/>
  </r>
  <r>
    <n v="1749"/>
    <x v="0"/>
    <n v="3"/>
    <n v="1401"/>
    <n v="1"/>
    <d v="2003-05-21T00:00:00"/>
    <s v="Secondary Dwelling Unit"/>
    <n v="1"/>
    <s v="Southeast Neighbors"/>
    <n v="4245096"/>
    <n v="860969"/>
    <m/>
    <m/>
    <s v="HUNTER LAURIE D"/>
    <m/>
    <s v="4820 OLD DILLARD RD, Unit A"/>
    <x v="2"/>
    <s v="Single-family detached"/>
    <x v="0"/>
    <m/>
    <x v="0"/>
    <m/>
  </r>
  <r>
    <n v="1750"/>
    <x v="0"/>
    <n v="3"/>
    <n v="1407"/>
    <n v="1"/>
    <d v="2003-05-21T00:00:00"/>
    <s v="Single Family Dwelling"/>
    <n v="1"/>
    <s v="Santa Clara Community Organization"/>
    <n v="4226937"/>
    <n v="908066"/>
    <m/>
    <m/>
    <s v="BREEDEN BROS INC"/>
    <m/>
    <s v="73 LARKSMEAD LN"/>
    <x v="2"/>
    <s v="Single-family detached"/>
    <x v="0"/>
    <m/>
    <x v="0"/>
    <m/>
  </r>
  <r>
    <n v="1751"/>
    <x v="0"/>
    <n v="3"/>
    <n v="1793"/>
    <n v="1"/>
    <d v="2003-05-21T00:00:00"/>
    <s v="Single Family Dwelling"/>
    <n v="1"/>
    <s v="River Road Community Organization"/>
    <n v="4230667"/>
    <n v="891822"/>
    <m/>
    <m/>
    <s v="BREEDEN BROS INC--DUPLICATE"/>
    <m/>
    <s v="1332 MANZANA ST"/>
    <x v="2"/>
    <s v="Single-family detached"/>
    <x v="0"/>
    <m/>
    <x v="0"/>
    <m/>
  </r>
  <r>
    <n v="1752"/>
    <x v="0"/>
    <n v="3"/>
    <n v="2137"/>
    <n v="1"/>
    <d v="2003-05-21T00:00:00"/>
    <s v="Mfg Home Park or Court"/>
    <n v="1"/>
    <s v="Northeast Neighbors"/>
    <n v="4249602"/>
    <n v="893484"/>
    <m/>
    <s v="Summeroaks"/>
    <s v="WARD JACK"/>
    <m/>
    <s v="3220 CRESCENT AVE, Unit 3"/>
    <x v="2"/>
    <s v="Single-family detached"/>
    <x v="0"/>
    <m/>
    <x v="0"/>
    <m/>
  </r>
  <r>
    <n v="1753"/>
    <x v="0"/>
    <n v="3"/>
    <n v="1516"/>
    <n v="1"/>
    <d v="2003-05-27T00:00:00"/>
    <s v="Single Family Dwelling"/>
    <n v="1"/>
    <s v="Santa Clara Community Organization"/>
    <n v="4228180"/>
    <n v="908670"/>
    <m/>
    <s v="Talisman"/>
    <s v="BREEDEN BROS INC"/>
    <m/>
    <s v="184 SPRINGWOOD DR"/>
    <x v="2"/>
    <s v="Single-family detached"/>
    <x v="0"/>
    <m/>
    <x v="0"/>
    <m/>
  </r>
  <r>
    <n v="1754"/>
    <x v="0"/>
    <n v="3"/>
    <n v="1672"/>
    <n v="1"/>
    <d v="2003-05-27T00:00:00"/>
    <s v="Single Family Dwelling"/>
    <n v="1"/>
    <s v="Churchill Area Neighbors"/>
    <n v="4224096"/>
    <n v="869908"/>
    <m/>
    <s v="Coventry"/>
    <s v="BREEDEN BROS INC--DUPLICATE"/>
    <m/>
    <s v="3360 BENTLEY AVE"/>
    <x v="2"/>
    <s v="Single-family detached"/>
    <x v="0"/>
    <m/>
    <x v="0"/>
    <m/>
  </r>
  <r>
    <n v="1755"/>
    <x v="0"/>
    <n v="3"/>
    <n v="734"/>
    <n v="1"/>
    <d v="2003-05-28T00:00:00"/>
    <s v="Single Family Dwelling"/>
    <n v="1"/>
    <s v="Cal Young Neighborhood Association"/>
    <n v="4243564"/>
    <n v="889472"/>
    <m/>
    <m/>
    <s v="BASS RICHARD &amp; CONNIE"/>
    <m/>
    <s v="2189 CAL YOUNG RD"/>
    <x v="2"/>
    <s v="Single-family detached"/>
    <x v="0"/>
    <m/>
    <x v="0"/>
    <m/>
  </r>
  <r>
    <n v="1756"/>
    <x v="0"/>
    <n v="3"/>
    <n v="1482"/>
    <n v="1"/>
    <d v="2003-05-28T00:00:00"/>
    <s v="Single Family Dwelling"/>
    <n v="1"/>
    <s v="Northeast Neighbors"/>
    <n v="4244241"/>
    <n v="899605"/>
    <m/>
    <m/>
    <s v="CHARACTER HOMES"/>
    <m/>
    <s v="3763 MARCELLA DR"/>
    <x v="2"/>
    <s v="Single-family detached"/>
    <x v="0"/>
    <m/>
    <x v="0"/>
    <m/>
  </r>
  <r>
    <n v="1757"/>
    <x v="0"/>
    <n v="3"/>
    <n v="2093"/>
    <n v="1"/>
    <d v="2003-05-28T00:00:00"/>
    <s v="Mfg Home Park or Court"/>
    <n v="1"/>
    <s v="West Eugene Community Organization"/>
    <n v="4221599"/>
    <n v="877190"/>
    <m/>
    <s v="Churchill Meadows"/>
    <s v="CHURCHILL MEADOWS LLC"/>
    <s v="EMERALD LIFESTYLE HOMES"/>
    <s v="1415 S BERTELSEN RD, Unit 127"/>
    <x v="2"/>
    <s v="Single-family detached"/>
    <x v="0"/>
    <m/>
    <x v="0"/>
    <m/>
  </r>
  <r>
    <n v="1758"/>
    <x v="0"/>
    <n v="3"/>
    <n v="1873"/>
    <n v="1"/>
    <d v="2003-05-29T00:00:00"/>
    <s v="Single Family Dwelling"/>
    <n v="1"/>
    <s v="Churchill Area Neighbors"/>
    <n v="4224098"/>
    <n v="869124"/>
    <m/>
    <s v="Talisman #20"/>
    <s v="BREEDEN BROS INC"/>
    <m/>
    <s v="3397 BENTLEY AVE"/>
    <x v="2"/>
    <s v="Single-family detached"/>
    <x v="0"/>
    <m/>
    <x v="0"/>
    <m/>
  </r>
  <r>
    <n v="1759"/>
    <x v="0"/>
    <n v="3"/>
    <n v="2048"/>
    <n v="1"/>
    <d v="2003-05-29T00:00:00"/>
    <s v="Mfg Home - Not in a Park"/>
    <n v="1"/>
    <s v="River Road Community Organization"/>
    <n v="4226421"/>
    <n v="890897"/>
    <m/>
    <m/>
    <s v="JACOBSON RICHARD &amp; LYNN"/>
    <m/>
    <s v="1214 N PARK AVE"/>
    <x v="2"/>
    <s v="Single-family detached"/>
    <x v="0"/>
    <m/>
    <x v="0"/>
    <m/>
  </r>
  <r>
    <n v="1760"/>
    <x v="0"/>
    <n v="3"/>
    <n v="1895"/>
    <n v="1"/>
    <d v="2003-06-02T00:00:00"/>
    <s v="Single Family Dwelling"/>
    <n v="1"/>
    <s v="Santa Clara Community Organization"/>
    <n v="4227282"/>
    <n v="909333"/>
    <m/>
    <m/>
    <s v="SCOTT CARLSON CONSTRUCTION CO"/>
    <m/>
    <s v="55 DANIEL DR"/>
    <x v="2"/>
    <s v="Single-family detached"/>
    <x v="0"/>
    <m/>
    <x v="0"/>
    <m/>
  </r>
  <r>
    <n v="1761"/>
    <x v="0"/>
    <n v="3"/>
    <n v="1964"/>
    <n v="1"/>
    <d v="2003-06-02T00:00:00"/>
    <s v="Single Family Dwelling"/>
    <n v="1"/>
    <s v="Northeast Neighbors"/>
    <n v="4244828"/>
    <n v="899022"/>
    <m/>
    <m/>
    <s v="FORSYTH CONSTRUCTION"/>
    <m/>
    <s v="3595 CELESTE WAY"/>
    <x v="2"/>
    <s v="Single-family detached"/>
    <x v="0"/>
    <m/>
    <x v="0"/>
    <m/>
  </r>
  <r>
    <n v="1762"/>
    <x v="0"/>
    <n v="3"/>
    <n v="1689"/>
    <n v="1"/>
    <d v="2003-06-03T00:00:00"/>
    <s v="Single Family Dwelling"/>
    <n v="1"/>
    <s v="Northeast Neighbors"/>
    <n v="4241864"/>
    <n v="898829"/>
    <m/>
    <m/>
    <s v="OREGON ESTATES LLC"/>
    <m/>
    <s v="3615 WATERBROOK WAY"/>
    <x v="2"/>
    <s v="Single-family detached"/>
    <x v="0"/>
    <m/>
    <x v="0"/>
    <m/>
  </r>
  <r>
    <n v="1763"/>
    <x v="0"/>
    <n v="3"/>
    <n v="1294"/>
    <n v="1"/>
    <d v="2003-06-05T00:00:00"/>
    <s v="Single Family Dwelling"/>
    <n v="1"/>
    <s v="Churchill Area Neighbors"/>
    <n v="4223664"/>
    <n v="871004"/>
    <m/>
    <m/>
    <s v="SEERY JESSE &amp; AMY"/>
    <m/>
    <s v="2930 SUMMIT SKY BLVD"/>
    <x v="2"/>
    <s v="Single-family detached"/>
    <x v="0"/>
    <m/>
    <x v="0"/>
    <m/>
  </r>
  <r>
    <n v="1764"/>
    <x v="0"/>
    <n v="3"/>
    <n v="2003"/>
    <n v="1"/>
    <d v="2003-06-05T00:00:00"/>
    <s v="Single Family Dwelling"/>
    <n v="1"/>
    <s v="River Road Community Organization"/>
    <n v="4233212"/>
    <n v="890234"/>
    <m/>
    <m/>
    <s v="GRAVES STEVE &amp; JANET"/>
    <m/>
    <s v="128 E HILLCREST DR"/>
    <x v="2"/>
    <s v="Single-family detached"/>
    <x v="0"/>
    <m/>
    <x v="0"/>
    <m/>
  </r>
  <r>
    <n v="1765"/>
    <x v="0"/>
    <n v="3"/>
    <n v="1496"/>
    <n v="1"/>
    <d v="2003-06-09T00:00:00"/>
    <s v="Single Family Dwelling"/>
    <n v="1"/>
    <s v="Churchill Area Neighbors"/>
    <n v="4224180"/>
    <n v="869107"/>
    <m/>
    <m/>
    <s v="BREEDEN BROS INC"/>
    <m/>
    <s v="3399 BENTLEY AVE"/>
    <x v="2"/>
    <s v="Single-family detached"/>
    <x v="0"/>
    <m/>
    <x v="0"/>
    <m/>
  </r>
  <r>
    <n v="1766"/>
    <x v="0"/>
    <n v="3"/>
    <n v="1825"/>
    <n v="1"/>
    <d v="2003-06-09T00:00:00"/>
    <s v="Single Family Dwelling"/>
    <n v="1"/>
    <s v="Southeast Neighbors"/>
    <n v="4241394"/>
    <n v="858578"/>
    <m/>
    <m/>
    <s v="WILSON JARED &amp; ANDREA"/>
    <m/>
    <s v="880 PINE FOREST DR"/>
    <x v="2"/>
    <s v="Single-family detached"/>
    <x v="0"/>
    <m/>
    <x v="0"/>
    <m/>
  </r>
  <r>
    <n v="1767"/>
    <x v="0"/>
    <n v="3"/>
    <n v="1928"/>
    <n v="1"/>
    <d v="2003-06-09T00:00:00"/>
    <s v="Single Family Dwelling"/>
    <n v="1"/>
    <s v="Northeast Neighbors"/>
    <n v="4243929"/>
    <n v="898993"/>
    <m/>
    <m/>
    <s v="CHALUS CONSTRUCTION"/>
    <m/>
    <s v="2197 ASHBURY DR"/>
    <x v="2"/>
    <s v="Single-family detached"/>
    <x v="0"/>
    <m/>
    <x v="0"/>
    <m/>
  </r>
  <r>
    <n v="1768"/>
    <x v="0"/>
    <n v="3"/>
    <n v="2418"/>
    <n v="1"/>
    <d v="2003-06-09T00:00:00"/>
    <s v="Mfg Home Park or Court"/>
    <n v="1"/>
    <s v="West Eugene Community Organization"/>
    <n v="4221599"/>
    <n v="877190"/>
    <m/>
    <s v="Churchill Meadows"/>
    <s v="CHURCHILL GROUP LLC"/>
    <m/>
    <s v="1415 S BERTELSEN RD, Unit 68"/>
    <x v="2"/>
    <s v="Single-family detached"/>
    <x v="0"/>
    <m/>
    <x v="0"/>
    <m/>
  </r>
  <r>
    <n v="1769"/>
    <x v="0"/>
    <n v="3"/>
    <n v="1364"/>
    <n v="1"/>
    <d v="2003-06-10T00:00:00"/>
    <s v="Single Family Dwelling"/>
    <n v="1"/>
    <s v="Northeast Neighbors"/>
    <n v="4241869"/>
    <n v="899124"/>
    <m/>
    <m/>
    <s v="RUHOFF HOMEBUILDERS INC"/>
    <m/>
    <s v="3675 WATERBROOK WAY"/>
    <x v="2"/>
    <s v="Single-family detached"/>
    <x v="0"/>
    <m/>
    <x v="0"/>
    <m/>
  </r>
  <r>
    <n v="1770"/>
    <x v="0"/>
    <n v="3"/>
    <n v="2016"/>
    <n v="1"/>
    <d v="2003-06-10T00:00:00"/>
    <s v="Single Family Dwelling"/>
    <n v="1"/>
    <s v="River Road Community Organization"/>
    <n v="4232338"/>
    <n v="890460"/>
    <m/>
    <m/>
    <s v="WELWYN GROUP L L C"/>
    <m/>
    <s v="1125 STEVI SHAY LN"/>
    <x v="2"/>
    <s v="Single-family detached"/>
    <x v="0"/>
    <m/>
    <x v="0"/>
    <m/>
  </r>
  <r>
    <n v="1771"/>
    <x v="0"/>
    <n v="3"/>
    <n v="2377"/>
    <n v="1"/>
    <d v="2003-06-10T00:00:00"/>
    <s v="Mfg Home Park or Court"/>
    <n v="1"/>
    <s v="Harlow Neighbors"/>
    <n v="4250971"/>
    <n v="888295"/>
    <m/>
    <s v="Camelot Village"/>
    <s v="BABCOCK HAROLD"/>
    <m/>
    <s v="3700 BABCOCK LN, Unit 121"/>
    <x v="2"/>
    <s v="Single-family detached"/>
    <x v="0"/>
    <m/>
    <x v="0"/>
    <m/>
  </r>
  <r>
    <n v="1772"/>
    <x v="0"/>
    <n v="3"/>
    <n v="2378"/>
    <n v="1"/>
    <d v="2003-06-10T00:00:00"/>
    <s v="Mfg Home Park or Court"/>
    <n v="1"/>
    <s v="Harlow Neighbors"/>
    <n v="4250971"/>
    <n v="888295"/>
    <m/>
    <s v="Camelot Village"/>
    <s v="BABCOCK HAROLD"/>
    <m/>
    <s v="3700 BABCOCK LN, Unit 120"/>
    <x v="2"/>
    <s v="Single-family detached"/>
    <x v="0"/>
    <m/>
    <x v="0"/>
    <m/>
  </r>
  <r>
    <n v="1773"/>
    <x v="0"/>
    <n v="3"/>
    <n v="524"/>
    <n v="1"/>
    <d v="2003-06-11T00:00:00"/>
    <s v="Single Family Dwelling"/>
    <n v="1"/>
    <s v="River Road Community Organization"/>
    <n v="4230603"/>
    <n v="891323"/>
    <m/>
    <m/>
    <s v="FIELDS LOUIS"/>
    <m/>
    <s v="364 BENJAMIN ST"/>
    <x v="2"/>
    <s v="Single-family detached"/>
    <x v="0"/>
    <m/>
    <x v="0"/>
    <m/>
  </r>
  <r>
    <n v="1774"/>
    <x v="0"/>
    <n v="3"/>
    <n v="1497"/>
    <n v="1"/>
    <d v="2003-06-11T00:00:00"/>
    <s v="Single Family Dwelling"/>
    <n v="1"/>
    <s v="Active Bethel Citizens"/>
    <n v="4217334"/>
    <n v="885830"/>
    <m/>
    <m/>
    <s v="LOYD SHAWNA"/>
    <m/>
    <s v="532 N DANEBO AVE"/>
    <x v="2"/>
    <s v="Single-family detached"/>
    <x v="0"/>
    <m/>
    <x v="0"/>
    <m/>
  </r>
  <r>
    <n v="1775"/>
    <x v="0"/>
    <n v="3"/>
    <n v="1812"/>
    <n v="1"/>
    <d v="2003-06-11T00:00:00"/>
    <s v="Single Family Dwelling"/>
    <n v="1"/>
    <s v="Northeast Neighbors"/>
    <n v="4241723"/>
    <n v="899948"/>
    <m/>
    <s v="Ashley Estates"/>
    <s v="BAUMGARTNER SCOTT &amp; RENEE"/>
    <m/>
    <s v="3770 WATERBROOK WAY"/>
    <x v="2"/>
    <s v="Single-family detached"/>
    <x v="0"/>
    <m/>
    <x v="0"/>
    <m/>
  </r>
  <r>
    <n v="1999"/>
    <x v="0"/>
    <n v="3"/>
    <n v="4095"/>
    <n v="1"/>
    <d v="2003-09-26T00:00:00"/>
    <s v="Single Family Dwelling"/>
    <n v="1"/>
    <s v="Active Bethel Citizens"/>
    <n v="4209941"/>
    <n v="890572"/>
    <m/>
    <m/>
    <s v="BRUCE WIECHERT CUSTOM HOMES"/>
    <m/>
    <s v="6044 AVALON ST"/>
    <x v="2"/>
    <s v="Single-family detached"/>
    <x v="0"/>
    <m/>
    <x v="0"/>
    <m/>
  </r>
  <r>
    <n v="2000"/>
    <x v="0"/>
    <n v="3"/>
    <n v="4117"/>
    <n v="1"/>
    <d v="2003-09-26T00:00:00"/>
    <s v="Single Family Dwelling"/>
    <n v="1"/>
    <s v="Active Bethel Citizens"/>
    <n v="4210270"/>
    <n v="890221"/>
    <m/>
    <m/>
    <s v="BRUCE WIECHERT CUSTOM HOMES"/>
    <m/>
    <s v="5973 AVALON ST"/>
    <x v="2"/>
    <s v="Single-family detached"/>
    <x v="0"/>
    <m/>
    <x v="0"/>
    <m/>
  </r>
  <r>
    <n v="2001"/>
    <x v="0"/>
    <n v="3"/>
    <n v="3969"/>
    <n v="1"/>
    <d v="2003-09-29T00:00:00"/>
    <s v="Single Family Dwelling"/>
    <n v="1"/>
    <s v="Friendly Area Neighbors"/>
    <n v="4239503"/>
    <n v="872912"/>
    <m/>
    <m/>
    <s v="MRAZEK JAN TE"/>
    <m/>
    <s v="2437 PORTLAND ALY"/>
    <x v="2"/>
    <s v="Single-family detached"/>
    <x v="0"/>
    <m/>
    <x v="0"/>
    <m/>
  </r>
  <r>
    <n v="2002"/>
    <x v="0"/>
    <n v="3"/>
    <n v="1649"/>
    <n v="1"/>
    <d v="2003-09-30T00:00:00"/>
    <s v="Secondary Dwelling Unit"/>
    <n v="1"/>
    <s v="Friendly Area Neighbors"/>
    <n v="4237061"/>
    <n v="875500"/>
    <m/>
    <m/>
    <s v="KIRKPATRICK ANDREW J"/>
    <m/>
    <s v="1847 MADISON ST, Unit A"/>
    <x v="2"/>
    <s v="Single-family detached"/>
    <x v="0"/>
    <m/>
    <x v="0"/>
    <m/>
  </r>
  <r>
    <n v="2003"/>
    <x v="0"/>
    <n v="3"/>
    <n v="2443"/>
    <n v="1"/>
    <d v="2003-09-30T00:00:00"/>
    <s v="Duplex or 2-Family Hs"/>
    <n v="2"/>
    <s v="Active Bethel Citizens"/>
    <n v="4222803"/>
    <n v="890082"/>
    <m/>
    <m/>
    <s v="LASSEN JAMES (JIM)"/>
    <m/>
    <s v="1501 BERNTZEN RD"/>
    <x v="2"/>
    <s v="Two to four units"/>
    <x v="1"/>
    <m/>
    <x v="0"/>
    <m/>
  </r>
  <r>
    <n v="2004"/>
    <x v="0"/>
    <n v="3"/>
    <n v="4186"/>
    <n v="1"/>
    <d v="2003-09-30T00:00:00"/>
    <s v="Single Family Dwelling"/>
    <n v="1"/>
    <s v="River Road Community Organization"/>
    <n v="4232203"/>
    <n v="890586"/>
    <m/>
    <m/>
    <s v="WELWYN GROUP L L C"/>
    <m/>
    <s v="1146 STEVI SHAY LN"/>
    <x v="2"/>
    <s v="Single-family detached"/>
    <x v="0"/>
    <m/>
    <x v="0"/>
    <m/>
  </r>
  <r>
    <n v="2005"/>
    <x v="0"/>
    <n v="3"/>
    <n v="4330"/>
    <n v="1"/>
    <d v="2003-09-30T00:00:00"/>
    <s v="Single Family Dwelling"/>
    <n v="1"/>
    <s v="Active Bethel Citizens"/>
    <n v="4210847"/>
    <n v="890529"/>
    <m/>
    <m/>
    <s v="BRUCE WIECHERT CUSTOM HOMES"/>
    <m/>
    <s v="1495 CALISTOGA CT"/>
    <x v="2"/>
    <s v="Single-family detached"/>
    <x v="0"/>
    <m/>
    <x v="0"/>
    <m/>
  </r>
  <r>
    <n v="2006"/>
    <x v="0"/>
    <n v="3"/>
    <n v="3160"/>
    <n v="1"/>
    <d v="2003-10-01T00:00:00"/>
    <s v="Single Family Dwelling"/>
    <n v="1"/>
    <s v="Santa Clara Community Organization"/>
    <n v="4228213"/>
    <n v="907567"/>
    <m/>
    <m/>
    <s v="RUHOFF HOMEBUILDERS INC"/>
    <m/>
    <s v="128 BAMPTON CT"/>
    <x v="2"/>
    <s v="Single-family detached"/>
    <x v="0"/>
    <m/>
    <x v="0"/>
    <m/>
  </r>
  <r>
    <n v="2007"/>
    <x v="0"/>
    <n v="3"/>
    <n v="3423"/>
    <n v="1"/>
    <d v="2003-10-01T00:00:00"/>
    <s v="Single Family Dwelling"/>
    <n v="1"/>
    <s v="Churchill Area Neighbors"/>
    <n v="4224031"/>
    <n v="869634"/>
    <m/>
    <m/>
    <s v="BREEDEN BROS INC--DUPLICATE"/>
    <m/>
    <s v="3372 BENTLEY AVE"/>
    <x v="2"/>
    <s v="Single-family detached"/>
    <x v="0"/>
    <m/>
    <x v="0"/>
    <m/>
  </r>
  <r>
    <n v="2008"/>
    <x v="0"/>
    <n v="3"/>
    <n v="3589"/>
    <n v="1"/>
    <d v="2003-10-01T00:00:00"/>
    <s v="Single Family Dwelling"/>
    <n v="1"/>
    <s v="Northeast Neighbors"/>
    <n v="4241694"/>
    <n v="899172"/>
    <m/>
    <m/>
    <s v="FREY HAL &amp; DARLENE"/>
    <m/>
    <s v="3680 WATERBROOK WAY"/>
    <x v="2"/>
    <s v="Single-family detached"/>
    <x v="0"/>
    <m/>
    <x v="0"/>
    <m/>
  </r>
  <r>
    <n v="2009"/>
    <x v="0"/>
    <n v="3"/>
    <n v="3405"/>
    <n v="1"/>
    <d v="2003-10-02T00:00:00"/>
    <s v="Single Family Dwelling"/>
    <n v="1"/>
    <s v="Laurel Hill Valley Citizens"/>
    <n v="4249275"/>
    <n v="873763"/>
    <m/>
    <m/>
    <s v="KAPLAN KARYN S"/>
    <m/>
    <s v="2164 FLORAL HILL DR"/>
    <x v="2"/>
    <s v="Single-family detached"/>
    <x v="0"/>
    <m/>
    <x v="0"/>
    <m/>
  </r>
  <r>
    <n v="2010"/>
    <x v="0"/>
    <n v="3"/>
    <n v="3891"/>
    <n v="1"/>
    <d v="2003-10-02T00:00:00"/>
    <s v="Single Family Dwelling"/>
    <n v="1"/>
    <s v="Southeast Neighbors"/>
    <n v="4245624"/>
    <n v="859831"/>
    <m/>
    <m/>
    <s v="LENGKONG SUSAN"/>
    <m/>
    <s v="4997 DILLARD RD"/>
    <x v="2"/>
    <s v="Single-family detached"/>
    <x v="0"/>
    <m/>
    <x v="0"/>
    <m/>
  </r>
  <r>
    <n v="2011"/>
    <x v="0"/>
    <n v="3"/>
    <n v="3904"/>
    <n v="1"/>
    <d v="2003-10-02T00:00:00"/>
    <s v="Single Family Dwelling"/>
    <n v="1"/>
    <s v="Active Bethel Citizens"/>
    <n v="4210845"/>
    <n v="890461"/>
    <m/>
    <m/>
    <s v="BRUCE WIECHERT CUSTOM HOMES"/>
    <m/>
    <s v="1483 CALISTOGA CT"/>
    <x v="2"/>
    <s v="Single-family detached"/>
    <x v="0"/>
    <m/>
    <x v="0"/>
    <m/>
  </r>
  <r>
    <n v="2012"/>
    <x v="0"/>
    <n v="3"/>
    <n v="4094"/>
    <n v="1"/>
    <d v="2003-10-02T00:00:00"/>
    <s v="Single Family Dwelling"/>
    <n v="1"/>
    <s v="Active Bethel Citizens"/>
    <n v="4210362"/>
    <n v="890300"/>
    <m/>
    <m/>
    <s v="BRUCE WIECHERT CUSTOM HOMES"/>
    <m/>
    <s v="5964 JORDAN DR"/>
    <x v="2"/>
    <s v="Single-family detached"/>
    <x v="0"/>
    <m/>
    <x v="0"/>
    <m/>
  </r>
  <r>
    <n v="2013"/>
    <x v="0"/>
    <n v="3"/>
    <n v="1693"/>
    <n v="1"/>
    <d v="2003-10-03T00:00:00"/>
    <s v="Secondary Dwelling Unit"/>
    <n v="1"/>
    <s v="Fairmount Neighbors"/>
    <n v="4247246"/>
    <n v="875112"/>
    <m/>
    <m/>
    <s v="SOLOMON KATHY"/>
    <m/>
    <s v="1848 ORCHARD ST, Unit A"/>
    <x v="2"/>
    <s v="Single-family detached"/>
    <x v="0"/>
    <m/>
    <x v="0"/>
    <s v="Yes"/>
  </r>
  <r>
    <n v="2014"/>
    <x v="0"/>
    <n v="3"/>
    <n v="3906"/>
    <n v="1"/>
    <d v="2003-10-03T00:00:00"/>
    <s v="Single Family Dwelling"/>
    <n v="1"/>
    <s v="Churchill Area Neighbors"/>
    <n v="4226559"/>
    <n v="869065"/>
    <m/>
    <m/>
    <s v="HEITMAN CUSTOM HOMES"/>
    <m/>
    <s v="3374 SOUTHVIEW DR"/>
    <x v="2"/>
    <s v="Single-family detached"/>
    <x v="0"/>
    <m/>
    <x v="0"/>
    <m/>
  </r>
  <r>
    <n v="2015"/>
    <x v="0"/>
    <n v="3"/>
    <n v="4111"/>
    <n v="1"/>
    <d v="2003-10-03T00:00:00"/>
    <s v="Single Family Dwelling"/>
    <n v="1"/>
    <s v="Harlow Neighbors"/>
    <n v="4250608"/>
    <n v="880578"/>
    <m/>
    <m/>
    <s v="FOGELSTROM CO"/>
    <m/>
    <s v="462 COVEY LN"/>
    <x v="2"/>
    <s v="Single-family detached"/>
    <x v="0"/>
    <m/>
    <x v="0"/>
    <m/>
  </r>
  <r>
    <n v="2016"/>
    <x v="0"/>
    <n v="3"/>
    <n v="2763"/>
    <n v="1"/>
    <d v="2003-10-06T00:00:00"/>
    <s v="Single Family Dwelling"/>
    <n v="1"/>
    <s v="Active Bethel Citizens"/>
    <n v="4213095"/>
    <n v="891235"/>
    <m/>
    <m/>
    <s v="FOOTE DEVELOPMENT COMPANY"/>
    <m/>
    <s v="5437 CHARLES WAY"/>
    <x v="2"/>
    <s v="Single-family detached"/>
    <x v="0"/>
    <m/>
    <x v="0"/>
    <m/>
  </r>
  <r>
    <n v="2017"/>
    <x v="0"/>
    <n v="3"/>
    <n v="2764"/>
    <n v="1"/>
    <d v="2003-10-06T00:00:00"/>
    <s v="Single Family Dwelling"/>
    <n v="1"/>
    <s v="Active Bethel Citizens"/>
    <n v="4213001"/>
    <n v="891090"/>
    <m/>
    <m/>
    <s v="FOOTE DEVELOPMENT COMPANY"/>
    <m/>
    <s v="5458 CHARLES WAY"/>
    <x v="2"/>
    <s v="Single-family detached"/>
    <x v="0"/>
    <m/>
    <x v="0"/>
    <m/>
  </r>
  <r>
    <n v="2018"/>
    <x v="0"/>
    <n v="3"/>
    <n v="2765"/>
    <n v="1"/>
    <d v="2003-10-06T00:00:00"/>
    <s v="Single Family Dwelling"/>
    <n v="1"/>
    <s v="Active Bethel Citizens"/>
    <n v="4213035"/>
    <n v="891235"/>
    <m/>
    <m/>
    <s v="FOOTE DEVELOPMENT COMPANY"/>
    <m/>
    <s v="5453 CHARLES WAY"/>
    <x v="2"/>
    <s v="Single-family detached"/>
    <x v="0"/>
    <m/>
    <x v="0"/>
    <m/>
  </r>
  <r>
    <n v="2019"/>
    <x v="0"/>
    <n v="3"/>
    <n v="2767"/>
    <n v="1"/>
    <d v="2003-10-06T00:00:00"/>
    <s v="Single Family Dwelling"/>
    <n v="1"/>
    <s v="Active Bethel Citizens"/>
    <n v="4213108"/>
    <n v="891085"/>
    <m/>
    <m/>
    <s v="FOOTE DEVELOPMENT COMPANY"/>
    <m/>
    <s v="5430 CHARLES WAY"/>
    <x v="2"/>
    <s v="Single-family detached"/>
    <x v="0"/>
    <m/>
    <x v="0"/>
    <m/>
  </r>
  <r>
    <n v="1776"/>
    <x v="0"/>
    <n v="3"/>
    <n v="1899"/>
    <n v="1"/>
    <d v="2003-06-11T00:00:00"/>
    <s v="Single Family Dwelling"/>
    <n v="1"/>
    <s v="Active Bethel Citizens"/>
    <n v="4212442"/>
    <n v="889567"/>
    <m/>
    <m/>
    <s v="HAYDEN HOMES"/>
    <m/>
    <s v="5644 AUSTIN WAY"/>
    <x v="2"/>
    <s v="Single-family detached"/>
    <x v="0"/>
    <m/>
    <x v="0"/>
    <m/>
  </r>
  <r>
    <n v="1777"/>
    <x v="0"/>
    <n v="3"/>
    <n v="1900"/>
    <n v="1"/>
    <d v="2003-06-11T00:00:00"/>
    <s v="Single Family Dwelling"/>
    <n v="1"/>
    <s v="Active Bethel Citizens"/>
    <n v="4212258"/>
    <n v="889575"/>
    <m/>
    <m/>
    <s v="HAYDEN HOMES"/>
    <m/>
    <s v="5678 AUSTIN WAY"/>
    <x v="2"/>
    <s v="Single-family detached"/>
    <x v="0"/>
    <m/>
    <x v="0"/>
    <m/>
  </r>
  <r>
    <n v="1778"/>
    <x v="0"/>
    <n v="3"/>
    <n v="1902"/>
    <n v="1"/>
    <d v="2003-06-11T00:00:00"/>
    <s v="Single Family Dwelling"/>
    <n v="1"/>
    <s v="Active Bethel Citizens"/>
    <n v="4212508"/>
    <n v="889564"/>
    <m/>
    <m/>
    <s v="HAYDEN HOMES"/>
    <m/>
    <s v="5630 AUSTIN WAY"/>
    <x v="2"/>
    <s v="Single-family detached"/>
    <x v="0"/>
    <m/>
    <x v="0"/>
    <m/>
  </r>
  <r>
    <n v="1779"/>
    <x v="0"/>
    <n v="3"/>
    <n v="1980"/>
    <n v="1"/>
    <d v="2003-06-11T00:00:00"/>
    <s v="Single Family Dwelling"/>
    <n v="1"/>
    <s v="Santa Clara Community Organization"/>
    <n v="4232120"/>
    <n v="904074"/>
    <m/>
    <m/>
    <s v="KONOLD GARY"/>
    <m/>
    <s v="3740 ROBBIE ST"/>
    <x v="2"/>
    <s v="Single-family detached"/>
    <x v="0"/>
    <m/>
    <x v="0"/>
    <m/>
  </r>
  <r>
    <n v="1780"/>
    <x v="0"/>
    <n v="3"/>
    <n v="2020"/>
    <n v="1"/>
    <d v="2003-06-11T00:00:00"/>
    <s v="Single Family Dwelling"/>
    <n v="1"/>
    <s v="Far West Neighborhood Association"/>
    <n v="4230476"/>
    <n v="874998"/>
    <m/>
    <m/>
    <s v="RICH JIM &amp; AMY"/>
    <m/>
    <s v="2012 ORR LN"/>
    <x v="2"/>
    <s v="Single-family detached"/>
    <x v="0"/>
    <m/>
    <x v="0"/>
    <m/>
  </r>
  <r>
    <n v="1781"/>
    <x v="0"/>
    <n v="3"/>
    <n v="1569"/>
    <n v="1"/>
    <d v="2003-06-12T00:00:00"/>
    <s v="Single Family Dwelling"/>
    <n v="1"/>
    <s v="Northeast Neighbors"/>
    <n v="4244441"/>
    <n v="898938"/>
    <m/>
    <m/>
    <s v="CHARACTER HOMES"/>
    <m/>
    <s v="2263 COMSTOCK AVE"/>
    <x v="2"/>
    <s v="Single-family detached"/>
    <x v="0"/>
    <m/>
    <x v="0"/>
    <m/>
  </r>
  <r>
    <n v="1782"/>
    <x v="0"/>
    <n v="3"/>
    <n v="1601"/>
    <n v="1"/>
    <d v="2003-06-12T00:00:00"/>
    <s v="Single Family Dwelling"/>
    <n v="1"/>
    <s v="Churchill Area Neighbors"/>
    <n v="4228243"/>
    <n v="870987"/>
    <m/>
    <m/>
    <s v="CARNAHAN MARGIE"/>
    <m/>
    <s v="2679 SUNCREST AVE"/>
    <x v="2"/>
    <s v="Single-family detached"/>
    <x v="0"/>
    <m/>
    <x v="0"/>
    <m/>
  </r>
  <r>
    <n v="1783"/>
    <x v="0"/>
    <n v="3"/>
    <n v="1642"/>
    <n v="1"/>
    <d v="2003-06-12T00:00:00"/>
    <s v="Single Family Dwelling"/>
    <n v="1"/>
    <s v="Santa Clara Community Organization"/>
    <n v="4228013"/>
    <n v="908910"/>
    <m/>
    <m/>
    <s v="TUSKI BRIAN"/>
    <m/>
    <s v="119 SPRINGWOOD DR"/>
    <x v="2"/>
    <s v="Single-family detached"/>
    <x v="0"/>
    <m/>
    <x v="0"/>
    <m/>
  </r>
  <r>
    <n v="1784"/>
    <x v="0"/>
    <n v="3"/>
    <n v="2062"/>
    <n v="1"/>
    <d v="2003-06-12T00:00:00"/>
    <s v="Single Family Dwelling"/>
    <n v="1"/>
    <s v="Santa Clara Community Organization"/>
    <n v="4232280"/>
    <n v="903928"/>
    <m/>
    <m/>
    <s v="KONOLD GARY"/>
    <m/>
    <s v="3711 JULIA LP"/>
    <x v="2"/>
    <s v="Single-family detached"/>
    <x v="0"/>
    <m/>
    <x v="0"/>
    <m/>
  </r>
  <r>
    <n v="1785"/>
    <x v="0"/>
    <n v="3"/>
    <n v="1168"/>
    <n v="1"/>
    <d v="2003-06-13T00:00:00"/>
    <s v="Single Family Dwelling"/>
    <n v="1"/>
    <s v="Northeast Neighbors"/>
    <n v="4242216"/>
    <n v="896785"/>
    <m/>
    <m/>
    <s v="KNUTSON &amp; SONS"/>
    <m/>
    <s v="3186 METOLIUS DR"/>
    <x v="2"/>
    <s v="Single-family detached"/>
    <x v="0"/>
    <m/>
    <x v="0"/>
    <m/>
  </r>
  <r>
    <n v="1786"/>
    <x v="0"/>
    <n v="3"/>
    <n v="1913"/>
    <n v="1"/>
    <d v="2003-06-13T00:00:00"/>
    <s v="Single Family Dwelling"/>
    <n v="1"/>
    <s v="Harlow Neighbors"/>
    <n v="4250690"/>
    <n v="880815"/>
    <m/>
    <m/>
    <s v="FOGELSTROM CO"/>
    <m/>
    <s v="441 COVEY LN"/>
    <x v="2"/>
    <s v="Single-family detached"/>
    <x v="0"/>
    <s v="No BP plans on microfilm. Assessor categorizes as dwelling, not plex or townhouse. Changed BPR use and code to SFD for all Covey Ln permits issued during this time."/>
    <x v="0"/>
    <m/>
  </r>
  <r>
    <n v="1787"/>
    <x v="0"/>
    <n v="3"/>
    <n v="2112"/>
    <n v="1"/>
    <d v="2003-06-13T00:00:00"/>
    <s v="Single Family Dwelling"/>
    <n v="1"/>
    <s v="Cal Young Neighborhood Association"/>
    <n v="4243271"/>
    <n v="884617"/>
    <m/>
    <m/>
    <s v="WIECHERT BRUCE"/>
    <m/>
    <s v="2161 EASTWOOD LN"/>
    <x v="2"/>
    <s v="Single-family detached"/>
    <x v="0"/>
    <m/>
    <x v="0"/>
    <m/>
  </r>
  <r>
    <n v="1788"/>
    <x v="0"/>
    <n v="3"/>
    <n v="1558"/>
    <n v="1"/>
    <d v="2003-06-16T00:00:00"/>
    <s v="Single Family Dwelling"/>
    <n v="1"/>
    <s v="River Road Community Organization"/>
    <n v="4230173"/>
    <n v="891727"/>
    <m/>
    <s v="andersen meadows"/>
    <s v="STEWART JOHN &amp; CHERYL"/>
    <m/>
    <s v="1330 ANDERSEN LN"/>
    <x v="2"/>
    <s v="Single-family detached"/>
    <x v="0"/>
    <m/>
    <x v="0"/>
    <m/>
  </r>
  <r>
    <n v="1789"/>
    <x v="0"/>
    <n v="3"/>
    <n v="1903"/>
    <n v="1"/>
    <d v="2003-06-17T00:00:00"/>
    <s v="Single Family Dwelling"/>
    <n v="1"/>
    <s v="Northeast Neighbors"/>
    <n v="4242982"/>
    <n v="900945"/>
    <m/>
    <m/>
    <s v="RUHOFF HOMEBUILDERS INC"/>
    <m/>
    <s v="3967 MIRROR POND WAY"/>
    <x v="2"/>
    <s v="Single-family detached"/>
    <x v="0"/>
    <m/>
    <x v="0"/>
    <m/>
  </r>
  <r>
    <n v="1790"/>
    <x v="0"/>
    <n v="3"/>
    <n v="1985"/>
    <n v="1"/>
    <d v="2003-06-17T00:00:00"/>
    <s v="Single Family Dwelling"/>
    <n v="1"/>
    <s v="Churchill Area Neighbors"/>
    <n v="4224942"/>
    <n v="870807"/>
    <m/>
    <m/>
    <s v="TJM INVESTMENTS INC"/>
    <m/>
    <s v="3447 TIMBERLINE DR"/>
    <x v="2"/>
    <s v="Single-family detached"/>
    <x v="0"/>
    <m/>
    <x v="0"/>
    <m/>
  </r>
  <r>
    <n v="1791"/>
    <x v="0"/>
    <n v="3"/>
    <n v="1041"/>
    <n v="1"/>
    <d v="2003-06-18T00:00:00"/>
    <s v="Single Family Dwelling"/>
    <n v="1"/>
    <s v="Churchill Area Neighbors"/>
    <n v="4228965"/>
    <n v="869967"/>
    <m/>
    <m/>
    <s v="KOCH CRAIG &amp; LOUANNE B"/>
    <m/>
    <s v="2778 W 29TH AVE"/>
    <x v="2"/>
    <s v="Single-family detached"/>
    <x v="0"/>
    <m/>
    <x v="0"/>
    <m/>
  </r>
  <r>
    <n v="1792"/>
    <x v="0"/>
    <n v="3"/>
    <n v="1543"/>
    <n v="1"/>
    <d v="2003-06-18T00:00:00"/>
    <s v="Single Family Dwelling"/>
    <n v="1"/>
    <s v="Southeast Neighbors"/>
    <n v="4240648"/>
    <n v="859979"/>
    <m/>
    <m/>
    <s v="SHAHEED DEIRDRE"/>
    <m/>
    <s v="5124 FOX HOLLOW RD"/>
    <x v="2"/>
    <s v="Single-family detached"/>
    <x v="0"/>
    <m/>
    <x v="0"/>
    <m/>
  </r>
  <r>
    <n v="1793"/>
    <x v="0"/>
    <n v="3"/>
    <n v="2006"/>
    <n v="1"/>
    <d v="2003-06-19T00:00:00"/>
    <s v="Single Family Dwelling"/>
    <n v="1"/>
    <s v="Northeast Neighbors"/>
    <n v="4245878"/>
    <n v="896140"/>
    <m/>
    <m/>
    <s v="MELTEBEKE CONSTRUCTION DBA"/>
    <m/>
    <s v="2286 DEVON AVE"/>
    <x v="2"/>
    <s v="Single-family detached"/>
    <x v="0"/>
    <m/>
    <x v="0"/>
    <m/>
  </r>
  <r>
    <n v="1794"/>
    <x v="0"/>
    <n v="3"/>
    <n v="2697"/>
    <n v="1"/>
    <d v="2003-06-19T00:00:00"/>
    <s v="Mfg Home Park or Court"/>
    <n v="1"/>
    <s v="Northeast Neighbors"/>
    <n v="4249602"/>
    <n v="893484"/>
    <m/>
    <s v="Summeroaks"/>
    <s v="WARD JACK"/>
    <m/>
    <s v="3220 CRESCENT AVE, Unit 46"/>
    <x v="2"/>
    <s v="Single-family detached"/>
    <x v="0"/>
    <m/>
    <x v="0"/>
    <m/>
  </r>
  <r>
    <n v="1795"/>
    <x v="0"/>
    <n v="3"/>
    <n v="2699"/>
    <n v="1"/>
    <d v="2003-06-19T00:00:00"/>
    <s v="Mfg Home Park or Court"/>
    <n v="1"/>
    <s v="Northeast Neighbors"/>
    <n v="4249602"/>
    <n v="893484"/>
    <m/>
    <s v="Summeroaks"/>
    <s v="WARD JACK"/>
    <m/>
    <s v="3220 CRESCENT AVE, Unit 89"/>
    <x v="2"/>
    <s v="Single-family detached"/>
    <x v="0"/>
    <m/>
    <x v="0"/>
    <m/>
  </r>
  <r>
    <n v="1796"/>
    <x v="0"/>
    <n v="3"/>
    <n v="1403"/>
    <n v="1"/>
    <d v="2003-06-20T00:00:00"/>
    <s v="Single Family Dwelling"/>
    <n v="1"/>
    <s v="Goodpasture Island Neighbors"/>
    <n v="4235269"/>
    <n v="894078"/>
    <m/>
    <m/>
    <s v="BAUMGARTNER JOHN M"/>
    <m/>
    <s v="2913 EDGEWATER DR"/>
    <x v="2"/>
    <s v="Single-family detached"/>
    <x v="0"/>
    <m/>
    <x v="0"/>
    <m/>
  </r>
  <r>
    <n v="1797"/>
    <x v="0"/>
    <n v="3"/>
    <n v="1901"/>
    <n v="1"/>
    <d v="2003-06-20T00:00:00"/>
    <s v="Single Family Dwelling"/>
    <n v="1"/>
    <s v="Active Bethel Citizens"/>
    <n v="4212320"/>
    <n v="889575"/>
    <m/>
    <m/>
    <s v="HAYDEN HOMES"/>
    <m/>
    <s v="5660 AUSTIN WAY"/>
    <x v="2"/>
    <s v="Single-family detached"/>
    <x v="0"/>
    <m/>
    <x v="0"/>
    <m/>
  </r>
  <r>
    <n v="1798"/>
    <x v="0"/>
    <n v="3"/>
    <n v="2027"/>
    <n v="1"/>
    <d v="2003-06-20T00:00:00"/>
    <s v="Single Family Dwelling"/>
    <n v="1"/>
    <s v="Harlow Neighbors"/>
    <n v="4250598"/>
    <n v="880359"/>
    <m/>
    <m/>
    <s v="FOGELSTROM CO"/>
    <m/>
    <s v="476 COVEY LN"/>
    <x v="2"/>
    <s v="Single-family detached"/>
    <x v="0"/>
    <m/>
    <x v="0"/>
    <m/>
  </r>
  <r>
    <n v="1799"/>
    <x v="0"/>
    <n v="3"/>
    <n v="2127"/>
    <n v="1"/>
    <d v="2003-06-23T00:00:00"/>
    <s v="Single Family Dwelling"/>
    <n v="1"/>
    <s v="Harlow Neighbors"/>
    <n v="4250480"/>
    <n v="887594"/>
    <m/>
    <m/>
    <s v="DOFFING KIM"/>
    <m/>
    <s v="1093 ARCADIA DR"/>
    <x v="2"/>
    <s v="Single-family detached"/>
    <x v="0"/>
    <m/>
    <x v="0"/>
    <m/>
  </r>
  <r>
    <n v="1800"/>
    <x v="0"/>
    <n v="3"/>
    <n v="2228"/>
    <n v="1"/>
    <d v="2003-06-23T00:00:00"/>
    <s v="Single Family Dwelling"/>
    <n v="1"/>
    <s v="Northeast Neighbors"/>
    <n v="4241742"/>
    <n v="898402"/>
    <m/>
    <m/>
    <s v="D J S INVESTMENTS L L C"/>
    <m/>
    <s v="1670 CANOE RIDGE WAY"/>
    <x v="2"/>
    <s v="Single-family detached"/>
    <x v="0"/>
    <m/>
    <x v="0"/>
    <m/>
  </r>
  <r>
    <n v="1801"/>
    <x v="0"/>
    <n v="3"/>
    <n v="2125"/>
    <n v="1"/>
    <d v="2003-06-25T00:00:00"/>
    <s v="Single Family Dwelling"/>
    <n v="1"/>
    <s v="Northeast Neighbors"/>
    <n v="4243073"/>
    <n v="900937"/>
    <m/>
    <m/>
    <s v="FUTURE B HOMES INC"/>
    <m/>
    <s v="3973 MIRROR POND WAY"/>
    <x v="2"/>
    <s v="Single-family detached"/>
    <x v="0"/>
    <m/>
    <x v="0"/>
    <m/>
  </r>
  <r>
    <n v="1802"/>
    <x v="0"/>
    <n v="3"/>
    <n v="1890"/>
    <n v="1"/>
    <d v="2003-06-27T00:00:00"/>
    <s v="Single Family Dwelling"/>
    <n v="1"/>
    <s v="Santa Clara Community Organization"/>
    <n v="4230100"/>
    <n v="901222"/>
    <m/>
    <m/>
    <s v="FONGER YVONNE"/>
    <m/>
    <s v="95 RIVER LOOP 1"/>
    <x v="2"/>
    <s v="Single-family detached"/>
    <x v="0"/>
    <m/>
    <x v="0"/>
    <m/>
  </r>
  <r>
    <n v="1803"/>
    <x v="0"/>
    <n v="3"/>
    <n v="2028"/>
    <n v="1"/>
    <d v="2003-06-27T00:00:00"/>
    <s v="Single Family Dwelling"/>
    <n v="1"/>
    <s v="Churchill Area Neighbors"/>
    <n v="4226936"/>
    <n v="869976"/>
    <m/>
    <m/>
    <s v="MCCORMACK JOE"/>
    <m/>
    <s v="3363 WINTERCREEK CT"/>
    <x v="2"/>
    <s v="Single-family detached"/>
    <x v="0"/>
    <m/>
    <x v="0"/>
    <m/>
  </r>
  <r>
    <n v="1804"/>
    <x v="0"/>
    <n v="3"/>
    <n v="2061"/>
    <n v="1"/>
    <d v="2003-06-27T00:00:00"/>
    <s v="Single Family Dwelling"/>
    <n v="1"/>
    <s v="Friendly Area Neighbors"/>
    <n v="4234663"/>
    <n v="871588"/>
    <m/>
    <m/>
    <s v="CARPENTER JULIE"/>
    <m/>
    <s v="1190 W 27TH AVE"/>
    <x v="2"/>
    <s v="Single-family detached"/>
    <x v="0"/>
    <m/>
    <x v="0"/>
    <m/>
  </r>
  <r>
    <n v="1805"/>
    <x v="0"/>
    <n v="3"/>
    <n v="2099"/>
    <n v="1"/>
    <d v="2003-06-30T00:00:00"/>
    <s v="Single Family Dwelling"/>
    <n v="1"/>
    <s v="Santa Clara Community Organization"/>
    <n v="4224564"/>
    <n v="906153"/>
    <m/>
    <s v="Rosewood/Fndn #4"/>
    <s v="BREEDEN BROS INC--DUPLICATE"/>
    <m/>
    <s v="4168 TORRINGTON AVE"/>
    <x v="2"/>
    <s v="Single-family detached"/>
    <x v="0"/>
    <m/>
    <x v="0"/>
    <m/>
  </r>
  <r>
    <n v="1806"/>
    <x v="0"/>
    <n v="3"/>
    <n v="2347"/>
    <n v="1"/>
    <d v="2003-06-30T00:00:00"/>
    <s v="Single Family Dwelling"/>
    <n v="1"/>
    <s v="Churchill Area Neighbors"/>
    <n v="4224225"/>
    <n v="869238"/>
    <m/>
    <s v="Princeton #25"/>
    <s v="BREEDEN BROS INC--DUPLICATE"/>
    <m/>
    <s v="3402 BENTLEY AVE"/>
    <x v="2"/>
    <s v="Single-family detached"/>
    <x v="0"/>
    <m/>
    <x v="0"/>
    <m/>
  </r>
  <r>
    <n v="1807"/>
    <x v="0"/>
    <n v="3"/>
    <n v="2355"/>
    <n v="1"/>
    <d v="2003-06-30T00:00:00"/>
    <s v="Single Family Dwelling"/>
    <n v="1"/>
    <s v="Active Bethel Citizens"/>
    <n v="4215525"/>
    <n v="892460"/>
    <m/>
    <m/>
    <s v="CAMPOS LUIS &amp; DAWN"/>
    <m/>
    <s v="5080 BARGER DR"/>
    <x v="2"/>
    <s v="Single-family detached"/>
    <x v="0"/>
    <m/>
    <x v="0"/>
    <m/>
  </r>
  <r>
    <n v="1808"/>
    <x v="0"/>
    <n v="3"/>
    <n v="1600"/>
    <n v="1"/>
    <d v="2003-07-01T00:00:00"/>
    <s v="Single Family Dwelling"/>
    <n v="1"/>
    <s v="Churchill Area Neighbors"/>
    <n v="4228246"/>
    <n v="871066"/>
    <m/>
    <m/>
    <s v="STAVER ROGER &amp; JOYCE"/>
    <m/>
    <s v="2673 SUNCREST AVE"/>
    <x v="2"/>
    <s v="Single-family detached"/>
    <x v="0"/>
    <m/>
    <x v="0"/>
    <m/>
  </r>
  <r>
    <n v="1809"/>
    <x v="0"/>
    <n v="3"/>
    <n v="1342"/>
    <n v="1"/>
    <d v="2003-07-02T00:00:00"/>
    <s v="Duplex or 2-Family Hs"/>
    <n v="2"/>
    <s v="Cal Young Neighborhood Association"/>
    <n v="4243180"/>
    <n v="890551"/>
    <m/>
    <m/>
    <s v="NEHL ROBERT &amp; TERRY"/>
    <m/>
    <s v="1765 GILHAM RD"/>
    <x v="2"/>
    <s v="Two to four units"/>
    <x v="1"/>
    <m/>
    <x v="0"/>
    <m/>
  </r>
  <r>
    <n v="1810"/>
    <x v="0"/>
    <n v="3"/>
    <n v="2364"/>
    <n v="1"/>
    <d v="2003-07-02T00:00:00"/>
    <s v="Single Family Dwelling"/>
    <n v="1"/>
    <s v="Harlow Neighbors"/>
    <n v="4250830"/>
    <n v="889233"/>
    <m/>
    <m/>
    <s v="MELTEBEKE CONSTRUCTION DBA"/>
    <m/>
    <s v="3393 ROSEMONT WAY"/>
    <x v="2"/>
    <s v="Single-family detached"/>
    <x v="0"/>
    <m/>
    <x v="0"/>
    <m/>
  </r>
  <r>
    <n v="1811"/>
    <x v="0"/>
    <n v="3"/>
    <n v="2184"/>
    <n v="1"/>
    <d v="2003-07-03T00:00:00"/>
    <s v="Single Family Dwelling"/>
    <n v="1"/>
    <s v="Crest Drive Citizens Association"/>
    <n v="4239241"/>
    <n v="868649"/>
    <m/>
    <m/>
    <s v="RANGELOFF MICHAEL JOHN"/>
    <m/>
    <s v="11 PRALL LN"/>
    <x v="2"/>
    <s v="Single-family detached"/>
    <x v="0"/>
    <m/>
    <x v="0"/>
    <m/>
  </r>
  <r>
    <n v="1812"/>
    <x v="0"/>
    <n v="3"/>
    <n v="2379"/>
    <n v="1"/>
    <d v="2003-07-03T00:00:00"/>
    <s v="Single Family Dwelling"/>
    <n v="1"/>
    <s v="Santa Clara Community Organization"/>
    <n v="4232385"/>
    <n v="904268"/>
    <m/>
    <m/>
    <s v="PETRA UNLIMITED INC"/>
    <m/>
    <s v="3760 JULIA LP"/>
    <x v="2"/>
    <s v="Single-family detached"/>
    <x v="0"/>
    <m/>
    <x v="0"/>
    <m/>
  </r>
  <r>
    <n v="1813"/>
    <x v="0"/>
    <n v="3"/>
    <n v="2885"/>
    <n v="1"/>
    <d v="2003-07-03T00:00:00"/>
    <s v="Mfg Home Park or Court"/>
    <n v="1"/>
    <s v="Active Bethel Citizens"/>
    <n v="4215055"/>
    <n v="891734"/>
    <m/>
    <s v="Woodland Park MFP"/>
    <s v="WOODLAND PARK ESTATES"/>
    <m/>
    <s v="1699 N TERRY ST, Unit 175"/>
    <x v="2"/>
    <s v="Single-family detached"/>
    <x v="0"/>
    <m/>
    <x v="0"/>
    <m/>
  </r>
  <r>
    <n v="1814"/>
    <x v="0"/>
    <n v="3"/>
    <n v="1867"/>
    <n v="1"/>
    <d v="2003-07-07T00:00:00"/>
    <s v="Single Family Dwelling"/>
    <n v="1"/>
    <s v="Northeast Neighbors"/>
    <n v="4241521"/>
    <n v="898322"/>
    <m/>
    <m/>
    <s v="OREGON ESTATES LLC"/>
    <m/>
    <s v="3435 MEADOW VIEW DR"/>
    <x v="2"/>
    <s v="Single-family detached"/>
    <x v="0"/>
    <m/>
    <x v="0"/>
    <m/>
  </r>
  <r>
    <n v="1815"/>
    <x v="0"/>
    <n v="3"/>
    <n v="2017"/>
    <n v="1"/>
    <d v="2003-07-07T00:00:00"/>
    <s v="Single Family Dwelling"/>
    <n v="1"/>
    <s v="Santa Clara Community Organization"/>
    <n v="4227428"/>
    <n v="904914"/>
    <m/>
    <m/>
    <s v="PRATT GREG &amp; DESTA"/>
    <m/>
    <s v="205 MACKIN AVE"/>
    <x v="2"/>
    <s v="Single-family detached"/>
    <x v="0"/>
    <m/>
    <x v="0"/>
    <m/>
  </r>
  <r>
    <n v="1816"/>
    <x v="0"/>
    <n v="3"/>
    <n v="2169"/>
    <n v="1"/>
    <d v="2003-07-07T00:00:00"/>
    <s v="Single Family Dwelling"/>
    <n v="1"/>
    <s v="Southeast Neighbors"/>
    <n v="4237082"/>
    <n v="860542"/>
    <m/>
    <m/>
    <s v="KEADY ROGER &amp; KAREN"/>
    <m/>
    <s v="5167 SOLAR HEIGHTS DR"/>
    <x v="2"/>
    <s v="Single-family detached"/>
    <x v="0"/>
    <m/>
    <x v="0"/>
    <m/>
  </r>
  <r>
    <n v="1817"/>
    <x v="0"/>
    <n v="3"/>
    <n v="2253"/>
    <n v="1"/>
    <d v="2003-07-07T00:00:00"/>
    <s v="Single Family Dwelling"/>
    <n v="1"/>
    <s v="Southeast Neighbors"/>
    <n v="4245452"/>
    <n v="860109"/>
    <m/>
    <m/>
    <s v="BATCHELOR JACK JR"/>
    <m/>
    <s v="4986 HUNTERS GLEN DR"/>
    <x v="2"/>
    <s v="Single-family detached"/>
    <x v="0"/>
    <m/>
    <x v="0"/>
    <m/>
  </r>
  <r>
    <n v="1818"/>
    <x v="0"/>
    <n v="3"/>
    <n v="2262"/>
    <n v="1"/>
    <d v="2003-07-07T00:00:00"/>
    <s v="Single Family Dwelling"/>
    <n v="1"/>
    <s v="Santa Clara Community Organization"/>
    <n v="4224915"/>
    <n v="906086"/>
    <m/>
    <m/>
    <s v="BREEDEN BROS INC--DUPLICATE"/>
    <m/>
    <s v="4183 TORRINGTON AVE"/>
    <x v="2"/>
    <s v="Single-family detached"/>
    <x v="0"/>
    <m/>
    <x v="0"/>
    <m/>
  </r>
  <r>
    <n v="1819"/>
    <x v="0"/>
    <n v="3"/>
    <n v="2387"/>
    <n v="1"/>
    <d v="2003-07-07T00:00:00"/>
    <s v="Single Family Dwelling"/>
    <n v="1"/>
    <s v="Harlow Neighbors"/>
    <n v="4250811"/>
    <n v="880726"/>
    <m/>
    <m/>
    <s v="FOGELSTROM CO"/>
    <m/>
    <s v="447 COVEY LN"/>
    <x v="2"/>
    <s v="Single-family detached"/>
    <x v="0"/>
    <s v="No BP plans on microfilm. Assessor categorizes as dwelling, not plex or townhouse. Changed BPR use and code to SFD for all Covey Ln permits issued during this time.(this permit already identified as SFD)."/>
    <x v="0"/>
    <m/>
  </r>
  <r>
    <n v="1820"/>
    <x v="0"/>
    <n v="3"/>
    <n v="2390"/>
    <n v="1"/>
    <d v="2003-07-07T00:00:00"/>
    <s v="Single Family Dwelling"/>
    <n v="1"/>
    <s v="Harlow Neighbors"/>
    <n v="4250750"/>
    <n v="880812"/>
    <m/>
    <m/>
    <s v="FOGELSTROM CO"/>
    <m/>
    <s v="443 COVEY LN"/>
    <x v="2"/>
    <s v="Single-family detached"/>
    <x v="0"/>
    <s v="No BP plans on microfilm. Assessor categorizes as dwelling, not plex or townhouse. Changed BPR use and code to SFD for all Covey Ln permits issued during this time."/>
    <x v="0"/>
    <m/>
  </r>
  <r>
    <n v="1821"/>
    <x v="0"/>
    <n v="3"/>
    <n v="2395"/>
    <n v="1"/>
    <d v="2003-07-07T00:00:00"/>
    <s v="Single Family Dwelling"/>
    <n v="1"/>
    <s v="Santa Clara Community Organization"/>
    <n v="4227431"/>
    <n v="904980"/>
    <m/>
    <m/>
    <s v="SCOTT CARLSON CONSTRUCTION"/>
    <m/>
    <s v="3930 HAMPSHIRE LN"/>
    <x v="2"/>
    <s v="Single-family detached"/>
    <x v="0"/>
    <m/>
    <x v="0"/>
    <m/>
  </r>
  <r>
    <n v="1822"/>
    <x v="0"/>
    <n v="3"/>
    <n v="2423"/>
    <n v="1"/>
    <d v="2003-07-07T00:00:00"/>
    <s v="Single Family Dwelling"/>
    <n v="1"/>
    <s v="Crest Drive Citizens Association"/>
    <n v="4234195"/>
    <n v="870487"/>
    <m/>
    <m/>
    <s v="TAYLOR JOE"/>
    <m/>
    <s v="1265 MCLEAN BLVD"/>
    <x v="2"/>
    <s v="Single-family detached"/>
    <x v="0"/>
    <m/>
    <x v="0"/>
    <m/>
  </r>
  <r>
    <n v="1823"/>
    <x v="0"/>
    <n v="3"/>
    <n v="2490"/>
    <n v="1"/>
    <d v="2003-07-07T00:00:00"/>
    <s v="Single Family Dwelling"/>
    <n v="1"/>
    <s v="Churchill Area Neighbors"/>
    <n v="4226801"/>
    <n v="869398"/>
    <m/>
    <m/>
    <s v="HEITMAN CUSTOM HOMES"/>
    <m/>
    <s v="3358 MURRY DR"/>
    <x v="2"/>
    <s v="Single-family detached"/>
    <x v="0"/>
    <m/>
    <x v="0"/>
    <m/>
  </r>
  <r>
    <n v="1824"/>
    <x v="0"/>
    <n v="3"/>
    <n v="2492"/>
    <n v="1"/>
    <d v="2003-07-07T00:00:00"/>
    <s v="Single Family Dwelling"/>
    <n v="1"/>
    <s v="Northeast Neighbors"/>
    <n v="4241578"/>
    <n v="899174"/>
    <m/>
    <m/>
    <s v="CONNOR TOM"/>
    <m/>
    <s v="3685 MEADOW VIEW DR"/>
    <x v="2"/>
    <s v="Single-family detached"/>
    <x v="0"/>
    <m/>
    <x v="0"/>
    <m/>
  </r>
  <r>
    <n v="1825"/>
    <x v="0"/>
    <n v="3"/>
    <n v="2514"/>
    <n v="1"/>
    <d v="2003-07-07T00:00:00"/>
    <s v="Single Family Dwelling"/>
    <n v="1"/>
    <s v="Harlow Neighbors"/>
    <n v="4250759"/>
    <n v="880709"/>
    <m/>
    <m/>
    <s v="FOGELSTROM CO"/>
    <m/>
    <s v="449 COVEY LN"/>
    <x v="2"/>
    <s v="Single-family detached"/>
    <x v="0"/>
    <s v="No BP plans on microfilm. Assessor categorizes as dwelling, not plex or townhouse. Changed BPR use and code to SFD for all Covey Ln permits issued during this time.(this permit already identified as SFD)."/>
    <x v="0"/>
    <m/>
  </r>
  <r>
    <n v="1826"/>
    <x v="0"/>
    <n v="3"/>
    <n v="1331"/>
    <n v="1"/>
    <d v="2003-07-08T00:00:00"/>
    <s v="Single Family Dwelling"/>
    <n v="1"/>
    <s v="Northeast Neighbors"/>
    <n v="4241715"/>
    <n v="899440"/>
    <m/>
    <m/>
    <s v="LIMBACH TOMMY &amp; LEWIS COLLEEN"/>
    <m/>
    <s v="3730 WATERBROOK WAY"/>
    <x v="2"/>
    <s v="Single-family detached"/>
    <x v="0"/>
    <m/>
    <x v="0"/>
    <m/>
  </r>
  <r>
    <n v="1827"/>
    <x v="0"/>
    <n v="3"/>
    <n v="2421"/>
    <n v="1"/>
    <d v="2003-07-08T00:00:00"/>
    <s v="Single Family Dwelling"/>
    <n v="1"/>
    <s v="Southeast Neighbors"/>
    <n v="4247933"/>
    <n v="868590"/>
    <m/>
    <m/>
    <s v="BRANDT JEFF"/>
    <m/>
    <s v="3430 SPRING BLVD"/>
    <x v="2"/>
    <s v="Single-family detached"/>
    <x v="0"/>
    <m/>
    <x v="0"/>
    <m/>
  </r>
  <r>
    <n v="1828"/>
    <x v="0"/>
    <n v="3"/>
    <n v="2493"/>
    <n v="1"/>
    <d v="2003-07-08T00:00:00"/>
    <s v="Single Family Dwelling"/>
    <n v="1"/>
    <s v="Northeast Neighbors"/>
    <n v="4241852"/>
    <n v="898667"/>
    <m/>
    <m/>
    <s v="HANSON LARRY &amp; ELLIE"/>
    <m/>
    <s v="1682 SAND TRAP LN"/>
    <x v="2"/>
    <s v="Single-family detached"/>
    <x v="0"/>
    <m/>
    <x v="0"/>
    <m/>
  </r>
  <r>
    <n v="1829"/>
    <x v="0"/>
    <n v="3"/>
    <n v="2522"/>
    <n v="1"/>
    <d v="2003-07-08T00:00:00"/>
    <s v="Single Family Dwelling"/>
    <n v="1"/>
    <s v="Active Bethel Citizens"/>
    <n v="4216727"/>
    <n v="894294"/>
    <m/>
    <m/>
    <s v="ADAMO ENTERPRISES INC"/>
    <m/>
    <s v="2206 DEVOS ST"/>
    <x v="2"/>
    <s v="Single-family detached"/>
    <x v="0"/>
    <m/>
    <x v="0"/>
    <m/>
  </r>
  <r>
    <n v="1830"/>
    <x v="0"/>
    <n v="3"/>
    <n v="2911"/>
    <n v="1"/>
    <d v="2003-07-08T00:00:00"/>
    <s v="Single Family Dwelling"/>
    <n v="1"/>
    <s v="Northeast Neighbors"/>
    <n v="4241547"/>
    <n v="898415"/>
    <m/>
    <m/>
    <s v="OREGON ESTATES LLC"/>
    <m/>
    <s v="1630 CANOE RIDGE WAY"/>
    <x v="2"/>
    <s v="Single-family detached"/>
    <x v="0"/>
    <m/>
    <x v="0"/>
    <m/>
  </r>
  <r>
    <n v="1831"/>
    <x v="0"/>
    <n v="3"/>
    <n v="2989"/>
    <n v="1"/>
    <d v="2003-07-08T00:00:00"/>
    <s v="Mfg Home Park or Court"/>
    <n v="1"/>
    <s v="Harlow Neighbors"/>
    <n v="4250971"/>
    <n v="888295"/>
    <m/>
    <s v="Camelot Village MHO"/>
    <s v="BABCOCK HAROLD"/>
    <m/>
    <s v="3700 BABCOCK LN, Unit 138"/>
    <x v="2"/>
    <s v="Single-family detached"/>
    <x v="0"/>
    <m/>
    <x v="0"/>
    <m/>
  </r>
  <r>
    <n v="1832"/>
    <x v="0"/>
    <n v="3"/>
    <n v="2419"/>
    <n v="1"/>
    <d v="2003-07-09T00:00:00"/>
    <s v="Single Family Dwelling"/>
    <n v="1"/>
    <s v="Churchill Area Neighbors"/>
    <n v="4227939"/>
    <n v="872705"/>
    <m/>
    <m/>
    <s v="COPSEY JON"/>
    <m/>
    <s v="2520 PARK FOREST DR"/>
    <x v="2"/>
    <s v="Single-family detached"/>
    <x v="0"/>
    <m/>
    <x v="0"/>
    <m/>
  </r>
  <r>
    <n v="1833"/>
    <x v="0"/>
    <n v="3"/>
    <n v="2486"/>
    <n v="1"/>
    <d v="2003-07-09T00:00:00"/>
    <s v="Single Family Dwelling"/>
    <n v="1"/>
    <s v="Northeast Neighbors"/>
    <n v="4243244"/>
    <n v="897571"/>
    <m/>
    <m/>
    <s v="MELTEBEKE CONSTRUCTION DBA"/>
    <m/>
    <s v="2086 LAKE HARBOR DR"/>
    <x v="2"/>
    <s v="Single-family detached"/>
    <x v="0"/>
    <m/>
    <x v="0"/>
    <m/>
  </r>
  <r>
    <n v="1834"/>
    <x v="0"/>
    <n v="3"/>
    <n v="2877"/>
    <n v="1"/>
    <d v="2003-07-09T00:00:00"/>
    <s v="Single Family Dwelling"/>
    <n v="1"/>
    <s v="Harlow Neighbors"/>
    <n v="4250601"/>
    <n v="880427"/>
    <m/>
    <m/>
    <s v="FOGELSTROM CO"/>
    <m/>
    <s v="474 COVEY LN"/>
    <x v="2"/>
    <s v="Single-family detached"/>
    <x v="0"/>
    <m/>
    <x v="0"/>
    <m/>
  </r>
  <r>
    <n v="1835"/>
    <x v="0"/>
    <n v="3"/>
    <n v="3123"/>
    <n v="1"/>
    <d v="2003-07-09T00:00:00"/>
    <s v="Mfg Home Park or Court"/>
    <n v="1"/>
    <s v="Active Bethel Citizens"/>
    <n v="4214949"/>
    <n v="888055"/>
    <m/>
    <s v="Daneland Mobile Home Park"/>
    <s v="DANELAND MBL HOME PARK LLC"/>
    <s v="WHITTICKER JACK"/>
    <s v="1199 N TERRY ST, Unit 333"/>
    <x v="2"/>
    <s v="Single-family detached"/>
    <x v="0"/>
    <m/>
    <x v="0"/>
    <m/>
  </r>
  <r>
    <n v="1836"/>
    <x v="0"/>
    <n v="3"/>
    <n v="2356"/>
    <n v="1"/>
    <d v="2003-07-10T00:00:00"/>
    <s v="Single Family Dwelling"/>
    <n v="1"/>
    <s v="Santa Clara Community Organization"/>
    <n v="4229754"/>
    <n v="907011"/>
    <m/>
    <m/>
    <s v="ANDERSON DEVELOPMENT LLC"/>
    <m/>
    <s v="4444 CALUMET WAY"/>
    <x v="2"/>
    <s v="Single-family detached"/>
    <x v="0"/>
    <m/>
    <x v="0"/>
    <m/>
  </r>
  <r>
    <n v="1837"/>
    <x v="0"/>
    <n v="3"/>
    <n v="2524"/>
    <n v="1"/>
    <d v="2003-07-10T00:00:00"/>
    <s v="Single Family Dwelling"/>
    <n v="1"/>
    <s v="Churchill Area Neighbors"/>
    <n v="4227076"/>
    <n v="869619"/>
    <m/>
    <m/>
    <s v="HEITMAN CUSTOM HOMES"/>
    <m/>
    <s v="3072 WINTERCREEK DR"/>
    <x v="2"/>
    <s v="Single-family detached"/>
    <x v="0"/>
    <m/>
    <x v="0"/>
    <m/>
  </r>
  <r>
    <n v="1838"/>
    <x v="0"/>
    <n v="3"/>
    <n v="2729"/>
    <n v="1"/>
    <d v="2003-07-10T00:00:00"/>
    <s v="Single Family Dwelling"/>
    <n v="1"/>
    <s v="Santa Clara Community Organization"/>
    <n v="4222623"/>
    <n v="902615"/>
    <m/>
    <m/>
    <s v="IVERSON BOYD"/>
    <m/>
    <s v="3460 KORBEL ST"/>
    <x v="2"/>
    <s v="Single-family detached"/>
    <x v="0"/>
    <m/>
    <x v="0"/>
    <m/>
  </r>
  <r>
    <n v="1839"/>
    <x v="0"/>
    <n v="3"/>
    <n v="2182"/>
    <n v="1"/>
    <d v="2003-07-11T00:00:00"/>
    <s v="Secondary Dwelling Unit"/>
    <n v="1"/>
    <s v="Crest Drive Citizens Association"/>
    <n v="4235557"/>
    <n v="870759"/>
    <m/>
    <m/>
    <s v="RUTH BETSY"/>
    <m/>
    <s v="2878 ADAMS ST, Unit A"/>
    <x v="2"/>
    <s v="Single-family detached"/>
    <x v="0"/>
    <s v="confirmed for a new SDU"/>
    <x v="0"/>
    <m/>
  </r>
  <r>
    <n v="1840"/>
    <x v="0"/>
    <n v="3"/>
    <n v="1680"/>
    <n v="1"/>
    <d v="2003-07-14T00:00:00"/>
    <s v="Single Family Dwelling"/>
    <n v="1"/>
    <s v="Harlow Neighbors"/>
    <n v="4250936"/>
    <n v="889272"/>
    <m/>
    <m/>
    <s v="L RANDALL BRANT CUSTOM HOMES"/>
    <m/>
    <s v="1436 MANCHESTER DR"/>
    <x v="2"/>
    <s v="Single-family detached"/>
    <x v="0"/>
    <m/>
    <x v="0"/>
    <m/>
  </r>
  <r>
    <n v="1841"/>
    <x v="0"/>
    <n v="3"/>
    <n v="1968"/>
    <n v="1"/>
    <d v="2003-07-14T00:00:00"/>
    <s v="Single Family Dwelling"/>
    <n v="1"/>
    <s v="Northeast Neighbors"/>
    <n v="4244512"/>
    <n v="898781"/>
    <m/>
    <m/>
    <s v="D J S INVESTMENTS L L C"/>
    <m/>
    <s v="2270 COMSTOCK AVE"/>
    <x v="2"/>
    <s v="Single-family detached"/>
    <x v="0"/>
    <m/>
    <x v="0"/>
    <m/>
  </r>
  <r>
    <n v="1842"/>
    <x v="0"/>
    <n v="3"/>
    <n v="2555"/>
    <n v="1"/>
    <d v="2003-07-14T00:00:00"/>
    <s v="Single Family Dwelling"/>
    <n v="1"/>
    <s v="Santa Clara Community Organization"/>
    <n v="4227456"/>
    <n v="908818"/>
    <m/>
    <m/>
    <s v="PATRICK HOMES INC"/>
    <m/>
    <s v="4795 HONEYCOMB DR"/>
    <x v="2"/>
    <s v="Single-family detached"/>
    <x v="0"/>
    <m/>
    <x v="0"/>
    <m/>
  </r>
  <r>
    <n v="1843"/>
    <x v="0"/>
    <n v="3"/>
    <n v="3191"/>
    <n v="1"/>
    <d v="2003-07-14T00:00:00"/>
    <s v="Mfg Home Park or Court"/>
    <n v="1"/>
    <s v="Northeast Neighbors"/>
    <n v="4249602"/>
    <n v="893484"/>
    <m/>
    <s v="Summer Oaks"/>
    <s v="WARD JACK"/>
    <m/>
    <s v="3220 CRESCENT AVE, Unit 12"/>
    <x v="2"/>
    <s v="Single-family detached"/>
    <x v="0"/>
    <m/>
    <x v="0"/>
    <m/>
  </r>
  <r>
    <n v="1844"/>
    <x v="0"/>
    <n v="3"/>
    <n v="3193"/>
    <n v="1"/>
    <d v="2003-07-14T00:00:00"/>
    <s v="Mfg Home Park or Court"/>
    <n v="1"/>
    <s v="Northeast Neighbors"/>
    <n v="4249602"/>
    <n v="893484"/>
    <m/>
    <s v="Summer Oaks"/>
    <s v="WARD JACK"/>
    <m/>
    <s v="3220 CRESCENT AVE, Unit 2"/>
    <x v="2"/>
    <s v="Single-family detached"/>
    <x v="0"/>
    <m/>
    <x v="0"/>
    <m/>
  </r>
  <r>
    <n v="1845"/>
    <x v="0"/>
    <n v="3"/>
    <n v="2386"/>
    <n v="1"/>
    <d v="2003-07-15T00:00:00"/>
    <s v="Single Family Dwelling"/>
    <n v="1"/>
    <s v="Harlow Neighbors"/>
    <n v="4250809"/>
    <n v="880798"/>
    <m/>
    <m/>
    <s v="FOGELSTROM CO"/>
    <m/>
    <s v="445 COVEY LN"/>
    <x v="2"/>
    <s v="Single-family detached"/>
    <x v="0"/>
    <s v="No BP plans on microfilm. Assessor categorizes as dwelling, not plex or townhouse. Changed BPR use and code to SFD for all Covey Ln permits issued during this time.(this permit already identified as SFD)."/>
    <x v="0"/>
    <m/>
  </r>
  <r>
    <n v="1846"/>
    <x v="0"/>
    <n v="3"/>
    <n v="3065"/>
    <n v="1"/>
    <d v="2003-07-15T00:00:00"/>
    <s v="Mfg Home - Temp/Hardship"/>
    <n v="1"/>
    <s v="Santa Clara Community Organization"/>
    <n v="4224832"/>
    <n v="904234"/>
    <s v="Mfg Home - Temp/Hardship"/>
    <m/>
    <s v="GLENN JERRY L &amp; ANNE L"/>
    <m/>
    <s v="1033 IRVINGTON DR"/>
    <x v="2"/>
    <s v="Single-family detached"/>
    <x v="0"/>
    <m/>
    <x v="0"/>
    <m/>
  </r>
  <r>
    <n v="1847"/>
    <x v="0"/>
    <n v="3"/>
    <n v="1853"/>
    <n v="1"/>
    <d v="2003-07-16T00:00:00"/>
    <s v="Single Family Dwelling"/>
    <n v="1"/>
    <s v="Active Bethel Citizens"/>
    <n v="4212593"/>
    <n v="891107"/>
    <m/>
    <m/>
    <s v="FOOTE DEVELOPMENT COMPANY"/>
    <m/>
    <s v="5534 CHARLES WAY"/>
    <x v="2"/>
    <s v="Single-family detached"/>
    <x v="0"/>
    <m/>
    <x v="0"/>
    <m/>
  </r>
  <r>
    <n v="1848"/>
    <x v="0"/>
    <n v="3"/>
    <n v="1855"/>
    <n v="1"/>
    <d v="2003-07-16T00:00:00"/>
    <s v="Single Family Dwelling"/>
    <n v="1"/>
    <s v="Active Bethel Citizens"/>
    <n v="4212651"/>
    <n v="891104"/>
    <m/>
    <m/>
    <s v="FOOTE DEVELOPMENT COMPANY"/>
    <m/>
    <s v="5518 CHARLES WAY"/>
    <x v="2"/>
    <s v="Single-family detached"/>
    <x v="0"/>
    <m/>
    <x v="0"/>
    <m/>
  </r>
  <r>
    <n v="1849"/>
    <x v="0"/>
    <n v="3"/>
    <n v="2520"/>
    <n v="1"/>
    <d v="2003-07-16T00:00:00"/>
    <s v="Single Family Dwelling"/>
    <n v="1"/>
    <s v="Churchill Area Neighbors"/>
    <n v="4226475"/>
    <n v="869881"/>
    <m/>
    <m/>
    <s v="HEITMAN CUSTOM HOMES"/>
    <m/>
    <s v="3020 WINTERCREEK DR"/>
    <x v="2"/>
    <s v="Single-family detached"/>
    <x v="0"/>
    <m/>
    <x v="0"/>
    <m/>
  </r>
  <r>
    <n v="1850"/>
    <x v="0"/>
    <n v="3"/>
    <n v="2615"/>
    <n v="1"/>
    <d v="2003-07-16T00:00:00"/>
    <s v="Single Family Dwelling"/>
    <n v="1"/>
    <s v="Churchill Area Neighbors"/>
    <n v="4226519"/>
    <n v="868735"/>
    <m/>
    <m/>
    <s v="HEITMAN CUSTOM HOMES"/>
    <m/>
    <s v="3265 WINTERCREEK DR"/>
    <x v="2"/>
    <s v="Single-family detached"/>
    <x v="0"/>
    <m/>
    <x v="0"/>
    <m/>
  </r>
  <r>
    <n v="1851"/>
    <x v="0"/>
    <n v="3"/>
    <n v="2315"/>
    <n v="1"/>
    <d v="2003-07-17T00:00:00"/>
    <s v="Single Family Dwelling"/>
    <n v="1"/>
    <s v="Cal Young Neighborhood Association"/>
    <n v="4239108"/>
    <n v="893584"/>
    <m/>
    <m/>
    <s v="BRIAN MURRY CONSTRUCTION LLC"/>
    <m/>
    <s v="2332 IRONWOOD ST"/>
    <x v="2"/>
    <s v="Single-family detached"/>
    <x v="0"/>
    <m/>
    <x v="0"/>
    <m/>
  </r>
  <r>
    <n v="1852"/>
    <x v="0"/>
    <n v="3"/>
    <n v="2481"/>
    <n v="1"/>
    <d v="2003-07-17T00:00:00"/>
    <s v="Single Family Dwelling"/>
    <n v="1"/>
    <s v="Crest Drive Citizens Association"/>
    <n v="4236592"/>
    <n v="865503"/>
    <m/>
    <m/>
    <s v="ZAMBERLAN JEREMY"/>
    <m/>
    <s v="3949 MONROE ST"/>
    <x v="2"/>
    <s v="Single-family detached"/>
    <x v="0"/>
    <m/>
    <x v="0"/>
    <m/>
  </r>
  <r>
    <n v="1853"/>
    <x v="0"/>
    <n v="3"/>
    <n v="2678"/>
    <n v="1"/>
    <d v="2003-07-17T00:00:00"/>
    <s v="Single Family Dwelling"/>
    <n v="1"/>
    <s v="Northeast Neighbors"/>
    <n v="4242872"/>
    <n v="896995"/>
    <m/>
    <m/>
    <s v="MELTEBEKE CONSTRUCTION DBA"/>
    <m/>
    <s v="2025 LAKEVIEW DR"/>
    <x v="2"/>
    <s v="Single-family detached"/>
    <x v="0"/>
    <m/>
    <x v="0"/>
    <m/>
  </r>
  <r>
    <n v="1854"/>
    <x v="0"/>
    <n v="3"/>
    <n v="2679"/>
    <n v="1"/>
    <d v="2003-07-17T00:00:00"/>
    <s v="Single Family Dwelling"/>
    <n v="1"/>
    <s v="Crest Drive Citizens Association"/>
    <n v="4237518"/>
    <n v="869973"/>
    <m/>
    <m/>
    <s v="LOMBARDI V PAT"/>
    <m/>
    <s v="2989 WASHINGTON ST"/>
    <x v="2"/>
    <s v="Single-family detached"/>
    <x v="0"/>
    <m/>
    <x v="0"/>
    <m/>
  </r>
  <r>
    <n v="1855"/>
    <x v="0"/>
    <n v="3"/>
    <n v="2687"/>
    <n v="1"/>
    <d v="2003-07-17T00:00:00"/>
    <s v="Single Family Dwelling"/>
    <n v="1"/>
    <s v="Northeast Neighbors"/>
    <n v="4241405"/>
    <n v="898624"/>
    <m/>
    <m/>
    <s v="OREGON ESTATES LLC"/>
    <m/>
    <s v="3550 MEADOW VIEW DR"/>
    <x v="2"/>
    <s v="Single-family detached"/>
    <x v="0"/>
    <m/>
    <x v="0"/>
    <m/>
  </r>
  <r>
    <n v="1856"/>
    <x v="0"/>
    <n v="3"/>
    <n v="2440"/>
    <n v="1"/>
    <d v="2003-07-18T00:00:00"/>
    <s v="Single Family Dwelling"/>
    <n v="1"/>
    <s v="Southeast Neighbors"/>
    <n v="4245470"/>
    <n v="860598"/>
    <m/>
    <m/>
    <s v="CARNAHAN WILLIAM &amp; JOSH"/>
    <m/>
    <s v="4947 HUNTERS GLEN DR"/>
    <x v="2"/>
    <s v="Single-family detached"/>
    <x v="0"/>
    <m/>
    <x v="0"/>
    <m/>
  </r>
  <r>
    <n v="1857"/>
    <x v="0"/>
    <n v="3"/>
    <n v="1783"/>
    <n v="1"/>
    <d v="2003-07-21T00:00:00"/>
    <s v="Single Family Dwelling"/>
    <n v="1"/>
    <s v="Crest Drive Citizens Association"/>
    <n v="4236946"/>
    <n v="866665"/>
    <m/>
    <m/>
    <s v="HANSEN JOHN &amp; EVA"/>
    <m/>
    <s v="415 DELLWOOD DR"/>
    <x v="2"/>
    <s v="Single-family detached"/>
    <x v="0"/>
    <m/>
    <x v="0"/>
    <m/>
  </r>
  <r>
    <n v="1858"/>
    <x v="0"/>
    <n v="3"/>
    <n v="2724"/>
    <n v="1"/>
    <d v="2003-07-22T00:00:00"/>
    <s v="Single Family Dwelling"/>
    <n v="1"/>
    <s v="Santa Clara Community Organization"/>
    <n v="4227277"/>
    <n v="909406"/>
    <m/>
    <m/>
    <s v="OAK GROVE VENTURES INC"/>
    <m/>
    <s v="45 DANIEL DR"/>
    <x v="2"/>
    <s v="Single-family detached"/>
    <x v="0"/>
    <m/>
    <x v="0"/>
    <m/>
  </r>
  <r>
    <n v="1859"/>
    <x v="0"/>
    <n v="3"/>
    <n v="1851"/>
    <n v="1"/>
    <d v="2003-07-23T00:00:00"/>
    <s v="Single Family Dwelling"/>
    <n v="1"/>
    <s v="Active Bethel Citizens"/>
    <n v="4212719"/>
    <n v="891103"/>
    <m/>
    <m/>
    <s v="FOOTE DEVELOPMENT COMPANY"/>
    <m/>
    <s v="5510 CHARLES WAY"/>
    <x v="2"/>
    <s v="Single-family detached"/>
    <x v="0"/>
    <m/>
    <x v="0"/>
    <m/>
  </r>
  <r>
    <n v="1860"/>
    <x v="0"/>
    <n v="3"/>
    <n v="2816"/>
    <n v="1"/>
    <d v="2003-07-23T00:00:00"/>
    <s v="Single Family Dwelling"/>
    <n v="1"/>
    <s v="Southeast Neighbors"/>
    <n v="4247065"/>
    <n v="865750"/>
    <m/>
    <m/>
    <s v="LOUIE JACK H"/>
    <m/>
    <s v="1955 WOODSON LP"/>
    <x v="2"/>
    <s v="Single-family detached"/>
    <x v="0"/>
    <m/>
    <x v="0"/>
    <m/>
  </r>
  <r>
    <n v="1861"/>
    <x v="0"/>
    <n v="3"/>
    <n v="380"/>
    <n v="1"/>
    <d v="2003-07-24T00:00:00"/>
    <s v="Single Family Dwelling"/>
    <n v="1"/>
    <s v="Churchill Area Neighbors"/>
    <n v="4229291"/>
    <n v="869664"/>
    <m/>
    <m/>
    <s v="RUHOFF HOMEBUILDERS INC"/>
    <m/>
    <s v="2486 RANDY LN"/>
    <x v="2"/>
    <s v="Single-family detached"/>
    <x v="0"/>
    <m/>
    <x v="0"/>
    <m/>
  </r>
  <r>
    <n v="1862"/>
    <x v="0"/>
    <n v="3"/>
    <n v="2643"/>
    <n v="1"/>
    <d v="2003-07-24T00:00:00"/>
    <s v="Single Family Dwelling"/>
    <n v="1"/>
    <s v="Santa Clara Community Organization"/>
    <n v="4227692"/>
    <n v="908681"/>
    <m/>
    <m/>
    <s v="HEITMAN CUSTOM HOMES"/>
    <m/>
    <s v="4675 SYMPHONY DR"/>
    <x v="2"/>
    <s v="Single-family detached"/>
    <x v="0"/>
    <m/>
    <x v="0"/>
    <m/>
  </r>
  <r>
    <n v="1863"/>
    <x v="0"/>
    <n v="3"/>
    <n v="3144"/>
    <n v="1"/>
    <d v="2003-07-24T00:00:00"/>
    <s v="Single Family Dwelling"/>
    <n v="1"/>
    <s v="Santa Clara Community Organization"/>
    <n v="4224904"/>
    <n v="905736"/>
    <m/>
    <m/>
    <s v="BREEDEN BROS INC"/>
    <m/>
    <s v="4031 TORRINGTON AVE"/>
    <x v="2"/>
    <s v="Single-family detached"/>
    <x v="0"/>
    <m/>
    <x v="0"/>
    <m/>
  </r>
  <r>
    <n v="1864"/>
    <x v="0"/>
    <n v="3"/>
    <n v="3368"/>
    <n v="1"/>
    <d v="2003-07-24T00:00:00"/>
    <s v="Mfg Home Park or Court"/>
    <n v="1"/>
    <s v="Northeast Neighbors"/>
    <n v="4249602"/>
    <n v="893484"/>
    <m/>
    <s v="Summeroaks"/>
    <s v="WARD JACK"/>
    <s v="SUMMEROAKS PARK LLC"/>
    <s v="3220 CRESCENT AVE, Unit 52"/>
    <x v="2"/>
    <s v="Single-family detached"/>
    <x v="0"/>
    <m/>
    <x v="0"/>
    <m/>
  </r>
  <r>
    <n v="1865"/>
    <x v="0"/>
    <n v="3"/>
    <n v="2140"/>
    <n v="1"/>
    <d v="2003-07-25T00:00:00"/>
    <s v="Single Family Dwelling"/>
    <n v="1"/>
    <s v="Northeast Neighbors"/>
    <n v="4241751"/>
    <n v="898565"/>
    <m/>
    <m/>
    <s v="D J S INVESTMENTS L L C"/>
    <m/>
    <s v="1665 CANOE RIDGE WAY"/>
    <x v="2"/>
    <s v="Single-family detached"/>
    <x v="0"/>
    <m/>
    <x v="0"/>
    <m/>
  </r>
  <r>
    <n v="1866"/>
    <x v="0"/>
    <n v="3"/>
    <n v="2771"/>
    <n v="1"/>
    <d v="2003-07-25T00:00:00"/>
    <s v="Mfg Home - Not in a Park"/>
    <n v="1"/>
    <s v="Active Bethel Citizens"/>
    <n v="4214833"/>
    <n v="890484"/>
    <m/>
    <m/>
    <s v="EUGENE SALES CENTER"/>
    <m/>
    <s v="5451 OLYMPIC CIR"/>
    <x v="2"/>
    <s v="Single-family detached"/>
    <x v="0"/>
    <m/>
    <x v="0"/>
    <m/>
  </r>
  <r>
    <n v="1867"/>
    <x v="0"/>
    <n v="3"/>
    <n v="2772"/>
    <n v="1"/>
    <d v="2003-07-25T00:00:00"/>
    <s v="Mfg Home - Not in a Park"/>
    <n v="1"/>
    <s v="Active Bethel Citizens"/>
    <n v="4214704"/>
    <n v="890209"/>
    <m/>
    <m/>
    <s v="EUGENE SALES CENTER"/>
    <m/>
    <s v="5424 OLYMPIC CIR"/>
    <x v="2"/>
    <s v="Single-family detached"/>
    <x v="0"/>
    <m/>
    <x v="0"/>
    <m/>
  </r>
  <r>
    <n v="1868"/>
    <x v="0"/>
    <n v="3"/>
    <n v="2854"/>
    <n v="1"/>
    <d v="2003-07-25T00:00:00"/>
    <s v="Single Family Dwelling"/>
    <n v="1"/>
    <s v="Active Bethel Citizens"/>
    <n v="4223066"/>
    <n v="884947"/>
    <m/>
    <m/>
    <s v="ADAMO ENTERPRISES INC"/>
    <m/>
    <s v="243 WAITE ST"/>
    <x v="2"/>
    <s v="Single-family detached"/>
    <x v="0"/>
    <m/>
    <x v="0"/>
    <m/>
  </r>
  <r>
    <n v="1869"/>
    <x v="0"/>
    <n v="3"/>
    <n v="2446"/>
    <n v="1"/>
    <d v="2003-07-28T00:00:00"/>
    <s v="Single Family Dwelling"/>
    <n v="1"/>
    <s v="River Road Community Organization"/>
    <n v="4228376"/>
    <n v="893861"/>
    <m/>
    <m/>
    <s v="KREINDEL RICO"/>
    <m/>
    <s v="611 ROSEWOOD AVE"/>
    <x v="2"/>
    <s v="Single-family detached"/>
    <x v="0"/>
    <m/>
    <x v="0"/>
    <m/>
  </r>
  <r>
    <n v="1870"/>
    <x v="0"/>
    <n v="3"/>
    <n v="2482"/>
    <n v="1"/>
    <d v="2003-07-28T00:00:00"/>
    <s v="Single Family Dwelling"/>
    <n v="1"/>
    <s v="Churchill Area Neighbors"/>
    <n v="4223335"/>
    <n v="869543"/>
    <m/>
    <m/>
    <s v="SNELL MIKE &amp; TANYA"/>
    <m/>
    <s v="3959 LOS ALTOS LN"/>
    <x v="2"/>
    <s v="Single-family detached"/>
    <x v="0"/>
    <m/>
    <x v="0"/>
    <m/>
  </r>
  <r>
    <n v="1871"/>
    <x v="0"/>
    <n v="3"/>
    <n v="2968"/>
    <n v="1"/>
    <d v="2003-07-28T00:00:00"/>
    <s v="Single Family Dwelling"/>
    <n v="1"/>
    <s v="Southeast Neighbors"/>
    <n v="4235503"/>
    <n v="862830"/>
    <m/>
    <m/>
    <s v="HAWKING RIVER"/>
    <m/>
    <s v="677 KAMAPHEEMA PL"/>
    <x v="2"/>
    <s v="Single-family detached"/>
    <x v="0"/>
    <m/>
    <x v="0"/>
    <m/>
  </r>
  <r>
    <n v="1872"/>
    <x v="0"/>
    <n v="3"/>
    <n v="2991"/>
    <n v="1"/>
    <d v="2003-07-28T00:00:00"/>
    <s v="Single Family Dwelling"/>
    <n v="1"/>
    <s v="Northeast Neighbors"/>
    <n v="4243209"/>
    <n v="901099"/>
    <m/>
    <m/>
    <s v="FUTURE B HOMES INC"/>
    <m/>
    <s v="3980 MIRROR POND WAY"/>
    <x v="2"/>
    <s v="Single-family detached"/>
    <x v="0"/>
    <m/>
    <x v="0"/>
    <m/>
  </r>
  <r>
    <n v="1873"/>
    <x v="0"/>
    <n v="3"/>
    <n v="2618"/>
    <n v="1"/>
    <d v="2003-07-29T00:00:00"/>
    <s v="Single Family Dwelling"/>
    <n v="1"/>
    <s v="Crest Drive Citizens Association"/>
    <n v="4237732"/>
    <n v="870399"/>
    <m/>
    <m/>
    <s v="SEARL JOE &amp; JAN"/>
    <m/>
    <s v="462 W 29TH AVE"/>
    <x v="2"/>
    <s v="Single-family detached"/>
    <x v="0"/>
    <m/>
    <x v="0"/>
    <m/>
  </r>
  <r>
    <n v="1874"/>
    <x v="0"/>
    <n v="3"/>
    <n v="2497"/>
    <n v="1"/>
    <d v="2003-07-30T00:00:00"/>
    <s v="Single Family Dwelling"/>
    <n v="1"/>
    <s v="Laurel Hill Valley Citizens"/>
    <n v="4249790"/>
    <n v="870329"/>
    <m/>
    <m/>
    <s v="LAW LOUIE &amp; MARIANNE"/>
    <m/>
    <s v="3048 HENDRICKS HILL DR"/>
    <x v="2"/>
    <s v="Single-family detached"/>
    <x v="0"/>
    <m/>
    <x v="0"/>
    <m/>
  </r>
  <r>
    <n v="1875"/>
    <x v="0"/>
    <n v="3"/>
    <n v="2903"/>
    <n v="1"/>
    <d v="2003-07-31T00:00:00"/>
    <s v="Single Family Dwelling"/>
    <n v="1"/>
    <s v="Southeast Neighbors"/>
    <n v="4242817"/>
    <n v="864091"/>
    <m/>
    <m/>
    <s v="BRUSHLAND ABRAHAM &amp; AUBREY"/>
    <m/>
    <s v="4350 FOX HOLLOW RD"/>
    <x v="2"/>
    <s v="Single-family detached"/>
    <x v="0"/>
    <m/>
    <x v="0"/>
    <m/>
  </r>
  <r>
    <n v="1876"/>
    <x v="0"/>
    <n v="3"/>
    <n v="3011"/>
    <n v="1"/>
    <d v="2003-07-31T00:00:00"/>
    <s v="Single Family Dwelling"/>
    <n v="1"/>
    <s v="Churchill Area Neighbors"/>
    <n v="4228850"/>
    <n v="869821"/>
    <m/>
    <m/>
    <s v="GANSEN CONSTRUCTION"/>
    <m/>
    <s v="2783 W 29TH AVE"/>
    <x v="2"/>
    <s v="Single-family detached"/>
    <x v="0"/>
    <m/>
    <x v="0"/>
    <m/>
  </r>
  <r>
    <n v="1877"/>
    <x v="0"/>
    <n v="3"/>
    <n v="3464"/>
    <n v="1"/>
    <d v="2003-07-31T00:00:00"/>
    <s v="Mfg Home Park or Court"/>
    <n v="1"/>
    <s v="Active Bethel Citizens"/>
    <n v="4215373"/>
    <n v="886215"/>
    <m/>
    <s v="Royal Oaks"/>
    <s v="KOUNS ANETHA BAXTER TE"/>
    <s v="THOMAS ELIZABETH C"/>
    <s v="4900 ROYAL AVE, Unit 31"/>
    <x v="2"/>
    <s v="Single-family detached"/>
    <x v="0"/>
    <m/>
    <x v="0"/>
    <m/>
  </r>
  <r>
    <n v="1878"/>
    <x v="0"/>
    <n v="3"/>
    <n v="931"/>
    <n v="1"/>
    <d v="2003-08-01T00:00:00"/>
    <s v="Single Family Dwelling"/>
    <n v="1"/>
    <s v="Northeast Neighbors"/>
    <n v="4241898"/>
    <n v="899651"/>
    <m/>
    <m/>
    <s v="DAHL RICH &amp; VALERIE"/>
    <m/>
    <s v="3765 WATERBROOK WAY"/>
    <x v="2"/>
    <s v="Single-family detached"/>
    <x v="0"/>
    <m/>
    <x v="0"/>
    <m/>
  </r>
  <r>
    <n v="1879"/>
    <x v="0"/>
    <n v="3"/>
    <n v="2285"/>
    <n v="1"/>
    <d v="2003-08-01T00:00:00"/>
    <s v="Single Family Dwelling"/>
    <n v="1"/>
    <s v="Harlow Neighbors"/>
    <n v="4248874"/>
    <n v="879638"/>
    <m/>
    <m/>
    <s v="CARMICHAEL DAVE &amp; BONNIE G"/>
    <m/>
    <s v="3420 BARDELL AVE"/>
    <x v="2"/>
    <s v="Single-family detached"/>
    <x v="0"/>
    <m/>
    <x v="0"/>
    <m/>
  </r>
  <r>
    <n v="1880"/>
    <x v="0"/>
    <n v="2"/>
    <n v="5657"/>
    <n v="1"/>
    <d v="2003-08-04T00:00:00"/>
    <s v="Single Family Dwelling"/>
    <n v="1"/>
    <s v="Southeast Neighbors"/>
    <n v="4236384"/>
    <n v="860311"/>
    <m/>
    <m/>
    <s v="JIMMERSON RONALD M &amp; GRIFFIN PAT"/>
    <m/>
    <s v="5121 SOLAR HEIGHTS DR"/>
    <x v="2"/>
    <s v="Single-family detached"/>
    <x v="0"/>
    <m/>
    <x v="0"/>
    <m/>
  </r>
  <r>
    <n v="1881"/>
    <x v="0"/>
    <n v="3"/>
    <n v="1137"/>
    <n v="1"/>
    <d v="2003-08-04T00:00:00"/>
    <s v="Single Family Dwelling"/>
    <n v="1"/>
    <s v="River Road Community Organization"/>
    <n v="4232228"/>
    <n v="890473"/>
    <m/>
    <m/>
    <s v="WELWYN GROUP LLC"/>
    <m/>
    <s v="1128 STEVI SHAY LN"/>
    <x v="2"/>
    <s v="Single-family detached"/>
    <x v="0"/>
    <m/>
    <x v="0"/>
    <m/>
  </r>
  <r>
    <n v="1882"/>
    <x v="0"/>
    <n v="3"/>
    <n v="2708"/>
    <n v="1"/>
    <d v="2003-08-05T00:00:00"/>
    <s v="Single Family Dwelling"/>
    <n v="1"/>
    <s v="Santa Clara Community Organization"/>
    <n v="4227897"/>
    <n v="909314"/>
    <m/>
    <m/>
    <s v="HEITMAN CUSTOM HOMES"/>
    <m/>
    <s v="160 DANIEL DR"/>
    <x v="2"/>
    <s v="Single-family detached"/>
    <x v="0"/>
    <m/>
    <x v="0"/>
    <m/>
  </r>
  <r>
    <n v="1883"/>
    <x v="0"/>
    <n v="3"/>
    <n v="2855"/>
    <n v="1"/>
    <d v="2003-08-05T00:00:00"/>
    <s v="Secondary Dwelling Unit"/>
    <n v="1"/>
    <s v="Amazon Neighbors Association"/>
    <n v="4242888"/>
    <n v="870360"/>
    <m/>
    <m/>
    <s v="GROSS RICHARD J"/>
    <m/>
    <s v="2876 KINCAID ST, Unit A"/>
    <x v="2"/>
    <s v="Single-family detached"/>
    <x v="0"/>
    <m/>
    <x v="0"/>
    <m/>
  </r>
  <r>
    <n v="1884"/>
    <x v="0"/>
    <n v="3"/>
    <n v="2803"/>
    <n v="1"/>
    <d v="2003-08-06T00:00:00"/>
    <s v="Single Family Dwelling"/>
    <n v="1"/>
    <s v="Southeast Neighbors"/>
    <n v="4236267"/>
    <n v="860636"/>
    <m/>
    <m/>
    <s v="H B DESIGN &amp; CONSTRUCTION"/>
    <m/>
    <s v="5134 SOLAR HEIGHTS DR"/>
    <x v="2"/>
    <s v="Single-family detached"/>
    <x v="0"/>
    <m/>
    <x v="0"/>
    <m/>
  </r>
  <r>
    <n v="1885"/>
    <x v="0"/>
    <n v="3"/>
    <n v="3074"/>
    <n v="1"/>
    <d v="2003-08-06T00:00:00"/>
    <s v="Single Family Dwelling"/>
    <n v="1"/>
    <s v="River Road Community Organization"/>
    <n v="4228473"/>
    <n v="892354"/>
    <m/>
    <m/>
    <s v="ZABEL LARAE"/>
    <m/>
    <s v="1365 LAKE DR"/>
    <x v="2"/>
    <s v="Single-family detached"/>
    <x v="0"/>
    <m/>
    <x v="0"/>
    <m/>
  </r>
  <r>
    <n v="1886"/>
    <x v="0"/>
    <n v="3"/>
    <n v="3077"/>
    <n v="1"/>
    <d v="2003-08-06T00:00:00"/>
    <s v="Single Family Dwelling"/>
    <n v="1"/>
    <s v="River Road Community Organization"/>
    <n v="4228473"/>
    <n v="892404"/>
    <m/>
    <m/>
    <s v="SHANKLE WILL &amp; ZABEL SARAH"/>
    <m/>
    <s v="1367 LAKE DR"/>
    <x v="2"/>
    <s v="Single-family detached"/>
    <x v="0"/>
    <m/>
    <x v="0"/>
    <m/>
  </r>
  <r>
    <n v="1887"/>
    <x v="0"/>
    <n v="3"/>
    <n v="1852"/>
    <n v="1"/>
    <d v="2003-08-07T00:00:00"/>
    <s v="Single Family Dwelling"/>
    <n v="1"/>
    <s v="Active Bethel Citizens"/>
    <n v="4212559"/>
    <n v="891257"/>
    <m/>
    <m/>
    <s v="FOOTE DEVELOPMENT COMPANY"/>
    <m/>
    <s v="5539 CHARLES WAY"/>
    <x v="2"/>
    <s v="Single-family detached"/>
    <x v="0"/>
    <m/>
    <x v="0"/>
    <m/>
  </r>
  <r>
    <n v="1888"/>
    <x v="0"/>
    <n v="3"/>
    <n v="1856"/>
    <n v="1"/>
    <d v="2003-08-07T00:00:00"/>
    <s v="Single Family Dwelling"/>
    <n v="1"/>
    <s v="Active Bethel Citizens"/>
    <n v="4212536"/>
    <n v="891110"/>
    <m/>
    <m/>
    <s v="FOOTE DEVELOPMENT COMPANY"/>
    <m/>
    <s v="5546 CHARLES WAY"/>
    <x v="2"/>
    <s v="Single-family detached"/>
    <x v="0"/>
    <m/>
    <x v="0"/>
    <m/>
  </r>
  <r>
    <n v="1889"/>
    <x v="0"/>
    <n v="3"/>
    <n v="1932"/>
    <n v="1"/>
    <d v="2003-08-07T00:00:00"/>
    <s v="Single Family Dwelling"/>
    <n v="1"/>
    <s v="Active Bethel Citizens"/>
    <n v="4213212"/>
    <n v="890840"/>
    <m/>
    <m/>
    <s v="FOOTE DEVELOPMENT COMPANY"/>
    <m/>
    <s v="5408 JEFFREY WAY"/>
    <x v="2"/>
    <s v="Single-family detached"/>
    <x v="0"/>
    <m/>
    <x v="0"/>
    <m/>
  </r>
  <r>
    <n v="1890"/>
    <x v="0"/>
    <n v="3"/>
    <n v="2686"/>
    <n v="1"/>
    <d v="2003-08-07T00:00:00"/>
    <s v="Single Family Dwelling"/>
    <n v="1"/>
    <s v="Churchill Area Neighbors"/>
    <n v="4224022"/>
    <n v="869551"/>
    <m/>
    <s v="Woodview #4"/>
    <s v="BREEDEN BROS INC--DUPLICATE"/>
    <m/>
    <s v="3374 BENTLEY AVE"/>
    <x v="2"/>
    <s v="Single-family detached"/>
    <x v="0"/>
    <m/>
    <x v="0"/>
    <m/>
  </r>
  <r>
    <n v="1891"/>
    <x v="0"/>
    <n v="3"/>
    <n v="2518"/>
    <n v="1"/>
    <d v="2003-08-08T00:00:00"/>
    <s v="Apartment  1-4 Units"/>
    <n v="3"/>
    <s v="West University Neighbors"/>
    <n v="4241367"/>
    <n v="875223"/>
    <s v="Apartment  1-4 Units"/>
    <m/>
    <s v="ANSLOW &amp; DEGENEAULT"/>
    <m/>
    <s v="1891 FERRY ALY"/>
    <x v="2"/>
    <s v="Two to four units"/>
    <x v="1"/>
    <s v="Changed proposed BPR code from SFD to Apartment  1-4 Units. _x000a_BP notes (engineering):&quot;Constructing 2240 sf 2-story triplex on lot already containing SFD (SFD will remain).&quot;"/>
    <x v="1"/>
    <s v="Yes"/>
  </r>
  <r>
    <n v="1892"/>
    <x v="0"/>
    <n v="3"/>
    <n v="2949"/>
    <n v="1"/>
    <d v="2003-08-08T00:00:00"/>
    <s v="Single Family Dwelling"/>
    <n v="1"/>
    <s v="Northeast Neighbors"/>
    <n v="4242674"/>
    <n v="899389"/>
    <m/>
    <m/>
    <s v="RUHOFF HOMEBUILDERS INC"/>
    <m/>
    <s v="3593 QUAIL MEADOW WAY"/>
    <x v="2"/>
    <s v="Single-family detached"/>
    <x v="0"/>
    <m/>
    <x v="0"/>
    <m/>
  </r>
  <r>
    <n v="1893"/>
    <x v="0"/>
    <n v="3"/>
    <n v="3604"/>
    <n v="1"/>
    <d v="2003-08-08T00:00:00"/>
    <s v="Mfg Home Park or Court"/>
    <n v="1"/>
    <s v="Harlow Neighbors"/>
    <n v="4250971"/>
    <n v="888295"/>
    <m/>
    <s v="Camelot Village"/>
    <s v="BABCOCK HAROLD"/>
    <m/>
    <s v="3700 BABCOCK LN, Unit 128"/>
    <x v="2"/>
    <s v="Single-family detached"/>
    <x v="0"/>
    <m/>
    <x v="0"/>
    <m/>
  </r>
  <r>
    <n v="1894"/>
    <x v="0"/>
    <n v="3"/>
    <n v="3095"/>
    <n v="1"/>
    <d v="2003-08-11T00:00:00"/>
    <s v="Single Family Dwelling"/>
    <n v="1"/>
    <s v="Santa Clara Community Organization"/>
    <n v="4224905"/>
    <n v="905806"/>
    <m/>
    <s v="Straford"/>
    <s v="BREEDEN BROS INC"/>
    <m/>
    <s v="4097 TORRINGTON AVE"/>
    <x v="2"/>
    <s v="Single-family detached"/>
    <x v="0"/>
    <m/>
    <x v="0"/>
    <m/>
  </r>
  <r>
    <n v="1895"/>
    <x v="0"/>
    <n v="3"/>
    <n v="3679"/>
    <n v="1"/>
    <d v="2003-08-11T00:00:00"/>
    <s v="Mfg Home Park or Court"/>
    <n v="1"/>
    <s v="Northeast Neighbors"/>
    <n v="4249602"/>
    <n v="893484"/>
    <m/>
    <s v="Summeroaks MHP"/>
    <s v="SUMMEROAKS PARK LLC"/>
    <m/>
    <s v="3220 CRESCENT AVE, Unit 5"/>
    <x v="2"/>
    <s v="Single-family detached"/>
    <x v="0"/>
    <m/>
    <x v="0"/>
    <m/>
  </r>
  <r>
    <n v="1896"/>
    <x v="0"/>
    <n v="3"/>
    <n v="3686"/>
    <n v="1"/>
    <d v="2003-08-11T00:00:00"/>
    <s v="Mfg Home Park or Court"/>
    <n v="1"/>
    <s v="Active Bethel Citizens"/>
    <n v="4214949"/>
    <n v="888055"/>
    <m/>
    <s v="Daneland MHP"/>
    <s v="DANELAND MBL HOME PARK LLC"/>
    <m/>
    <s v="1199 N TERRY ST, Unit 148"/>
    <x v="2"/>
    <s v="Single-family detached"/>
    <x v="0"/>
    <m/>
    <x v="0"/>
    <m/>
  </r>
  <r>
    <n v="1897"/>
    <x v="0"/>
    <n v="3"/>
    <n v="2826"/>
    <n v="1"/>
    <d v="2003-08-12T00:00:00"/>
    <s v="Single Family Dwelling"/>
    <n v="1"/>
    <s v="Churchill Area Neighbors"/>
    <n v="4226321"/>
    <n v="869182"/>
    <m/>
    <m/>
    <s v="WILLIAMS RAY &amp; BARBARA"/>
    <m/>
    <s v="3387 SOUTHVIEW DR"/>
    <x v="2"/>
    <s v="Single-family detached"/>
    <x v="0"/>
    <m/>
    <x v="0"/>
    <m/>
  </r>
  <r>
    <n v="1898"/>
    <x v="0"/>
    <n v="3"/>
    <n v="3028"/>
    <n v="1"/>
    <d v="2003-08-13T00:00:00"/>
    <s v="Single Family Dwelling"/>
    <n v="1"/>
    <s v="Southeast Neighbors"/>
    <n v="4247052"/>
    <n v="862036"/>
    <m/>
    <m/>
    <s v="STEBBINS CHRIS"/>
    <m/>
    <s v="4675 CRESCENT RIDGE LN"/>
    <x v="2"/>
    <s v="Single-family detached"/>
    <x v="0"/>
    <m/>
    <x v="0"/>
    <m/>
  </r>
  <r>
    <n v="1899"/>
    <x v="0"/>
    <n v="3"/>
    <n v="1854"/>
    <n v="1"/>
    <d v="2003-08-14T00:00:00"/>
    <s v="Single Family Dwelling"/>
    <n v="1"/>
    <s v="Active Bethel Citizens"/>
    <n v="4212614"/>
    <n v="891255"/>
    <m/>
    <m/>
    <s v="FOOTE DEVELOPMENT COMPANY"/>
    <m/>
    <s v="5523 CHARLES WAY"/>
    <x v="2"/>
    <s v="Single-family detached"/>
    <x v="0"/>
    <m/>
    <x v="0"/>
    <m/>
  </r>
  <r>
    <n v="1900"/>
    <x v="0"/>
    <n v="3"/>
    <n v="3102"/>
    <n v="1"/>
    <d v="2003-08-14T00:00:00"/>
    <s v="Single Family Dwelling"/>
    <n v="1"/>
    <s v="Northeast Neighbors"/>
    <n v="4241563"/>
    <n v="898688"/>
    <m/>
    <m/>
    <s v="OREGON ESTATES LLC"/>
    <m/>
    <s v="1622 SAND TRAP LN"/>
    <x v="2"/>
    <s v="Single-family detached"/>
    <x v="0"/>
    <m/>
    <x v="0"/>
    <m/>
  </r>
  <r>
    <n v="1901"/>
    <x v="0"/>
    <n v="3"/>
    <n v="3146"/>
    <n v="1"/>
    <d v="2003-08-14T00:00:00"/>
    <s v="Single Family Dwelling"/>
    <n v="1"/>
    <s v="Goodpasture Island Neighbors"/>
    <n v="4236712"/>
    <n v="894144"/>
    <m/>
    <m/>
    <s v="BRUCE WIECHERT CUSTOM HOMES"/>
    <m/>
    <s v="3375 LAKESIDE DR"/>
    <x v="2"/>
    <s v="Single-family detached"/>
    <x v="0"/>
    <m/>
    <x v="0"/>
    <m/>
  </r>
  <r>
    <n v="1902"/>
    <x v="0"/>
    <n v="3"/>
    <n v="3523"/>
    <n v="1"/>
    <d v="2003-08-14T00:00:00"/>
    <s v="Mfg Home Park or Court"/>
    <n v="1"/>
    <s v="Active Bethel Citizens"/>
    <n v="4215055"/>
    <n v="891734"/>
    <m/>
    <s v="Woodland MHP"/>
    <s v="WOODLAND PARK ESTATES"/>
    <m/>
    <s v="1699 N TERRY ST, Unit 205"/>
    <x v="2"/>
    <s v="Single-family detached"/>
    <x v="0"/>
    <m/>
    <x v="0"/>
    <m/>
  </r>
  <r>
    <n v="1903"/>
    <x v="0"/>
    <n v="3"/>
    <n v="3523"/>
    <n v="1"/>
    <d v="2003-08-14T00:00:00"/>
    <s v="Mfg Home Park or Court"/>
    <n v="1"/>
    <s v="Active Bethel Citizens"/>
    <n v="4215055"/>
    <n v="891734"/>
    <m/>
    <s v="Woodland MHP"/>
    <s v="WOODLAND PARK ESTATES"/>
    <m/>
    <s v="1699 N TERRY ST, Unit 205"/>
    <x v="2"/>
    <s v="Single-family detached"/>
    <x v="0"/>
    <m/>
    <x v="0"/>
    <m/>
  </r>
  <r>
    <n v="1904"/>
    <x v="0"/>
    <n v="2"/>
    <n v="4197"/>
    <n v="1"/>
    <d v="2003-08-15T00:00:00"/>
    <s v="Single Family Dwelling"/>
    <n v="1"/>
    <s v="Active Bethel Citizens"/>
    <n v="4222701"/>
    <n v="885264"/>
    <m/>
    <m/>
    <s v="HALL ERIC S"/>
    <m/>
    <s v="306 WAITE ST"/>
    <x v="2"/>
    <s v="Single-family detached"/>
    <x v="0"/>
    <m/>
    <x v="0"/>
    <m/>
  </r>
  <r>
    <n v="1905"/>
    <x v="0"/>
    <n v="3"/>
    <n v="3746"/>
    <n v="1"/>
    <d v="2003-08-15T00:00:00"/>
    <s v="Mfg Home Park or Court"/>
    <n v="1"/>
    <s v="Active Bethel Citizens"/>
    <n v="4215373"/>
    <n v="886215"/>
    <m/>
    <s v="Royal Oaks MHP"/>
    <s v="ROYAL OAKS M H PARK"/>
    <m/>
    <s v="4900 ROYAL AVE, Unit 22"/>
    <x v="2"/>
    <s v="Single-family detached"/>
    <x v="0"/>
    <m/>
    <x v="0"/>
    <m/>
  </r>
  <r>
    <n v="1906"/>
    <x v="0"/>
    <n v="3"/>
    <n v="3776"/>
    <n v="1"/>
    <d v="2003-08-15T00:00:00"/>
    <s v="Mfg Home Park or Court"/>
    <n v="1"/>
    <s v="Active Bethel Citizens"/>
    <n v="4220215"/>
    <n v="885248"/>
    <m/>
    <m/>
    <s v="RASMUSSON LIVING TRUST"/>
    <s v="EMERALD LIFESTYLE HOMES"/>
    <s v="4175 FERGUS AVE, Unit 11"/>
    <x v="2"/>
    <s v="Single-family detached"/>
    <x v="0"/>
    <m/>
    <x v="0"/>
    <m/>
  </r>
  <r>
    <n v="1907"/>
    <x v="0"/>
    <n v="3"/>
    <n v="2487"/>
    <n v="1"/>
    <d v="2003-08-18T00:00:00"/>
    <s v="Single Family Dwelling"/>
    <n v="1"/>
    <s v="Jefferson Westside Neighbors"/>
    <n v="4234632"/>
    <n v="879524"/>
    <m/>
    <m/>
    <s v="MICHAEL GRAMZOW CONST LLC"/>
    <m/>
    <s v="1265 W 8TH ALY"/>
    <x v="2"/>
    <s v="Single-family detached"/>
    <x v="0"/>
    <m/>
    <x v="0"/>
    <m/>
  </r>
  <r>
    <n v="1908"/>
    <x v="0"/>
    <n v="3"/>
    <n v="3216"/>
    <n v="1"/>
    <d v="2003-08-18T00:00:00"/>
    <s v="Duplex or 2-Family Hs"/>
    <n v="2"/>
    <s v="Northeast Neighbors"/>
    <n v="4243102"/>
    <n v="897576"/>
    <m/>
    <m/>
    <s v="MELTEBEKE CONSTRUCTION DBA"/>
    <m/>
    <s v="3371 LAKE GROVE DR"/>
    <x v="2"/>
    <s v="Two to four units"/>
    <x v="1"/>
    <m/>
    <x v="0"/>
    <m/>
  </r>
  <r>
    <n v="1909"/>
    <x v="0"/>
    <n v="3"/>
    <n v="3271"/>
    <n v="1"/>
    <d v="2003-08-18T00:00:00"/>
    <s v="Single Family Dwelling"/>
    <n v="1"/>
    <s v="Northeast Neighbors"/>
    <n v="4245883"/>
    <n v="896241"/>
    <m/>
    <m/>
    <s v="MELTEBEKE CONSTRUCTION DBA"/>
    <m/>
    <s v="2402 PARK VIEW DR"/>
    <x v="2"/>
    <s v="Single-family detached"/>
    <x v="0"/>
    <m/>
    <x v="0"/>
    <m/>
  </r>
  <r>
    <n v="1910"/>
    <x v="0"/>
    <n v="3"/>
    <n v="3447"/>
    <n v="1"/>
    <d v="2003-08-18T00:00:00"/>
    <s v="Single Family Dwelling"/>
    <n v="1"/>
    <s v="Harlow Neighbors"/>
    <n v="4250693"/>
    <n v="880494"/>
    <m/>
    <m/>
    <s v="FOGELSTROM CO"/>
    <m/>
    <s v="465 COVEY LN"/>
    <x v="2"/>
    <s v="Single-family detached"/>
    <x v="0"/>
    <m/>
    <x v="0"/>
    <m/>
  </r>
  <r>
    <n v="1911"/>
    <x v="0"/>
    <n v="3"/>
    <n v="3449"/>
    <n v="1"/>
    <d v="2003-08-18T00:00:00"/>
    <s v="Single Family Dwelling"/>
    <n v="1"/>
    <s v="Harlow Neighbors"/>
    <n v="4250758"/>
    <n v="880661"/>
    <m/>
    <m/>
    <s v="FOGELSTROM CO"/>
    <m/>
    <s v="455 COVEY LN"/>
    <x v="2"/>
    <s v="Single-family detached"/>
    <x v="0"/>
    <m/>
    <x v="0"/>
    <m/>
  </r>
  <r>
    <n v="1912"/>
    <x v="0"/>
    <n v="3"/>
    <n v="3710"/>
    <n v="1"/>
    <d v="2003-08-18T00:00:00"/>
    <s v="Mfg Home Park or Court"/>
    <n v="1"/>
    <s v="Northeast Neighbors"/>
    <n v="4249602"/>
    <n v="893484"/>
    <m/>
    <s v="Summeroaks MHP"/>
    <s v="SUMMEROAKS PARK LLC"/>
    <m/>
    <s v="3220 CRESCENT AVE, Unit 4"/>
    <x v="2"/>
    <s v="Single-family detached"/>
    <x v="0"/>
    <m/>
    <x v="0"/>
    <m/>
  </r>
  <r>
    <n v="1913"/>
    <x v="0"/>
    <n v="3"/>
    <n v="3712"/>
    <n v="1"/>
    <d v="2003-08-18T00:00:00"/>
    <s v="Mfg Home Park or Court"/>
    <n v="1"/>
    <s v="Northeast Neighbors"/>
    <n v="4249602"/>
    <n v="893484"/>
    <m/>
    <s v="Summeroaks MHP"/>
    <s v="SUMMEROAKS PARK LLC"/>
    <m/>
    <s v="3220 CRESCENT AVE, Unit 17"/>
    <x v="2"/>
    <s v="Single-family detached"/>
    <x v="0"/>
    <m/>
    <x v="0"/>
    <m/>
  </r>
  <r>
    <n v="1914"/>
    <x v="0"/>
    <n v="3"/>
    <n v="3018"/>
    <n v="1"/>
    <d v="2003-08-19T00:00:00"/>
    <s v="Single Family Dwelling"/>
    <n v="1"/>
    <s v="Active Bethel Citizens"/>
    <n v="4215556"/>
    <n v="893521"/>
    <m/>
    <m/>
    <s v="ANDERSON AMY"/>
    <m/>
    <s v="2180 W IRWIN WAY"/>
    <x v="2"/>
    <s v="Single-family detached"/>
    <x v="0"/>
    <m/>
    <x v="0"/>
    <m/>
  </r>
  <r>
    <n v="1915"/>
    <x v="0"/>
    <n v="3"/>
    <n v="3073"/>
    <n v="1"/>
    <d v="2003-08-20T00:00:00"/>
    <s v="Single Family Dwelling"/>
    <n v="1"/>
    <s v="Southeast Neighbors"/>
    <n v="4238303"/>
    <n v="862505"/>
    <m/>
    <m/>
    <s v="GRAVELINE RICHARD A (DICK)"/>
    <m/>
    <s v="127 ROCKRIDGE LP"/>
    <x v="2"/>
    <s v="Single-family detached"/>
    <x v="0"/>
    <m/>
    <x v="0"/>
    <m/>
  </r>
  <r>
    <n v="1916"/>
    <x v="0"/>
    <n v="3"/>
    <n v="3050"/>
    <n v="1"/>
    <d v="2003-08-21T00:00:00"/>
    <s v="Single Family Dwelling"/>
    <n v="1"/>
    <s v="Santa Clara Community Organization"/>
    <n v="4228206"/>
    <n v="908383"/>
    <m/>
    <m/>
    <s v="CRESCENT HOMES INC"/>
    <m/>
    <s v="168 SPRINGWOOD DR"/>
    <x v="2"/>
    <s v="Single-family detached"/>
    <x v="0"/>
    <m/>
    <x v="0"/>
    <m/>
  </r>
  <r>
    <n v="1917"/>
    <x v="0"/>
    <n v="3"/>
    <n v="3349"/>
    <n v="1"/>
    <d v="2003-08-21T00:00:00"/>
    <s v="Single Family Dwelling"/>
    <n v="1"/>
    <s v="River Road Community Organization"/>
    <n v="4228874"/>
    <n v="894101"/>
    <m/>
    <m/>
    <s v="MASADA DEVELOPMENT INC"/>
    <m/>
    <s v="1670 DALTON DR"/>
    <x v="2"/>
    <s v="Single-family detached"/>
    <x v="0"/>
    <m/>
    <x v="0"/>
    <m/>
  </r>
  <r>
    <n v="1918"/>
    <x v="0"/>
    <n v="3"/>
    <n v="2401"/>
    <n v="1"/>
    <d v="2003-08-22T00:00:00"/>
    <s v="Single Family Dwelling"/>
    <n v="1"/>
    <s v="Active Bethel Citizens"/>
    <n v="4212832"/>
    <n v="891095"/>
    <m/>
    <m/>
    <s v="FOOTE MIKE"/>
    <m/>
    <s v="5492 CHARLES WAY"/>
    <x v="2"/>
    <s v="Single-family detached"/>
    <x v="0"/>
    <m/>
    <x v="0"/>
    <m/>
  </r>
  <r>
    <n v="1919"/>
    <x v="0"/>
    <n v="3"/>
    <n v="2405"/>
    <n v="1"/>
    <d v="2003-08-22T00:00:00"/>
    <s v="Single Family Dwelling"/>
    <n v="1"/>
    <s v="Active Bethel Citizens"/>
    <n v="4212892"/>
    <n v="891093"/>
    <m/>
    <m/>
    <s v="FOOTE DEVELOPMENT COMPANY"/>
    <m/>
    <s v="5480 CHARLES WAY"/>
    <x v="2"/>
    <s v="Single-family detached"/>
    <x v="0"/>
    <m/>
    <x v="0"/>
    <m/>
  </r>
  <r>
    <n v="1920"/>
    <x v="0"/>
    <n v="3"/>
    <n v="2578"/>
    <n v="1"/>
    <d v="2003-08-22T00:00:00"/>
    <s v="Single Family Dwelling"/>
    <n v="1"/>
    <s v="Northeast Neighbors"/>
    <n v="4250340"/>
    <n v="896475"/>
    <m/>
    <m/>
    <s v="ANSLOW &amp; DEGENEAULT"/>
    <m/>
    <s v="2845 MARTINIQUE AVE"/>
    <x v="2"/>
    <s v="Single-family detached"/>
    <x v="0"/>
    <m/>
    <x v="0"/>
    <m/>
  </r>
  <r>
    <n v="1921"/>
    <x v="0"/>
    <n v="3"/>
    <n v="3346"/>
    <n v="1"/>
    <d v="2003-08-22T00:00:00"/>
    <s v="Single Family Dwelling"/>
    <n v="1"/>
    <s v="Northeast Neighbors"/>
    <n v="4243030"/>
    <n v="899987"/>
    <m/>
    <m/>
    <s v="WESTER KATRINA"/>
    <m/>
    <s v="3755 STERLING WOODS DR"/>
    <x v="2"/>
    <s v="Single-family detached"/>
    <x v="0"/>
    <m/>
    <x v="0"/>
    <m/>
  </r>
  <r>
    <n v="1922"/>
    <x v="0"/>
    <n v="3"/>
    <n v="3105"/>
    <n v="1"/>
    <d v="2003-08-25T00:00:00"/>
    <s v="Single Family Dwelling"/>
    <n v="1"/>
    <s v="Northeast Neighbors"/>
    <n v="4242215"/>
    <n v="896661"/>
    <m/>
    <m/>
    <s v="KNUTSON &amp; SONS"/>
    <m/>
    <s v="3182 METOLIUS DR"/>
    <x v="2"/>
    <s v="Single-family detached"/>
    <x v="0"/>
    <m/>
    <x v="0"/>
    <m/>
  </r>
  <r>
    <n v="1923"/>
    <x v="0"/>
    <n v="3"/>
    <n v="3237"/>
    <n v="1"/>
    <d v="2003-08-25T00:00:00"/>
    <s v="Single Family Dwelling"/>
    <n v="1"/>
    <s v="Northeast Neighbors"/>
    <n v="4241848"/>
    <n v="898560"/>
    <m/>
    <m/>
    <s v="PAPAZIAN MICHAEL"/>
    <m/>
    <s v="1695 CANOE RIDGE WAY"/>
    <x v="2"/>
    <s v="Single-family detached"/>
    <x v="0"/>
    <m/>
    <x v="0"/>
    <m/>
  </r>
  <r>
    <n v="1924"/>
    <x v="0"/>
    <n v="3"/>
    <n v="3477"/>
    <n v="1"/>
    <d v="2003-08-25T00:00:00"/>
    <s v="Mfg Home - Not in a Park"/>
    <n v="1"/>
    <s v="River Road Community Organization"/>
    <n v="4225955"/>
    <n v="895719"/>
    <m/>
    <m/>
    <s v="JOHNSTON FRANK"/>
    <m/>
    <s v="246 BUSHNELL LN"/>
    <x v="2"/>
    <s v="Single-family detached"/>
    <x v="0"/>
    <m/>
    <x v="0"/>
    <m/>
  </r>
  <r>
    <n v="1925"/>
    <x v="0"/>
    <n v="3"/>
    <n v="3783"/>
    <n v="1"/>
    <d v="2003-08-25T00:00:00"/>
    <s v="Mfg Home Park or Court"/>
    <n v="1"/>
    <s v="Harlow Neighbors"/>
    <n v="4250971"/>
    <n v="888295"/>
    <m/>
    <m/>
    <s v="BABCOCK HAROLD"/>
    <m/>
    <s v="3700 BABCOCK LN, Unit 127"/>
    <x v="2"/>
    <s v="Single-family detached"/>
    <x v="0"/>
    <m/>
    <x v="0"/>
    <m/>
  </r>
  <r>
    <n v="1926"/>
    <x v="0"/>
    <n v="3"/>
    <n v="3786"/>
    <n v="1"/>
    <d v="2003-08-25T00:00:00"/>
    <s v="Mfg Home Park or Court"/>
    <n v="1"/>
    <s v="Harlow Neighbors"/>
    <n v="4250971"/>
    <n v="888295"/>
    <m/>
    <m/>
    <s v="BABCOCK HAROLD"/>
    <m/>
    <s v="3700 BABCOCK LN, Unit 135"/>
    <x v="2"/>
    <s v="Single-family detached"/>
    <x v="0"/>
    <m/>
    <x v="0"/>
    <m/>
  </r>
  <r>
    <n v="1927"/>
    <x v="0"/>
    <n v="3"/>
    <n v="3875"/>
    <n v="1"/>
    <d v="2003-08-25T00:00:00"/>
    <s v="Mfg Home Park or Court"/>
    <n v="1"/>
    <s v="Northeast Neighbors"/>
    <n v="4249602"/>
    <n v="893484"/>
    <m/>
    <m/>
    <s v="WARD JACK"/>
    <m/>
    <s v="3220 CRESCENT AVE, Unit 41"/>
    <x v="2"/>
    <s v="Single-family detached"/>
    <x v="0"/>
    <m/>
    <x v="0"/>
    <m/>
  </r>
  <r>
    <n v="1928"/>
    <x v="0"/>
    <n v="3"/>
    <n v="3881"/>
    <n v="1"/>
    <d v="2003-08-25T00:00:00"/>
    <s v="Mfg Home Park or Court"/>
    <n v="1"/>
    <s v="Northeast Neighbors"/>
    <n v="4249602"/>
    <n v="893484"/>
    <m/>
    <m/>
    <s v="WARD JACK"/>
    <m/>
    <s v="3220 CRESCENT AVE, Unit 75"/>
    <x v="2"/>
    <s v="Single-family detached"/>
    <x v="0"/>
    <m/>
    <x v="0"/>
    <m/>
  </r>
  <r>
    <n v="1929"/>
    <x v="0"/>
    <n v="3"/>
    <n v="3884"/>
    <n v="1"/>
    <d v="2003-08-25T00:00:00"/>
    <s v="Mfg Home Park or Court"/>
    <n v="1"/>
    <s v="Northeast Neighbors"/>
    <n v="4249602"/>
    <n v="893484"/>
    <m/>
    <s v="Summeroaks"/>
    <s v="WARD JACK"/>
    <m/>
    <s v="3220 CRESCENT AVE, Unit 44"/>
    <x v="2"/>
    <s v="Single-family detached"/>
    <x v="0"/>
    <m/>
    <x v="0"/>
    <m/>
  </r>
  <r>
    <n v="1930"/>
    <x v="0"/>
    <n v="3"/>
    <n v="3886"/>
    <n v="1"/>
    <d v="2003-08-25T00:00:00"/>
    <s v="Mfg Home Park or Court"/>
    <n v="1"/>
    <s v="Northeast Neighbors"/>
    <n v="4249602"/>
    <n v="893484"/>
    <m/>
    <s v="Summeroaks MHP"/>
    <s v="SUMMEROAKS PARK LLC"/>
    <m/>
    <s v="3220 CRESCENT AVE, Unit 43"/>
    <x v="2"/>
    <s v="Single-family detached"/>
    <x v="0"/>
    <m/>
    <x v="0"/>
    <m/>
  </r>
  <r>
    <n v="1931"/>
    <x v="0"/>
    <n v="3"/>
    <n v="3888"/>
    <n v="1"/>
    <d v="2003-08-25T00:00:00"/>
    <s v="Mfg Home Park or Court"/>
    <n v="1"/>
    <s v="Northeast Neighbors"/>
    <n v="4249602"/>
    <n v="893484"/>
    <m/>
    <s v="Summeroaks MHP"/>
    <s v="SUMMEROAKS PARK LLC"/>
    <m/>
    <s v="3220 CRESCENT AVE, Unit 42"/>
    <x v="2"/>
    <s v="Single-family detached"/>
    <x v="0"/>
    <m/>
    <x v="0"/>
    <m/>
  </r>
  <r>
    <n v="1932"/>
    <x v="0"/>
    <n v="3"/>
    <n v="2922"/>
    <n v="1"/>
    <d v="2003-08-27T00:00:00"/>
    <s v="Single Family Dwelling"/>
    <n v="1"/>
    <s v="Active Bethel Citizens"/>
    <n v="4212281"/>
    <n v="889257"/>
    <m/>
    <m/>
    <s v="HAYDEN HOMES"/>
    <m/>
    <s v="1222 BROWER AVE"/>
    <x v="2"/>
    <s v="Single-family detached"/>
    <x v="0"/>
    <m/>
    <x v="0"/>
    <m/>
  </r>
  <r>
    <n v="1933"/>
    <x v="0"/>
    <n v="3"/>
    <n v="2925"/>
    <n v="1"/>
    <d v="2003-08-27T00:00:00"/>
    <s v="Single Family Dwelling"/>
    <n v="1"/>
    <s v="Active Bethel Citizens"/>
    <n v="4212283"/>
    <n v="889318"/>
    <m/>
    <m/>
    <s v="HAYDEN HOMES"/>
    <m/>
    <s v="1234 BROWER AVE"/>
    <x v="2"/>
    <s v="Single-family detached"/>
    <x v="0"/>
    <m/>
    <x v="0"/>
    <m/>
  </r>
  <r>
    <n v="1934"/>
    <x v="0"/>
    <n v="3"/>
    <n v="3177"/>
    <n v="1"/>
    <d v="2003-08-27T00:00:00"/>
    <s v="Single Family Dwelling"/>
    <n v="1"/>
    <s v="Active Bethel Citizens"/>
    <n v="4212424"/>
    <n v="889100"/>
    <m/>
    <m/>
    <s v="HAYDEN HOMES"/>
    <m/>
    <s v="5650 DONOHOE AVE"/>
    <x v="2"/>
    <s v="Single-family detached"/>
    <x v="0"/>
    <m/>
    <x v="0"/>
    <m/>
  </r>
  <r>
    <n v="1935"/>
    <x v="0"/>
    <n v="3"/>
    <n v="3179"/>
    <n v="1"/>
    <d v="2003-08-27T00:00:00"/>
    <s v="Single Family Dwelling"/>
    <n v="1"/>
    <s v="Active Bethel Citizens"/>
    <n v="4212364"/>
    <n v="889104"/>
    <m/>
    <m/>
    <s v="HAYDEN HOMES"/>
    <m/>
    <s v="5662 DONOHOE AVE"/>
    <x v="2"/>
    <s v="Single-family detached"/>
    <x v="0"/>
    <m/>
    <x v="0"/>
    <m/>
  </r>
  <r>
    <n v="1936"/>
    <x v="0"/>
    <n v="3"/>
    <n v="3180"/>
    <n v="1"/>
    <d v="2003-08-27T00:00:00"/>
    <s v="Single Family Dwelling"/>
    <n v="1"/>
    <s v="Active Bethel Citizens"/>
    <n v="4212446"/>
    <n v="889252"/>
    <m/>
    <m/>
    <s v="HAYDEN HOMES"/>
    <m/>
    <s v="1219 BROWER AVE"/>
    <x v="2"/>
    <s v="Single-family detached"/>
    <x v="0"/>
    <m/>
    <x v="0"/>
    <m/>
  </r>
  <r>
    <n v="1937"/>
    <x v="0"/>
    <n v="3"/>
    <n v="3181"/>
    <n v="1"/>
    <d v="2003-08-27T00:00:00"/>
    <s v="Single Family Dwelling"/>
    <n v="1"/>
    <s v="Active Bethel Citizens"/>
    <n v="4212448"/>
    <n v="889311"/>
    <m/>
    <m/>
    <s v="HAYDEN HOMES"/>
    <m/>
    <s v="1229 BROWER AVE"/>
    <x v="2"/>
    <s v="Single-family detached"/>
    <x v="0"/>
    <m/>
    <x v="0"/>
    <m/>
  </r>
  <r>
    <n v="1938"/>
    <x v="0"/>
    <n v="3"/>
    <n v="3182"/>
    <n v="1"/>
    <d v="2003-08-27T00:00:00"/>
    <s v="Single Family Dwelling"/>
    <n v="1"/>
    <s v="Active Bethel Citizens"/>
    <n v="4212457"/>
    <n v="889489"/>
    <m/>
    <m/>
    <s v="HAYDEN HOMES"/>
    <m/>
    <s v="1281 BROWER AVE"/>
    <x v="2"/>
    <s v="Single-family detached"/>
    <x v="0"/>
    <m/>
    <x v="0"/>
    <m/>
  </r>
  <r>
    <n v="1939"/>
    <x v="0"/>
    <n v="3"/>
    <n v="3183"/>
    <n v="1"/>
    <d v="2003-08-27T00:00:00"/>
    <s v="Single Family Dwelling"/>
    <n v="1"/>
    <s v="Active Bethel Citizens"/>
    <n v="4212453"/>
    <n v="889429"/>
    <m/>
    <m/>
    <s v="HAYDEN HOMES"/>
    <m/>
    <s v="1263 BROWER AVE"/>
    <x v="2"/>
    <s v="Single-family detached"/>
    <x v="0"/>
    <m/>
    <x v="0"/>
    <m/>
  </r>
  <r>
    <n v="1940"/>
    <x v="0"/>
    <n v="3"/>
    <n v="3522"/>
    <n v="1"/>
    <d v="2003-08-27T00:00:00"/>
    <s v="Single Family Dwelling"/>
    <n v="1"/>
    <s v="Southeast Neighbors"/>
    <n v="4245184"/>
    <n v="862246"/>
    <m/>
    <m/>
    <s v="THOMPSON JOHN J &amp; RENEE L"/>
    <m/>
    <s v="4524 PADDOCK DR"/>
    <x v="2"/>
    <s v="Single-family detached"/>
    <x v="0"/>
    <m/>
    <x v="0"/>
    <m/>
  </r>
  <r>
    <n v="1941"/>
    <x v="0"/>
    <n v="3"/>
    <n v="4081"/>
    <n v="1"/>
    <d v="2003-08-28T00:00:00"/>
    <s v="Mfg Home Park or Court"/>
    <n v="1"/>
    <s v="Northeast Neighbors"/>
    <n v="4249602"/>
    <n v="893484"/>
    <m/>
    <s v="Summeroaks MHP"/>
    <s v="SUMMEROAKS PARK LLC"/>
    <m/>
    <s v="3220 CRESCENT AVE, Unit 57"/>
    <x v="2"/>
    <s v="Single-family detached"/>
    <x v="0"/>
    <m/>
    <x v="0"/>
    <m/>
  </r>
  <r>
    <n v="1942"/>
    <x v="0"/>
    <n v="3"/>
    <n v="3017"/>
    <n v="1"/>
    <d v="2003-08-29T00:00:00"/>
    <s v="Single Family Dwelling"/>
    <n v="1"/>
    <s v="Active Bethel Citizens"/>
    <n v="4215646"/>
    <n v="893527"/>
    <m/>
    <m/>
    <s v="ANDERSON AMY"/>
    <m/>
    <s v="2184 W IRWIN WAY"/>
    <x v="2"/>
    <s v="Single-family detached"/>
    <x v="0"/>
    <m/>
    <x v="0"/>
    <m/>
  </r>
  <r>
    <n v="1943"/>
    <x v="0"/>
    <n v="3"/>
    <n v="3129"/>
    <n v="1"/>
    <d v="2003-09-03T00:00:00"/>
    <s v="Single Family Dwelling"/>
    <n v="1"/>
    <s v="Goodpasture Island Neighbors"/>
    <n v="4236555"/>
    <n v="895406"/>
    <m/>
    <m/>
    <s v="OREGON ESTATES LLC"/>
    <m/>
    <s v="3355 RIVERPLACE DR"/>
    <x v="2"/>
    <s v="Single-family detached"/>
    <x v="0"/>
    <m/>
    <x v="0"/>
    <m/>
  </r>
  <r>
    <n v="1944"/>
    <x v="0"/>
    <n v="3"/>
    <n v="3512"/>
    <n v="1"/>
    <d v="2003-09-03T00:00:00"/>
    <s v="Single Family Dwelling"/>
    <n v="1"/>
    <s v="Northeast Neighbors"/>
    <n v="4242759"/>
    <n v="899728"/>
    <m/>
    <m/>
    <s v="WESTER KATRINA"/>
    <m/>
    <s v="1958 CRIMSON AVE"/>
    <x v="2"/>
    <s v="Single-family detached"/>
    <x v="0"/>
    <m/>
    <x v="0"/>
    <m/>
  </r>
  <r>
    <n v="1945"/>
    <x v="0"/>
    <n v="3"/>
    <n v="3408"/>
    <n v="1"/>
    <d v="2003-09-04T00:00:00"/>
    <s v="Secondary Dwelling Unit"/>
    <n v="1"/>
    <s v="Jefferson Westside Neighbors"/>
    <n v="4237954"/>
    <n v="877085"/>
    <m/>
    <m/>
    <s v="IVERSON BOYD"/>
    <m/>
    <s v="1401 LAWRENCE ALY"/>
    <x v="2"/>
    <s v="Single-family detached"/>
    <x v="0"/>
    <m/>
    <x v="0"/>
    <m/>
  </r>
  <r>
    <n v="1946"/>
    <x v="0"/>
    <n v="3"/>
    <n v="3872"/>
    <n v="1"/>
    <d v="2003-09-05T00:00:00"/>
    <s v="Single Family Dwelling"/>
    <n v="1"/>
    <s v="Active Bethel Citizens"/>
    <n v="4213563"/>
    <n v="890768"/>
    <m/>
    <m/>
    <s v="FOOTE MIKE"/>
    <m/>
    <s v="1687 RILEY LN"/>
    <x v="2"/>
    <s v="Single-family detached"/>
    <x v="0"/>
    <m/>
    <x v="0"/>
    <m/>
  </r>
  <r>
    <n v="1947"/>
    <x v="0"/>
    <n v="3"/>
    <n v="3873"/>
    <n v="1"/>
    <d v="2003-09-05T00:00:00"/>
    <s v="Single Family Dwelling"/>
    <n v="1"/>
    <s v="Active Bethel Citizens"/>
    <n v="4213566"/>
    <n v="890831"/>
    <m/>
    <m/>
    <s v="FOOTE DEVELOPMENT COMPANY"/>
    <m/>
    <s v="5268 JEFFREY WAY"/>
    <x v="2"/>
    <s v="Single-family detached"/>
    <x v="0"/>
    <m/>
    <x v="0"/>
    <m/>
  </r>
  <r>
    <n v="1948"/>
    <x v="0"/>
    <n v="3"/>
    <n v="3874"/>
    <n v="1"/>
    <d v="2003-09-05T00:00:00"/>
    <s v="Single Family Dwelling"/>
    <n v="1"/>
    <s v="Active Bethel Citizens"/>
    <n v="4213519"/>
    <n v="890769"/>
    <m/>
    <m/>
    <s v="FOOTE MIKE"/>
    <m/>
    <s v="1683 RILEY LN"/>
    <x v="2"/>
    <s v="Single-family detached"/>
    <x v="0"/>
    <m/>
    <x v="0"/>
    <m/>
  </r>
  <r>
    <n v="1949"/>
    <x v="0"/>
    <n v="3"/>
    <n v="2624"/>
    <n v="1"/>
    <d v="2003-09-08T00:00:00"/>
    <s v="Single Family Dwelling"/>
    <n v="1"/>
    <s v="Southeast Neighbors"/>
    <n v="4246908"/>
    <n v="863129"/>
    <m/>
    <m/>
    <s v="BRUNT RON &amp; ELIZABETH"/>
    <m/>
    <s v="4332 WENDELL LN"/>
    <x v="2"/>
    <s v="Single-family detached"/>
    <x v="0"/>
    <m/>
    <x v="0"/>
    <m/>
  </r>
  <r>
    <n v="1950"/>
    <x v="0"/>
    <n v="3"/>
    <n v="2921"/>
    <n v="1"/>
    <d v="2003-09-08T00:00:00"/>
    <s v="Single Family Dwelling"/>
    <n v="1"/>
    <s v="Active Bethel Citizens"/>
    <n v="4212244"/>
    <n v="889107"/>
    <m/>
    <m/>
    <s v="HAYDEN HOMES"/>
    <m/>
    <s v="5696 DONOHOE AVE"/>
    <x v="2"/>
    <s v="Single-family detached"/>
    <x v="0"/>
    <m/>
    <x v="0"/>
    <m/>
  </r>
  <r>
    <n v="1951"/>
    <x v="0"/>
    <n v="3"/>
    <n v="2923"/>
    <n v="1"/>
    <d v="2003-09-08T00:00:00"/>
    <s v="Single Family Dwelling"/>
    <n v="1"/>
    <s v="Active Bethel Citizens"/>
    <n v="4212289"/>
    <n v="889495"/>
    <m/>
    <m/>
    <s v="HAYDEN HOMES"/>
    <m/>
    <s v="1286 BROWER AVE"/>
    <x v="2"/>
    <s v="Single-family detached"/>
    <x v="0"/>
    <m/>
    <x v="0"/>
    <m/>
  </r>
  <r>
    <n v="1952"/>
    <x v="0"/>
    <n v="3"/>
    <n v="2924"/>
    <n v="1"/>
    <d v="2003-09-08T00:00:00"/>
    <s v="Single Family Dwelling"/>
    <n v="1"/>
    <s v="Active Bethel Citizens"/>
    <n v="4212287"/>
    <n v="889437"/>
    <m/>
    <m/>
    <s v="HAYDEN HOMES"/>
    <m/>
    <s v="1268 BROWER AVE"/>
    <x v="2"/>
    <s v="Single-family detached"/>
    <x v="0"/>
    <m/>
    <x v="0"/>
    <m/>
  </r>
  <r>
    <n v="1953"/>
    <x v="0"/>
    <n v="3"/>
    <n v="2927"/>
    <n v="1"/>
    <d v="2003-09-08T00:00:00"/>
    <s v="Single Family Dwelling"/>
    <n v="1"/>
    <s v="Active Bethel Citizens"/>
    <n v="4212303"/>
    <n v="889104"/>
    <m/>
    <m/>
    <s v="HAYDEN HOMES"/>
    <m/>
    <s v="5674 DONOHOE AVE"/>
    <x v="2"/>
    <s v="Single-family detached"/>
    <x v="0"/>
    <m/>
    <x v="0"/>
    <m/>
  </r>
  <r>
    <n v="1954"/>
    <x v="0"/>
    <n v="3"/>
    <n v="3274"/>
    <n v="1"/>
    <d v="2003-09-08T00:00:00"/>
    <s v="Single Family Dwelling"/>
    <n v="1"/>
    <s v="Churchill Area Neighbors"/>
    <n v="4228425"/>
    <n v="873927"/>
    <m/>
    <m/>
    <s v="MCKAY A BRUCE"/>
    <m/>
    <s v="2645 HIGHLAND OAKS DR"/>
    <x v="2"/>
    <s v="Single-family detached"/>
    <x v="0"/>
    <m/>
    <x v="0"/>
    <m/>
  </r>
  <r>
    <n v="1955"/>
    <x v="0"/>
    <n v="3"/>
    <n v="3345"/>
    <n v="1"/>
    <d v="2003-09-08T00:00:00"/>
    <s v="Single Family Dwelling"/>
    <n v="1"/>
    <s v="Goodpasture Island Neighbors"/>
    <n v="4235897"/>
    <n v="894788"/>
    <m/>
    <m/>
    <s v="BRUCE WIECHERT CUSTOM HOMES"/>
    <m/>
    <s v="3128 RIVERPLACE DR"/>
    <x v="2"/>
    <s v="Single-family detached"/>
    <x v="0"/>
    <m/>
    <x v="0"/>
    <m/>
  </r>
  <r>
    <n v="1956"/>
    <x v="0"/>
    <n v="3"/>
    <n v="3677"/>
    <n v="1"/>
    <d v="2003-09-08T00:00:00"/>
    <s v="Single Family Dwelling"/>
    <n v="1"/>
    <s v="Active Bethel Citizens"/>
    <n v="4210487"/>
    <n v="890292"/>
    <m/>
    <m/>
    <s v="BRUCE WIECHERT CUSTOM HOMES"/>
    <m/>
    <s v="5954 JORDAN DR"/>
    <x v="2"/>
    <s v="Single-family detached"/>
    <x v="0"/>
    <m/>
    <x v="0"/>
    <m/>
  </r>
  <r>
    <n v="1957"/>
    <x v="0"/>
    <n v="3"/>
    <n v="1257"/>
    <n v="1"/>
    <d v="2003-09-09T00:00:00"/>
    <s v="Apartment  1-4 Units"/>
    <n v="4"/>
    <s v="West University Neighbors"/>
    <n v="4241796"/>
    <n v="875712"/>
    <m/>
    <m/>
    <s v="SITTNER FREDDIE"/>
    <m/>
    <s v="1745 PATTERSON ALY"/>
    <x v="2"/>
    <s v="Two to four units"/>
    <x v="1"/>
    <m/>
    <x v="1"/>
    <s v="Yes"/>
  </r>
  <r>
    <n v="1958"/>
    <x v="0"/>
    <n v="3"/>
    <n v="2256"/>
    <n v="1"/>
    <d v="2003-09-09T00:00:00"/>
    <s v="Single Family Dwelling"/>
    <n v="1"/>
    <s v="Churchill Area Neighbors"/>
    <n v="4228239"/>
    <n v="870909"/>
    <m/>
    <m/>
    <s v="LEYBA ERIC &amp; HEIDI"/>
    <m/>
    <s v="2685 SUNCREST AVE"/>
    <x v="2"/>
    <s v="Single-family detached"/>
    <x v="0"/>
    <m/>
    <x v="0"/>
    <m/>
  </r>
  <r>
    <n v="1959"/>
    <x v="0"/>
    <n v="3"/>
    <n v="3637"/>
    <n v="1"/>
    <d v="2003-09-09T00:00:00"/>
    <s v="Single Family Dwelling"/>
    <n v="1"/>
    <s v="Harlow Neighbors"/>
    <n v="4250605"/>
    <n v="880518"/>
    <m/>
    <m/>
    <s v="FOGELSTROM CO"/>
    <m/>
    <s v="464 COVEY LN"/>
    <x v="2"/>
    <s v="Single-family detached"/>
    <x v="0"/>
    <m/>
    <x v="0"/>
    <m/>
  </r>
  <r>
    <n v="1960"/>
    <x v="0"/>
    <n v="3"/>
    <n v="3905"/>
    <n v="1"/>
    <d v="2003-09-09T00:00:00"/>
    <s v="Single Family Dwelling"/>
    <n v="1"/>
    <s v="Active Bethel Citizens"/>
    <n v="4213522"/>
    <n v="890833"/>
    <m/>
    <m/>
    <s v="FOOTE DEVELOPMENT COMPANY"/>
    <m/>
    <s v="1699 RILEY LN"/>
    <x v="2"/>
    <s v="Single-family detached"/>
    <x v="0"/>
    <m/>
    <x v="0"/>
    <m/>
  </r>
  <r>
    <n v="1961"/>
    <x v="0"/>
    <n v="3"/>
    <n v="3908"/>
    <n v="1"/>
    <d v="2003-09-09T00:00:00"/>
    <s v="Single Family Dwelling"/>
    <n v="1"/>
    <s v="Active Bethel Citizens"/>
    <n v="4213605"/>
    <n v="890767"/>
    <m/>
    <m/>
    <s v="FOOTE DEVELOPMENT COMPANY"/>
    <m/>
    <s v="1691 RILEY LN"/>
    <x v="2"/>
    <s v="Single-family detached"/>
    <x v="0"/>
    <m/>
    <x v="0"/>
    <m/>
  </r>
  <r>
    <n v="1962"/>
    <x v="0"/>
    <n v="3"/>
    <n v="3309"/>
    <n v="1"/>
    <d v="2003-09-10T00:00:00"/>
    <s v="Single Family Dwelling"/>
    <n v="1"/>
    <s v="Northeast Neighbors"/>
    <n v="4243515"/>
    <n v="897740"/>
    <m/>
    <m/>
    <s v="QUALITY HOMES"/>
    <m/>
    <s v="3347 GILHAM RD"/>
    <x v="2"/>
    <s v="Single-family detached"/>
    <x v="0"/>
    <m/>
    <x v="0"/>
    <m/>
  </r>
  <r>
    <n v="1963"/>
    <x v="0"/>
    <n v="3"/>
    <n v="3458"/>
    <n v="1"/>
    <d v="2003-09-10T00:00:00"/>
    <s v="Mfg Home - Not in a Park"/>
    <n v="1"/>
    <s v="Active Bethel Citizens"/>
    <n v="4214825"/>
    <n v="890215"/>
    <m/>
    <m/>
    <s v="EUGENE SALES CENTER"/>
    <m/>
    <s v="5429 OLYMPIC CIR"/>
    <x v="2"/>
    <s v="Single-family detached"/>
    <x v="0"/>
    <m/>
    <x v="0"/>
    <m/>
  </r>
  <r>
    <n v="1964"/>
    <x v="0"/>
    <n v="3"/>
    <n v="3608"/>
    <n v="1"/>
    <d v="2003-09-10T00:00:00"/>
    <s v="Single Family Dwelling"/>
    <n v="1"/>
    <s v="Active Bethel Citizens"/>
    <n v="4210700"/>
    <n v="890435"/>
    <m/>
    <m/>
    <s v="BRUCE WIECHERT CUSTOM HOMES"/>
    <m/>
    <s v="5919 JORDAN DR"/>
    <x v="2"/>
    <s v="Single-family detached"/>
    <x v="0"/>
    <m/>
    <x v="0"/>
    <m/>
  </r>
  <r>
    <n v="1965"/>
    <x v="0"/>
    <n v="3"/>
    <n v="3697"/>
    <n v="1"/>
    <d v="2003-09-10T00:00:00"/>
    <s v="Single Family Dwelling"/>
    <n v="1"/>
    <s v="Active Bethel Citizens"/>
    <n v="4210276"/>
    <n v="890699"/>
    <m/>
    <m/>
    <s v="BRUCE WIECHERT CUSTOM HOMES"/>
    <m/>
    <s v="5991 LANDMARK LN"/>
    <x v="2"/>
    <s v="Single-family detached"/>
    <x v="0"/>
    <m/>
    <x v="0"/>
    <m/>
  </r>
  <r>
    <n v="1966"/>
    <x v="0"/>
    <n v="3"/>
    <n v="3938"/>
    <n v="1"/>
    <d v="2003-09-10T00:00:00"/>
    <s v="Single Family Dwelling"/>
    <n v="1"/>
    <s v="Active Bethel Citizens"/>
    <n v="4210312"/>
    <n v="890545"/>
    <m/>
    <m/>
    <s v="BRUCE WIECHERT CUSTOM HOMES"/>
    <m/>
    <s v="5984 LANDMARK LN"/>
    <x v="2"/>
    <s v="Single-family detached"/>
    <x v="0"/>
    <m/>
    <x v="0"/>
    <m/>
  </r>
  <r>
    <n v="1967"/>
    <x v="0"/>
    <n v="3"/>
    <n v="3939"/>
    <n v="1"/>
    <d v="2003-09-10T00:00:00"/>
    <s v="Single Family Dwelling"/>
    <n v="1"/>
    <s v="Active Bethel Citizens"/>
    <n v="4210378"/>
    <n v="890452"/>
    <m/>
    <m/>
    <s v="BRUCE WIECHERT CUSTOM HOMES"/>
    <m/>
    <s v="5961 JORDAN DR"/>
    <x v="2"/>
    <s v="Single-family detached"/>
    <x v="0"/>
    <m/>
    <x v="0"/>
    <m/>
  </r>
  <r>
    <n v="1968"/>
    <x v="0"/>
    <n v="3"/>
    <n v="3643"/>
    <n v="1"/>
    <d v="2003-09-11T00:00:00"/>
    <s v="Single Family Dwelling"/>
    <n v="1"/>
    <s v="Harlow Neighbors"/>
    <n v="4250371"/>
    <n v="889273"/>
    <m/>
    <m/>
    <s v="MELTEBEKE CONSTRUCTION DBA"/>
    <m/>
    <s v="3351 ROSEMONT WAY"/>
    <x v="2"/>
    <s v="Single-family detached"/>
    <x v="0"/>
    <m/>
    <x v="0"/>
    <m/>
  </r>
  <r>
    <n v="1969"/>
    <x v="0"/>
    <n v="3"/>
    <n v="3676"/>
    <n v="1"/>
    <d v="2003-09-11T00:00:00"/>
    <s v="Single Family Dwelling"/>
    <n v="1"/>
    <s v="Active Bethel Citizens"/>
    <n v="4210420"/>
    <n v="890693"/>
    <m/>
    <m/>
    <s v="BRUCE WIECHERT CUSTOM HOMES"/>
    <m/>
    <s v="5963 LANDMARK LN"/>
    <x v="2"/>
    <s v="Single-family detached"/>
    <x v="0"/>
    <m/>
    <x v="0"/>
    <m/>
  </r>
  <r>
    <n v="1970"/>
    <x v="0"/>
    <n v="3"/>
    <n v="3428"/>
    <n v="1"/>
    <d v="2003-09-12T00:00:00"/>
    <s v="Single Family Dwelling"/>
    <n v="1"/>
    <s v="Santa Clara Community Organization"/>
    <n v="4228586"/>
    <n v="901473"/>
    <m/>
    <m/>
    <s v="CASCADE DOOR WINDOW &amp; CONSTRUCTION"/>
    <m/>
    <s v="231 FOXGLOVE AVE"/>
    <x v="2"/>
    <s v="Single-family detached"/>
    <x v="0"/>
    <m/>
    <x v="0"/>
    <m/>
  </r>
  <r>
    <n v="1971"/>
    <x v="0"/>
    <n v="3"/>
    <n v="3560"/>
    <n v="1"/>
    <d v="2003-09-12T00:00:00"/>
    <s v="Mfg Home - Not in a Park"/>
    <n v="1"/>
    <s v="River Road Community Organization"/>
    <n v="4229088"/>
    <n v="893597"/>
    <m/>
    <m/>
    <s v="LACHANCE RICHARD D &amp; DEE A"/>
    <m/>
    <s v="1575 DALTON DR"/>
    <x v="2"/>
    <s v="Single-family detached"/>
    <x v="0"/>
    <m/>
    <x v="0"/>
    <m/>
  </r>
  <r>
    <n v="1972"/>
    <x v="0"/>
    <n v="3"/>
    <n v="3847"/>
    <n v="1"/>
    <d v="2003-09-12T00:00:00"/>
    <s v="Single Family Dwelling"/>
    <n v="1"/>
    <s v="Crest Drive Citizens Association"/>
    <n v="4232809"/>
    <n v="868775"/>
    <m/>
    <m/>
    <s v="HANSEN JOHN &amp; EVA"/>
    <m/>
    <s v="1790 WHITE OAK DR"/>
    <x v="2"/>
    <s v="Single-family detached"/>
    <x v="0"/>
    <m/>
    <x v="0"/>
    <m/>
  </r>
  <r>
    <n v="1973"/>
    <x v="0"/>
    <n v="3"/>
    <n v="3940"/>
    <n v="1"/>
    <d v="2003-09-12T00:00:00"/>
    <s v="Single Family Dwelling"/>
    <n v="1"/>
    <s v="Active Bethel Citizens"/>
    <n v="4210309"/>
    <n v="890453"/>
    <m/>
    <m/>
    <s v="BRUCE WIECHERT CUSTOM HOMES"/>
    <m/>
    <s v="5975 JORDAN DR"/>
    <x v="2"/>
    <s v="Single-family detached"/>
    <x v="0"/>
    <m/>
    <x v="0"/>
    <m/>
  </r>
  <r>
    <n v="1974"/>
    <x v="0"/>
    <n v="3"/>
    <n v="4209"/>
    <n v="1"/>
    <d v="2003-09-12T00:00:00"/>
    <s v="Mfg Home Park or Court"/>
    <n v="1"/>
    <s v="Harlow Neighbors"/>
    <n v="4250971"/>
    <n v="888295"/>
    <m/>
    <s v="Camelot Village MHP"/>
    <s v="BABCOCK HAROLD"/>
    <m/>
    <s v="3700 BABCOCK LN, Unit 134"/>
    <x v="2"/>
    <s v="Single-family detached"/>
    <x v="0"/>
    <m/>
    <x v="0"/>
    <m/>
  </r>
  <r>
    <n v="1975"/>
    <x v="0"/>
    <n v="3"/>
    <n v="3184"/>
    <n v="1"/>
    <d v="2003-09-17T00:00:00"/>
    <s v="Single Family Dwelling"/>
    <n v="1"/>
    <s v="Active Bethel Citizens"/>
    <n v="4212450"/>
    <n v="889371"/>
    <m/>
    <m/>
    <s v="HAYDEN HOMES"/>
    <m/>
    <s v="1255 BROWER AVE"/>
    <x v="2"/>
    <s v="Single-family detached"/>
    <x v="0"/>
    <m/>
    <x v="0"/>
    <m/>
  </r>
  <r>
    <n v="1976"/>
    <x v="0"/>
    <n v="3"/>
    <n v="3427"/>
    <n v="1"/>
    <d v="2003-09-17T00:00:00"/>
    <s v="Single Family Dwelling"/>
    <n v="1"/>
    <s v="Northeast Neighbors"/>
    <n v="4244488"/>
    <n v="894320"/>
    <m/>
    <m/>
    <s v="RUHOFF HOMEBUILDERS INC"/>
    <m/>
    <s v="2613 BENSON LN"/>
    <x v="2"/>
    <s v="Single-family detached"/>
    <x v="0"/>
    <m/>
    <x v="0"/>
    <m/>
  </r>
  <r>
    <n v="1977"/>
    <x v="0"/>
    <n v="3"/>
    <n v="3434"/>
    <n v="1"/>
    <d v="2003-09-17T00:00:00"/>
    <s v="Single Family Dwelling"/>
    <n v="1"/>
    <s v="Active Bethel Citizens"/>
    <n v="4223016"/>
    <n v="891902"/>
    <m/>
    <m/>
    <s v="MASADA DEVELOPMENT INC"/>
    <m/>
    <s v="3785 DOVE LN"/>
    <x v="2"/>
    <s v="Single-family detached"/>
    <x v="0"/>
    <m/>
    <x v="0"/>
    <m/>
  </r>
  <r>
    <n v="1978"/>
    <x v="0"/>
    <n v="3"/>
    <n v="3502"/>
    <n v="1"/>
    <d v="2003-09-17T00:00:00"/>
    <s v="Single Family Dwelling"/>
    <n v="1"/>
    <s v="Active Bethel Citizens"/>
    <n v="4217195"/>
    <n v="894346"/>
    <m/>
    <m/>
    <s v="PADDOCK CONSTRUCTION DBA"/>
    <m/>
    <s v="2218 BLUE HERON LN"/>
    <x v="2"/>
    <s v="Single-family detached"/>
    <x v="0"/>
    <m/>
    <x v="0"/>
    <m/>
  </r>
  <r>
    <n v="1979"/>
    <x v="0"/>
    <n v="3"/>
    <n v="3600"/>
    <n v="1"/>
    <d v="2003-09-17T00:00:00"/>
    <s v="Single Family Dwelling"/>
    <n v="1"/>
    <s v="Churchill Area Neighbors"/>
    <n v="4226574"/>
    <n v="874305"/>
    <m/>
    <m/>
    <s v="FULLER DAMOND &amp; EVELYN"/>
    <m/>
    <s v="2234 TODD ST"/>
    <x v="2"/>
    <s v="Single-family detached"/>
    <x v="0"/>
    <m/>
    <x v="0"/>
    <m/>
  </r>
  <r>
    <n v="1980"/>
    <x v="0"/>
    <n v="3"/>
    <n v="3729"/>
    <n v="1"/>
    <d v="2003-09-17T00:00:00"/>
    <s v="Single Family Dwelling"/>
    <n v="1"/>
    <s v="Churchill Area Neighbors"/>
    <n v="4224385"/>
    <n v="869440"/>
    <m/>
    <m/>
    <s v="BREEDEN BROS INC--DUPLICATE"/>
    <m/>
    <s v="3297 TIMBERLINE DR"/>
    <x v="2"/>
    <s v="Single-family detached"/>
    <x v="0"/>
    <m/>
    <x v="0"/>
    <m/>
  </r>
  <r>
    <n v="1981"/>
    <x v="0"/>
    <n v="3"/>
    <n v="3871"/>
    <n v="1"/>
    <d v="2003-09-17T00:00:00"/>
    <s v="Single Family Dwelling"/>
    <n v="1"/>
    <s v="River Road Community Organization"/>
    <n v="4230197"/>
    <n v="892105"/>
    <m/>
    <m/>
    <s v="MELTON FLOYD"/>
    <m/>
    <s v="1370 ANDERSEN LN"/>
    <x v="2"/>
    <s v="Single-family detached"/>
    <x v="0"/>
    <m/>
    <x v="0"/>
    <m/>
  </r>
  <r>
    <n v="1982"/>
    <x v="0"/>
    <n v="3"/>
    <n v="2399"/>
    <n v="1"/>
    <d v="2003-09-18T00:00:00"/>
    <s v="Single Family Dwelling"/>
    <n v="1"/>
    <s v="Active Bethel Citizens"/>
    <n v="4212858"/>
    <n v="891279"/>
    <m/>
    <m/>
    <s v="FOOTE DEVELOPMENT COMPANY"/>
    <m/>
    <s v="1763 MERLIN WAY"/>
    <x v="2"/>
    <s v="Single-family detached"/>
    <x v="0"/>
    <m/>
    <x v="0"/>
    <m/>
  </r>
  <r>
    <n v="1983"/>
    <x v="0"/>
    <n v="3"/>
    <n v="2400"/>
    <n v="1"/>
    <d v="2003-09-18T00:00:00"/>
    <s v="Single Family Dwelling"/>
    <n v="1"/>
    <s v="Active Bethel Citizens"/>
    <n v="4212859"/>
    <n v="891329"/>
    <m/>
    <m/>
    <s v="FOOTE DEVELOPMENT COMPANY"/>
    <m/>
    <s v="1769 MERLIN WAY"/>
    <x v="2"/>
    <s v="Single-family detached"/>
    <x v="0"/>
    <m/>
    <x v="0"/>
    <m/>
  </r>
  <r>
    <n v="1984"/>
    <x v="0"/>
    <n v="3"/>
    <n v="2291"/>
    <n v="1"/>
    <d v="2003-09-19T00:00:00"/>
    <s v="Single Family Dwelling"/>
    <n v="1"/>
    <s v="Santa Clara Community Organization"/>
    <n v="4227104"/>
    <n v="909517"/>
    <m/>
    <m/>
    <s v="PRODUCTION MANAGEMENT"/>
    <m/>
    <s v="10 DANIEL DR"/>
    <x v="2"/>
    <s v="Single-family detached"/>
    <x v="0"/>
    <m/>
    <x v="0"/>
    <m/>
  </r>
  <r>
    <n v="1985"/>
    <x v="0"/>
    <n v="3"/>
    <n v="4039"/>
    <n v="1"/>
    <d v="2003-09-22T00:00:00"/>
    <s v="Single Family Dwelling"/>
    <n v="1"/>
    <s v="Santa Clara Community Organization"/>
    <n v="4227346"/>
    <n v="908980"/>
    <m/>
    <m/>
    <s v="PATRICK HOMES INC"/>
    <m/>
    <s v="43 SPRINGWOOD DR"/>
    <x v="2"/>
    <s v="Single-family detached"/>
    <x v="0"/>
    <m/>
    <x v="0"/>
    <m/>
  </r>
  <r>
    <n v="1986"/>
    <x v="0"/>
    <n v="3"/>
    <n v="2550"/>
    <n v="1"/>
    <d v="2003-09-23T00:00:00"/>
    <s v="Single Family Dwelling"/>
    <n v="1"/>
    <s v="Santa Clara Community Organization"/>
    <n v="4227942"/>
    <n v="908781"/>
    <m/>
    <m/>
    <s v="RUHOFF HOMEBUILDERS INC"/>
    <m/>
    <s v="114 SPRINGWOOD DR"/>
    <x v="2"/>
    <s v="Single-family detached"/>
    <x v="0"/>
    <m/>
    <x v="0"/>
    <m/>
  </r>
  <r>
    <n v="1987"/>
    <x v="0"/>
    <n v="3"/>
    <n v="3609"/>
    <n v="1"/>
    <d v="2003-09-23T00:00:00"/>
    <s v="Single Family Dwelling"/>
    <n v="1"/>
    <s v="Active Bethel Citizens"/>
    <n v="4210704"/>
    <n v="890526"/>
    <m/>
    <m/>
    <s v="BRUCE WIECHERT CUSTOM HOMES"/>
    <m/>
    <s v="5918 LANDMARK LN"/>
    <x v="2"/>
    <s v="Single-family detached"/>
    <x v="0"/>
    <m/>
    <x v="0"/>
    <m/>
  </r>
  <r>
    <n v="1988"/>
    <x v="0"/>
    <n v="3"/>
    <n v="3703"/>
    <n v="1"/>
    <d v="2003-09-23T00:00:00"/>
    <s v="Single Family Dwelling"/>
    <n v="1"/>
    <s v="Northeast Neighbors"/>
    <n v="4242735"/>
    <n v="899145"/>
    <m/>
    <m/>
    <s v="RUHOFF HOMEBUILDERS INC"/>
    <m/>
    <s v="3565 QUAIL MEADOW WAY"/>
    <x v="2"/>
    <s v="Single-family detached"/>
    <x v="0"/>
    <m/>
    <x v="0"/>
    <m/>
  </r>
  <r>
    <n v="1989"/>
    <x v="0"/>
    <n v="3"/>
    <n v="3809"/>
    <n v="1"/>
    <d v="2003-09-23T00:00:00"/>
    <s v="Single Family Dwelling"/>
    <n v="1"/>
    <s v="Active Bethel Citizens"/>
    <n v="4210358"/>
    <n v="890214"/>
    <m/>
    <m/>
    <s v="BRUCE WIECHERT CUSTOM HOMES"/>
    <m/>
    <s v="5959 AVALON ST"/>
    <x v="2"/>
    <s v="Single-family detached"/>
    <x v="0"/>
    <m/>
    <x v="0"/>
    <m/>
  </r>
  <r>
    <n v="1990"/>
    <x v="0"/>
    <n v="3"/>
    <n v="3902"/>
    <n v="1"/>
    <d v="2003-09-23T00:00:00"/>
    <s v="Single Family Dwelling"/>
    <n v="1"/>
    <s v="Active Bethel Citizens"/>
    <n v="4209950"/>
    <n v="890344"/>
    <m/>
    <m/>
    <s v="BRUCE WIECHERT CUSTOM HOMES"/>
    <m/>
    <s v="6014 AVALON ST"/>
    <x v="2"/>
    <s v="Single-family detached"/>
    <x v="0"/>
    <m/>
    <x v="0"/>
    <m/>
  </r>
  <r>
    <n v="1991"/>
    <x v="0"/>
    <n v="3"/>
    <n v="3915"/>
    <n v="1"/>
    <d v="2003-09-23T00:00:00"/>
    <s v="Single Family Dwelling"/>
    <n v="1"/>
    <s v="Active Bethel Citizens"/>
    <n v="4210348"/>
    <n v="890696"/>
    <m/>
    <m/>
    <s v="BRUCE WIECHERT CUSTOM HOMES"/>
    <m/>
    <s v="5977 LANDMARK LN"/>
    <x v="2"/>
    <s v="Single-family detached"/>
    <x v="0"/>
    <m/>
    <x v="0"/>
    <m/>
  </r>
  <r>
    <n v="1992"/>
    <x v="0"/>
    <n v="3"/>
    <n v="4035"/>
    <n v="1"/>
    <d v="2003-09-23T00:00:00"/>
    <s v="Single Family Dwelling"/>
    <n v="1"/>
    <s v="Active Bethel Citizens"/>
    <n v="4210561"/>
    <n v="890442"/>
    <m/>
    <m/>
    <s v="BRUCE WIECHERT CUSTOM HOMES"/>
    <m/>
    <s v="5939 JORDAN DR"/>
    <x v="2"/>
    <s v="Single-family detached"/>
    <x v="0"/>
    <m/>
    <x v="0"/>
    <m/>
  </r>
  <r>
    <n v="1993"/>
    <x v="0"/>
    <n v="3"/>
    <n v="2894"/>
    <n v="1"/>
    <d v="2003-09-24T00:00:00"/>
    <s v="Single Family Dwelling"/>
    <n v="1"/>
    <s v="Southeast Neighbors"/>
    <n v="4245670"/>
    <n v="863651"/>
    <m/>
    <m/>
    <s v="REYNOLDS MICHAEL J"/>
    <m/>
    <s v="1690 LEATHERWOOD DR"/>
    <x v="2"/>
    <s v="Single-family detached"/>
    <x v="0"/>
    <m/>
    <x v="0"/>
    <m/>
  </r>
  <r>
    <n v="1994"/>
    <x v="0"/>
    <n v="3"/>
    <n v="2999"/>
    <n v="1"/>
    <d v="2003-09-24T00:00:00"/>
    <s v="Condo, Row or Townhouse"/>
    <n v="1"/>
    <s v="Cal Young Neighborhood Association"/>
    <n v="4241880"/>
    <n v="891024"/>
    <m/>
    <m/>
    <s v="THORIN RICHARD B TE"/>
    <m/>
    <s v="1746 MINDA DR"/>
    <x v="2"/>
    <s v="Single-family attached"/>
    <x v="1"/>
    <s v="confirmed attached homes on own lots."/>
    <x v="0"/>
    <m/>
  </r>
  <r>
    <n v="1995"/>
    <x v="0"/>
    <n v="3"/>
    <n v="3000"/>
    <n v="1"/>
    <d v="2003-09-24T00:00:00"/>
    <s v="Condo, Row or Townhouse"/>
    <n v="1"/>
    <s v="Cal Young Neighborhood Association"/>
    <n v="4241929"/>
    <n v="891023"/>
    <m/>
    <m/>
    <s v="THORIN RICHARD B TE"/>
    <m/>
    <s v="1748 MINDA DR"/>
    <x v="2"/>
    <s v="Single-family attached"/>
    <x v="1"/>
    <s v="confirmed attached homes on own lots."/>
    <x v="0"/>
    <m/>
  </r>
  <r>
    <n v="1996"/>
    <x v="0"/>
    <n v="3"/>
    <n v="3967"/>
    <n v="1"/>
    <d v="2003-09-24T00:00:00"/>
    <s v="Single Family Dwelling"/>
    <n v="1"/>
    <s v="Northeast Neighbors"/>
    <n v="4244493"/>
    <n v="899501"/>
    <m/>
    <m/>
    <s v="MELTEBEKE DAVID"/>
    <m/>
    <s v="3712 NORWICH AVE"/>
    <x v="2"/>
    <s v="Single-family detached"/>
    <x v="0"/>
    <m/>
    <x v="0"/>
    <m/>
  </r>
  <r>
    <n v="1997"/>
    <x v="0"/>
    <n v="3"/>
    <n v="4143"/>
    <n v="1"/>
    <d v="2003-09-25T00:00:00"/>
    <s v="Single Family Dwelling"/>
    <n v="1"/>
    <s v="River Road Community Organization"/>
    <n v="4232330"/>
    <n v="890503"/>
    <m/>
    <m/>
    <s v="WELWYN GROUP LLC"/>
    <m/>
    <s v="1131 STEVI SHAY LN"/>
    <x v="2"/>
    <s v="Single-family detached"/>
    <x v="0"/>
    <m/>
    <x v="0"/>
    <m/>
  </r>
  <r>
    <n v="1998"/>
    <x v="0"/>
    <n v="3"/>
    <n v="2403"/>
    <n v="1"/>
    <d v="2003-09-26T00:00:00"/>
    <s v="Single Family Dwelling"/>
    <n v="1"/>
    <s v="Active Bethel Citizens"/>
    <n v="4212946"/>
    <n v="891092"/>
    <m/>
    <m/>
    <s v="FOOTE DEVELOPMENT COMPANY"/>
    <m/>
    <s v="5466 CHARLES WAY"/>
    <x v="2"/>
    <s v="Single-family detached"/>
    <x v="0"/>
    <m/>
    <x v="0"/>
    <m/>
  </r>
  <r>
    <n v="2020"/>
    <x v="0"/>
    <n v="3"/>
    <n v="4310"/>
    <n v="1"/>
    <d v="2003-10-06T00:00:00"/>
    <s v="Single Family Dwelling"/>
    <n v="1"/>
    <s v="Active Bethel Citizens"/>
    <n v="4210090"/>
    <n v="890566"/>
    <m/>
    <m/>
    <s v="BRUCE WIECHERT CUSTOM HOMES"/>
    <m/>
    <s v="6045 AVALON ST"/>
    <x v="2"/>
    <s v="Single-family detached"/>
    <x v="0"/>
    <m/>
    <x v="0"/>
    <m/>
  </r>
  <r>
    <n v="2021"/>
    <x v="0"/>
    <n v="3"/>
    <n v="3964"/>
    <n v="1"/>
    <d v="2003-10-07T00:00:00"/>
    <s v="Single Family Dwelling"/>
    <n v="1"/>
    <s v="Laurel Hill Valley Citizens"/>
    <n v="4249834"/>
    <n v="875864"/>
    <m/>
    <m/>
    <s v="WELCH MICHAEL"/>
    <m/>
    <s v="1590 SYLVAN ST"/>
    <x v="2"/>
    <s v="Single-family detached"/>
    <x v="0"/>
    <m/>
    <x v="0"/>
    <m/>
  </r>
  <r>
    <n v="2022"/>
    <x v="0"/>
    <n v="3"/>
    <n v="3903"/>
    <n v="1"/>
    <d v="2003-10-08T00:00:00"/>
    <s v="Single Family Dwelling"/>
    <n v="1"/>
    <s v="Active Bethel Citizens"/>
    <n v="4210087"/>
    <n v="890497"/>
    <m/>
    <m/>
    <s v="BRUCE WIECHERT CUSTOM HOMES"/>
    <m/>
    <s v="6033 AVALON ST"/>
    <x v="2"/>
    <s v="Single-family detached"/>
    <x v="0"/>
    <m/>
    <x v="0"/>
    <m/>
  </r>
  <r>
    <n v="2023"/>
    <x v="0"/>
    <n v="3"/>
    <n v="3972"/>
    <n v="1"/>
    <d v="2003-10-08T00:00:00"/>
    <s v="Single Family Dwelling"/>
    <n v="1"/>
    <s v="Active Bethel Citizens"/>
    <n v="4210380"/>
    <n v="890543"/>
    <m/>
    <m/>
    <s v="BRUCE WIECHERT CUSTOM HOMES"/>
    <m/>
    <s v="5972 LANDMARK LN"/>
    <x v="2"/>
    <s v="Single-family detached"/>
    <x v="0"/>
    <m/>
    <x v="0"/>
    <m/>
  </r>
  <r>
    <n v="2024"/>
    <x v="0"/>
    <n v="3"/>
    <n v="4146"/>
    <n v="1"/>
    <d v="2003-10-08T00:00:00"/>
    <s v="Single Family Dwelling"/>
    <n v="1"/>
    <s v="Northeast Neighbors"/>
    <n v="4241710"/>
    <n v="899336"/>
    <m/>
    <m/>
    <s v="KANGAIL RICK &amp; VAL"/>
    <m/>
    <s v="3720 WATERBROOK WAY"/>
    <x v="2"/>
    <s v="Single-family detached"/>
    <x v="0"/>
    <m/>
    <x v="0"/>
    <m/>
  </r>
  <r>
    <n v="2025"/>
    <x v="0"/>
    <n v="3"/>
    <n v="4417"/>
    <n v="1"/>
    <d v="2003-10-08T00:00:00"/>
    <s v="Single Family Dwelling"/>
    <n v="1"/>
    <s v="Active Bethel Citizens"/>
    <n v="4213359"/>
    <n v="891036"/>
    <m/>
    <m/>
    <s v="FOOTE DEVELOPMENT COMPANY"/>
    <m/>
    <s v="1723 PRASLIN ST"/>
    <x v="2"/>
    <s v="Single-family detached"/>
    <x v="0"/>
    <m/>
    <x v="0"/>
    <m/>
  </r>
  <r>
    <n v="2026"/>
    <x v="0"/>
    <n v="3"/>
    <n v="4418"/>
    <n v="1"/>
    <d v="2003-10-08T00:00:00"/>
    <s v="Single Family Dwelling"/>
    <n v="1"/>
    <s v="Active Bethel Citizens"/>
    <n v="4213355"/>
    <n v="890952"/>
    <m/>
    <m/>
    <s v="FOOTE DEVELOPMENT COMPANY"/>
    <m/>
    <s v="5361 JEFFREY WAY"/>
    <x v="2"/>
    <s v="Single-family detached"/>
    <x v="0"/>
    <m/>
    <x v="0"/>
    <m/>
  </r>
  <r>
    <n v="2027"/>
    <x v="0"/>
    <n v="3"/>
    <n v="4097"/>
    <n v="1"/>
    <d v="2003-10-09T00:00:00"/>
    <s v="Single Family Dwelling"/>
    <n v="1"/>
    <s v="Churchill Area Neighbors"/>
    <n v="4224367"/>
    <n v="869531"/>
    <m/>
    <m/>
    <s v="BREEDEN BROS INC--DUPLICATE"/>
    <m/>
    <s v="3306 BENTLEY AVE"/>
    <x v="2"/>
    <s v="Single-family detached"/>
    <x v="0"/>
    <m/>
    <x v="0"/>
    <m/>
  </r>
  <r>
    <n v="2028"/>
    <x v="0"/>
    <n v="3"/>
    <n v="4203"/>
    <n v="1"/>
    <d v="2003-10-09T00:00:00"/>
    <s v="Single Family Dwelling"/>
    <n v="1"/>
    <s v="Southeast Neighbors"/>
    <n v="4239379"/>
    <n v="861034"/>
    <m/>
    <m/>
    <s v="HIGH PASS CONSTRUCTION INC"/>
    <m/>
    <s v="111 MARLBORO LN"/>
    <x v="2"/>
    <s v="Single-family detached"/>
    <x v="0"/>
    <m/>
    <x v="0"/>
    <m/>
  </r>
  <r>
    <n v="2029"/>
    <x v="0"/>
    <n v="3"/>
    <n v="3900"/>
    <n v="1"/>
    <d v="2003-10-13T00:00:00"/>
    <s v="Single Family Dwelling"/>
    <n v="1"/>
    <s v="Active Bethel Citizens"/>
    <n v="4210772"/>
    <n v="890277"/>
    <m/>
    <m/>
    <s v="BRUCE WIECHERT CUSTOM HOMES"/>
    <m/>
    <s v="5912 JORDAN DR"/>
    <x v="2"/>
    <s v="Single-family detached"/>
    <x v="0"/>
    <m/>
    <x v="0"/>
    <m/>
  </r>
  <r>
    <n v="2030"/>
    <x v="0"/>
    <n v="3"/>
    <n v="4577"/>
    <n v="1"/>
    <d v="2003-10-13T00:00:00"/>
    <s v="Mfg Home Park or Court"/>
    <n v="1"/>
    <s v="Harlow Neighbors"/>
    <n v="4250971"/>
    <n v="888295"/>
    <m/>
    <s v="Camelot Village"/>
    <s v="BABCOCK HAROLD"/>
    <m/>
    <s v="3700 BABCOCK LN, Unit 124"/>
    <x v="2"/>
    <s v="Single-family detached"/>
    <x v="0"/>
    <m/>
    <x v="0"/>
    <m/>
  </r>
  <r>
    <n v="2031"/>
    <x v="0"/>
    <n v="3"/>
    <n v="4580"/>
    <n v="1"/>
    <d v="2003-10-13T00:00:00"/>
    <s v="Mfg Home Park or Court"/>
    <n v="1"/>
    <s v="Harlow Neighbors"/>
    <n v="4250971"/>
    <n v="888295"/>
    <m/>
    <s v="Camelot Village"/>
    <s v="BABCOCK HAROLD"/>
    <m/>
    <s v="3700 BABCOCK LN, Unit 125"/>
    <x v="2"/>
    <s v="Single-family detached"/>
    <x v="0"/>
    <m/>
    <x v="0"/>
    <m/>
  </r>
  <r>
    <n v="2032"/>
    <x v="0"/>
    <n v="3"/>
    <n v="3056"/>
    <n v="1"/>
    <d v="2003-10-14T00:00:00"/>
    <s v="Single Family Dwelling"/>
    <n v="1"/>
    <s v="Amazon Neighbors Association"/>
    <n v="4245072"/>
    <n v="871964"/>
    <m/>
    <m/>
    <s v="ELLIOTT DONALD D"/>
    <m/>
    <s v="2605 EMERALD ST"/>
    <x v="2"/>
    <s v="Single-family detached"/>
    <x v="0"/>
    <m/>
    <x v="0"/>
    <m/>
  </r>
  <r>
    <n v="2033"/>
    <x v="0"/>
    <n v="3"/>
    <n v="3850"/>
    <n v="1"/>
    <d v="2003-10-14T00:00:00"/>
    <s v="Single Family Dwelling"/>
    <n v="1"/>
    <s v="Active Bethel Citizens"/>
    <n v="4210238"/>
    <n v="890454"/>
    <m/>
    <m/>
    <s v="BRUCE WIECHERT CUSTOM HOMES"/>
    <m/>
    <s v="5979 JORDAN DR"/>
    <x v="2"/>
    <s v="Single-family detached"/>
    <x v="0"/>
    <m/>
    <x v="0"/>
    <m/>
  </r>
  <r>
    <n v="2034"/>
    <x v="0"/>
    <n v="3"/>
    <n v="4790"/>
    <n v="1"/>
    <d v="2003-10-14T00:00:00"/>
    <s v="Mfg Home Park or Court"/>
    <n v="1"/>
    <s v="Harlow Neighbors"/>
    <n v="4250971"/>
    <n v="888295"/>
    <m/>
    <s v="Camelot Village"/>
    <s v="BABCOCK HAROLD"/>
    <m/>
    <s v="3700 BABCOCK LN, Unit 123"/>
    <x v="2"/>
    <s v="Single-family detached"/>
    <x v="0"/>
    <m/>
    <x v="0"/>
    <m/>
  </r>
  <r>
    <n v="2035"/>
    <x v="0"/>
    <n v="3"/>
    <n v="3456"/>
    <n v="1"/>
    <d v="2003-10-15T00:00:00"/>
    <s v="Single Family Dwelling"/>
    <n v="1"/>
    <s v="Northeast Neighbors"/>
    <n v="4244433"/>
    <n v="898785"/>
    <m/>
    <m/>
    <s v="D J S INVESTMENTS L L C"/>
    <m/>
    <s v="2260 COMSTOCK AVE"/>
    <x v="2"/>
    <s v="Single-family detached"/>
    <x v="0"/>
    <m/>
    <x v="0"/>
    <m/>
  </r>
  <r>
    <n v="2036"/>
    <x v="0"/>
    <n v="3"/>
    <n v="4118"/>
    <n v="1"/>
    <d v="2003-10-15T00:00:00"/>
    <s v="Single Family Dwelling"/>
    <n v="1"/>
    <s v="Active Bethel Citizens"/>
    <n v="4210144"/>
    <n v="890704"/>
    <m/>
    <m/>
    <s v="BRUCE WIECHERT CUSTOM HOMES"/>
    <m/>
    <s v="6029 LANDMARK LN"/>
    <x v="2"/>
    <s v="Single-family detached"/>
    <x v="0"/>
    <m/>
    <x v="0"/>
    <m/>
  </r>
  <r>
    <n v="2037"/>
    <x v="0"/>
    <n v="3"/>
    <n v="4142"/>
    <n v="1"/>
    <d v="2003-10-15T00:00:00"/>
    <s v="Secondary Dwelling Unit"/>
    <n v="1"/>
    <s v="Southeast Neighbors"/>
    <n v="4243827"/>
    <n v="864209"/>
    <m/>
    <m/>
    <s v="LIKES VAN A"/>
    <m/>
    <s v="1120 E 41ST AVE, Unit A"/>
    <x v="2"/>
    <s v="Single-family detached"/>
    <x v="0"/>
    <m/>
    <x v="0"/>
    <m/>
  </r>
  <r>
    <n v="2038"/>
    <x v="0"/>
    <n v="3"/>
    <n v="4172"/>
    <n v="1"/>
    <d v="2003-10-15T00:00:00"/>
    <s v="Single Family Dwelling"/>
    <n v="1"/>
    <s v="Laurel Hill Valley Citizens"/>
    <n v="4249944"/>
    <n v="873502"/>
    <m/>
    <m/>
    <s v="AGUERO JESSE &amp; AMY"/>
    <m/>
    <s v="2651 VERDEHILL DR"/>
    <x v="2"/>
    <s v="Single-family detached"/>
    <x v="0"/>
    <m/>
    <x v="0"/>
    <m/>
  </r>
  <r>
    <n v="2039"/>
    <x v="0"/>
    <n v="3"/>
    <n v="3942"/>
    <n v="1"/>
    <d v="2003-10-16T00:00:00"/>
    <s v="Secondary Dwelling Unit"/>
    <n v="1"/>
    <s v="Friendly Area Neighbors"/>
    <n v="4239087"/>
    <n v="871972"/>
    <m/>
    <m/>
    <s v="HAZEN JOHN CRAIG"/>
    <m/>
    <s v="2581 MCMILLAN ALY"/>
    <x v="2"/>
    <s v="Single-family detached"/>
    <x v="0"/>
    <m/>
    <x v="0"/>
    <m/>
  </r>
  <r>
    <n v="2040"/>
    <x v="0"/>
    <n v="3"/>
    <n v="4419"/>
    <n v="1"/>
    <d v="2003-10-16T00:00:00"/>
    <s v="Single Family Dwelling"/>
    <n v="1"/>
    <s v="Active Bethel Citizens"/>
    <n v="4213420"/>
    <n v="890993"/>
    <m/>
    <m/>
    <s v="FOOTE DEVELOPMENT COMPANY"/>
    <m/>
    <s v="5321 JEFFREY WAY"/>
    <x v="2"/>
    <s v="Single-family detached"/>
    <x v="0"/>
    <m/>
    <x v="0"/>
    <m/>
  </r>
  <r>
    <n v="2041"/>
    <x v="0"/>
    <n v="3"/>
    <n v="4420"/>
    <n v="1"/>
    <d v="2003-10-16T00:00:00"/>
    <s v="Single Family Dwelling"/>
    <n v="1"/>
    <s v="Active Bethel Citizens"/>
    <n v="4213417"/>
    <n v="890949"/>
    <m/>
    <m/>
    <s v="FOOTE DEVELOPMENT COMPANY"/>
    <m/>
    <s v="5311 JEFFREY WAY"/>
    <x v="2"/>
    <s v="Single-family detached"/>
    <x v="0"/>
    <m/>
    <x v="0"/>
    <m/>
  </r>
  <r>
    <n v="2042"/>
    <x v="0"/>
    <n v="3"/>
    <n v="4421"/>
    <n v="1"/>
    <d v="2003-10-16T00:00:00"/>
    <s v="Single Family Dwelling"/>
    <n v="1"/>
    <s v="Active Bethel Citizens"/>
    <n v="4213356"/>
    <n v="890996"/>
    <m/>
    <m/>
    <s v="FOOTE DEVELOPMENT COMPANY"/>
    <m/>
    <s v="1717 PRASLIN ST"/>
    <x v="2"/>
    <s v="Single-family detached"/>
    <x v="0"/>
    <m/>
    <x v="0"/>
    <m/>
  </r>
  <r>
    <n v="2043"/>
    <x v="0"/>
    <n v="3"/>
    <n v="3731"/>
    <n v="1"/>
    <d v="2003-10-17T00:00:00"/>
    <s v="Single Family Dwelling"/>
    <n v="1"/>
    <s v="Churchill Area Neighbors"/>
    <n v="4223891"/>
    <n v="869105"/>
    <m/>
    <m/>
    <s v="BREEDEN BROS INC--DUPLICATE"/>
    <m/>
    <s v="3391 BENTLEY AVE"/>
    <x v="2"/>
    <s v="Single-family detached"/>
    <x v="0"/>
    <m/>
    <x v="0"/>
    <m/>
  </r>
  <r>
    <n v="2044"/>
    <x v="0"/>
    <n v="3"/>
    <n v="4098"/>
    <n v="1"/>
    <d v="2003-10-17T00:00:00"/>
    <s v="Single Family Dwelling"/>
    <n v="1"/>
    <s v="Santa Clara Community Organization"/>
    <n v="4224905"/>
    <n v="905664"/>
    <m/>
    <m/>
    <s v="BREEDEN LAND CO"/>
    <m/>
    <s v="4025 TORRINGTON AVE"/>
    <x v="2"/>
    <s v="Single-family detached"/>
    <x v="0"/>
    <m/>
    <x v="0"/>
    <m/>
  </r>
  <r>
    <n v="2045"/>
    <x v="0"/>
    <n v="3"/>
    <n v="4739"/>
    <n v="1"/>
    <d v="2003-10-17T00:00:00"/>
    <s v="Mfg Home Park or Court"/>
    <n v="1"/>
    <s v="Northeast Neighbors"/>
    <n v="4249602"/>
    <n v="893484"/>
    <m/>
    <s v="Summer Oaks"/>
    <s v="SUMMEROAKS PARK LLC"/>
    <m/>
    <s v="3220 CRESCENT AVE, Unit 51"/>
    <x v="2"/>
    <s v="Single-family detached"/>
    <x v="0"/>
    <m/>
    <x v="0"/>
    <m/>
  </r>
  <r>
    <n v="2046"/>
    <x v="0"/>
    <n v="3"/>
    <n v="3707"/>
    <n v="1"/>
    <d v="2003-10-20T00:00:00"/>
    <s v="Single Family Dwelling"/>
    <n v="1"/>
    <s v="Goodpasture Island Neighbors"/>
    <n v="4234574"/>
    <n v="894530"/>
    <m/>
    <m/>
    <s v="CONNER DENNIS &amp; PAT"/>
    <m/>
    <s v="2916 RIVERWALK LP"/>
    <x v="2"/>
    <s v="Single-family detached"/>
    <x v="0"/>
    <m/>
    <x v="0"/>
    <m/>
  </r>
  <r>
    <n v="2047"/>
    <x v="0"/>
    <n v="3"/>
    <n v="4196"/>
    <n v="1"/>
    <d v="2003-10-20T00:00:00"/>
    <s v="Single Family Dwelling"/>
    <n v="1"/>
    <s v="Northeast Neighbors"/>
    <n v="4244425"/>
    <n v="895856"/>
    <m/>
    <m/>
    <s v="EBERLE ROY M TE"/>
    <m/>
    <s v="2985 FLINTLOCK ST"/>
    <x v="2"/>
    <s v="Single-family detached"/>
    <x v="0"/>
    <m/>
    <x v="0"/>
    <m/>
  </r>
  <r>
    <n v="2048"/>
    <x v="0"/>
    <n v="3"/>
    <n v="4744"/>
    <n v="1"/>
    <d v="2003-10-20T00:00:00"/>
    <s v="Single Family Dwelling"/>
    <n v="1"/>
    <s v="Active Bethel Citizens"/>
    <n v="4210495"/>
    <n v="890534"/>
    <m/>
    <m/>
    <s v="BRUCE WIECHERT CUSTOM HOMES"/>
    <m/>
    <s v="5946 LANDMARK LN"/>
    <x v="2"/>
    <s v="Single-family detached"/>
    <x v="0"/>
    <m/>
    <x v="0"/>
    <m/>
  </r>
  <r>
    <n v="2049"/>
    <x v="0"/>
    <n v="3"/>
    <n v="2402"/>
    <n v="1"/>
    <d v="2003-10-21T00:00:00"/>
    <s v="Single Family Dwelling"/>
    <n v="1"/>
    <s v="Active Bethel Citizens"/>
    <n v="4212983"/>
    <n v="891238"/>
    <m/>
    <m/>
    <s v="FOOTE DEVELOPMENT COMPANY"/>
    <m/>
    <s v="5461 CHARLES WAY"/>
    <x v="2"/>
    <s v="Single-family detached"/>
    <x v="0"/>
    <m/>
    <x v="0"/>
    <m/>
  </r>
  <r>
    <n v="2326"/>
    <x v="0"/>
    <n v="4"/>
    <n v="1065"/>
    <n v="1"/>
    <d v="2004-04-13T00:00:00"/>
    <s v="Single Family Dwelling"/>
    <n v="1"/>
    <s v="Harlow Neighbors"/>
    <n v="4250824"/>
    <n v="889105"/>
    <m/>
    <m/>
    <s v="MELTEBEKE CONSTRUCTION DBA"/>
    <m/>
    <s v="3396 ROSEMONT WAY"/>
    <x v="3"/>
    <s v="Single-family detached"/>
    <x v="0"/>
    <m/>
    <x v="0"/>
    <m/>
  </r>
  <r>
    <n v="2327"/>
    <x v="0"/>
    <n v="4"/>
    <n v="1158"/>
    <n v="1"/>
    <d v="2004-04-13T00:00:00"/>
    <s v="Single Family Dwelling"/>
    <n v="1"/>
    <s v="Cal Young Neighborhood Association"/>
    <n v="4238882"/>
    <n v="892447"/>
    <m/>
    <m/>
    <s v="WALTER THOMAS A"/>
    <m/>
    <s v="2190 RIDGEWAY DR"/>
    <x v="3"/>
    <s v="Single-family detached"/>
    <x v="0"/>
    <m/>
    <x v="0"/>
    <m/>
  </r>
  <r>
    <n v="2328"/>
    <x v="0"/>
    <n v="4"/>
    <n v="251"/>
    <n v="1"/>
    <d v="2004-04-14T00:00:00"/>
    <s v="Single Family Dwelling"/>
    <n v="1"/>
    <s v="Churchill Area Neighbors"/>
    <n v="4226591"/>
    <n v="869830"/>
    <m/>
    <m/>
    <s v="KHA VAN &amp; LINDA"/>
    <m/>
    <s v="3110 TANNER PARK DR"/>
    <x v="3"/>
    <s v="Single-family detached"/>
    <x v="0"/>
    <m/>
    <x v="0"/>
    <m/>
  </r>
  <r>
    <n v="2329"/>
    <x v="0"/>
    <n v="4"/>
    <n v="627"/>
    <n v="1"/>
    <d v="2004-04-14T00:00:00"/>
    <s v="Single Family Dwelling"/>
    <n v="1"/>
    <s v="Santa Clara Community Organization"/>
    <n v="4232166"/>
    <n v="900064"/>
    <m/>
    <m/>
    <s v="REGAL CUSTOM HOMES"/>
    <m/>
    <s v="408 SALTY WAY"/>
    <x v="3"/>
    <s v="Single-family detached"/>
    <x v="0"/>
    <m/>
    <x v="0"/>
    <m/>
  </r>
  <r>
    <n v="2330"/>
    <x v="0"/>
    <n v="4"/>
    <n v="816"/>
    <n v="1"/>
    <d v="2004-04-14T00:00:00"/>
    <s v="Single Family Dwelling"/>
    <n v="1"/>
    <s v="Santa Clara Community Organization"/>
    <n v="4226199"/>
    <n v="908108"/>
    <m/>
    <m/>
    <s v="SEERY JESSE L &amp; AMY R"/>
    <m/>
    <s v="4548 ALTURA ST"/>
    <x v="3"/>
    <s v="Single-family detached"/>
    <x v="0"/>
    <m/>
    <x v="0"/>
    <m/>
  </r>
  <r>
    <n v="2331"/>
    <x v="0"/>
    <n v="4"/>
    <n v="992"/>
    <n v="1"/>
    <d v="2004-04-15T00:00:00"/>
    <s v="Single Family Dwelling"/>
    <n v="1"/>
    <s v="Fairmount Neighbors"/>
    <n v="4245747"/>
    <n v="869457"/>
    <m/>
    <m/>
    <s v="MOODY WILLIAM (BILL)"/>
    <m/>
    <s v="1771 E 30TH AVE"/>
    <x v="3"/>
    <s v="Single-family detached"/>
    <x v="0"/>
    <m/>
    <x v="0"/>
    <m/>
  </r>
  <r>
    <n v="2332"/>
    <x v="0"/>
    <n v="4"/>
    <n v="995"/>
    <n v="1"/>
    <d v="2004-04-15T00:00:00"/>
    <s v="Single Family Dwelling"/>
    <n v="1"/>
    <s v="Fairmount Neighbors"/>
    <n v="4245974"/>
    <n v="869266"/>
    <m/>
    <m/>
    <s v="MOODY WILLIAM (BILL)"/>
    <m/>
    <s v="1781 E 30TH AVE"/>
    <x v="3"/>
    <s v="Single-family detached"/>
    <x v="0"/>
    <m/>
    <x v="0"/>
    <m/>
  </r>
  <r>
    <n v="2333"/>
    <x v="0"/>
    <n v="4"/>
    <n v="1175"/>
    <n v="1"/>
    <d v="2004-04-15T00:00:00"/>
    <s v="Single Family Dwelling"/>
    <n v="1"/>
    <s v="Active Bethel Citizens"/>
    <n v="4222937"/>
    <n v="891820"/>
    <m/>
    <m/>
    <s v="AAA PARTNERS LLC"/>
    <m/>
    <s v="3795 DOVE LN"/>
    <x v="3"/>
    <s v="Single-family detached"/>
    <x v="0"/>
    <m/>
    <x v="0"/>
    <m/>
  </r>
  <r>
    <n v="2334"/>
    <x v="0"/>
    <n v="4"/>
    <n v="1189"/>
    <n v="1"/>
    <d v="2004-04-15T00:00:00"/>
    <s v="Single Family Dwelling"/>
    <n v="1"/>
    <s v="Active Bethel Citizens"/>
    <n v="4212937"/>
    <n v="892412"/>
    <m/>
    <m/>
    <s v="ANDERSON BRENT"/>
    <m/>
    <s v="1949 ENCHANTMENT DR"/>
    <x v="3"/>
    <s v="Single-family detached"/>
    <x v="0"/>
    <m/>
    <x v="0"/>
    <m/>
  </r>
  <r>
    <n v="2335"/>
    <x v="0"/>
    <n v="4"/>
    <n v="1194"/>
    <n v="1"/>
    <d v="2004-04-15T00:00:00"/>
    <s v="Single Family Dwelling"/>
    <n v="1"/>
    <s v="Active Bethel Citizens"/>
    <n v="4212942"/>
    <n v="892574"/>
    <m/>
    <m/>
    <s v="ANDERSON BRENT"/>
    <m/>
    <s v="1985 ENCHANTMENT DR"/>
    <x v="3"/>
    <s v="Single-family detached"/>
    <x v="0"/>
    <m/>
    <x v="0"/>
    <m/>
  </r>
  <r>
    <n v="2336"/>
    <x v="0"/>
    <n v="4"/>
    <n v="1252"/>
    <n v="1"/>
    <d v="2004-04-15T00:00:00"/>
    <s v="Single Family Dwelling"/>
    <n v="1"/>
    <s v="Santa Clara Community Organization"/>
    <n v="4231071"/>
    <n v="907551"/>
    <m/>
    <m/>
    <s v="OREGON ESTATES LLC"/>
    <m/>
    <s v="4564 WENDOVER ST"/>
    <x v="3"/>
    <s v="Single-family detached"/>
    <x v="0"/>
    <m/>
    <x v="0"/>
    <m/>
  </r>
  <r>
    <n v="2337"/>
    <x v="0"/>
    <n v="4"/>
    <n v="1147"/>
    <n v="1"/>
    <d v="2004-04-16T00:00:00"/>
    <s v="Apartment  5-19 Units"/>
    <n v="5"/>
    <s v="Santa Clara Community Organization"/>
    <n v="4229736"/>
    <n v="897626"/>
    <m/>
    <s v="St Vincent de Paul"/>
    <s v="SANTA CLARA LIMITED PARTNERSHIP"/>
    <m/>
    <s v="150 SANTA CLARA AVE"/>
    <x v="3"/>
    <s v="Five or more units"/>
    <x v="1"/>
    <s v="Santa Clara Limited Partnership. 60 total dus, 54 tallied on BPs issued on 6/16/2004."/>
    <x v="0"/>
    <m/>
  </r>
  <r>
    <n v="2338"/>
    <x v="0"/>
    <n v="4"/>
    <n v="947"/>
    <n v="1"/>
    <d v="2004-04-19T00:00:00"/>
    <s v="Single Family Dwelling"/>
    <n v="1"/>
    <s v="Churchill Area Neighbors"/>
    <n v="4226648"/>
    <n v="869061"/>
    <m/>
    <m/>
    <s v="HEITMAN CUSTOM HOMES"/>
    <m/>
    <s v="3362 SOUTHVIEW DR"/>
    <x v="3"/>
    <s v="Single-family detached"/>
    <x v="0"/>
    <m/>
    <x v="0"/>
    <m/>
  </r>
  <r>
    <n v="2339"/>
    <x v="0"/>
    <n v="4"/>
    <n v="1707"/>
    <n v="1"/>
    <d v="2004-04-19T00:00:00"/>
    <s v="Mfg Home Park or Court"/>
    <n v="1"/>
    <s v="Northeast Neighbors"/>
    <n v="4249602"/>
    <n v="893484"/>
    <m/>
    <m/>
    <s v="WARD JACK"/>
    <m/>
    <s v="3220 CRESCENT AVE, Unit 15"/>
    <x v="3"/>
    <s v="Single-family detached"/>
    <x v="0"/>
    <m/>
    <x v="0"/>
    <m/>
  </r>
  <r>
    <n v="2340"/>
    <x v="0"/>
    <n v="4"/>
    <n v="1251"/>
    <n v="1"/>
    <d v="2004-04-20T00:00:00"/>
    <s v="Single Family Dwelling"/>
    <n v="1"/>
    <s v="Santa Clara Community Organization"/>
    <n v="4230820"/>
    <n v="907671"/>
    <m/>
    <m/>
    <s v="OREGON ESTATES LLC"/>
    <m/>
    <s v="4620 WENDOVER ST"/>
    <x v="3"/>
    <s v="Single-family detached"/>
    <x v="0"/>
    <m/>
    <x v="0"/>
    <m/>
  </r>
  <r>
    <n v="2341"/>
    <x v="0"/>
    <n v="3"/>
    <n v="5726"/>
    <n v="1"/>
    <d v="2004-04-21T00:00:00"/>
    <s v="Single Family Dwelling"/>
    <n v="1"/>
    <s v="Southeast Neighbors"/>
    <n v="4238990"/>
    <n v="861355"/>
    <m/>
    <m/>
    <s v="SMITH LARRY"/>
    <m/>
    <s v="89 MARLBORO LN"/>
    <x v="3"/>
    <s v="Single-family detached"/>
    <x v="0"/>
    <m/>
    <x v="0"/>
    <m/>
  </r>
  <r>
    <n v="2342"/>
    <x v="0"/>
    <n v="4"/>
    <n v="1384"/>
    <n v="1"/>
    <d v="2004-04-21T00:00:00"/>
    <s v="Single Family Dwelling"/>
    <n v="1"/>
    <s v="Harlow Neighbors"/>
    <n v="4248352"/>
    <n v="890736"/>
    <m/>
    <m/>
    <s v="PREMIER HOMES"/>
    <m/>
    <s v="1646 PROVINCIAL WAY"/>
    <x v="3"/>
    <s v="Single-family detached"/>
    <x v="0"/>
    <m/>
    <x v="0"/>
    <m/>
  </r>
  <r>
    <n v="2343"/>
    <x v="0"/>
    <n v="4"/>
    <n v="563"/>
    <n v="1"/>
    <d v="2004-04-22T00:00:00"/>
    <s v="Apartment  5-19 Units"/>
    <n v="14"/>
    <s v="West University Neighbors"/>
    <n v="4241457"/>
    <n v="876984"/>
    <m/>
    <m/>
    <s v="NEURELIUS LLC"/>
    <m/>
    <s v="460 E 14TH AVE"/>
    <x v="3"/>
    <s v="Five or more units"/>
    <x v="1"/>
    <m/>
    <x v="1"/>
    <s v="Yes"/>
  </r>
  <r>
    <n v="2344"/>
    <x v="0"/>
    <n v="4"/>
    <n v="807"/>
    <n v="1"/>
    <d v="2004-04-26T00:00:00"/>
    <s v="Single Family Dwelling"/>
    <n v="1"/>
    <s v="Active Bethel Citizens"/>
    <n v="4212921"/>
    <n v="891957"/>
    <m/>
    <m/>
    <s v="ANDERSON BRENT"/>
    <m/>
    <s v="1839 ENCHANTMENT DR"/>
    <x v="3"/>
    <s v="Single-family detached"/>
    <x v="0"/>
    <m/>
    <x v="0"/>
    <m/>
  </r>
  <r>
    <n v="2345"/>
    <x v="0"/>
    <n v="4"/>
    <n v="809"/>
    <n v="1"/>
    <d v="2004-04-26T00:00:00"/>
    <s v="Single Family Dwelling"/>
    <n v="1"/>
    <s v="Active Bethel Citizens"/>
    <n v="4212928"/>
    <n v="892117"/>
    <m/>
    <m/>
    <s v="ANDERSON BRENT"/>
    <m/>
    <s v="1879 ENCHANTMENT DR"/>
    <x v="3"/>
    <s v="Single-family detached"/>
    <x v="0"/>
    <m/>
    <x v="0"/>
    <m/>
  </r>
  <r>
    <n v="2346"/>
    <x v="0"/>
    <n v="4"/>
    <n v="1012"/>
    <n v="1"/>
    <d v="2004-04-26T00:00:00"/>
    <s v="Single Family Dwelling"/>
    <n v="1"/>
    <s v="Churchill Area Neighbors"/>
    <n v="4224398"/>
    <n v="869992"/>
    <m/>
    <m/>
    <s v="BREEDEN BROS INC--DUPLICATE"/>
    <m/>
    <s v="3331 BENTLEY AVE"/>
    <x v="3"/>
    <s v="Single-family detached"/>
    <x v="0"/>
    <m/>
    <x v="0"/>
    <m/>
  </r>
  <r>
    <n v="2347"/>
    <x v="0"/>
    <n v="4"/>
    <n v="1995"/>
    <n v="1"/>
    <d v="2004-04-27T00:00:00"/>
    <s v="Mfg Home Park or Court"/>
    <n v="1"/>
    <s v="Santa Clara Community Organization"/>
    <n v="4224245"/>
    <n v="898073"/>
    <m/>
    <s v="Gainsborough"/>
    <s v="FORE-WARD INVESTMENTS"/>
    <m/>
    <s v="2465 LANSDOWN RD"/>
    <x v="3"/>
    <s v="Single-family detached"/>
    <x v="0"/>
    <m/>
    <x v="0"/>
    <m/>
  </r>
  <r>
    <n v="2348"/>
    <x v="0"/>
    <n v="4"/>
    <n v="1085"/>
    <n v="1"/>
    <d v="2004-04-29T00:00:00"/>
    <s v="Single Family Dwelling"/>
    <n v="1"/>
    <s v="Northeast Neighbors"/>
    <n v="4244132"/>
    <n v="896005"/>
    <m/>
    <m/>
    <s v="MEILI DENNIS &amp; SANDY"/>
    <m/>
    <s v="2161 CARRIAGE DR"/>
    <x v="3"/>
    <s v="Single-family detached"/>
    <x v="0"/>
    <m/>
    <x v="0"/>
    <m/>
  </r>
  <r>
    <n v="2349"/>
    <x v="0"/>
    <n v="4"/>
    <n v="1174"/>
    <n v="1"/>
    <d v="2004-04-29T00:00:00"/>
    <s v="Single Family Dwelling"/>
    <n v="1"/>
    <s v="Cal Young Neighborhood Association"/>
    <n v="4237439"/>
    <n v="888654"/>
    <m/>
    <m/>
    <s v="WINDFALL GROUP LLC"/>
    <m/>
    <s v="1270 LITTLE JOHN LN"/>
    <x v="3"/>
    <s v="Single-family detached"/>
    <x v="0"/>
    <m/>
    <x v="0"/>
    <m/>
  </r>
  <r>
    <n v="2350"/>
    <x v="0"/>
    <n v="4"/>
    <n v="1177"/>
    <n v="1"/>
    <d v="2004-04-29T00:00:00"/>
    <s v="Single Family Dwelling"/>
    <n v="1"/>
    <s v="Cal Young Neighborhood Association"/>
    <n v="4237569"/>
    <n v="888602"/>
    <m/>
    <m/>
    <s v="WINDFALL GROUP LLC"/>
    <m/>
    <s v="1263 LITTLE JOHN LN"/>
    <x v="3"/>
    <s v="Single-family detached"/>
    <x v="0"/>
    <m/>
    <x v="0"/>
    <m/>
  </r>
  <r>
    <n v="2351"/>
    <x v="0"/>
    <n v="4"/>
    <n v="1283"/>
    <n v="1"/>
    <d v="2004-04-29T00:00:00"/>
    <s v="Single Family Dwelling"/>
    <n v="1"/>
    <s v="Santa Clara Community Organization"/>
    <n v="4224771"/>
    <n v="904339"/>
    <m/>
    <m/>
    <s v="COZY HOMES BY TOM WIRFS DBA"/>
    <m/>
    <s v="1040 ARGON AVE"/>
    <x v="3"/>
    <s v="Single-family detached"/>
    <x v="0"/>
    <m/>
    <x v="0"/>
    <m/>
  </r>
  <r>
    <n v="2352"/>
    <x v="0"/>
    <n v="4"/>
    <n v="1304"/>
    <n v="1"/>
    <d v="2004-04-29T00:00:00"/>
    <s v="Single Family Dwelling"/>
    <n v="1"/>
    <s v="Santa Clara Community Organization"/>
    <n v="4224386"/>
    <n v="904424"/>
    <m/>
    <m/>
    <s v="COZY HOMES BY TOM WIRFS DBA"/>
    <m/>
    <s v="3872 SHENSTONE DR"/>
    <x v="3"/>
    <s v="Single-family detached"/>
    <x v="0"/>
    <m/>
    <x v="0"/>
    <m/>
  </r>
  <r>
    <n v="2353"/>
    <x v="0"/>
    <n v="4"/>
    <n v="1335"/>
    <n v="1"/>
    <d v="2004-04-29T00:00:00"/>
    <s v="Single Family Dwelling"/>
    <n v="1"/>
    <s v="Santa Clara Community Organization"/>
    <n v="4224600"/>
    <n v="904345"/>
    <m/>
    <m/>
    <s v="COZY HOMES BY TOM WIRFS DBA"/>
    <m/>
    <s v="3849 SHENSTONE DR"/>
    <x v="3"/>
    <s v="Single-family detached"/>
    <x v="0"/>
    <m/>
    <x v="0"/>
    <m/>
  </r>
  <r>
    <n v="2354"/>
    <x v="0"/>
    <n v="4"/>
    <n v="1374"/>
    <n v="1"/>
    <d v="2004-04-29T00:00:00"/>
    <s v="Single Family Dwelling"/>
    <n v="1"/>
    <s v="Churchill Area Neighbors"/>
    <n v="4227952"/>
    <n v="868963"/>
    <m/>
    <m/>
    <s v="ROCK BUILDERS INC"/>
    <m/>
    <s v="3261 JAYHAWK CT"/>
    <x v="3"/>
    <s v="Single-family detached"/>
    <x v="0"/>
    <m/>
    <x v="0"/>
    <m/>
  </r>
  <r>
    <n v="2355"/>
    <x v="0"/>
    <n v="4"/>
    <n v="1443"/>
    <n v="1"/>
    <d v="2004-04-29T00:00:00"/>
    <s v="Single Family Dwelling"/>
    <n v="1"/>
    <s v="Santa Clara Community Organization"/>
    <n v="4231509"/>
    <n v="899640"/>
    <m/>
    <m/>
    <s v="BARDWELL TODD"/>
    <m/>
    <s v="476 SALTY WAY"/>
    <x v="3"/>
    <s v="Single-family detached"/>
    <x v="0"/>
    <m/>
    <x v="0"/>
    <m/>
  </r>
  <r>
    <n v="2356"/>
    <x v="0"/>
    <n v="4"/>
    <n v="680"/>
    <n v="1"/>
    <d v="2004-04-30T00:00:00"/>
    <s v="Single Family Dwelling"/>
    <n v="1"/>
    <s v="Santa Clara Community Organization"/>
    <n v="4231783"/>
    <n v="903801"/>
    <m/>
    <m/>
    <s v="OHMART JAMES"/>
    <m/>
    <s v="3693 KENDRA ST"/>
    <x v="3"/>
    <s v="Single-family detached"/>
    <x v="0"/>
    <m/>
    <x v="0"/>
    <m/>
  </r>
  <r>
    <n v="2357"/>
    <x v="0"/>
    <n v="4"/>
    <n v="681"/>
    <n v="1"/>
    <d v="2004-04-30T00:00:00"/>
    <s v="Single Family Dwelling"/>
    <n v="1"/>
    <s v="Santa Clara Community Organization"/>
    <n v="4231855"/>
    <n v="903801"/>
    <m/>
    <m/>
    <s v="DAVIS PAT &amp; STEPHANIE"/>
    <m/>
    <s v="3689 KENDRA ST"/>
    <x v="3"/>
    <s v="Single-family detached"/>
    <x v="0"/>
    <m/>
    <x v="0"/>
    <m/>
  </r>
  <r>
    <n v="2358"/>
    <x v="0"/>
    <n v="4"/>
    <n v="683"/>
    <n v="1"/>
    <d v="2004-04-30T00:00:00"/>
    <s v="Single Family Dwelling"/>
    <n v="1"/>
    <s v="Santa Clara Community Organization"/>
    <n v="4231819"/>
    <n v="903802"/>
    <m/>
    <m/>
    <s v="JENKINS JOEL"/>
    <m/>
    <s v="3691 KENDRA ST"/>
    <x v="3"/>
    <s v="Single-family detached"/>
    <x v="0"/>
    <m/>
    <x v="0"/>
    <m/>
  </r>
  <r>
    <n v="2359"/>
    <x v="0"/>
    <n v="4"/>
    <n v="1344"/>
    <n v="1"/>
    <d v="2004-04-30T00:00:00"/>
    <s v="Single Family Dwelling"/>
    <n v="1"/>
    <s v="Santa Clara Community Organization"/>
    <n v="4227361"/>
    <n v="904087"/>
    <m/>
    <m/>
    <s v="ANDERSON BRENT"/>
    <m/>
    <s v="3677 LODENQUAI LN"/>
    <x v="3"/>
    <s v="Single-family detached"/>
    <x v="0"/>
    <m/>
    <x v="0"/>
    <m/>
  </r>
  <r>
    <n v="2360"/>
    <x v="0"/>
    <n v="4"/>
    <n v="1345"/>
    <n v="1"/>
    <d v="2004-04-30T00:00:00"/>
    <s v="Single Family Dwelling"/>
    <n v="1"/>
    <s v="Santa Clara Community Organization"/>
    <n v="4227354"/>
    <n v="903913"/>
    <m/>
    <m/>
    <s v="ANDERSON BRENT"/>
    <m/>
    <s v="3655 LODENQUAI LN"/>
    <x v="3"/>
    <s v="Single-family detached"/>
    <x v="0"/>
    <m/>
    <x v="0"/>
    <m/>
  </r>
  <r>
    <n v="2361"/>
    <x v="0"/>
    <n v="4"/>
    <n v="935"/>
    <n v="1"/>
    <d v="2004-05-03T00:00:00"/>
    <s v="Single Family Dwelling"/>
    <n v="1"/>
    <s v="Crest Drive Citizens Association"/>
    <n v="4234666"/>
    <n v="869423"/>
    <m/>
    <m/>
    <s v="ANSLOW &amp; DEGENEAULT"/>
    <m/>
    <s v="3076 WHITBECK BLVD"/>
    <x v="3"/>
    <s v="Single-family detached"/>
    <x v="0"/>
    <m/>
    <x v="0"/>
    <m/>
  </r>
  <r>
    <n v="2362"/>
    <x v="0"/>
    <n v="4"/>
    <n v="1028"/>
    <n v="1"/>
    <d v="2004-05-03T00:00:00"/>
    <s v="Single Family Dwelling"/>
    <n v="1"/>
    <s v="Laurel Hill Valley Citizens"/>
    <n v="4250055"/>
    <n v="870749"/>
    <m/>
    <m/>
    <s v="HOCKETT SHARON"/>
    <m/>
    <s v="3026 HENDRICKS HILL DR"/>
    <x v="3"/>
    <s v="Single-family detached"/>
    <x v="0"/>
    <m/>
    <x v="0"/>
    <m/>
  </r>
  <r>
    <n v="2363"/>
    <x v="0"/>
    <n v="4"/>
    <n v="1532"/>
    <n v="1"/>
    <d v="2004-05-03T00:00:00"/>
    <s v="Single Family Dwelling"/>
    <n v="1"/>
    <s v="Churchill Area Neighbors"/>
    <n v="4227410"/>
    <n v="869150"/>
    <m/>
    <m/>
    <s v="RILEY STEPHEN &amp; LISA"/>
    <m/>
    <s v="3293 SOUTHVIEW DR"/>
    <x v="3"/>
    <s v="Single-family detached"/>
    <x v="0"/>
    <m/>
    <x v="0"/>
    <m/>
  </r>
  <r>
    <n v="2364"/>
    <x v="0"/>
    <n v="4"/>
    <n v="1095"/>
    <n v="1"/>
    <d v="2004-05-04T00:00:00"/>
    <s v="Single Family Dwelling"/>
    <n v="1"/>
    <s v="Active Bethel Citizens"/>
    <n v="4216610"/>
    <n v="887445"/>
    <m/>
    <m/>
    <s v="D R HORTON INC"/>
    <m/>
    <s v="825 HOLLOW WAY"/>
    <x v="3"/>
    <s v="Single-family detached"/>
    <x v="0"/>
    <m/>
    <x v="0"/>
    <m/>
  </r>
  <r>
    <n v="2365"/>
    <x v="0"/>
    <n v="4"/>
    <n v="1096"/>
    <n v="1"/>
    <d v="2004-05-04T00:00:00"/>
    <s v="Single Family Dwelling"/>
    <n v="1"/>
    <s v="Active Bethel Citizens"/>
    <n v="4216474"/>
    <n v="887330"/>
    <m/>
    <m/>
    <s v="D R HORTON INC"/>
    <m/>
    <s v="4860 HENCEFORTH LN"/>
    <x v="3"/>
    <s v="Single-family detached"/>
    <x v="0"/>
    <m/>
    <x v="0"/>
    <m/>
  </r>
  <r>
    <n v="2366"/>
    <x v="0"/>
    <n v="4"/>
    <n v="1479"/>
    <n v="1"/>
    <d v="2004-05-04T00:00:00"/>
    <s v="Single Family Dwelling"/>
    <n v="1"/>
    <s v="Active Bethel Citizens"/>
    <n v="4216388"/>
    <n v="887826"/>
    <m/>
    <m/>
    <s v="D R HORTON INC"/>
    <m/>
    <s v="909 THRONE DR"/>
    <x v="3"/>
    <s v="Single-family detached"/>
    <x v="0"/>
    <m/>
    <x v="0"/>
    <m/>
  </r>
  <r>
    <n v="2367"/>
    <x v="0"/>
    <n v="4"/>
    <n v="1480"/>
    <n v="1"/>
    <d v="2004-05-04T00:00:00"/>
    <s v="Single Family Dwelling"/>
    <n v="1"/>
    <s v="Active Bethel Citizens"/>
    <n v="4216628"/>
    <n v="888073"/>
    <m/>
    <m/>
    <s v="D R HORTON INC"/>
    <m/>
    <s v="991 HOLLOW WAY"/>
    <x v="3"/>
    <s v="Single-family detached"/>
    <x v="0"/>
    <m/>
    <x v="0"/>
    <m/>
  </r>
  <r>
    <n v="2368"/>
    <x v="0"/>
    <n v="4"/>
    <n v="1481"/>
    <n v="1"/>
    <d v="2004-05-04T00:00:00"/>
    <s v="Single Family Dwelling"/>
    <n v="1"/>
    <s v="Active Bethel Citizens"/>
    <n v="4216623"/>
    <n v="887879"/>
    <m/>
    <m/>
    <s v="D R HORTON INC"/>
    <m/>
    <s v="939 HOLLOW WAY"/>
    <x v="3"/>
    <s v="Single-family detached"/>
    <x v="0"/>
    <m/>
    <x v="0"/>
    <m/>
  </r>
  <r>
    <n v="2369"/>
    <x v="0"/>
    <n v="4"/>
    <n v="1482"/>
    <n v="1"/>
    <d v="2004-05-04T00:00:00"/>
    <s v="Single Family Dwelling"/>
    <n v="1"/>
    <s v="Active Bethel Citizens"/>
    <n v="4216616"/>
    <n v="887687"/>
    <m/>
    <m/>
    <s v="D R HORTON INC"/>
    <m/>
    <s v="865 HOLLOW WAY"/>
    <x v="3"/>
    <s v="Single-family detached"/>
    <x v="0"/>
    <m/>
    <x v="0"/>
    <m/>
  </r>
  <r>
    <n v="2370"/>
    <x v="0"/>
    <n v="4"/>
    <n v="1997"/>
    <n v="1"/>
    <d v="2004-05-04T00:00:00"/>
    <s v="Mfg Home Park or Court"/>
    <n v="1"/>
    <s v="Northeast Neighbors"/>
    <n v="4249602"/>
    <n v="893484"/>
    <m/>
    <s v="Summeroaks MHP"/>
    <s v="SUMMEROAKS PARK LLC"/>
    <m/>
    <s v="3220 CRESCENT AVE, Unit 16"/>
    <x v="3"/>
    <s v="Single-family detached"/>
    <x v="0"/>
    <m/>
    <x v="0"/>
    <m/>
  </r>
  <r>
    <n v="2371"/>
    <x v="0"/>
    <n v="4"/>
    <n v="1406"/>
    <n v="1"/>
    <d v="2004-05-06T00:00:00"/>
    <s v="Single Family Dwelling"/>
    <n v="1"/>
    <s v="Cal Young Neighborhood Association"/>
    <n v="4237437"/>
    <n v="888605"/>
    <m/>
    <m/>
    <s v="WINDFALL GROUP LLC"/>
    <m/>
    <s v="1260 LITTLE JOHN LN"/>
    <x v="3"/>
    <s v="Single-family detached"/>
    <x v="0"/>
    <m/>
    <x v="0"/>
    <m/>
  </r>
  <r>
    <n v="2372"/>
    <x v="0"/>
    <n v="4"/>
    <n v="1683"/>
    <n v="1"/>
    <d v="2004-05-06T00:00:00"/>
    <s v="Mfg Home - Not in a Park"/>
    <n v="1"/>
    <s v="Active Bethel Citizens"/>
    <n v="4214216"/>
    <n v="891080"/>
    <m/>
    <s v="West Eugene Village"/>
    <s v="WEST EUGENE VILLAGE LLC-TX"/>
    <m/>
    <s v="5284 OLYMPIC CIR"/>
    <x v="3"/>
    <s v="Single-family detached"/>
    <x v="0"/>
    <m/>
    <x v="0"/>
    <m/>
  </r>
  <r>
    <n v="2373"/>
    <x v="0"/>
    <n v="4"/>
    <n v="1684"/>
    <n v="1"/>
    <d v="2004-05-06T00:00:00"/>
    <s v="Mfg Home - Not in a Park"/>
    <n v="1"/>
    <s v="Active Bethel Citizens"/>
    <n v="4214365"/>
    <n v="891049"/>
    <m/>
    <s v="West Eugene Village"/>
    <s v="WEST EUGENE VILLAGE LLC-TX"/>
    <m/>
    <s v="5262 OLYMPIC CIR"/>
    <x v="3"/>
    <s v="Single-family detached"/>
    <x v="0"/>
    <m/>
    <x v="0"/>
    <m/>
  </r>
  <r>
    <n v="2374"/>
    <x v="0"/>
    <n v="4"/>
    <n v="1089"/>
    <n v="1"/>
    <d v="2004-05-07T00:00:00"/>
    <s v="Single Family Dwelling"/>
    <n v="1"/>
    <s v="Active Bethel Citizens"/>
    <n v="4216378"/>
    <n v="887588"/>
    <m/>
    <m/>
    <s v="D R HORTON INC"/>
    <m/>
    <s v="869 THRONE DR"/>
    <x v="3"/>
    <s v="Single-family detached"/>
    <x v="0"/>
    <m/>
    <x v="0"/>
    <m/>
  </r>
  <r>
    <n v="2375"/>
    <x v="0"/>
    <n v="4"/>
    <n v="1090"/>
    <n v="1"/>
    <d v="2004-05-07T00:00:00"/>
    <s v="Single Family Dwelling"/>
    <n v="1"/>
    <s v="Active Bethel Citizens"/>
    <n v="4216415"/>
    <n v="887333"/>
    <m/>
    <m/>
    <s v="D R HORTON INC"/>
    <m/>
    <s v="4872 HENCEFORTH LN"/>
    <x v="3"/>
    <s v="Single-family detached"/>
    <x v="0"/>
    <m/>
    <x v="0"/>
    <m/>
  </r>
  <r>
    <n v="2376"/>
    <x v="0"/>
    <n v="4"/>
    <n v="1091"/>
    <n v="1"/>
    <d v="2004-05-07T00:00:00"/>
    <s v="Single Family Dwelling"/>
    <n v="1"/>
    <s v="Active Bethel Citizens"/>
    <n v="4216545"/>
    <n v="887324"/>
    <m/>
    <m/>
    <s v="D R HORTON INC"/>
    <m/>
    <s v="4854 HENCEFORTH LN"/>
    <x v="3"/>
    <s v="Single-family detached"/>
    <x v="0"/>
    <m/>
    <x v="0"/>
    <m/>
  </r>
  <r>
    <n v="2377"/>
    <x v="0"/>
    <n v="4"/>
    <n v="1092"/>
    <n v="1"/>
    <d v="2004-05-07T00:00:00"/>
    <s v="Single Family Dwelling"/>
    <n v="1"/>
    <s v="Active Bethel Citizens"/>
    <n v="4216612"/>
    <n v="887566"/>
    <m/>
    <m/>
    <s v="D R HORTON INC"/>
    <m/>
    <s v="845 HOLLOW WAY"/>
    <x v="3"/>
    <s v="Single-family detached"/>
    <x v="0"/>
    <m/>
    <x v="0"/>
    <m/>
  </r>
  <r>
    <n v="2378"/>
    <x v="0"/>
    <n v="4"/>
    <n v="1093"/>
    <n v="1"/>
    <d v="2004-05-07T00:00:00"/>
    <s v="Single Family Dwelling"/>
    <n v="1"/>
    <s v="Active Bethel Citizens"/>
    <n v="4216610"/>
    <n v="887365"/>
    <m/>
    <m/>
    <s v="D R HORTON INC"/>
    <m/>
    <s v="805 HOLLOW WAY"/>
    <x v="3"/>
    <s v="Single-family detached"/>
    <x v="0"/>
    <m/>
    <x v="0"/>
    <m/>
  </r>
  <r>
    <n v="2050"/>
    <x v="0"/>
    <n v="3"/>
    <n v="2404"/>
    <n v="1"/>
    <d v="2003-10-21T00:00:00"/>
    <s v="Single Family Dwelling"/>
    <n v="1"/>
    <s v="Active Bethel Citizens"/>
    <n v="4212932"/>
    <n v="891239"/>
    <m/>
    <m/>
    <s v="FOOTE DEVELOPMENT COMPANY"/>
    <m/>
    <s v="5475 CHARLES WAY"/>
    <x v="2"/>
    <s v="Single-family detached"/>
    <x v="0"/>
    <m/>
    <x v="0"/>
    <m/>
  </r>
  <r>
    <n v="2051"/>
    <x v="0"/>
    <n v="3"/>
    <n v="2797"/>
    <n v="1"/>
    <d v="2003-10-21T00:00:00"/>
    <s v="Single Family Dwelling"/>
    <n v="1"/>
    <s v="Active Bethel Citizens"/>
    <n v="4213160"/>
    <n v="891086"/>
    <m/>
    <m/>
    <s v="FOOTE DEVELOPMENT CO"/>
    <m/>
    <s v="5422 CHARLES WAY"/>
    <x v="2"/>
    <s v="Single-family detached"/>
    <x v="0"/>
    <m/>
    <x v="0"/>
    <m/>
  </r>
  <r>
    <n v="2052"/>
    <x v="0"/>
    <n v="3"/>
    <n v="2992"/>
    <n v="1"/>
    <d v="2003-10-21T00:00:00"/>
    <s v="Single Family Dwelling"/>
    <n v="1"/>
    <s v="Southeast Neighbors"/>
    <n v="4247612"/>
    <n v="861791"/>
    <m/>
    <m/>
    <s v="CORSON DON &amp; JOHNSON LARA"/>
    <m/>
    <s v="4624 SPRING BLVD"/>
    <x v="2"/>
    <s v="Single-family detached"/>
    <x v="0"/>
    <m/>
    <x v="0"/>
    <m/>
  </r>
  <r>
    <n v="2053"/>
    <x v="0"/>
    <n v="3"/>
    <n v="4245"/>
    <n v="1"/>
    <d v="2003-10-21T00:00:00"/>
    <s v="Single Family Dwelling"/>
    <n v="1"/>
    <s v="Churchill Area Neighbors"/>
    <n v="4229577"/>
    <n v="870419"/>
    <m/>
    <m/>
    <s v="SOUTH JERRY &amp; SANDI"/>
    <m/>
    <s v="2575 RIDGEMONT DR"/>
    <x v="2"/>
    <s v="Single-family detached"/>
    <x v="0"/>
    <m/>
    <x v="0"/>
    <m/>
  </r>
  <r>
    <n v="2054"/>
    <x v="0"/>
    <n v="3"/>
    <n v="4119"/>
    <n v="1"/>
    <d v="2003-10-22T00:00:00"/>
    <s v="Single Family Dwelling"/>
    <n v="1"/>
    <s v="Active Bethel Citizens"/>
    <n v="4210087"/>
    <n v="890411"/>
    <m/>
    <m/>
    <s v="BRUCE WIECHERT CUSTOM HOMES"/>
    <m/>
    <s v="5993 JORDAN DR"/>
    <x v="2"/>
    <s v="Single-family detached"/>
    <x v="0"/>
    <m/>
    <x v="0"/>
    <m/>
  </r>
  <r>
    <n v="2055"/>
    <x v="0"/>
    <n v="3"/>
    <n v="4519"/>
    <n v="1"/>
    <d v="2003-10-22T00:00:00"/>
    <s v="Single Family Dwelling"/>
    <n v="1"/>
    <s v="Active Bethel Citizens"/>
    <n v="4209937"/>
    <n v="890504"/>
    <m/>
    <m/>
    <s v="BRUCE WIECHERT CUSTOM HOMES"/>
    <m/>
    <s v="6036 AVALON ST"/>
    <x v="2"/>
    <s v="Single-family detached"/>
    <x v="0"/>
    <m/>
    <x v="0"/>
    <m/>
  </r>
  <r>
    <n v="2056"/>
    <x v="0"/>
    <n v="3"/>
    <n v="4526"/>
    <n v="1"/>
    <d v="2003-10-22T00:00:00"/>
    <s v="Single Family Dwelling"/>
    <n v="1"/>
    <s v="Active Bethel Citizens"/>
    <n v="4210176"/>
    <n v="890276"/>
    <m/>
    <m/>
    <s v="BRUCE WIECHERT CUSTOM HOMES"/>
    <m/>
    <s v="5980 JORDAN DR"/>
    <x v="2"/>
    <s v="Single-family detached"/>
    <x v="0"/>
    <m/>
    <x v="0"/>
    <m/>
  </r>
  <r>
    <n v="2057"/>
    <x v="0"/>
    <n v="3"/>
    <n v="4745"/>
    <n v="1"/>
    <d v="2003-10-22T00:00:00"/>
    <s v="Single Family Dwelling"/>
    <n v="1"/>
    <s v="Active Bethel Citizens"/>
    <n v="4210777"/>
    <n v="890193"/>
    <m/>
    <m/>
    <s v="BRUCE WIECHERT CUSTOM HOMES"/>
    <m/>
    <s v="5913 AVALON ST"/>
    <x v="2"/>
    <s v="Single-family detached"/>
    <x v="0"/>
    <m/>
    <x v="0"/>
    <m/>
  </r>
  <r>
    <n v="2058"/>
    <x v="0"/>
    <n v="3"/>
    <n v="4747"/>
    <n v="1"/>
    <d v="2003-10-22T00:00:00"/>
    <s v="Single Family Dwelling"/>
    <n v="1"/>
    <s v="Active Bethel Citizens"/>
    <n v="4210703"/>
    <n v="890197"/>
    <m/>
    <m/>
    <s v="BRUCE WIECHERT CUSTOM HOMES"/>
    <m/>
    <s v="5923 AVALON ST"/>
    <x v="2"/>
    <s v="Single-family detached"/>
    <x v="0"/>
    <m/>
    <x v="0"/>
    <m/>
  </r>
  <r>
    <n v="2059"/>
    <x v="0"/>
    <n v="3"/>
    <n v="4110"/>
    <n v="1"/>
    <d v="2003-10-23T00:00:00"/>
    <s v="Single Family Dwelling"/>
    <n v="1"/>
    <s v="Harlow Neighbors"/>
    <n v="4250696"/>
    <n v="880563"/>
    <m/>
    <m/>
    <s v="FOGELSTROM CO"/>
    <m/>
    <s v="463 COVEY LN"/>
    <x v="2"/>
    <s v="Single-family detached"/>
    <x v="0"/>
    <m/>
    <x v="0"/>
    <m/>
  </r>
  <r>
    <n v="2060"/>
    <x v="0"/>
    <n v="3"/>
    <n v="4918"/>
    <n v="1"/>
    <d v="2003-10-24T00:00:00"/>
    <s v="Mfg Home Park or Court"/>
    <n v="1"/>
    <s v="Active Bethel Citizens"/>
    <n v="4223257"/>
    <n v="891406"/>
    <m/>
    <s v="Lakewood"/>
    <s v="LAKEWOOD PARK INC"/>
    <s v="LEWIS JOHN"/>
    <s v="1800 LAKEWOOD CT, Unit 72"/>
    <x v="2"/>
    <s v="Single-family detached"/>
    <x v="0"/>
    <m/>
    <x v="0"/>
    <m/>
  </r>
  <r>
    <n v="2061"/>
    <x v="0"/>
    <n v="3"/>
    <n v="3987"/>
    <n v="1"/>
    <d v="2003-10-27T00:00:00"/>
    <s v="Single Family Dwelling"/>
    <n v="1"/>
    <s v="Santa Clara Community Organization"/>
    <n v="4227773"/>
    <n v="909227"/>
    <m/>
    <m/>
    <s v="PRODEN RICK S"/>
    <m/>
    <s v="140 DANIEL DR"/>
    <x v="2"/>
    <s v="Single-family detached"/>
    <x v="0"/>
    <m/>
    <x v="0"/>
    <m/>
  </r>
  <r>
    <n v="2062"/>
    <x v="0"/>
    <n v="3"/>
    <n v="4532"/>
    <n v="1"/>
    <d v="2003-10-27T00:00:00"/>
    <s v="Single Family Dwelling"/>
    <n v="1"/>
    <s v="Cal Young Neighborhood Association"/>
    <n v="4243341"/>
    <n v="890611"/>
    <m/>
    <m/>
    <s v="NOOK LLC"/>
    <m/>
    <s v="2128 MARLOW LN"/>
    <x v="2"/>
    <s v="Single-family detached"/>
    <x v="0"/>
    <m/>
    <x v="0"/>
    <m/>
  </r>
  <r>
    <n v="2063"/>
    <x v="0"/>
    <n v="3"/>
    <n v="4533"/>
    <n v="1"/>
    <d v="2003-10-27T00:00:00"/>
    <s v="Single Family Dwelling"/>
    <n v="1"/>
    <s v="Cal Young Neighborhood Association"/>
    <n v="4243345"/>
    <n v="890545"/>
    <m/>
    <m/>
    <s v="NOOK LLC"/>
    <m/>
    <s v="2132 MARLOW LN"/>
    <x v="2"/>
    <s v="Single-family detached"/>
    <x v="0"/>
    <m/>
    <x v="0"/>
    <m/>
  </r>
  <r>
    <n v="2064"/>
    <x v="0"/>
    <n v="3"/>
    <n v="4355"/>
    <n v="1"/>
    <d v="2003-10-28T00:00:00"/>
    <s v="Single Family Dwelling"/>
    <n v="1"/>
    <s v="Santa Clara Community Organization"/>
    <n v="4222632"/>
    <n v="902516"/>
    <m/>
    <m/>
    <s v="IVERSON &amp; CO INC"/>
    <m/>
    <s v="3420 KORBEL ST"/>
    <x v="2"/>
    <s v="Single-family detached"/>
    <x v="0"/>
    <m/>
    <x v="0"/>
    <m/>
  </r>
  <r>
    <n v="2065"/>
    <x v="0"/>
    <n v="3"/>
    <n v="4500"/>
    <n v="1"/>
    <d v="2003-10-28T00:00:00"/>
    <s v="Single Family Dwelling"/>
    <n v="1"/>
    <s v="Laurel Hill Valley Citizens"/>
    <n v="4247939"/>
    <n v="869769"/>
    <m/>
    <m/>
    <s v="HOLLERAN PATRICK &amp; DONNA"/>
    <m/>
    <s v="2930 CENTRAL BLVD"/>
    <x v="2"/>
    <s v="Single-family detached"/>
    <x v="0"/>
    <m/>
    <x v="0"/>
    <m/>
  </r>
  <r>
    <n v="2066"/>
    <x v="0"/>
    <n v="3"/>
    <n v="2398"/>
    <n v="1"/>
    <d v="2003-10-29T00:00:00"/>
    <s v="Single Family Dwelling"/>
    <n v="1"/>
    <s v="Active Bethel Citizens"/>
    <n v="4212856"/>
    <n v="891224"/>
    <m/>
    <m/>
    <s v="FOOTE DEVELOPMENT COMPANY"/>
    <m/>
    <s v="1751 MERLIN WAY"/>
    <x v="2"/>
    <s v="Single-family detached"/>
    <x v="0"/>
    <m/>
    <x v="0"/>
    <m/>
  </r>
  <r>
    <n v="2067"/>
    <x v="0"/>
    <n v="3"/>
    <n v="3844"/>
    <n v="1"/>
    <d v="2003-10-29T00:00:00"/>
    <s v="Single Family Dwelling"/>
    <n v="1"/>
    <s v="Laurel Hill Valley Citizens"/>
    <n v="4250020"/>
    <n v="873499"/>
    <m/>
    <m/>
    <s v="TAYLOR JOE"/>
    <m/>
    <s v="2673 VERDEHILL DR"/>
    <x v="2"/>
    <s v="Single-family detached"/>
    <x v="0"/>
    <m/>
    <x v="0"/>
    <m/>
  </r>
  <r>
    <n v="2068"/>
    <x v="0"/>
    <n v="3"/>
    <n v="4442"/>
    <n v="1"/>
    <d v="2003-10-29T00:00:00"/>
    <s v="Condo, Row or Townhouse"/>
    <n v="1"/>
    <s v="Churchill Area Neighbors"/>
    <n v="4225998"/>
    <n v="871727"/>
    <m/>
    <m/>
    <s v="KILBY &amp; SONNEN PROJECT LLC"/>
    <m/>
    <s v="3631 COLONY OAKS DR"/>
    <x v="2"/>
    <s v="Single-family attached"/>
    <x v="1"/>
    <s v="confirmed condos."/>
    <x v="0"/>
    <m/>
  </r>
  <r>
    <n v="2069"/>
    <x v="0"/>
    <n v="3"/>
    <n v="4458"/>
    <n v="1"/>
    <d v="2003-10-29T00:00:00"/>
    <s v="Single Family Dwelling"/>
    <n v="1"/>
    <s v="Churchill Area Neighbors"/>
    <n v="4229166"/>
    <n v="869634"/>
    <m/>
    <m/>
    <s v="BRANDON MICHAEL J (MIKE)"/>
    <m/>
    <s v="2804 W 29TH AVE"/>
    <x v="2"/>
    <s v="Single-family detached"/>
    <x v="0"/>
    <m/>
    <x v="0"/>
    <m/>
  </r>
  <r>
    <n v="2070"/>
    <x v="0"/>
    <n v="3"/>
    <n v="4617"/>
    <n v="1"/>
    <d v="2003-10-29T00:00:00"/>
    <s v="Single Family Dwelling"/>
    <n v="1"/>
    <s v="Northeast Neighbors"/>
    <n v="4242573"/>
    <n v="898885"/>
    <m/>
    <m/>
    <s v="KONOLD HOWARD"/>
    <m/>
    <s v="3530 QUAIL MEADOW WAY"/>
    <x v="2"/>
    <s v="Single-family detached"/>
    <x v="0"/>
    <m/>
    <x v="0"/>
    <m/>
  </r>
  <r>
    <n v="2071"/>
    <x v="0"/>
    <n v="3"/>
    <n v="4881"/>
    <n v="1"/>
    <d v="2003-10-29T00:00:00"/>
    <s v="Condo, Row or Townhouse"/>
    <n v="1"/>
    <s v="Churchill Area Neighbors"/>
    <n v="4225974"/>
    <n v="871765"/>
    <m/>
    <m/>
    <s v="KILBY &amp; SONNEN PROJECT LLC"/>
    <m/>
    <s v="3635 COLONY OAKS DR"/>
    <x v="2"/>
    <s v="Single-family attached"/>
    <x v="1"/>
    <s v="confirmed condos."/>
    <x v="0"/>
    <m/>
  </r>
  <r>
    <n v="2072"/>
    <x v="0"/>
    <n v="3"/>
    <n v="4350"/>
    <n v="1"/>
    <d v="2003-10-30T00:00:00"/>
    <s v="Single Family Dwelling"/>
    <n v="1"/>
    <s v="Southeast Neighbors"/>
    <n v="4239022"/>
    <n v="860934"/>
    <m/>
    <m/>
    <s v="HEITMAN CUSTOM HOMES"/>
    <m/>
    <s v="90 MARLBORO LN"/>
    <x v="2"/>
    <s v="Single-family detached"/>
    <x v="0"/>
    <m/>
    <x v="0"/>
    <m/>
  </r>
  <r>
    <n v="2073"/>
    <x v="0"/>
    <n v="3"/>
    <n v="4628"/>
    <n v="1"/>
    <d v="2003-10-30T00:00:00"/>
    <s v="Single Family Dwelling"/>
    <n v="1"/>
    <s v="River Road Community Organization"/>
    <n v="4233409"/>
    <n v="888753"/>
    <m/>
    <m/>
    <s v="HEITMAN CUSTOM HOMES"/>
    <m/>
    <s v="894 JACKIES LN"/>
    <x v="2"/>
    <s v="Single-family detached"/>
    <x v="0"/>
    <m/>
    <x v="0"/>
    <m/>
  </r>
  <r>
    <n v="2074"/>
    <x v="0"/>
    <n v="3"/>
    <n v="4318"/>
    <n v="1"/>
    <d v="2003-10-31T00:00:00"/>
    <s v="Single Family Dwelling"/>
    <n v="1"/>
    <s v="Crest Drive Citizens Association"/>
    <n v="4235312"/>
    <n v="868903"/>
    <m/>
    <m/>
    <s v="CRONIN DONNA"/>
    <m/>
    <s v="1020 LORANE HWY"/>
    <x v="2"/>
    <s v="Single-family detached"/>
    <x v="0"/>
    <m/>
    <x v="0"/>
    <m/>
  </r>
  <r>
    <n v="2075"/>
    <x v="0"/>
    <n v="3"/>
    <n v="4949"/>
    <n v="1"/>
    <d v="2003-10-31T00:00:00"/>
    <s v="Mfg Home Park or Court"/>
    <n v="1"/>
    <s v="West Eugene Community Organization"/>
    <n v="4221599"/>
    <n v="877190"/>
    <m/>
    <s v="Churchill Meadows"/>
    <s v="CHURCHILL GROUP LLC"/>
    <m/>
    <s v="1415 S BERTELSEN RD, Unit 59"/>
    <x v="2"/>
    <s v="Single-family detached"/>
    <x v="0"/>
    <m/>
    <x v="0"/>
    <m/>
  </r>
  <r>
    <n v="2076"/>
    <x v="0"/>
    <n v="3"/>
    <n v="4958"/>
    <n v="1"/>
    <d v="2003-10-31T00:00:00"/>
    <s v="Mfg Home - Not in a Park"/>
    <n v="1"/>
    <s v="Active Bethel Citizens"/>
    <n v="4214638"/>
    <n v="891185"/>
    <m/>
    <m/>
    <s v="MORICI JOSEPH"/>
    <m/>
    <s v="1738 OAKHURST CT"/>
    <x v="2"/>
    <s v="Single-family detached"/>
    <x v="0"/>
    <m/>
    <x v="0"/>
    <m/>
  </r>
  <r>
    <n v="2077"/>
    <x v="0"/>
    <n v="3"/>
    <n v="4022"/>
    <n v="1"/>
    <d v="2003-11-03T00:00:00"/>
    <s v="Single Family Dwelling"/>
    <n v="1"/>
    <s v="Southeast Neighbors"/>
    <n v="4248247"/>
    <n v="868626"/>
    <m/>
    <m/>
    <s v="BROWN SAM &amp; KATIE"/>
    <m/>
    <s v="2135 SPRING TERRACE DR"/>
    <x v="2"/>
    <s v="Single-family detached"/>
    <x v="0"/>
    <m/>
    <x v="0"/>
    <m/>
  </r>
  <r>
    <n v="2078"/>
    <x v="0"/>
    <n v="3"/>
    <n v="4021"/>
    <n v="1"/>
    <d v="2003-11-05T00:00:00"/>
    <s v="Single Family Dwelling"/>
    <n v="1"/>
    <s v="Harlow Neighbors"/>
    <n v="4246515"/>
    <n v="887836"/>
    <m/>
    <m/>
    <s v="DESLER DANIEL J"/>
    <m/>
    <s v="2799 MALLORY LN"/>
    <x v="2"/>
    <s v="Single-family detached"/>
    <x v="0"/>
    <m/>
    <x v="0"/>
    <m/>
  </r>
  <r>
    <n v="2079"/>
    <x v="0"/>
    <n v="3"/>
    <n v="4630"/>
    <n v="1"/>
    <d v="2003-11-05T00:00:00"/>
    <s v="Single Family Dwelling"/>
    <n v="1"/>
    <s v="River Road Community Organization"/>
    <n v="4233049"/>
    <n v="888691"/>
    <m/>
    <m/>
    <s v="HEITMAN CUSTOM HOMES"/>
    <m/>
    <s v="826 JACKIES LN"/>
    <x v="2"/>
    <s v="Single-family detached"/>
    <x v="0"/>
    <m/>
    <x v="0"/>
    <m/>
  </r>
  <r>
    <n v="2080"/>
    <x v="0"/>
    <n v="3"/>
    <n v="3781"/>
    <n v="1"/>
    <d v="2003-11-06T00:00:00"/>
    <s v="Single Family Dwelling"/>
    <n v="1"/>
    <s v="Churchill Area Neighbors"/>
    <n v="4229048"/>
    <n v="869884"/>
    <m/>
    <m/>
    <s v="DAVE DUNCAN CONSTRUCTION INC"/>
    <m/>
    <s v="2784 W 29TH AVE"/>
    <x v="2"/>
    <s v="Single-family detached"/>
    <x v="0"/>
    <m/>
    <x v="0"/>
    <m/>
  </r>
  <r>
    <n v="2081"/>
    <x v="0"/>
    <n v="3"/>
    <n v="5166"/>
    <n v="1"/>
    <d v="2003-11-06T00:00:00"/>
    <s v="Mfg Home Park or Court"/>
    <n v="1"/>
    <s v="West Eugene Community Organization"/>
    <n v="4221599"/>
    <n v="877190"/>
    <m/>
    <s v="Churchill Meadows"/>
    <s v="CHURCHILL GROUP LLC"/>
    <m/>
    <s v="1415 S BERTELSEN RD, Unit 114"/>
    <x v="2"/>
    <s v="Single-family detached"/>
    <x v="0"/>
    <m/>
    <x v="0"/>
    <m/>
  </r>
  <r>
    <n v="2082"/>
    <x v="0"/>
    <n v="3"/>
    <n v="2766"/>
    <n v="1"/>
    <d v="2003-11-07T00:00:00"/>
    <s v="Single Family Dwelling"/>
    <n v="1"/>
    <s v="Active Bethel Citizens"/>
    <n v="4213055"/>
    <n v="891088"/>
    <m/>
    <m/>
    <s v="FOOTE DEVELOPMENT COMPANY"/>
    <m/>
    <s v="5444 CHARLES WAY"/>
    <x v="2"/>
    <s v="Single-family detached"/>
    <x v="0"/>
    <m/>
    <x v="0"/>
    <m/>
  </r>
  <r>
    <n v="2083"/>
    <x v="0"/>
    <n v="3"/>
    <n v="4287"/>
    <n v="1"/>
    <d v="2003-11-10T00:00:00"/>
    <s v="Mfg Home Park or Court"/>
    <n v="1"/>
    <s v="Active Bethel Citizens"/>
    <n v="4214166"/>
    <n v="891082"/>
    <m/>
    <m/>
    <s v="EUGENE SALES CENTER"/>
    <m/>
    <s v="5290 OLYMPIC CIR"/>
    <x v="2"/>
    <s v="Single-family detached"/>
    <x v="0"/>
    <m/>
    <x v="0"/>
    <m/>
  </r>
  <r>
    <n v="2084"/>
    <x v="0"/>
    <n v="3"/>
    <n v="3432"/>
    <n v="1"/>
    <d v="2003-11-14T00:00:00"/>
    <s v="Single Family Dwelling"/>
    <n v="1"/>
    <s v="Active Bethel Citizens"/>
    <n v="4212471"/>
    <n v="893158"/>
    <m/>
    <m/>
    <s v="MASADA DEVELOPMENT INC"/>
    <m/>
    <s v="2058 WISCONSIN ST"/>
    <x v="2"/>
    <s v="Single-family detached"/>
    <x v="0"/>
    <m/>
    <x v="0"/>
    <m/>
  </r>
  <r>
    <n v="2085"/>
    <x v="0"/>
    <n v="3"/>
    <n v="4947"/>
    <n v="1"/>
    <d v="2003-11-17T00:00:00"/>
    <s v="Single Family Dwelling"/>
    <n v="1"/>
    <s v="Active Bethel Citizens"/>
    <n v="4210492"/>
    <n v="890446"/>
    <m/>
    <m/>
    <s v="BRUCE WIECHERT CUSTOM HOMES"/>
    <m/>
    <s v="5943 JORDAN DR"/>
    <x v="2"/>
    <s v="Single-family detached"/>
    <x v="0"/>
    <m/>
    <x v="0"/>
    <m/>
  </r>
  <r>
    <n v="2086"/>
    <x v="0"/>
    <n v="3"/>
    <n v="4988"/>
    <n v="1"/>
    <d v="2003-11-17T00:00:00"/>
    <s v="Single Family Dwelling"/>
    <n v="1"/>
    <s v="Santa Clara Community Organization"/>
    <n v="4229768"/>
    <n v="907454"/>
    <m/>
    <m/>
    <s v="ANDERSON DEVELOPMENT LLC"/>
    <m/>
    <s v="470 CALUMET AVE"/>
    <x v="2"/>
    <s v="Single-family detached"/>
    <x v="0"/>
    <m/>
    <x v="0"/>
    <m/>
  </r>
  <r>
    <n v="2087"/>
    <x v="0"/>
    <n v="3"/>
    <n v="3042"/>
    <n v="1"/>
    <d v="2003-11-18T00:00:00"/>
    <s v="Single Family Dwelling"/>
    <n v="1"/>
    <s v="Santa Clara Community Organization"/>
    <n v="4224715"/>
    <n v="904340"/>
    <m/>
    <m/>
    <s v="WIRFS TOM"/>
    <m/>
    <s v="1058 ARGON AVE"/>
    <x v="2"/>
    <s v="Single-family detached"/>
    <x v="0"/>
    <m/>
    <x v="0"/>
    <m/>
  </r>
  <r>
    <n v="2088"/>
    <x v="0"/>
    <n v="3"/>
    <n v="3044"/>
    <n v="1"/>
    <d v="2003-11-18T00:00:00"/>
    <s v="Single Family Dwelling"/>
    <n v="1"/>
    <s v="Santa Clara Community Organization"/>
    <n v="4224658"/>
    <n v="904342"/>
    <m/>
    <m/>
    <s v="WIRFS TOM"/>
    <m/>
    <s v="1066 ARGON AVE"/>
    <x v="2"/>
    <s v="Single-family detached"/>
    <x v="0"/>
    <m/>
    <x v="0"/>
    <m/>
  </r>
  <r>
    <n v="2089"/>
    <x v="0"/>
    <n v="3"/>
    <n v="3045"/>
    <n v="1"/>
    <d v="2003-11-18T00:00:00"/>
    <s v="Single Family Dwelling"/>
    <n v="1"/>
    <s v="Santa Clara Community Organization"/>
    <n v="4224752"/>
    <n v="904477"/>
    <m/>
    <m/>
    <s v="WIRFS TOM"/>
    <m/>
    <s v="1049 ARGON AVE"/>
    <x v="2"/>
    <s v="Single-family detached"/>
    <x v="0"/>
    <m/>
    <x v="0"/>
    <m/>
  </r>
  <r>
    <n v="2090"/>
    <x v="0"/>
    <n v="3"/>
    <n v="4390"/>
    <n v="1"/>
    <d v="2003-11-18T00:00:00"/>
    <s v="Single Family Dwelling"/>
    <n v="1"/>
    <s v="Southeast Neighbors"/>
    <n v="4239506"/>
    <n v="866426"/>
    <m/>
    <m/>
    <s v="KOHLER CRAIG"/>
    <m/>
    <s v="3757 WILLAMETTE ST"/>
    <x v="2"/>
    <s v="Single-family detached"/>
    <x v="0"/>
    <m/>
    <x v="0"/>
    <m/>
  </r>
  <r>
    <n v="2091"/>
    <x v="0"/>
    <n v="3"/>
    <n v="5341"/>
    <n v="1"/>
    <d v="2003-11-18T00:00:00"/>
    <s v="Mfg Home Park or Court"/>
    <n v="1"/>
    <s v="Northeast Neighbors"/>
    <n v="4249602"/>
    <n v="893484"/>
    <m/>
    <s v="Summeroaks"/>
    <s v="WARD JACK"/>
    <m/>
    <s v="3220 CRESCENT AVE, Unit 53"/>
    <x v="2"/>
    <s v="Single-family detached"/>
    <x v="0"/>
    <m/>
    <x v="0"/>
    <m/>
  </r>
  <r>
    <n v="2092"/>
    <x v="0"/>
    <n v="3"/>
    <n v="4408"/>
    <n v="1"/>
    <d v="2003-11-19T00:00:00"/>
    <s v="Single Family Dwelling"/>
    <n v="1"/>
    <s v="Churchill Area Neighbors"/>
    <n v="4224136"/>
    <n v="870099"/>
    <m/>
    <m/>
    <s v="BREEDEN BROS INC"/>
    <m/>
    <s v="3354 BENTLEY AVE"/>
    <x v="2"/>
    <s v="Single-family detached"/>
    <x v="0"/>
    <m/>
    <x v="0"/>
    <m/>
  </r>
  <r>
    <n v="2093"/>
    <x v="0"/>
    <n v="3"/>
    <n v="4591"/>
    <n v="1"/>
    <d v="2003-11-19T00:00:00"/>
    <s v="Single Family Dwelling"/>
    <n v="1"/>
    <s v="Churchill Area Neighbors"/>
    <n v="4224193"/>
    <n v="869929"/>
    <m/>
    <m/>
    <s v="BREEDEN BROS INC"/>
    <m/>
    <s v="3362 BENTLEY AVE"/>
    <x v="2"/>
    <s v="Single-family detached"/>
    <x v="0"/>
    <m/>
    <x v="0"/>
    <m/>
  </r>
  <r>
    <n v="2094"/>
    <x v="0"/>
    <n v="3"/>
    <n v="4799"/>
    <n v="1"/>
    <d v="2003-11-19T00:00:00"/>
    <s v="Single Family Dwelling"/>
    <n v="1"/>
    <s v="Harlow Neighbors"/>
    <n v="4250420"/>
    <n v="889382"/>
    <m/>
    <m/>
    <s v="MELTEBEKE DAVID"/>
    <m/>
    <s v="1450 ARCADIA DR"/>
    <x v="2"/>
    <s v="Single-family detached"/>
    <x v="0"/>
    <m/>
    <x v="0"/>
    <m/>
  </r>
  <r>
    <n v="2095"/>
    <x v="0"/>
    <n v="3"/>
    <n v="3585"/>
    <n v="1"/>
    <d v="2003-11-21T00:00:00"/>
    <s v="Secondary Dwelling Unit"/>
    <n v="1"/>
    <s v="Southeast Neighbors"/>
    <n v="4243021"/>
    <n v="869022"/>
    <m/>
    <m/>
    <s v="THOMAS V WILLIAMS LVG TR 1-3"/>
    <m/>
    <s v="3085 KINCAID ST, Unit A"/>
    <x v="2"/>
    <s v="Single-family detached"/>
    <x v="0"/>
    <m/>
    <x v="0"/>
    <m/>
  </r>
  <r>
    <n v="2096"/>
    <x v="0"/>
    <n v="3"/>
    <n v="4568"/>
    <n v="1"/>
    <d v="2003-11-21T00:00:00"/>
    <s v="Single Family Dwelling"/>
    <n v="1"/>
    <s v="Active Bethel Citizens"/>
    <n v="4213872"/>
    <n v="890837"/>
    <m/>
    <m/>
    <s v="FOOTE DEVELOPMENT COMPANY"/>
    <m/>
    <s v="1663 HAMLET LN"/>
    <x v="2"/>
    <s v="Single-family detached"/>
    <x v="0"/>
    <m/>
    <x v="0"/>
    <m/>
  </r>
  <r>
    <n v="2097"/>
    <x v="0"/>
    <n v="3"/>
    <n v="4569"/>
    <n v="1"/>
    <d v="2003-11-21T00:00:00"/>
    <s v="Single Family Dwelling"/>
    <n v="1"/>
    <s v="Active Bethel Citizens"/>
    <n v="4213829"/>
    <n v="890838"/>
    <m/>
    <m/>
    <s v="FOOTE DEVELOPMENT COMPANY"/>
    <m/>
    <s v="1661 HAMLET LN"/>
    <x v="2"/>
    <s v="Single-family detached"/>
    <x v="0"/>
    <m/>
    <x v="0"/>
    <m/>
  </r>
  <r>
    <n v="2098"/>
    <x v="0"/>
    <n v="3"/>
    <n v="4369"/>
    <n v="1"/>
    <d v="2003-11-25T00:00:00"/>
    <s v="Single Family Dwelling"/>
    <n v="1"/>
    <s v="Active Bethel Citizens"/>
    <n v="4209936"/>
    <n v="890429"/>
    <m/>
    <m/>
    <s v="BRUCE WIECHERT CUSTOM HOMES"/>
    <m/>
    <s v="6028 AVALON ST"/>
    <x v="2"/>
    <s v="Single-family detached"/>
    <x v="0"/>
    <m/>
    <x v="0"/>
    <m/>
  </r>
  <r>
    <n v="2099"/>
    <x v="0"/>
    <n v="3"/>
    <n v="4631"/>
    <n v="1"/>
    <d v="2003-11-26T00:00:00"/>
    <s v="Single Family Dwelling"/>
    <n v="1"/>
    <s v="Southeast Neighbors"/>
    <n v="4246977"/>
    <n v="861981"/>
    <m/>
    <m/>
    <s v="IVES &amp; STEBBINS L L C DO NOT USE!!!"/>
    <m/>
    <s v="4690 CRESCENT RIDGE LN"/>
    <x v="2"/>
    <s v="Single-family detached"/>
    <x v="0"/>
    <m/>
    <x v="0"/>
    <m/>
  </r>
  <r>
    <n v="2100"/>
    <x v="0"/>
    <n v="3"/>
    <n v="3876"/>
    <n v="1"/>
    <d v="2003-12-02T00:00:00"/>
    <s v="Duplex or 2-Family Hs"/>
    <n v="2"/>
    <s v="Northeast Neighbors"/>
    <n v="4243276"/>
    <n v="897859"/>
    <m/>
    <m/>
    <s v="MELTEBEKE CONSTRUCTION DBA"/>
    <m/>
    <s v="2063 LAKE WIND DR"/>
    <x v="2"/>
    <s v="Two to four units"/>
    <x v="1"/>
    <m/>
    <x v="0"/>
    <m/>
  </r>
  <r>
    <n v="2101"/>
    <x v="0"/>
    <n v="3"/>
    <n v="4308"/>
    <n v="1"/>
    <d v="2003-12-02T00:00:00"/>
    <s v="Single Family Dwelling"/>
    <n v="1"/>
    <s v="Active Bethel Citizens"/>
    <n v="4212284"/>
    <n v="889378"/>
    <m/>
    <m/>
    <s v="HAYDEN HOMES"/>
    <m/>
    <s v="1246 BROWER AVE"/>
    <x v="2"/>
    <s v="Single-family detached"/>
    <x v="0"/>
    <m/>
    <x v="0"/>
    <m/>
  </r>
  <r>
    <n v="2102"/>
    <x v="0"/>
    <n v="3"/>
    <n v="4336"/>
    <n v="1"/>
    <d v="2003-12-02T00:00:00"/>
    <s v="Single Family Dwelling"/>
    <n v="1"/>
    <s v="Harlow Neighbors"/>
    <n v="4250979"/>
    <n v="888842"/>
    <m/>
    <m/>
    <s v="L RANDALL BRANT CUSTOM HOMES"/>
    <m/>
    <s v="1142 REGENCY DR"/>
    <x v="2"/>
    <s v="Single-family detached"/>
    <x v="0"/>
    <m/>
    <x v="0"/>
    <m/>
  </r>
  <r>
    <n v="2103"/>
    <x v="0"/>
    <n v="3"/>
    <n v="4827"/>
    <n v="1"/>
    <d v="2003-12-02T00:00:00"/>
    <s v="Single Family Dwelling"/>
    <n v="1"/>
    <s v="Active Bethel Citizens"/>
    <n v="4216049"/>
    <n v="893121"/>
    <m/>
    <m/>
    <s v="CRESCENT HOMES INC"/>
    <m/>
    <s v="2105 W IRWIN WAY"/>
    <x v="2"/>
    <s v="Single-family detached"/>
    <x v="0"/>
    <m/>
    <x v="0"/>
    <m/>
  </r>
  <r>
    <n v="2104"/>
    <x v="0"/>
    <n v="3"/>
    <n v="4828"/>
    <n v="1"/>
    <d v="2003-12-02T00:00:00"/>
    <s v="Single Family Dwelling"/>
    <n v="1"/>
    <s v="Active Bethel Citizens"/>
    <n v="4215934"/>
    <n v="893134"/>
    <m/>
    <m/>
    <s v="CRESCENT HOMES INC"/>
    <m/>
    <s v="2121 W IRWIN WAY"/>
    <x v="2"/>
    <s v="Single-family detached"/>
    <x v="0"/>
    <m/>
    <x v="0"/>
    <m/>
  </r>
  <r>
    <n v="2105"/>
    <x v="0"/>
    <n v="3"/>
    <n v="4829"/>
    <n v="1"/>
    <d v="2003-12-02T00:00:00"/>
    <s v="Single Family Dwelling"/>
    <n v="1"/>
    <s v="Active Bethel Citizens"/>
    <n v="4215992"/>
    <n v="893128"/>
    <m/>
    <m/>
    <s v="CRESCENT HOMES INC"/>
    <m/>
    <s v="2113 W IRWIN WAY"/>
    <x v="2"/>
    <s v="Single-family detached"/>
    <x v="0"/>
    <m/>
    <x v="0"/>
    <m/>
  </r>
  <r>
    <n v="2106"/>
    <x v="0"/>
    <n v="3"/>
    <n v="5444"/>
    <n v="1"/>
    <d v="2003-12-02T00:00:00"/>
    <s v="Single Family Dwelling"/>
    <n v="1"/>
    <s v="Active Bethel Citizens"/>
    <n v="4209995"/>
    <n v="890709"/>
    <m/>
    <m/>
    <s v="BRUCE WIECHERT CUSTOM HOMES"/>
    <m/>
    <s v="6065 LANDMARK LN"/>
    <x v="2"/>
    <s v="Single-family detached"/>
    <x v="0"/>
    <m/>
    <x v="0"/>
    <m/>
  </r>
  <r>
    <n v="2107"/>
    <x v="0"/>
    <n v="3"/>
    <n v="4938"/>
    <n v="1"/>
    <d v="2003-12-03T00:00:00"/>
    <s v="Duplex or 2-Family Hs"/>
    <n v="2"/>
    <s v="Active Bethel Citizens"/>
    <n v="4215860"/>
    <n v="893137"/>
    <m/>
    <m/>
    <s v="CRESCENT HOMES INC"/>
    <m/>
    <s v="2127 W IRWIN WAY"/>
    <x v="2"/>
    <s v="Two to four units"/>
    <x v="1"/>
    <m/>
    <x v="0"/>
    <m/>
  </r>
  <r>
    <n v="2108"/>
    <x v="0"/>
    <n v="3"/>
    <n v="4960"/>
    <n v="1"/>
    <d v="2003-12-03T00:00:00"/>
    <s v="Mfg Home - Not in a Park"/>
    <n v="1"/>
    <s v="Active Bethel Citizens"/>
    <n v="4214266"/>
    <n v="891075"/>
    <m/>
    <m/>
    <s v="STECKLING MARY ANN"/>
    <m/>
    <s v="5276 OLYMPIC CIR"/>
    <x v="2"/>
    <s v="Single-family detached"/>
    <x v="0"/>
    <m/>
    <x v="0"/>
    <m/>
  </r>
  <r>
    <n v="2109"/>
    <x v="0"/>
    <n v="3"/>
    <n v="5222"/>
    <n v="1"/>
    <d v="2003-12-04T00:00:00"/>
    <s v="Single Family Dwelling"/>
    <n v="1"/>
    <s v="Active Bethel Citizens"/>
    <n v="4210709"/>
    <n v="890681"/>
    <m/>
    <m/>
    <s v="BRUCE WIECHERT CUSTOM HOMES"/>
    <m/>
    <s v="5921 LANDMARK LN"/>
    <x v="2"/>
    <s v="Single-family detached"/>
    <x v="0"/>
    <m/>
    <x v="0"/>
    <m/>
  </r>
  <r>
    <n v="2110"/>
    <x v="0"/>
    <n v="3"/>
    <n v="5223"/>
    <n v="1"/>
    <d v="2003-12-04T00:00:00"/>
    <s v="Single Family Dwelling"/>
    <n v="1"/>
    <s v="Active Bethel Citizens"/>
    <n v="4210273"/>
    <n v="890305"/>
    <m/>
    <m/>
    <s v="BRUCE WIECHERT CUSTOM HOMES"/>
    <m/>
    <s v="5976 JORDAN DR"/>
    <x v="2"/>
    <s v="Single-family detached"/>
    <x v="0"/>
    <m/>
    <x v="0"/>
    <m/>
  </r>
  <r>
    <n v="2111"/>
    <x v="0"/>
    <n v="3"/>
    <n v="4406"/>
    <n v="1"/>
    <d v="2003-12-08T00:00:00"/>
    <s v="Single Family Dwelling"/>
    <n v="1"/>
    <s v="Northeast Neighbors"/>
    <n v="4244613"/>
    <n v="899031"/>
    <m/>
    <m/>
    <s v="CHARACTER HOMES"/>
    <m/>
    <s v="2284 AVENGALE DR"/>
    <x v="2"/>
    <s v="Single-family detached"/>
    <x v="0"/>
    <m/>
    <x v="0"/>
    <m/>
  </r>
  <r>
    <n v="2112"/>
    <x v="0"/>
    <n v="3"/>
    <n v="4824"/>
    <n v="1"/>
    <d v="2003-12-08T00:00:00"/>
    <s v="Single Family Dwelling"/>
    <n v="1"/>
    <s v="Northeast Neighbors"/>
    <n v="4241822"/>
    <n v="900019"/>
    <m/>
    <m/>
    <s v="TORREY TODD J"/>
    <m/>
    <s v="3780 WATERBROOK WAY"/>
    <x v="2"/>
    <s v="Single-family detached"/>
    <x v="0"/>
    <m/>
    <x v="0"/>
    <m/>
  </r>
  <r>
    <n v="2113"/>
    <x v="0"/>
    <n v="3"/>
    <n v="4978"/>
    <n v="1"/>
    <d v="2003-12-08T00:00:00"/>
    <s v="Single Family Dwelling"/>
    <n v="1"/>
    <s v="Churchill Area Neighbors"/>
    <n v="4225382"/>
    <n v="869783"/>
    <m/>
    <m/>
    <s v="BREEDEN BROS INC"/>
    <m/>
    <s v="3814 BRIGHTON AVE"/>
    <x v="2"/>
    <s v="Single-family detached"/>
    <x v="0"/>
    <m/>
    <x v="0"/>
    <m/>
  </r>
  <r>
    <n v="2114"/>
    <x v="0"/>
    <n v="3"/>
    <n v="5172"/>
    <n v="1"/>
    <d v="2003-12-09T00:00:00"/>
    <s v="Single Family Dwelling"/>
    <n v="1"/>
    <s v="Active Bethel Citizens"/>
    <n v="4217508"/>
    <n v="887512"/>
    <m/>
    <m/>
    <s v="NORDIC HOMES &amp; CONSTRUCTION"/>
    <m/>
    <s v="926 WILLIAMS ST"/>
    <x v="2"/>
    <s v="Single-family detached"/>
    <x v="0"/>
    <m/>
    <x v="0"/>
    <m/>
  </r>
  <r>
    <n v="2115"/>
    <x v="0"/>
    <n v="3"/>
    <n v="4525"/>
    <n v="1"/>
    <d v="2003-12-10T00:00:00"/>
    <s v="Single Family Dwelling"/>
    <n v="1"/>
    <s v="Churchill Area Neighbors"/>
    <n v="4229744"/>
    <n v="873219"/>
    <m/>
    <m/>
    <s v="VERKLER TIM J"/>
    <m/>
    <s v="2362 TERRACE VIEW DR"/>
    <x v="2"/>
    <s v="Single-family detached"/>
    <x v="0"/>
    <m/>
    <x v="0"/>
    <m/>
  </r>
  <r>
    <n v="2116"/>
    <x v="0"/>
    <n v="3"/>
    <n v="5309"/>
    <n v="1"/>
    <d v="2003-12-10T00:00:00"/>
    <s v="Single Family Dwelling"/>
    <n v="1"/>
    <s v="Santa Clara Community Organization"/>
    <n v="4228657"/>
    <n v="903284"/>
    <m/>
    <m/>
    <s v="ALTMAN DAN"/>
    <m/>
    <s v="3522 RIVER RD"/>
    <x v="2"/>
    <s v="Single-family detached"/>
    <x v="0"/>
    <m/>
    <x v="0"/>
    <m/>
  </r>
  <r>
    <n v="2117"/>
    <x v="0"/>
    <n v="3"/>
    <n v="5310"/>
    <n v="1"/>
    <d v="2003-12-10T00:00:00"/>
    <s v="Single Family Dwelling"/>
    <n v="1"/>
    <s v="Santa Clara Community Organization"/>
    <n v="4228802"/>
    <n v="903297"/>
    <m/>
    <m/>
    <s v="LONG MICHAEL"/>
    <m/>
    <s v="3524 RIVER RD"/>
    <x v="2"/>
    <s v="Single-family detached"/>
    <x v="0"/>
    <m/>
    <x v="0"/>
    <m/>
  </r>
  <r>
    <n v="2118"/>
    <x v="0"/>
    <n v="3"/>
    <n v="5265"/>
    <n v="1"/>
    <d v="2003-12-11T00:00:00"/>
    <s v="Single Family Dwelling"/>
    <n v="1"/>
    <s v="Active Bethel Citizens"/>
    <n v="4210848"/>
    <n v="890303"/>
    <m/>
    <m/>
    <s v="BRUCE WIECHERT CUSTOM HOMES"/>
    <m/>
    <s v="5906 JORDAN DR"/>
    <x v="2"/>
    <s v="Single-family detached"/>
    <x v="0"/>
    <m/>
    <x v="0"/>
    <m/>
  </r>
  <r>
    <n v="2119"/>
    <x v="0"/>
    <n v="3"/>
    <n v="5443"/>
    <n v="1"/>
    <d v="2003-12-11T00:00:00"/>
    <s v="Single Family Dwelling"/>
    <n v="1"/>
    <s v="Active Bethel Citizens"/>
    <n v="4210843"/>
    <n v="890390"/>
    <m/>
    <m/>
    <s v="BRUCE WIECHERT CUSTOM HOMES"/>
    <m/>
    <s v="1471 CALISTOGA CT"/>
    <x v="2"/>
    <s v="Single-family detached"/>
    <x v="0"/>
    <m/>
    <x v="0"/>
    <m/>
  </r>
  <r>
    <n v="2120"/>
    <x v="0"/>
    <n v="3"/>
    <n v="5567"/>
    <n v="1"/>
    <d v="2003-12-11T00:00:00"/>
    <s v="Single Family Dwelling"/>
    <n v="1"/>
    <s v="Active Bethel Citizens"/>
    <n v="4210636"/>
    <n v="890681"/>
    <m/>
    <m/>
    <s v="BRUCE WIECHERT CUSTOM HOMES"/>
    <m/>
    <s v="5929 LANDMARK LN"/>
    <x v="2"/>
    <s v="Single-family detached"/>
    <x v="0"/>
    <m/>
    <x v="0"/>
    <m/>
  </r>
  <r>
    <n v="2121"/>
    <x v="0"/>
    <n v="3"/>
    <n v="5698"/>
    <n v="1"/>
    <d v="2003-12-11T00:00:00"/>
    <s v="Single Family Dwelling"/>
    <n v="1"/>
    <s v="Active Bethel Citizens"/>
    <n v="4210070"/>
    <n v="890706"/>
    <m/>
    <m/>
    <s v="BRUCE WIECHERT CUSTOM HOMES"/>
    <m/>
    <s v="6047 LANDMARK LN"/>
    <x v="2"/>
    <s v="Single-family detached"/>
    <x v="0"/>
    <m/>
    <x v="0"/>
    <m/>
  </r>
  <r>
    <n v="2122"/>
    <x v="0"/>
    <n v="3"/>
    <n v="3800"/>
    <n v="1"/>
    <d v="2003-12-15T00:00:00"/>
    <s v="Single Family Dwelling"/>
    <n v="1"/>
    <s v="Northeast Neighbors"/>
    <n v="4244070"/>
    <n v="899200"/>
    <m/>
    <m/>
    <s v="WEAVER MICHELLE"/>
    <m/>
    <s v="2205 AVENGALE DR"/>
    <x v="2"/>
    <s v="Single-family detached"/>
    <x v="0"/>
    <m/>
    <x v="0"/>
    <m/>
  </r>
  <r>
    <n v="2123"/>
    <x v="0"/>
    <n v="3"/>
    <n v="4748"/>
    <n v="1"/>
    <d v="2003-12-15T00:00:00"/>
    <s v="Single Family Dwelling"/>
    <n v="1"/>
    <s v="Active Bethel Citizens"/>
    <n v="4210849"/>
    <n v="890193"/>
    <m/>
    <m/>
    <s v="BRUCE WIECHERT CUSTOM HOMES"/>
    <m/>
    <s v="5907 AVALON ST"/>
    <x v="2"/>
    <s v="Single-family detached"/>
    <x v="0"/>
    <m/>
    <x v="0"/>
    <m/>
  </r>
  <r>
    <n v="2124"/>
    <x v="0"/>
    <n v="3"/>
    <n v="5332"/>
    <n v="1"/>
    <d v="2003-12-15T00:00:00"/>
    <s v="Mfg Home - Not in a Park"/>
    <n v="1"/>
    <s v="Active Bethel Citizens"/>
    <n v="4224302"/>
    <n v="889705"/>
    <m/>
    <m/>
    <s v="SHEDRICK JUAN"/>
    <m/>
    <s v="3515 AVALON ST"/>
    <x v="2"/>
    <s v="Single-family detached"/>
    <x v="0"/>
    <m/>
    <x v="0"/>
    <m/>
  </r>
  <r>
    <n v="2125"/>
    <x v="0"/>
    <n v="3"/>
    <n v="5336"/>
    <n v="1"/>
    <d v="2003-12-15T00:00:00"/>
    <s v="Mfg Home - Not in a Park"/>
    <n v="1"/>
    <s v="Active Bethel Citizens"/>
    <n v="4224405"/>
    <n v="889702"/>
    <m/>
    <m/>
    <s v="SHEDRICK JUAN"/>
    <m/>
    <s v="3495 AVALON ST"/>
    <x v="2"/>
    <s v="Single-family detached"/>
    <x v="0"/>
    <m/>
    <x v="0"/>
    <m/>
  </r>
  <r>
    <n v="2126"/>
    <x v="0"/>
    <n v="3"/>
    <n v="5537"/>
    <n v="1"/>
    <d v="2003-12-15T00:00:00"/>
    <s v="Single Family Dwelling"/>
    <n v="1"/>
    <s v="Active Bethel Citizens"/>
    <n v="4210170"/>
    <n v="890552"/>
    <m/>
    <m/>
    <s v="BRUCE WIECHERT CUSTOM HOMES"/>
    <m/>
    <s v="6020 LANDMARK LN"/>
    <x v="2"/>
    <s v="Single-family detached"/>
    <x v="0"/>
    <m/>
    <x v="0"/>
    <m/>
  </r>
  <r>
    <n v="2127"/>
    <x v="0"/>
    <n v="3"/>
    <n v="5564"/>
    <n v="1"/>
    <d v="2003-12-15T00:00:00"/>
    <s v="Single Family Dwelling"/>
    <n v="1"/>
    <s v="Active Bethel Citizens"/>
    <n v="4210492"/>
    <n v="890689"/>
    <m/>
    <m/>
    <s v="BRUCE WIECHERT CUSTOM HOMES"/>
    <m/>
    <s v="5955 LANDMARK LN"/>
    <x v="2"/>
    <s v="Single-family detached"/>
    <x v="0"/>
    <m/>
    <x v="0"/>
    <m/>
  </r>
  <r>
    <n v="2128"/>
    <x v="0"/>
    <n v="3"/>
    <n v="1255"/>
    <n v="1"/>
    <d v="2003-12-16T00:00:00"/>
    <s v="Single Family Dwelling"/>
    <n v="1"/>
    <s v="West University Neighbors"/>
    <n v="4241884"/>
    <n v="876147"/>
    <m/>
    <m/>
    <s v="SITTNER FREDDIE"/>
    <m/>
    <s v="1634 PATTERSON ST"/>
    <x v="2"/>
    <s v="Single-family detached"/>
    <x v="0"/>
    <m/>
    <x v="0"/>
    <s v="Yes"/>
  </r>
  <r>
    <n v="2129"/>
    <x v="0"/>
    <n v="3"/>
    <n v="1256"/>
    <n v="1"/>
    <d v="2003-12-16T00:00:00"/>
    <s v="Apartment  1-4 Units"/>
    <n v="3"/>
    <s v="West University Neighbors"/>
    <n v="4241804"/>
    <n v="876147"/>
    <m/>
    <m/>
    <s v="SITTNER FREDDIE 1/3"/>
    <m/>
    <s v="1635 PATTERSON ALY"/>
    <x v="2"/>
    <s v="Two to four units"/>
    <x v="1"/>
    <m/>
    <x v="1"/>
    <s v="Yes"/>
  </r>
  <r>
    <n v="2130"/>
    <x v="0"/>
    <n v="3"/>
    <n v="5792"/>
    <n v="1"/>
    <d v="2003-12-16T00:00:00"/>
    <s v="Mfg Home Park or Court"/>
    <n v="1"/>
    <s v="West Eugene Community Organization"/>
    <n v="4221599"/>
    <n v="877190"/>
    <m/>
    <s v="Churchill Meadows"/>
    <s v="CHURCHILL MEADOWS LLC"/>
    <m/>
    <s v="1415 S BERTELSEN RD, Unit 34"/>
    <x v="2"/>
    <s v="Single-family detached"/>
    <x v="0"/>
    <m/>
    <x v="0"/>
    <m/>
  </r>
  <r>
    <n v="2131"/>
    <x v="0"/>
    <n v="3"/>
    <n v="3933"/>
    <n v="1"/>
    <d v="2003-12-17T00:00:00"/>
    <s v="Single Family Dwelling"/>
    <n v="1"/>
    <s v="Active Bethel Citizens"/>
    <n v="4213607"/>
    <n v="890831"/>
    <m/>
    <m/>
    <s v="FOOTE DEVELOPMENT COMPANY"/>
    <m/>
    <s v="5260 JEFFREY WAY"/>
    <x v="2"/>
    <s v="Single-family detached"/>
    <x v="0"/>
    <m/>
    <x v="0"/>
    <m/>
  </r>
  <r>
    <n v="2132"/>
    <x v="0"/>
    <n v="3"/>
    <n v="5514"/>
    <n v="1"/>
    <d v="2003-12-17T00:00:00"/>
    <s v="Single Family Dwelling"/>
    <n v="1"/>
    <s v="Churchill Area Neighbors"/>
    <n v="4224134"/>
    <n v="869229"/>
    <m/>
    <m/>
    <s v="BREEDEN BROS INC--DUPLICATE"/>
    <m/>
    <s v="3390 BENTLEY AVE"/>
    <x v="2"/>
    <s v="Single-family detached"/>
    <x v="0"/>
    <m/>
    <x v="0"/>
    <m/>
  </r>
  <r>
    <n v="2133"/>
    <x v="0"/>
    <n v="3"/>
    <n v="5734"/>
    <n v="1"/>
    <d v="2003-12-19T00:00:00"/>
    <s v="Single Family Dwelling"/>
    <n v="1"/>
    <s v="Active Bethel Citizens"/>
    <n v="4210558"/>
    <n v="890202"/>
    <m/>
    <m/>
    <s v="BRUCE WIECHERT CUSTOM HOMES"/>
    <m/>
    <s v="5941 AVALON ST"/>
    <x v="2"/>
    <s v="Single-family detached"/>
    <x v="0"/>
    <m/>
    <x v="0"/>
    <m/>
  </r>
  <r>
    <n v="2134"/>
    <x v="0"/>
    <n v="3"/>
    <n v="4626"/>
    <n v="1"/>
    <d v="2003-12-22T00:00:00"/>
    <s v="Single Family Dwelling"/>
    <n v="1"/>
    <s v="Harlow Neighbors"/>
    <n v="4250701"/>
    <n v="880722"/>
    <m/>
    <m/>
    <s v="FOGELSTROM CO"/>
    <m/>
    <s v="451 COVEY LN"/>
    <x v="2"/>
    <s v="Single-family detached"/>
    <x v="0"/>
    <m/>
    <x v="0"/>
    <m/>
  </r>
  <r>
    <n v="2135"/>
    <x v="0"/>
    <n v="3"/>
    <n v="5013"/>
    <n v="1"/>
    <d v="2003-12-22T00:00:00"/>
    <s v="Single Family Dwelling"/>
    <n v="1"/>
    <s v="Southeast Neighbors"/>
    <n v="4236266"/>
    <n v="860753"/>
    <m/>
    <m/>
    <s v="H B DESIGN &amp; CONSTRUCTION"/>
    <m/>
    <s v="5138 SOLAR HEIGHTS DR"/>
    <x v="2"/>
    <s v="Single-family detached"/>
    <x v="0"/>
    <m/>
    <x v="0"/>
    <m/>
  </r>
  <r>
    <n v="2136"/>
    <x v="0"/>
    <n v="3"/>
    <n v="5484"/>
    <n v="1"/>
    <d v="2003-12-23T00:00:00"/>
    <s v="Single Family Dwelling"/>
    <n v="1"/>
    <s v="Northeast Neighbors"/>
    <n v="4243270"/>
    <n v="897475"/>
    <m/>
    <m/>
    <s v="MELTEBEKE CONSTRUCTION DBA"/>
    <m/>
    <s v="2099 LAKE SHORE DR"/>
    <x v="2"/>
    <s v="Single-family detached"/>
    <x v="0"/>
    <m/>
    <x v="0"/>
    <m/>
  </r>
  <r>
    <n v="2137"/>
    <x v="0"/>
    <n v="3"/>
    <n v="5143"/>
    <n v="1"/>
    <d v="2003-12-30T00:00:00"/>
    <s v="Single Family Dwelling"/>
    <n v="1"/>
    <s v="Active Bethel Citizens"/>
    <n v="4216376"/>
    <n v="887524"/>
    <m/>
    <m/>
    <s v="D R HORTON INC"/>
    <m/>
    <s v="857 THRONE DR"/>
    <x v="2"/>
    <s v="Single-family detached"/>
    <x v="0"/>
    <m/>
    <x v="0"/>
    <m/>
  </r>
  <r>
    <n v="2138"/>
    <x v="0"/>
    <n v="3"/>
    <n v="5651"/>
    <n v="1"/>
    <d v="2003-12-30T00:00:00"/>
    <s v="Secondary Dwelling Unit"/>
    <n v="1"/>
    <s v="Far West Neighborhood Association"/>
    <n v="4232532"/>
    <n v="875158"/>
    <m/>
    <m/>
    <s v="FITZPATRICK MIKE"/>
    <m/>
    <s v="1986 PIERCE ST"/>
    <x v="2"/>
    <s v="Single-family detached"/>
    <x v="0"/>
    <m/>
    <x v="0"/>
    <m/>
  </r>
  <r>
    <n v="2139"/>
    <x v="0"/>
    <n v="3"/>
    <n v="5510"/>
    <n v="1"/>
    <d v="2003-12-31T00:00:00"/>
    <s v="Single Family Dwelling"/>
    <n v="1"/>
    <s v="Santa Clara Community Organization"/>
    <n v="4232420"/>
    <n v="899286"/>
    <m/>
    <m/>
    <s v="JORDAN SCOTT"/>
    <m/>
    <s v="2778 TAITO ST"/>
    <x v="2"/>
    <s v="Single-family detached"/>
    <x v="0"/>
    <m/>
    <x v="0"/>
    <m/>
  </r>
  <r>
    <n v="2140"/>
    <x v="0"/>
    <n v="3"/>
    <n v="6054"/>
    <n v="1"/>
    <d v="2004-01-02T00:00:00"/>
    <s v="Mfg Home Park or Court"/>
    <n v="1"/>
    <s v="Harlow Neighbors"/>
    <n v="4250971"/>
    <n v="888295"/>
    <m/>
    <s v="Camelot Village MHP"/>
    <s v="BABCOCK HAROLD"/>
    <m/>
    <s v="3700 BABCOCK LN, Unit 126"/>
    <x v="3"/>
    <s v="Single-family detached"/>
    <x v="0"/>
    <m/>
    <x v="0"/>
    <m/>
  </r>
  <r>
    <n v="2141"/>
    <x v="0"/>
    <n v="3"/>
    <n v="5699"/>
    <n v="1"/>
    <d v="2004-01-06T00:00:00"/>
    <s v="Single Family Dwelling"/>
    <n v="1"/>
    <s v="Northeast Neighbors"/>
    <n v="4243109"/>
    <n v="897777"/>
    <m/>
    <m/>
    <s v="MELTEBEKE CONSTRUCTION DBA"/>
    <m/>
    <s v="2040 LAKE WIND DR"/>
    <x v="3"/>
    <s v="Single-family detached"/>
    <x v="0"/>
    <m/>
    <x v="0"/>
    <m/>
  </r>
  <r>
    <n v="2142"/>
    <x v="0"/>
    <n v="3"/>
    <n v="4575"/>
    <n v="1"/>
    <d v="2004-01-07T00:00:00"/>
    <s v="Mfg Home - Not in a Park"/>
    <n v="1"/>
    <s v="Active Bethel Citizens"/>
    <n v="4216647"/>
    <n v="894699"/>
    <m/>
    <m/>
    <s v="KARLSEN MARVIN E"/>
    <m/>
    <s v="2439 E IRWIN WAY"/>
    <x v="3"/>
    <s v="Single-family detached"/>
    <x v="0"/>
    <m/>
    <x v="0"/>
    <m/>
  </r>
  <r>
    <n v="2143"/>
    <x v="0"/>
    <n v="3"/>
    <n v="5890"/>
    <n v="1"/>
    <d v="2004-01-08T00:00:00"/>
    <s v="Single Family Dwelling"/>
    <n v="1"/>
    <s v="Active Bethel Citizens"/>
    <n v="4210634"/>
    <n v="890529"/>
    <m/>
    <m/>
    <s v="BRUCE WIECHERT CUSTOM HOMES"/>
    <m/>
    <s v="5924 LANDMARK LN"/>
    <x v="3"/>
    <s v="Single-family detached"/>
    <x v="0"/>
    <m/>
    <x v="0"/>
    <m/>
  </r>
  <r>
    <n v="2144"/>
    <x v="0"/>
    <n v="3"/>
    <n v="4627"/>
    <n v="1"/>
    <d v="2004-01-09T00:00:00"/>
    <s v="Single Family Dwelling"/>
    <n v="1"/>
    <s v="Harlow Neighbors"/>
    <n v="4250497"/>
    <n v="880510"/>
    <m/>
    <m/>
    <s v="FOGELSTROM CO"/>
    <m/>
    <s v="468 COVEY LN"/>
    <x v="3"/>
    <s v="Single-family detached"/>
    <x v="0"/>
    <m/>
    <x v="0"/>
    <m/>
  </r>
  <r>
    <n v="2145"/>
    <x v="0"/>
    <n v="3"/>
    <n v="5307"/>
    <n v="1"/>
    <d v="2004-01-09T00:00:00"/>
    <s v="Single Family Dwelling"/>
    <n v="1"/>
    <s v="Harlow Neighbors"/>
    <n v="4250494"/>
    <n v="880444"/>
    <m/>
    <m/>
    <s v="FOGELSTROM CO"/>
    <m/>
    <s v="470 COVEY LN"/>
    <x v="3"/>
    <s v="Single-family detached"/>
    <x v="0"/>
    <m/>
    <x v="0"/>
    <m/>
  </r>
  <r>
    <n v="2146"/>
    <x v="0"/>
    <n v="3"/>
    <n v="5441"/>
    <n v="1"/>
    <d v="2004-01-09T00:00:00"/>
    <s v="Single Family Dwelling"/>
    <n v="1"/>
    <s v="Northeast Neighbors"/>
    <n v="4242743"/>
    <n v="899237"/>
    <m/>
    <m/>
    <s v="RUHOFF HOMEBUILDERS INC"/>
    <m/>
    <s v="3577 QUAIL MEADOW WAY"/>
    <x v="3"/>
    <s v="Single-family detached"/>
    <x v="0"/>
    <m/>
    <x v="0"/>
    <m/>
  </r>
  <r>
    <n v="2147"/>
    <x v="0"/>
    <n v="3"/>
    <n v="5408"/>
    <n v="1"/>
    <d v="2004-01-12T00:00:00"/>
    <s v="Single Family Dwelling"/>
    <n v="1"/>
    <s v="Southeast Neighbors"/>
    <n v="4242807"/>
    <n v="863945"/>
    <m/>
    <m/>
    <s v="ROBINSON WENDY"/>
    <m/>
    <s v="4364 FOX HOLLOW RD"/>
    <x v="3"/>
    <s v="Single-family detached"/>
    <x v="0"/>
    <m/>
    <x v="0"/>
    <m/>
  </r>
  <r>
    <n v="2148"/>
    <x v="0"/>
    <n v="3"/>
    <n v="5419"/>
    <n v="1"/>
    <d v="2004-01-12T00:00:00"/>
    <s v="Single Family Dwelling"/>
    <n v="1"/>
    <s v="Santa Clara Community Organization"/>
    <n v="4229911"/>
    <n v="907449"/>
    <m/>
    <m/>
    <s v="ANDERSON DEVELOPMENT LLC"/>
    <m/>
    <s v="4575 CALUMET WAY"/>
    <x v="3"/>
    <s v="Single-family detached"/>
    <x v="0"/>
    <m/>
    <x v="0"/>
    <m/>
  </r>
  <r>
    <n v="2149"/>
    <x v="0"/>
    <n v="3"/>
    <n v="5301"/>
    <n v="1"/>
    <d v="2004-01-14T00:00:00"/>
    <s v="Single Family Dwelling"/>
    <n v="1"/>
    <s v="Santa Clara Community Organization"/>
    <n v="4228130"/>
    <n v="908207"/>
    <m/>
    <m/>
    <s v="RUHOFF HOMEBUILDERS INC"/>
    <m/>
    <s v="154 SPRINGWOOD DR"/>
    <x v="3"/>
    <s v="Single-family detached"/>
    <x v="0"/>
    <m/>
    <x v="0"/>
    <m/>
  </r>
  <r>
    <n v="2150"/>
    <x v="0"/>
    <n v="3"/>
    <n v="4563"/>
    <n v="1"/>
    <d v="2004-01-15T00:00:00"/>
    <s v="Single Family Dwelling"/>
    <n v="1"/>
    <s v="Active Bethel Citizens"/>
    <n v="4213091"/>
    <n v="890841"/>
    <m/>
    <m/>
    <s v="FOOTE DEVELOPMENT COMPANY"/>
    <m/>
    <s v="5424 JEFFREY WAY"/>
    <x v="3"/>
    <s v="Single-family detached"/>
    <x v="0"/>
    <m/>
    <x v="0"/>
    <m/>
  </r>
  <r>
    <n v="2151"/>
    <x v="0"/>
    <n v="3"/>
    <n v="4564"/>
    <n v="1"/>
    <d v="2004-01-15T00:00:00"/>
    <s v="Single Family Dwelling"/>
    <n v="1"/>
    <s v="Active Bethel Citizens"/>
    <n v="4213104"/>
    <n v="890989"/>
    <m/>
    <m/>
    <s v="FOOTE DEVELOPMENT COMPANY"/>
    <m/>
    <s v="5421 JEFFREY WAY"/>
    <x v="3"/>
    <s v="Single-family detached"/>
    <x v="0"/>
    <m/>
    <x v="0"/>
    <m/>
  </r>
  <r>
    <n v="2152"/>
    <x v="0"/>
    <n v="3"/>
    <n v="4565"/>
    <n v="1"/>
    <d v="2004-01-15T00:00:00"/>
    <s v="Single Family Dwelling"/>
    <n v="1"/>
    <s v="Active Bethel Citizens"/>
    <n v="4213158"/>
    <n v="890986"/>
    <m/>
    <m/>
    <s v="FOOTE MIKE"/>
    <m/>
    <s v="5411 JEFFREY WAY"/>
    <x v="3"/>
    <s v="Single-family detached"/>
    <x v="0"/>
    <m/>
    <x v="0"/>
    <m/>
  </r>
  <r>
    <n v="2153"/>
    <x v="0"/>
    <n v="3"/>
    <n v="4752"/>
    <n v="1"/>
    <d v="2004-01-15T00:00:00"/>
    <s v="Single Family Dwelling"/>
    <n v="1"/>
    <s v="Southeast Neighbors"/>
    <n v="4245547"/>
    <n v="863803"/>
    <m/>
    <m/>
    <s v="REYNOLDS MICHAEL J"/>
    <m/>
    <s v="1645 LEATHERWOOD DR"/>
    <x v="3"/>
    <s v="Single-family detached"/>
    <x v="0"/>
    <m/>
    <x v="0"/>
    <m/>
  </r>
  <r>
    <n v="2154"/>
    <x v="0"/>
    <n v="3"/>
    <n v="5387"/>
    <n v="1"/>
    <d v="2004-01-15T00:00:00"/>
    <s v="Single Family Dwelling"/>
    <n v="1"/>
    <s v="Santa Clara Community Organization"/>
    <n v="4230407"/>
    <n v="907051"/>
    <m/>
    <m/>
    <s v="HOLVEY MARK &amp; BRENDA"/>
    <m/>
    <s v="4405 HERMAN ST"/>
    <x v="3"/>
    <s v="Single-family detached"/>
    <x v="0"/>
    <m/>
    <x v="0"/>
    <m/>
  </r>
  <r>
    <n v="2155"/>
    <x v="0"/>
    <n v="3"/>
    <n v="5489"/>
    <n v="1"/>
    <d v="2004-01-15T00:00:00"/>
    <s v="Single Family Dwelling"/>
    <n v="1"/>
    <s v="Active Bethel Citizens"/>
    <n v="4210486"/>
    <n v="890207"/>
    <m/>
    <m/>
    <s v="BRUCE WIECHERT CUSTOM HOMES"/>
    <m/>
    <s v="5947 AVALON ST"/>
    <x v="3"/>
    <s v="Single-family detached"/>
    <x v="0"/>
    <m/>
    <x v="0"/>
    <m/>
  </r>
  <r>
    <n v="2156"/>
    <x v="0"/>
    <n v="3"/>
    <n v="5891"/>
    <n v="1"/>
    <d v="2004-01-15T00:00:00"/>
    <s v="Single Family Dwelling"/>
    <n v="1"/>
    <s v="Active Bethel Citizens"/>
    <n v="4210632"/>
    <n v="890439"/>
    <m/>
    <m/>
    <s v="BRUCE WIECHERT CUSTOM HOMES"/>
    <m/>
    <s v="5927 JORDAN DR"/>
    <x v="3"/>
    <s v="Single-family detached"/>
    <x v="0"/>
    <m/>
    <x v="0"/>
    <m/>
  </r>
  <r>
    <n v="2157"/>
    <x v="0"/>
    <n v="3"/>
    <n v="5566"/>
    <n v="1"/>
    <d v="2004-01-16T00:00:00"/>
    <s v="Single Family Dwelling"/>
    <n v="1"/>
    <s v="Churchill Area Neighbors"/>
    <n v="4222952"/>
    <n v="870000"/>
    <m/>
    <m/>
    <s v="ANDERSON TED"/>
    <m/>
    <s v="3077 SUMMIT TERRACE DR"/>
    <x v="3"/>
    <s v="Single-family detached"/>
    <x v="0"/>
    <m/>
    <x v="0"/>
    <m/>
  </r>
  <r>
    <n v="2158"/>
    <x v="0"/>
    <n v="3"/>
    <n v="5723"/>
    <n v="1"/>
    <d v="2004-01-20T00:00:00"/>
    <s v="Single Family Dwelling"/>
    <n v="1"/>
    <s v="Active Bethel Citizens"/>
    <n v="4210159"/>
    <n v="890434"/>
    <m/>
    <m/>
    <s v="BRUCE WIECHERT CUSTOM HOMES"/>
    <m/>
    <s v="5985 JORDAN DR"/>
    <x v="3"/>
    <s v="Single-family detached"/>
    <x v="0"/>
    <m/>
    <x v="0"/>
    <m/>
  </r>
  <r>
    <n v="2159"/>
    <x v="0"/>
    <n v="3"/>
    <n v="6058"/>
    <n v="1"/>
    <d v="2004-01-21T00:00:00"/>
    <s v="Single Family Dwelling"/>
    <n v="1"/>
    <s v="Northeast Neighbors"/>
    <n v="4244436"/>
    <n v="899425"/>
    <m/>
    <m/>
    <s v="A J BRANDT CONSTRUCTION"/>
    <m/>
    <s v="3704 NORWICH AVE"/>
    <x v="3"/>
    <s v="Single-family detached"/>
    <x v="0"/>
    <m/>
    <x v="0"/>
    <m/>
  </r>
  <r>
    <n v="2160"/>
    <x v="0"/>
    <n v="3"/>
    <n v="5876"/>
    <n v="1"/>
    <d v="2004-01-22T00:00:00"/>
    <s v="Single Family Dwelling"/>
    <n v="1"/>
    <s v="River Road Community Organization"/>
    <n v="4230614"/>
    <n v="888163"/>
    <m/>
    <m/>
    <s v="STRASBURGER MICHAEL &amp; CARDELLINO C"/>
    <m/>
    <s v="775 WALNUT AVE"/>
    <x v="3"/>
    <s v="Single-family detached"/>
    <x v="0"/>
    <m/>
    <x v="0"/>
    <m/>
  </r>
  <r>
    <n v="2161"/>
    <x v="0"/>
    <n v="4"/>
    <n v="291"/>
    <n v="1"/>
    <d v="2004-01-22T00:00:00"/>
    <s v="Mfg Home Park or Court"/>
    <n v="1"/>
    <s v="Harlow Neighbors"/>
    <n v="4250971"/>
    <n v="888295"/>
    <m/>
    <m/>
    <s v="BABCOCK HAROLD"/>
    <m/>
    <s v="3700 BABCOCK LN, Unit 133"/>
    <x v="3"/>
    <s v="Single-family detached"/>
    <x v="0"/>
    <m/>
    <x v="0"/>
    <m/>
  </r>
  <r>
    <n v="2162"/>
    <x v="0"/>
    <n v="3"/>
    <n v="5300"/>
    <n v="1"/>
    <d v="2004-01-23T00:00:00"/>
    <s v="Single Family Dwelling"/>
    <n v="1"/>
    <s v="Santa Clara Community Organization"/>
    <n v="4228212"/>
    <n v="908225"/>
    <m/>
    <m/>
    <s v="RUHOFF HOMEBUILDERS INC"/>
    <m/>
    <s v="158 SPRINGWOOD DR"/>
    <x v="3"/>
    <s v="Single-family detached"/>
    <x v="0"/>
    <m/>
    <x v="0"/>
    <m/>
  </r>
  <r>
    <n v="2163"/>
    <x v="0"/>
    <n v="3"/>
    <n v="5532"/>
    <n v="1"/>
    <d v="2004-01-23T00:00:00"/>
    <s v="Single Family Dwelling"/>
    <n v="1"/>
    <s v="Crest Drive Citizens Association"/>
    <n v="4235955"/>
    <n v="868468"/>
    <m/>
    <m/>
    <s v="RAINBOW VALLEY DESIGN &amp; CONSTRUCTN"/>
    <m/>
    <s v="3365 STOREY BLVD"/>
    <x v="3"/>
    <s v="Single-family detached"/>
    <x v="0"/>
    <m/>
    <x v="0"/>
    <m/>
  </r>
  <r>
    <n v="2164"/>
    <x v="0"/>
    <n v="3"/>
    <n v="5919"/>
    <n v="1"/>
    <d v="2004-01-23T00:00:00"/>
    <s v="Single Family Dwelling"/>
    <n v="1"/>
    <s v="Santa Clara Community Organization"/>
    <n v="4222637"/>
    <n v="902468"/>
    <m/>
    <m/>
    <s v="IVERSON &amp; CO INC"/>
    <m/>
    <s v="3414 KORBEL ST"/>
    <x v="3"/>
    <s v="Single-family detached"/>
    <x v="0"/>
    <m/>
    <x v="0"/>
    <m/>
  </r>
  <r>
    <n v="2165"/>
    <x v="0"/>
    <n v="3"/>
    <n v="5947"/>
    <n v="1"/>
    <d v="2004-01-23T00:00:00"/>
    <s v="Single Family Dwelling"/>
    <n v="1"/>
    <s v="Goodpasture Island Neighbors"/>
    <n v="4234495"/>
    <n v="894489"/>
    <m/>
    <m/>
    <s v="HEITMAN CUSTOM HOMES"/>
    <m/>
    <s v="2892 RIVERWALK LP"/>
    <x v="3"/>
    <s v="Single-family detached"/>
    <x v="0"/>
    <m/>
    <x v="0"/>
    <m/>
  </r>
  <r>
    <n v="2166"/>
    <x v="0"/>
    <n v="3"/>
    <n v="4871"/>
    <n v="1"/>
    <d v="2004-01-26T00:00:00"/>
    <s v="Single Family Dwelling"/>
    <n v="1"/>
    <s v="Southeast Neighbors"/>
    <n v="4247917"/>
    <n v="868355"/>
    <m/>
    <m/>
    <s v="ANSLOW &amp; DEGENEAULT"/>
    <m/>
    <s v="2096 DOGWOOD DR"/>
    <x v="3"/>
    <s v="Single-family detached"/>
    <x v="0"/>
    <m/>
    <x v="0"/>
    <m/>
  </r>
  <r>
    <n v="2167"/>
    <x v="0"/>
    <n v="3"/>
    <n v="5789"/>
    <n v="1"/>
    <d v="2004-01-27T00:00:00"/>
    <s v="Single Family Dwelling"/>
    <n v="1"/>
    <s v="Active Bethel Citizens"/>
    <n v="4210564"/>
    <n v="890686"/>
    <m/>
    <m/>
    <s v="BRUCE WIECHERT CUSTOM HOMES"/>
    <m/>
    <s v="5937 LANDMARK LN"/>
    <x v="3"/>
    <s v="Single-family detached"/>
    <x v="0"/>
    <m/>
    <x v="0"/>
    <m/>
  </r>
  <r>
    <n v="2168"/>
    <x v="0"/>
    <n v="3"/>
    <n v="6036"/>
    <n v="1"/>
    <d v="2004-01-28T00:00:00"/>
    <s v="Single Family Dwelling"/>
    <n v="1"/>
    <s v="Active Bethel Citizens"/>
    <n v="4220451"/>
    <n v="888716"/>
    <m/>
    <m/>
    <s v="PETERSEN CARL  A"/>
    <m/>
    <s v="4153 MARSHALL AVE"/>
    <x v="3"/>
    <s v="Single-family detached"/>
    <x v="0"/>
    <m/>
    <x v="0"/>
    <m/>
  </r>
  <r>
    <n v="2169"/>
    <x v="0"/>
    <n v="3"/>
    <n v="5346"/>
    <n v="1"/>
    <d v="2004-01-29T00:00:00"/>
    <s v="Single Family Dwelling"/>
    <n v="1"/>
    <s v="Southeast Neighbors"/>
    <n v="4237264"/>
    <n v="862101"/>
    <m/>
    <m/>
    <s v="DAVE DUNCAN CONSTRUCTION INC"/>
    <m/>
    <s v="247 ROCKRIDGE LP"/>
    <x v="3"/>
    <s v="Single-family detached"/>
    <x v="0"/>
    <m/>
    <x v="0"/>
    <m/>
  </r>
  <r>
    <n v="2170"/>
    <x v="0"/>
    <n v="3"/>
    <n v="4082"/>
    <n v="1"/>
    <d v="2004-01-30T00:00:00"/>
    <s v="Single Family Dwelling"/>
    <n v="1"/>
    <s v="Churchill Area Neighbors"/>
    <n v="4226582"/>
    <n v="874364"/>
    <m/>
    <m/>
    <s v="HAWKINS DENNIS"/>
    <m/>
    <s v="2222 TODD ST"/>
    <x v="3"/>
    <s v="Single-family detached"/>
    <x v="0"/>
    <m/>
    <x v="0"/>
    <m/>
  </r>
  <r>
    <n v="2171"/>
    <x v="0"/>
    <n v="3"/>
    <n v="5787"/>
    <n v="1"/>
    <d v="2004-01-30T00:00:00"/>
    <s v="Single Family Dwelling"/>
    <n v="1"/>
    <s v="River Road Community Organization"/>
    <n v="4231109"/>
    <n v="886750"/>
    <m/>
    <m/>
    <s v="SPRINGFIELD-EUGENE HABITAT FOR HUMA"/>
    <m/>
    <s v="397 STEVENS LN"/>
    <x v="3"/>
    <s v="Single-family detached"/>
    <x v="0"/>
    <m/>
    <x v="0"/>
    <m/>
  </r>
  <r>
    <n v="2172"/>
    <x v="0"/>
    <n v="3"/>
    <n v="5170"/>
    <n v="1"/>
    <d v="2004-02-02T00:00:00"/>
    <s v="Single Family Dwelling"/>
    <n v="1"/>
    <s v="Goodpasture Island Neighbors"/>
    <n v="4233778"/>
    <n v="891900"/>
    <m/>
    <m/>
    <s v="RUHOFF HOMEBUILDERS INC"/>
    <m/>
    <s v="623 SHORELINE WAY"/>
    <x v="3"/>
    <s v="Single-family detached"/>
    <x v="0"/>
    <m/>
    <x v="0"/>
    <m/>
  </r>
  <r>
    <n v="2173"/>
    <x v="0"/>
    <n v="3"/>
    <n v="5823"/>
    <n v="1"/>
    <d v="2004-02-02T00:00:00"/>
    <s v="Single Family Dwelling"/>
    <n v="1"/>
    <s v="Churchill Area Neighbors"/>
    <n v="4226277"/>
    <n v="868984"/>
    <m/>
    <m/>
    <s v="HEITMAN CUSTOM HOMES"/>
    <m/>
    <s v="3396 SOUTHVIEW DR"/>
    <x v="3"/>
    <s v="Single-family detached"/>
    <x v="0"/>
    <m/>
    <x v="0"/>
    <m/>
  </r>
  <r>
    <n v="2174"/>
    <x v="0"/>
    <n v="3"/>
    <n v="5968"/>
    <n v="1"/>
    <d v="2004-02-02T00:00:00"/>
    <s v="Single Family Dwelling"/>
    <n v="1"/>
    <s v="Santa Clara Community Organization"/>
    <n v="4227350"/>
    <n v="903739"/>
    <m/>
    <m/>
    <s v="ANDERSON BRENT"/>
    <m/>
    <s v="3625 LODENQUAI LN"/>
    <x v="3"/>
    <s v="Single-family detached"/>
    <x v="0"/>
    <m/>
    <x v="0"/>
    <m/>
  </r>
  <r>
    <n v="2175"/>
    <x v="0"/>
    <n v="3"/>
    <n v="5969"/>
    <n v="1"/>
    <d v="2004-02-02T00:00:00"/>
    <s v="Single Family Dwelling"/>
    <n v="1"/>
    <s v="Santa Clara Community Organization"/>
    <n v="4227358"/>
    <n v="903972"/>
    <m/>
    <m/>
    <s v="ANDERSON BRENT"/>
    <m/>
    <s v="3661 LODENQUAI LN"/>
    <x v="3"/>
    <s v="Single-family detached"/>
    <x v="0"/>
    <m/>
    <x v="0"/>
    <m/>
  </r>
  <r>
    <n v="2176"/>
    <x v="0"/>
    <n v="4"/>
    <n v="24"/>
    <n v="1"/>
    <d v="2004-02-02T00:00:00"/>
    <s v="Single Family Dwelling"/>
    <n v="1"/>
    <s v="Santa Clara Community Organization"/>
    <n v="4232427"/>
    <n v="899218"/>
    <m/>
    <m/>
    <s v="JORDAN SCOTT"/>
    <m/>
    <s v="2760 TAITO ST"/>
    <x v="3"/>
    <s v="Single-family detached"/>
    <x v="0"/>
    <m/>
    <x v="0"/>
    <m/>
  </r>
  <r>
    <n v="2177"/>
    <x v="0"/>
    <n v="3"/>
    <n v="5774"/>
    <n v="1"/>
    <d v="2004-02-04T00:00:00"/>
    <s v="Single Family Dwelling"/>
    <n v="1"/>
    <s v="Churchill Area Neighbors"/>
    <n v="4222756"/>
    <n v="870420"/>
    <m/>
    <m/>
    <s v="COOPER DANIEL W (DAN)"/>
    <m/>
    <s v="3024 SUMMIT TERRACE DR"/>
    <x v="3"/>
    <s v="Single-family detached"/>
    <x v="0"/>
    <m/>
    <x v="0"/>
    <m/>
  </r>
  <r>
    <n v="2178"/>
    <x v="0"/>
    <n v="3"/>
    <n v="5907"/>
    <n v="1"/>
    <d v="2004-02-04T00:00:00"/>
    <s v="Single Family Dwelling"/>
    <n v="1"/>
    <s v="Southeast Neighbors"/>
    <n v="4238055"/>
    <n v="862534"/>
    <m/>
    <m/>
    <s v="BRANDON MICHAEL J (MIKE)"/>
    <m/>
    <s v="286 ROCKRIDGE CT"/>
    <x v="3"/>
    <s v="Single-family detached"/>
    <x v="0"/>
    <m/>
    <x v="0"/>
    <m/>
  </r>
  <r>
    <n v="2179"/>
    <x v="0"/>
    <n v="3"/>
    <n v="5495"/>
    <n v="1"/>
    <d v="2004-02-05T00:00:00"/>
    <s v="Single Family Dwelling"/>
    <n v="1"/>
    <s v="Laurel Hill Valley Citizens"/>
    <n v="4253352"/>
    <n v="872485"/>
    <m/>
    <m/>
    <s v="LAND JON &amp; KIM"/>
    <m/>
    <s v="3640 E 25TH AVE"/>
    <x v="3"/>
    <s v="Single-family detached"/>
    <x v="0"/>
    <m/>
    <x v="0"/>
    <m/>
  </r>
  <r>
    <n v="2180"/>
    <x v="0"/>
    <n v="3"/>
    <n v="5855"/>
    <n v="1"/>
    <d v="2004-02-05T00:00:00"/>
    <s v="Single Family Dwelling"/>
    <n v="1"/>
    <s v="Churchill Area Neighbors"/>
    <n v="4224051"/>
    <n v="869715"/>
    <m/>
    <m/>
    <s v="BREEDEN BROS INC"/>
    <m/>
    <s v="3370 BENTLEY AVE"/>
    <x v="3"/>
    <s v="Single-family detached"/>
    <x v="0"/>
    <m/>
    <x v="0"/>
    <m/>
  </r>
  <r>
    <n v="2181"/>
    <x v="0"/>
    <n v="3"/>
    <n v="5895"/>
    <n v="1"/>
    <d v="2004-02-05T00:00:00"/>
    <s v="Single Family Dwelling"/>
    <n v="1"/>
    <s v="Northeast Neighbors"/>
    <n v="4242161"/>
    <n v="896469"/>
    <m/>
    <m/>
    <s v="SAUNDERS KATHLEEN"/>
    <m/>
    <s v="1825 ELKHORN DR"/>
    <x v="3"/>
    <s v="Single-family detached"/>
    <x v="0"/>
    <m/>
    <x v="0"/>
    <m/>
  </r>
  <r>
    <n v="2182"/>
    <x v="0"/>
    <n v="4"/>
    <n v="220"/>
    <n v="1"/>
    <d v="2004-02-05T00:00:00"/>
    <s v="Single Family Dwelling"/>
    <n v="1"/>
    <s v="Harlow Neighbors"/>
    <n v="4250572"/>
    <n v="880823"/>
    <m/>
    <m/>
    <s v="FOGELSTROM CO"/>
    <m/>
    <s v="437 COVEY LN"/>
    <x v="3"/>
    <s v="Single-family detached"/>
    <x v="0"/>
    <s v="No BP plans on microfilm. Assessor categorizes as dwelling, not plex or townhouse. Changed BPR use and code to SFD for all Covey Ln permits issued during this time."/>
    <x v="0"/>
    <m/>
  </r>
  <r>
    <n v="2183"/>
    <x v="0"/>
    <n v="4"/>
    <n v="222"/>
    <n v="1"/>
    <d v="2004-02-05T00:00:00"/>
    <s v="Single Family Dwelling"/>
    <n v="1"/>
    <s v="Harlow Neighbors"/>
    <n v="4250631"/>
    <n v="880819"/>
    <m/>
    <m/>
    <s v="FOGELSTROM CO"/>
    <m/>
    <s v="439 COVEY LN"/>
    <x v="3"/>
    <s v="Single-family detached"/>
    <x v="0"/>
    <s v="No BP plans on microfilm. Assessor categorizes as dwelling, not plex or townhouse. Changed BPR use and code to SFD for all Covey Ln permits issued during this time."/>
    <x v="0"/>
    <m/>
  </r>
  <r>
    <n v="2184"/>
    <x v="0"/>
    <n v="4"/>
    <n v="372"/>
    <n v="1"/>
    <d v="2004-02-06T00:00:00"/>
    <s v="Single Family Dwelling"/>
    <n v="1"/>
    <s v="Active Bethel Citizens"/>
    <n v="4222936"/>
    <n v="891907"/>
    <m/>
    <m/>
    <s v="AAA PARTNERS LLC"/>
    <m/>
    <s v="3793 DOVE LN"/>
    <x v="3"/>
    <s v="Single-family detached"/>
    <x v="0"/>
    <m/>
    <x v="0"/>
    <m/>
  </r>
  <r>
    <n v="2185"/>
    <x v="0"/>
    <n v="4"/>
    <n v="373"/>
    <n v="1"/>
    <d v="2004-02-06T00:00:00"/>
    <s v="Single Family Dwelling"/>
    <n v="1"/>
    <s v="Active Bethel Citizens"/>
    <n v="4223033"/>
    <n v="891813"/>
    <m/>
    <m/>
    <s v="AAA PARTNERS LLC"/>
    <m/>
    <s v="3777 DOVE LN"/>
    <x v="3"/>
    <s v="Single-family detached"/>
    <x v="0"/>
    <m/>
    <x v="0"/>
    <m/>
  </r>
  <r>
    <n v="2186"/>
    <x v="0"/>
    <n v="3"/>
    <n v="5688"/>
    <n v="1"/>
    <d v="2004-02-09T00:00:00"/>
    <s v="Duplex or 2-Family Hs"/>
    <n v="2"/>
    <s v="Far West Neighborhood Association"/>
    <n v="4232074"/>
    <n v="877675"/>
    <m/>
    <m/>
    <s v="THOMPSON VERNON L &amp; KAY"/>
    <m/>
    <s v="1325 HAYES ST"/>
    <x v="3"/>
    <s v="Two to four units"/>
    <x v="1"/>
    <m/>
    <x v="0"/>
    <m/>
  </r>
  <r>
    <n v="2187"/>
    <x v="0"/>
    <n v="3"/>
    <n v="5557"/>
    <n v="1"/>
    <d v="2004-02-10T00:00:00"/>
    <s v="Single Family Dwelling"/>
    <n v="1"/>
    <s v="Crest Drive Citizens Association"/>
    <n v="4237238"/>
    <n v="868660"/>
    <m/>
    <m/>
    <s v="MCDONALD JAMES"/>
    <m/>
    <s v="570 CREST DR"/>
    <x v="3"/>
    <s v="Single-family detached"/>
    <x v="0"/>
    <m/>
    <x v="0"/>
    <m/>
  </r>
  <r>
    <n v="2188"/>
    <x v="0"/>
    <n v="4"/>
    <n v="135"/>
    <n v="1"/>
    <d v="2004-02-10T00:00:00"/>
    <s v="Single Family Dwelling"/>
    <n v="1"/>
    <s v="Active Bethel Citizens"/>
    <n v="4209920"/>
    <n v="890713"/>
    <m/>
    <m/>
    <s v="BRUCE WIECHERT CUSTOM HOMES"/>
    <m/>
    <s v="6073 LANDMARK LN"/>
    <x v="3"/>
    <s v="Single-family detached"/>
    <x v="0"/>
    <m/>
    <x v="0"/>
    <m/>
  </r>
  <r>
    <n v="2189"/>
    <x v="0"/>
    <n v="4"/>
    <n v="312"/>
    <n v="1"/>
    <d v="2004-02-10T00:00:00"/>
    <s v="Mfg Home - Not in a Park"/>
    <n v="1"/>
    <s v="Active Bethel Citizens"/>
    <n v="4214829"/>
    <n v="890324"/>
    <m/>
    <m/>
    <s v="PRIVATSKY RAY &amp; VIRGINIA"/>
    <m/>
    <s v="5439 OLYMPIC CIR"/>
    <x v="3"/>
    <s v="Single-family detached"/>
    <x v="0"/>
    <m/>
    <x v="0"/>
    <m/>
  </r>
  <r>
    <n v="2190"/>
    <x v="0"/>
    <n v="4"/>
    <n v="315"/>
    <n v="1"/>
    <d v="2004-02-10T00:00:00"/>
    <s v="Mfg Home - Not in a Park"/>
    <n v="1"/>
    <s v="Active Bethel Citizens"/>
    <n v="4214842"/>
    <n v="890840"/>
    <m/>
    <m/>
    <s v="EUGENE SALES CENTER"/>
    <m/>
    <s v="5481 OLYMPIC CIR"/>
    <x v="3"/>
    <s v="Single-family detached"/>
    <x v="0"/>
    <m/>
    <x v="0"/>
    <m/>
  </r>
  <r>
    <n v="2191"/>
    <x v="0"/>
    <n v="3"/>
    <n v="4945"/>
    <n v="1"/>
    <d v="2004-02-11T00:00:00"/>
    <s v="Secondary Dwelling Unit"/>
    <n v="1"/>
    <s v="Crest Drive Citizens Association"/>
    <n v="4232566"/>
    <n v="872627"/>
    <m/>
    <m/>
    <s v="MCJUNKIN DAVID &amp; SAHARA MARY JOY"/>
    <m/>
    <s v="1766 W 25TH AVE, Unit A"/>
    <x v="3"/>
    <s v="Single-family detached"/>
    <x v="0"/>
    <m/>
    <x v="0"/>
    <m/>
  </r>
  <r>
    <n v="2192"/>
    <x v="0"/>
    <n v="4"/>
    <n v="551"/>
    <n v="1"/>
    <d v="2004-02-11T00:00:00"/>
    <s v="Mfg Home Park or Court"/>
    <n v="1"/>
    <s v="Active Bethel Citizens"/>
    <n v="4222359"/>
    <n v="885125"/>
    <m/>
    <s v="Brookdale"/>
    <s v="BROOKDALE LLC"/>
    <m/>
    <s v="3868 ALBAN ST, Unit 3"/>
    <x v="3"/>
    <s v="Single-family detached"/>
    <x v="0"/>
    <m/>
    <x v="0"/>
    <m/>
  </r>
  <r>
    <n v="2193"/>
    <x v="0"/>
    <n v="4"/>
    <n v="552"/>
    <n v="1"/>
    <d v="2004-02-11T00:00:00"/>
    <s v="Mfg Home Park or Court"/>
    <n v="1"/>
    <s v="Active Bethel Citizens"/>
    <n v="4222359"/>
    <n v="885125"/>
    <m/>
    <s v="Brookdale"/>
    <s v="BROOKDALE LLC"/>
    <m/>
    <s v="3868 ALBAN ST, Unit 4"/>
    <x v="3"/>
    <s v="Single-family detached"/>
    <x v="0"/>
    <m/>
    <x v="0"/>
    <m/>
  </r>
  <r>
    <n v="2194"/>
    <x v="0"/>
    <n v="4"/>
    <n v="553"/>
    <n v="1"/>
    <d v="2004-02-11T00:00:00"/>
    <s v="Mfg Home Park or Court"/>
    <n v="1"/>
    <s v="Active Bethel Citizens"/>
    <n v="4222359"/>
    <n v="885125"/>
    <m/>
    <s v="Brookdale"/>
    <s v="BROOKDALE LLC"/>
    <m/>
    <s v="3868 ALBAN ST, Unit 5"/>
    <x v="3"/>
    <s v="Single-family detached"/>
    <x v="0"/>
    <m/>
    <x v="0"/>
    <m/>
  </r>
  <r>
    <n v="2195"/>
    <x v="0"/>
    <n v="4"/>
    <n v="554"/>
    <n v="1"/>
    <d v="2004-02-11T00:00:00"/>
    <s v="Mfg Home Park or Court"/>
    <n v="1"/>
    <s v="Active Bethel Citizens"/>
    <n v="4222359"/>
    <n v="885125"/>
    <m/>
    <s v="Brookdale"/>
    <s v="BROOKDALE LLC"/>
    <m/>
    <s v="3868 ALBAN ST, Unit 6"/>
    <x v="3"/>
    <s v="Single-family detached"/>
    <x v="0"/>
    <m/>
    <x v="0"/>
    <m/>
  </r>
  <r>
    <n v="2196"/>
    <x v="0"/>
    <n v="4"/>
    <n v="555"/>
    <n v="1"/>
    <d v="2004-02-11T00:00:00"/>
    <s v="Mfg Home Park or Court"/>
    <n v="1"/>
    <s v="Active Bethel Citizens"/>
    <n v="4222359"/>
    <n v="885125"/>
    <m/>
    <s v="Brookdale"/>
    <s v="BROOKDALE LLC"/>
    <m/>
    <s v="3868 ALBAN ST, Unit 7"/>
    <x v="3"/>
    <s v="Single-family detached"/>
    <x v="0"/>
    <m/>
    <x v="0"/>
    <m/>
  </r>
  <r>
    <n v="2197"/>
    <x v="0"/>
    <n v="4"/>
    <n v="556"/>
    <n v="1"/>
    <d v="2004-02-11T00:00:00"/>
    <s v="Mfg Home Park or Court"/>
    <n v="1"/>
    <s v="Active Bethel Citizens"/>
    <n v="4222359"/>
    <n v="885125"/>
    <m/>
    <s v="Brookdale"/>
    <s v="BROOKDALE LLC"/>
    <m/>
    <s v="3868 ALBAN ST, Unit 8"/>
    <x v="3"/>
    <s v="Single-family detached"/>
    <x v="0"/>
    <m/>
    <x v="0"/>
    <m/>
  </r>
  <r>
    <n v="2198"/>
    <x v="0"/>
    <n v="4"/>
    <n v="557"/>
    <n v="1"/>
    <d v="2004-02-11T00:00:00"/>
    <s v="Mfg Home Park or Court"/>
    <n v="1"/>
    <s v="Active Bethel Citizens"/>
    <n v="4222359"/>
    <n v="885125"/>
    <m/>
    <s v="Brookdale"/>
    <s v="BROOKDALE LLC"/>
    <m/>
    <s v="3868 ALBAN ST, Unit 9"/>
    <x v="3"/>
    <s v="Single-family detached"/>
    <x v="0"/>
    <m/>
    <x v="0"/>
    <m/>
  </r>
  <r>
    <n v="2199"/>
    <x v="0"/>
    <n v="3"/>
    <n v="2587"/>
    <n v="1"/>
    <d v="2004-02-13T00:00:00"/>
    <s v="Single Family Dwelling"/>
    <n v="1"/>
    <s v="Southeast Neighbors"/>
    <n v="4247479"/>
    <n v="865727"/>
    <m/>
    <m/>
    <s v="FOWLER JACK"/>
    <m/>
    <s v="1968 WOODSON LP"/>
    <x v="3"/>
    <s v="Single-family detached"/>
    <x v="0"/>
    <m/>
    <x v="0"/>
    <m/>
  </r>
  <r>
    <n v="2200"/>
    <x v="0"/>
    <n v="4"/>
    <n v="193"/>
    <n v="1"/>
    <d v="2004-02-13T00:00:00"/>
    <s v="Apartment  1-4 Units"/>
    <n v="3"/>
    <s v="Jefferson Westside Neighbors"/>
    <n v="4233689"/>
    <n v="878378"/>
    <m/>
    <m/>
    <s v="ANSLOW &amp; DEGENEAULT"/>
    <m/>
    <s v="1475 W 11TH ALY"/>
    <x v="3"/>
    <s v="Two to four units"/>
    <x v="1"/>
    <m/>
    <x v="0"/>
    <m/>
  </r>
  <r>
    <n v="2201"/>
    <x v="0"/>
    <n v="4"/>
    <n v="200"/>
    <n v="1"/>
    <d v="2004-02-13T00:00:00"/>
    <s v="Single Family Dwelling"/>
    <n v="1"/>
    <s v="Southeast Neighbors"/>
    <n v="4245558"/>
    <n v="860373"/>
    <m/>
    <m/>
    <s v="GURNEY DON &amp; WOODWORTH TAMMY"/>
    <m/>
    <s v="4961 HUNTERS GLEN DR"/>
    <x v="3"/>
    <s v="Single-family detached"/>
    <x v="0"/>
    <m/>
    <x v="0"/>
    <m/>
  </r>
  <r>
    <n v="2202"/>
    <x v="0"/>
    <n v="3"/>
    <n v="5913"/>
    <n v="1"/>
    <d v="2004-02-17T00:00:00"/>
    <s v="Single Family Dwelling"/>
    <n v="1"/>
    <s v="Active Bethel Citizens"/>
    <n v="4217011"/>
    <n v="892677"/>
    <m/>
    <m/>
    <s v="SOUTH VALLEY INVESTMENTS"/>
    <m/>
    <s v="4779 BARGER DR"/>
    <x v="3"/>
    <s v="Single-family detached"/>
    <x v="0"/>
    <m/>
    <x v="0"/>
    <m/>
  </r>
  <r>
    <n v="2203"/>
    <x v="0"/>
    <n v="3"/>
    <n v="6007"/>
    <n v="1"/>
    <d v="2004-02-17T00:00:00"/>
    <s v="Single Family Dwelling"/>
    <n v="1"/>
    <s v="River Road Community Organization"/>
    <n v="4231231"/>
    <n v="891908"/>
    <m/>
    <m/>
    <s v="REMBOLDT MICHAEL DENNIS"/>
    <m/>
    <s v="170 LINDNER LN"/>
    <x v="3"/>
    <s v="Single-family detached"/>
    <x v="0"/>
    <m/>
    <x v="0"/>
    <m/>
  </r>
  <r>
    <n v="2204"/>
    <x v="0"/>
    <n v="4"/>
    <n v="243"/>
    <n v="1"/>
    <d v="2004-02-17T00:00:00"/>
    <s v="Duplex or 2-Family Hs"/>
    <n v="2"/>
    <s v="Whiteaker Community Council"/>
    <n v="4238452"/>
    <n v="882611"/>
    <m/>
    <m/>
    <s v="O'CONNELL MICHAEL R SR"/>
    <m/>
    <s v="55 LINCOLN ALY"/>
    <x v="3"/>
    <s v="Two to four units"/>
    <x v="1"/>
    <m/>
    <x v="0"/>
    <m/>
  </r>
  <r>
    <n v="2205"/>
    <x v="0"/>
    <n v="4"/>
    <n v="340"/>
    <n v="1"/>
    <d v="2004-02-17T00:00:00"/>
    <s v="Single Family Dwelling"/>
    <n v="1"/>
    <s v="Cal Young Neighborhood Association"/>
    <n v="4239015"/>
    <n v="892511"/>
    <m/>
    <m/>
    <s v="WALTER THOMAS A"/>
    <m/>
    <s v="2170 RIDGEWAY DR"/>
    <x v="3"/>
    <s v="Single-family detached"/>
    <x v="0"/>
    <m/>
    <x v="0"/>
    <m/>
  </r>
  <r>
    <n v="2206"/>
    <x v="0"/>
    <n v="3"/>
    <n v="5959"/>
    <n v="1"/>
    <d v="2004-02-18T00:00:00"/>
    <s v="Single Family Dwelling"/>
    <n v="1"/>
    <s v="Laurel Hill Valley Citizens"/>
    <n v="4251878"/>
    <n v="872181"/>
    <m/>
    <m/>
    <s v="BREEDEN BROS INC"/>
    <m/>
    <s v="2595 LAUREL HILL DR"/>
    <x v="3"/>
    <s v="Single-family detached"/>
    <x v="0"/>
    <m/>
    <x v="0"/>
    <m/>
  </r>
  <r>
    <n v="2207"/>
    <x v="0"/>
    <n v="3"/>
    <n v="6004"/>
    <n v="1"/>
    <d v="2004-02-18T00:00:00"/>
    <s v="Single Family Dwelling"/>
    <n v="1"/>
    <s v="Harlow Neighbors"/>
    <n v="4250556"/>
    <n v="880578"/>
    <m/>
    <m/>
    <s v="FOGELSTROM CO"/>
    <m/>
    <s v="418 COVEY LN"/>
    <x v="3"/>
    <s v="Single-family detached"/>
    <x v="0"/>
    <m/>
    <x v="0"/>
    <m/>
  </r>
  <r>
    <n v="2208"/>
    <x v="0"/>
    <n v="4"/>
    <n v="38"/>
    <n v="1"/>
    <d v="2004-02-18T00:00:00"/>
    <s v="Single Family Dwelling"/>
    <n v="1"/>
    <s v="Santa Clara Community Organization"/>
    <n v="4227213"/>
    <n v="908966"/>
    <m/>
    <m/>
    <s v="POSTON TRENT"/>
    <m/>
    <s v="15 SPRINGWOOD DR"/>
    <x v="3"/>
    <s v="Single-family detached"/>
    <x v="0"/>
    <m/>
    <x v="0"/>
    <m/>
  </r>
  <r>
    <n v="2209"/>
    <x v="0"/>
    <n v="4"/>
    <n v="249"/>
    <n v="1"/>
    <d v="2004-02-18T00:00:00"/>
    <s v="Single Family Dwelling"/>
    <n v="1"/>
    <s v="Active Bethel Citizens"/>
    <n v="4210241"/>
    <n v="890549"/>
    <m/>
    <m/>
    <s v="BRUCE WIECHERT CUSTOM HOMES"/>
    <m/>
    <s v="5996 LANDMARK LN"/>
    <x v="3"/>
    <s v="Single-family detached"/>
    <x v="0"/>
    <m/>
    <x v="0"/>
    <m/>
  </r>
  <r>
    <n v="2210"/>
    <x v="0"/>
    <n v="4"/>
    <n v="309"/>
    <n v="1"/>
    <d v="2004-02-18T00:00:00"/>
    <s v="Single Family Dwelling"/>
    <n v="1"/>
    <s v="Northeast Neighbors"/>
    <n v="4242569"/>
    <n v="898805"/>
    <m/>
    <m/>
    <s v="WESTER KATRINA"/>
    <m/>
    <s v="3522 QUAIL MEADOW WAY"/>
    <x v="3"/>
    <s v="Single-family detached"/>
    <x v="0"/>
    <m/>
    <x v="0"/>
    <m/>
  </r>
  <r>
    <n v="2211"/>
    <x v="0"/>
    <n v="4"/>
    <n v="106"/>
    <n v="1"/>
    <d v="2004-02-19T00:00:00"/>
    <s v="Single Family Dwelling"/>
    <n v="1"/>
    <s v="Churchill Area Neighbors"/>
    <n v="4227957"/>
    <n v="869073"/>
    <m/>
    <m/>
    <s v="SCHERER CAROL"/>
    <m/>
    <s v="3245 JAYHAWK CT"/>
    <x v="3"/>
    <s v="Single-family detached"/>
    <x v="0"/>
    <m/>
    <x v="0"/>
    <m/>
  </r>
  <r>
    <n v="2212"/>
    <x v="0"/>
    <n v="4"/>
    <n v="189"/>
    <n v="1"/>
    <d v="2004-02-19T00:00:00"/>
    <s v="Single Family Dwelling"/>
    <n v="1"/>
    <s v="Santa Clara Community Organization"/>
    <n v="4230855"/>
    <n v="907544"/>
    <m/>
    <m/>
    <s v="RUHOFF HOMEBUILDERS INC"/>
    <m/>
    <s v="4594 WENDOVER ST"/>
    <x v="3"/>
    <s v="Single-family detached"/>
    <x v="0"/>
    <m/>
    <x v="0"/>
    <m/>
  </r>
  <r>
    <n v="2213"/>
    <x v="0"/>
    <n v="3"/>
    <n v="4561"/>
    <n v="1"/>
    <d v="2004-02-20T00:00:00"/>
    <s v="Single Family Dwelling"/>
    <n v="1"/>
    <s v="Active Bethel Citizens"/>
    <n v="4213148"/>
    <n v="890839"/>
    <m/>
    <m/>
    <s v="FOOTE DEVELOPMENT COMPANY"/>
    <m/>
    <s v="5416 JEFFREY WAY"/>
    <x v="3"/>
    <s v="Single-family detached"/>
    <x v="0"/>
    <m/>
    <x v="0"/>
    <m/>
  </r>
  <r>
    <n v="2214"/>
    <x v="0"/>
    <n v="3"/>
    <n v="4562"/>
    <n v="1"/>
    <d v="2004-02-20T00:00:00"/>
    <s v="Single Family Dwelling"/>
    <n v="1"/>
    <s v="Active Bethel Citizens"/>
    <n v="4213214"/>
    <n v="890984"/>
    <m/>
    <m/>
    <s v="FOOTE DEVELOPMENT COMPANY"/>
    <m/>
    <s v="5403 JEFFREY WAY"/>
    <x v="3"/>
    <s v="Single-family detached"/>
    <x v="0"/>
    <m/>
    <x v="0"/>
    <m/>
  </r>
  <r>
    <n v="2215"/>
    <x v="0"/>
    <n v="3"/>
    <n v="5158"/>
    <n v="1"/>
    <d v="2004-02-20T00:00:00"/>
    <s v="Single Family Dwelling"/>
    <n v="1"/>
    <s v="Active Bethel Citizens"/>
    <n v="4213935"/>
    <n v="892280"/>
    <m/>
    <m/>
    <s v="FOOTE DEVELOPMENT COMPANY"/>
    <m/>
    <s v="1945 PRASLIN ST"/>
    <x v="3"/>
    <s v="Single-family detached"/>
    <x v="0"/>
    <m/>
    <x v="0"/>
    <m/>
  </r>
  <r>
    <n v="2216"/>
    <x v="0"/>
    <n v="4"/>
    <n v="161"/>
    <n v="1"/>
    <d v="2004-02-20T00:00:00"/>
    <s v="Single Family Dwelling"/>
    <n v="1"/>
    <s v="Northeast Neighbors"/>
    <n v="4241755"/>
    <n v="898675"/>
    <m/>
    <m/>
    <s v="OREGON ESTATES LLC"/>
    <m/>
    <s v="1662 SAND TRAP LN"/>
    <x v="3"/>
    <s v="Single-family detached"/>
    <x v="0"/>
    <m/>
    <x v="0"/>
    <m/>
  </r>
  <r>
    <n v="2217"/>
    <x v="0"/>
    <n v="4"/>
    <n v="341"/>
    <n v="1"/>
    <d v="2004-02-23T00:00:00"/>
    <s v="Single Family Dwelling"/>
    <n v="1"/>
    <s v="Santa Clara Community Organization"/>
    <n v="4231886"/>
    <n v="899896"/>
    <m/>
    <m/>
    <s v="CRESCENT HOMES INC"/>
    <m/>
    <s v="445 SALTY WAY"/>
    <x v="3"/>
    <s v="Single-family detached"/>
    <x v="0"/>
    <m/>
    <x v="0"/>
    <m/>
  </r>
  <r>
    <n v="2218"/>
    <x v="0"/>
    <n v="4"/>
    <n v="382"/>
    <n v="1"/>
    <d v="2004-02-24T00:00:00"/>
    <s v="Single Family Dwelling"/>
    <n v="1"/>
    <s v="Goodpasture Island Neighbors"/>
    <n v="4233768"/>
    <n v="891994"/>
    <m/>
    <m/>
    <s v="RUHOFF HOMEBUILDERS INC"/>
    <m/>
    <s v="631 SHORELINE WAY"/>
    <x v="3"/>
    <s v="Single-family detached"/>
    <x v="0"/>
    <m/>
    <x v="0"/>
    <m/>
  </r>
  <r>
    <n v="2219"/>
    <x v="0"/>
    <n v="4"/>
    <n v="410"/>
    <n v="1"/>
    <d v="2004-02-24T00:00:00"/>
    <s v="Single Family Dwelling"/>
    <n v="1"/>
    <s v="Active Bethel Citizens"/>
    <n v="4212904"/>
    <n v="891878"/>
    <m/>
    <m/>
    <s v="BAUMGARTNER JOHN M"/>
    <m/>
    <s v="1817 ENCHANTMENT DR"/>
    <x v="3"/>
    <s v="Single-family detached"/>
    <x v="0"/>
    <m/>
    <x v="0"/>
    <m/>
  </r>
  <r>
    <n v="2220"/>
    <x v="0"/>
    <n v="4"/>
    <n v="411"/>
    <n v="1"/>
    <d v="2004-02-24T00:00:00"/>
    <s v="Single Family Dwelling"/>
    <n v="1"/>
    <s v="Active Bethel Citizens"/>
    <n v="4212623"/>
    <n v="891947"/>
    <m/>
    <m/>
    <s v="BAUMGARTNER JOHN M"/>
    <m/>
    <s v="5552 EXCALIBER LN"/>
    <x v="3"/>
    <s v="Single-family detached"/>
    <x v="0"/>
    <m/>
    <x v="0"/>
    <m/>
  </r>
  <r>
    <n v="2221"/>
    <x v="0"/>
    <n v="4"/>
    <n v="413"/>
    <n v="1"/>
    <d v="2004-02-24T00:00:00"/>
    <s v="Single Family Dwelling"/>
    <n v="1"/>
    <s v="Active Bethel Citizens"/>
    <n v="4212541"/>
    <n v="891948"/>
    <m/>
    <m/>
    <s v="BAUMGARTNER JOHN M"/>
    <m/>
    <s v="5570 EXCALIBER LN"/>
    <x v="3"/>
    <s v="Single-family detached"/>
    <x v="0"/>
    <m/>
    <x v="0"/>
    <m/>
  </r>
  <r>
    <n v="2222"/>
    <x v="0"/>
    <n v="4"/>
    <n v="414"/>
    <n v="1"/>
    <d v="2004-02-24T00:00:00"/>
    <s v="Single Family Dwelling"/>
    <n v="1"/>
    <s v="Active Bethel Citizens"/>
    <n v="4212500"/>
    <n v="891951"/>
    <m/>
    <m/>
    <s v="BAUMGARTNER JOHN M"/>
    <m/>
    <s v="5584 EXCALIBER LN"/>
    <x v="3"/>
    <s v="Single-family detached"/>
    <x v="0"/>
    <m/>
    <x v="0"/>
    <m/>
  </r>
  <r>
    <n v="2223"/>
    <x v="0"/>
    <n v="4"/>
    <n v="415"/>
    <n v="1"/>
    <d v="2004-02-24T00:00:00"/>
    <s v="Single Family Dwelling"/>
    <n v="1"/>
    <s v="Active Bethel Citizens"/>
    <n v="4212581"/>
    <n v="891948"/>
    <m/>
    <m/>
    <s v="BAUMGARTNER JOHN M"/>
    <m/>
    <s v="5566 EXCALIBER LN"/>
    <x v="3"/>
    <s v="Single-family detached"/>
    <x v="0"/>
    <m/>
    <x v="0"/>
    <m/>
  </r>
  <r>
    <n v="2224"/>
    <x v="0"/>
    <n v="4"/>
    <n v="273"/>
    <n v="1"/>
    <d v="2004-02-25T00:00:00"/>
    <s v="Duplex or 2-Family Hs"/>
    <n v="2"/>
    <s v="Far West Neighborhood Association"/>
    <n v="4232266"/>
    <n v="877723"/>
    <m/>
    <m/>
    <s v="ADLER LAWRENCE MICHAEL"/>
    <m/>
    <s v="1842 W 13TH AVE"/>
    <x v="3"/>
    <s v="Two to four units"/>
    <x v="1"/>
    <m/>
    <x v="0"/>
    <m/>
  </r>
  <r>
    <n v="2225"/>
    <x v="0"/>
    <n v="4"/>
    <n v="384"/>
    <n v="1"/>
    <d v="2004-02-25T00:00:00"/>
    <s v="Single Family Dwelling"/>
    <n v="1"/>
    <s v="Active Bethel Citizens"/>
    <n v="4210696"/>
    <n v="890286"/>
    <m/>
    <m/>
    <s v="BRUCE WIECHERT CUSTOM HOMES"/>
    <m/>
    <s v="5922 JORDAN DR"/>
    <x v="3"/>
    <s v="Single-family detached"/>
    <x v="0"/>
    <m/>
    <x v="0"/>
    <m/>
  </r>
  <r>
    <n v="2226"/>
    <x v="0"/>
    <n v="4"/>
    <n v="404"/>
    <n v="1"/>
    <d v="2004-02-25T00:00:00"/>
    <s v="Single Family Dwelling"/>
    <n v="1"/>
    <s v="Active Bethel Citizens"/>
    <n v="4210854"/>
    <n v="890663"/>
    <m/>
    <m/>
    <s v="BRUCE WIECHERT CUSTOM HOMES"/>
    <m/>
    <s v="1515 CALISTOGA CT"/>
    <x v="3"/>
    <s v="Single-family detached"/>
    <x v="0"/>
    <m/>
    <x v="0"/>
    <m/>
  </r>
  <r>
    <n v="2227"/>
    <x v="0"/>
    <n v="4"/>
    <n v="188"/>
    <n v="1"/>
    <d v="2004-02-27T00:00:00"/>
    <s v="Single Family Dwelling"/>
    <n v="1"/>
    <s v="Santa Clara Community Organization"/>
    <n v="4230806"/>
    <n v="907593"/>
    <m/>
    <m/>
    <s v="RUHOFF HOMEBUILDERS INC"/>
    <m/>
    <s v="4612 WENDOVER ST"/>
    <x v="3"/>
    <s v="Single-family detached"/>
    <x v="0"/>
    <m/>
    <x v="0"/>
    <m/>
  </r>
  <r>
    <n v="2228"/>
    <x v="0"/>
    <n v="4"/>
    <n v="363"/>
    <n v="1"/>
    <d v="2004-02-27T00:00:00"/>
    <s v="Single Family Dwelling"/>
    <n v="1"/>
    <s v="Harlow Neighbors"/>
    <n v="4250698"/>
    <n v="880656"/>
    <m/>
    <m/>
    <s v="FOGELSTROM CO"/>
    <m/>
    <s v="453 COVEY LN"/>
    <x v="3"/>
    <s v="Single-family detached"/>
    <x v="0"/>
    <m/>
    <x v="0"/>
    <m/>
  </r>
  <r>
    <n v="2229"/>
    <x v="0"/>
    <n v="4"/>
    <n v="455"/>
    <n v="1"/>
    <d v="2004-02-27T00:00:00"/>
    <s v="Single Family Dwelling"/>
    <n v="1"/>
    <s v="Laurel Hill Valley Citizens"/>
    <n v="4251880"/>
    <n v="872264"/>
    <m/>
    <m/>
    <s v="BREEDEN BROS INC--DUPLICATE"/>
    <m/>
    <s v="2575 LAUREL HILL DR"/>
    <x v="3"/>
    <s v="Single-family detached"/>
    <x v="0"/>
    <m/>
    <x v="0"/>
    <m/>
  </r>
  <r>
    <n v="2230"/>
    <x v="0"/>
    <n v="4"/>
    <n v="579"/>
    <n v="1"/>
    <d v="2004-02-27T00:00:00"/>
    <s v="Single Family Dwelling"/>
    <n v="1"/>
    <s v="Santa Clara Community Organization"/>
    <n v="4232459"/>
    <n v="899615"/>
    <m/>
    <m/>
    <s v="HOMEBUILDERS CONSTRUCTION COMPANY"/>
    <m/>
    <s v="490 GERALD AVE"/>
    <x v="3"/>
    <s v="Single-family detached"/>
    <x v="0"/>
    <m/>
    <x v="0"/>
    <m/>
  </r>
  <r>
    <n v="2231"/>
    <x v="0"/>
    <n v="4"/>
    <n v="566"/>
    <n v="1"/>
    <d v="2004-03-01T00:00:00"/>
    <s v="Single Family Dwelling"/>
    <n v="1"/>
    <s v="Active Bethel Citizens"/>
    <n v="4212746"/>
    <n v="891944"/>
    <m/>
    <m/>
    <s v="BAUMGARTNER JOHN M"/>
    <m/>
    <s v="5522 EXCALIBER LN"/>
    <x v="3"/>
    <s v="Single-family detached"/>
    <x v="0"/>
    <m/>
    <x v="0"/>
    <m/>
  </r>
  <r>
    <n v="2232"/>
    <x v="0"/>
    <n v="4"/>
    <n v="567"/>
    <n v="1"/>
    <d v="2004-03-01T00:00:00"/>
    <s v="Single Family Dwelling"/>
    <n v="1"/>
    <s v="Active Bethel Citizens"/>
    <n v="4212705"/>
    <n v="891946"/>
    <m/>
    <m/>
    <s v="BAUMGARTNER JOHN M"/>
    <m/>
    <s v="5534 EXCALIBER LN"/>
    <x v="3"/>
    <s v="Single-family detached"/>
    <x v="0"/>
    <m/>
    <x v="0"/>
    <m/>
  </r>
  <r>
    <n v="2233"/>
    <x v="0"/>
    <n v="4"/>
    <n v="608"/>
    <n v="1"/>
    <d v="2004-03-01T00:00:00"/>
    <s v="Single Family Dwelling"/>
    <n v="1"/>
    <s v="Active Bethel Citizens"/>
    <n v="4212788"/>
    <n v="891941"/>
    <m/>
    <m/>
    <s v="BAUMGARTNER JOHN M"/>
    <m/>
    <s v="5510 EXCALIBER LN"/>
    <x v="3"/>
    <s v="Single-family detached"/>
    <x v="0"/>
    <m/>
    <x v="0"/>
    <m/>
  </r>
  <r>
    <n v="2234"/>
    <x v="0"/>
    <n v="4"/>
    <n v="609"/>
    <n v="1"/>
    <d v="2004-03-01T00:00:00"/>
    <s v="Single Family Dwelling"/>
    <n v="1"/>
    <s v="Active Bethel Citizens"/>
    <n v="4212663"/>
    <n v="891947"/>
    <m/>
    <m/>
    <s v="BAUMGARTNER JOHN M"/>
    <m/>
    <s v="5540 EXCALIBER LN"/>
    <x v="3"/>
    <s v="Single-family detached"/>
    <x v="0"/>
    <m/>
    <x v="0"/>
    <m/>
  </r>
  <r>
    <n v="2235"/>
    <x v="0"/>
    <n v="4"/>
    <n v="707"/>
    <n v="1"/>
    <d v="2004-03-01T00:00:00"/>
    <s v="Single Family Dwelling"/>
    <n v="1"/>
    <s v="Active Bethel Citizens"/>
    <n v="4210565"/>
    <n v="890534"/>
    <m/>
    <m/>
    <s v="BRUCE WIECHERT CUSTOM HOMES"/>
    <m/>
    <s v="5938 LANDMARK LN"/>
    <x v="3"/>
    <s v="Single-family detached"/>
    <x v="0"/>
    <m/>
    <x v="0"/>
    <m/>
  </r>
  <r>
    <n v="2236"/>
    <x v="0"/>
    <n v="4"/>
    <n v="708"/>
    <n v="1"/>
    <d v="2004-03-01T00:00:00"/>
    <s v="Single Family Dwelling"/>
    <n v="1"/>
    <s v="Active Bethel Citizens"/>
    <n v="4210558"/>
    <n v="890293"/>
    <m/>
    <m/>
    <s v="BRUCE WIECHERT CUSTOM HOMES"/>
    <m/>
    <s v="5942 JORDAN DR"/>
    <x v="3"/>
    <s v="Single-family detached"/>
    <x v="0"/>
    <m/>
    <x v="0"/>
    <m/>
  </r>
  <r>
    <n v="2237"/>
    <x v="0"/>
    <n v="4"/>
    <n v="83"/>
    <n v="1"/>
    <d v="2004-03-02T00:00:00"/>
    <s v="Single Family Dwelling"/>
    <n v="1"/>
    <s v="Churchill Area Neighbors"/>
    <n v="4226750"/>
    <n v="873994"/>
    <m/>
    <m/>
    <s v="LOUIE JACK"/>
    <m/>
    <s v="2286 TODD ST"/>
    <x v="3"/>
    <s v="Single-family detached"/>
    <x v="0"/>
    <m/>
    <x v="0"/>
    <m/>
  </r>
  <r>
    <n v="2238"/>
    <x v="0"/>
    <n v="3"/>
    <n v="2761"/>
    <n v="1"/>
    <d v="2004-03-03T00:00:00"/>
    <s v="Single Family Dwelling"/>
    <n v="1"/>
    <s v="Active Bethel Citizens"/>
    <n v="4213216"/>
    <n v="891082"/>
    <m/>
    <m/>
    <s v="FOOTE MIKE"/>
    <m/>
    <s v="5416 CHARLES WAY"/>
    <x v="3"/>
    <s v="Single-family detached"/>
    <x v="0"/>
    <m/>
    <x v="0"/>
    <m/>
  </r>
  <r>
    <n v="2239"/>
    <x v="0"/>
    <n v="4"/>
    <n v="338"/>
    <n v="1"/>
    <d v="2004-03-03T00:00:00"/>
    <s v="Single Family Dwelling"/>
    <n v="1"/>
    <s v="Santa Clara Community Organization"/>
    <n v="4230822"/>
    <n v="907738"/>
    <m/>
    <m/>
    <s v="CRESCENT HOMES INC"/>
    <m/>
    <s v="4636 WENDOVER ST"/>
    <x v="3"/>
    <s v="Single-family detached"/>
    <x v="0"/>
    <m/>
    <x v="0"/>
    <m/>
  </r>
  <r>
    <n v="2240"/>
    <x v="0"/>
    <n v="4"/>
    <n v="370"/>
    <n v="1"/>
    <d v="2004-03-03T00:00:00"/>
    <s v="Single Family Dwelling"/>
    <n v="1"/>
    <s v="Northeast Neighbors"/>
    <n v="4241616"/>
    <n v="899443"/>
    <m/>
    <m/>
    <s v="JOSEPH ARIOLA CONSTRUCTION INC"/>
    <m/>
    <s v="3745 MEADOW VIEW DR"/>
    <x v="3"/>
    <s v="Single-family detached"/>
    <x v="0"/>
    <m/>
    <x v="0"/>
    <m/>
  </r>
  <r>
    <n v="2241"/>
    <x v="0"/>
    <n v="4"/>
    <n v="533"/>
    <n v="1"/>
    <d v="2004-03-03T00:00:00"/>
    <s v="Single Family Dwelling"/>
    <n v="1"/>
    <s v="Santa Clara Community Organization"/>
    <n v="4230478"/>
    <n v="903079"/>
    <m/>
    <m/>
    <s v="GOEKEN JOHN"/>
    <m/>
    <s v="275 E ANCHOR AVE"/>
    <x v="3"/>
    <s v="Single-family detached"/>
    <x v="0"/>
    <m/>
    <x v="0"/>
    <m/>
  </r>
  <r>
    <n v="2242"/>
    <x v="0"/>
    <n v="3"/>
    <n v="2891"/>
    <n v="1"/>
    <d v="2004-03-04T00:00:00"/>
    <s v="Single Family Dwelling"/>
    <n v="1"/>
    <s v="Fairmount Neighbors"/>
    <n v="4247354"/>
    <n v="873856"/>
    <m/>
    <m/>
    <s v="CINTRON ROBERT &amp; THERESA"/>
    <m/>
    <s v="2155 EATON DR"/>
    <x v="3"/>
    <s v="Single-family detached"/>
    <x v="0"/>
    <m/>
    <x v="0"/>
    <s v="Yes"/>
  </r>
  <r>
    <n v="2243"/>
    <x v="0"/>
    <n v="4"/>
    <n v="387"/>
    <n v="1"/>
    <d v="2004-03-04T00:00:00"/>
    <s v="Secondary Dwelling Unit"/>
    <n v="1"/>
    <s v="Northeast Neighbors"/>
    <n v="4242682"/>
    <n v="894549"/>
    <s v="Secondary Dwelling Unit"/>
    <m/>
    <s v="TITUS MATTHEW S"/>
    <m/>
    <s v="1866 CRESCENT AVE, Unit A"/>
    <x v="3"/>
    <s v="Single-family detached"/>
    <x v="0"/>
    <m/>
    <x v="0"/>
    <m/>
  </r>
  <r>
    <n v="2244"/>
    <x v="0"/>
    <n v="4"/>
    <n v="537"/>
    <n v="1"/>
    <d v="2004-03-04T00:00:00"/>
    <s v="Single Family Dwelling"/>
    <n v="1"/>
    <s v="Santa Clara Community Organization"/>
    <n v="4231876"/>
    <n v="899626"/>
    <m/>
    <m/>
    <s v="BRIAN MURRY CONSTRUCTION LLC"/>
    <m/>
    <s v="428 GERALD AVE"/>
    <x v="3"/>
    <s v="Single-family detached"/>
    <x v="0"/>
    <m/>
    <x v="0"/>
    <m/>
  </r>
  <r>
    <n v="2245"/>
    <x v="0"/>
    <n v="4"/>
    <n v="673"/>
    <n v="1"/>
    <d v="2004-03-04T00:00:00"/>
    <s v="Single Family Dwelling"/>
    <n v="1"/>
    <s v="Harlow Neighbors"/>
    <n v="4250366"/>
    <n v="889114"/>
    <m/>
    <m/>
    <s v="MELTEBEKE DAVID"/>
    <m/>
    <s v="3356 ROSEMONT WAY"/>
    <x v="3"/>
    <s v="Single-family detached"/>
    <x v="0"/>
    <m/>
    <x v="0"/>
    <m/>
  </r>
  <r>
    <n v="2246"/>
    <x v="0"/>
    <n v="4"/>
    <n v="416"/>
    <n v="1"/>
    <d v="2004-03-05T00:00:00"/>
    <s v="Single Family Dwelling"/>
    <n v="1"/>
    <s v="Active Bethel Citizens"/>
    <n v="4212457"/>
    <n v="891952"/>
    <m/>
    <m/>
    <s v="BAUMGARTNER JOHN M"/>
    <m/>
    <s v="5598 EXCALIBER LN"/>
    <x v="3"/>
    <s v="Single-family detached"/>
    <x v="0"/>
    <m/>
    <x v="0"/>
    <m/>
  </r>
  <r>
    <n v="2247"/>
    <x v="0"/>
    <n v="4"/>
    <n v="451"/>
    <n v="1"/>
    <d v="2004-03-05T00:00:00"/>
    <s v="Single Family Dwelling"/>
    <n v="1"/>
    <s v="Santa Clara Community Organization"/>
    <n v="4231952"/>
    <n v="899626"/>
    <m/>
    <m/>
    <s v="CRESCENT HOMES INC"/>
    <m/>
    <s v="442 GERALD AVE"/>
    <x v="3"/>
    <s v="Single-family detached"/>
    <x v="0"/>
    <m/>
    <x v="0"/>
    <m/>
  </r>
  <r>
    <n v="2248"/>
    <x v="0"/>
    <n v="3"/>
    <n v="5348"/>
    <n v="1"/>
    <d v="2004-03-08T00:00:00"/>
    <s v="Single Family Dwelling"/>
    <n v="1"/>
    <s v="Southeast Neighbors"/>
    <n v="4247863"/>
    <n v="865400"/>
    <m/>
    <m/>
    <s v="MOODY JOHN T"/>
    <m/>
    <s v="3859 WOODSON CT"/>
    <x v="3"/>
    <s v="Single-family detached"/>
    <x v="0"/>
    <m/>
    <x v="0"/>
    <m/>
  </r>
  <r>
    <n v="2249"/>
    <x v="0"/>
    <n v="4"/>
    <n v="546"/>
    <n v="1"/>
    <d v="2004-03-08T00:00:00"/>
    <s v="Single Family Dwelling"/>
    <n v="1"/>
    <s v="Northeast Neighbors"/>
    <n v="4245244"/>
    <n v="895859"/>
    <m/>
    <m/>
    <s v="MELTEBEKE DAVID"/>
    <m/>
    <s v="2207 DEVON AVE"/>
    <x v="3"/>
    <s v="Single-family detached"/>
    <x v="0"/>
    <m/>
    <x v="0"/>
    <m/>
  </r>
  <r>
    <n v="2250"/>
    <x v="0"/>
    <n v="4"/>
    <n v="595"/>
    <n v="1"/>
    <d v="2004-03-09T00:00:00"/>
    <s v="Single Family Dwelling"/>
    <n v="1"/>
    <s v="Santa Clara Community Organization"/>
    <n v="4222659"/>
    <n v="902310"/>
    <m/>
    <m/>
    <s v="IVERSON &amp; CO INC"/>
    <m/>
    <s v="3394 KORBEL ST"/>
    <x v="3"/>
    <s v="Single-family detached"/>
    <x v="0"/>
    <m/>
    <x v="0"/>
    <m/>
  </r>
  <r>
    <n v="2251"/>
    <x v="0"/>
    <n v="4"/>
    <n v="621"/>
    <n v="1"/>
    <d v="2004-03-10T00:00:00"/>
    <s v="Single Family Dwelling"/>
    <n v="1"/>
    <s v="Active Bethel Citizens"/>
    <n v="4212537"/>
    <n v="891860"/>
    <m/>
    <m/>
    <s v="ANDERSON BRENT"/>
    <m/>
    <s v="5571 KING ARTHUR CT"/>
    <x v="3"/>
    <s v="Single-family detached"/>
    <x v="0"/>
    <m/>
    <x v="0"/>
    <m/>
  </r>
  <r>
    <n v="2252"/>
    <x v="0"/>
    <n v="4"/>
    <n v="622"/>
    <n v="1"/>
    <d v="2004-03-10T00:00:00"/>
    <s v="Single Family Dwelling"/>
    <n v="1"/>
    <s v="Active Bethel Citizens"/>
    <n v="4212702"/>
    <n v="891855"/>
    <m/>
    <m/>
    <s v="ANDERSON BRENT"/>
    <m/>
    <s v="5529 KING ARTHUR CT"/>
    <x v="3"/>
    <s v="Single-family detached"/>
    <x v="0"/>
    <m/>
    <x v="0"/>
    <m/>
  </r>
  <r>
    <n v="2253"/>
    <x v="0"/>
    <n v="4"/>
    <n v="532"/>
    <n v="1"/>
    <d v="2004-03-11T00:00:00"/>
    <s v="Single Family Dwelling"/>
    <n v="1"/>
    <s v="Northeast Neighbors"/>
    <n v="4244748"/>
    <n v="899176"/>
    <m/>
    <m/>
    <s v="CHARACTER HOMES"/>
    <m/>
    <s v="2299 AVENGALE DR"/>
    <x v="3"/>
    <s v="Single-family detached"/>
    <x v="0"/>
    <m/>
    <x v="0"/>
    <m/>
  </r>
  <r>
    <n v="2254"/>
    <x v="0"/>
    <n v="4"/>
    <n v="536"/>
    <n v="1"/>
    <d v="2004-03-11T00:00:00"/>
    <s v="Single Family Dwelling"/>
    <n v="1"/>
    <s v="Santa Clara Community Organization"/>
    <n v="4231802"/>
    <n v="899630"/>
    <m/>
    <m/>
    <s v="BRIAN MURRY CONSTRUCTION LLC"/>
    <m/>
    <s v="418 GERALD AVE"/>
    <x v="3"/>
    <s v="Single-family detached"/>
    <x v="0"/>
    <m/>
    <x v="0"/>
    <m/>
  </r>
  <r>
    <n v="2255"/>
    <x v="0"/>
    <n v="4"/>
    <n v="617"/>
    <n v="1"/>
    <d v="2004-03-11T00:00:00"/>
    <s v="Single Family Dwelling"/>
    <n v="1"/>
    <s v="Active Bethel Citizens"/>
    <n v="4212940"/>
    <n v="892492"/>
    <m/>
    <m/>
    <s v="ANDERSON BRENT"/>
    <m/>
    <s v="1961 ENCHANTMENT DR"/>
    <x v="3"/>
    <s v="Single-family detached"/>
    <x v="0"/>
    <m/>
    <x v="0"/>
    <m/>
  </r>
  <r>
    <n v="2256"/>
    <x v="0"/>
    <n v="4"/>
    <n v="618"/>
    <n v="1"/>
    <d v="2004-03-11T00:00:00"/>
    <s v="Single Family Dwelling"/>
    <n v="1"/>
    <s v="Active Bethel Citizens"/>
    <n v="4212934"/>
    <n v="892333"/>
    <m/>
    <m/>
    <s v="ANDERSON BRENT"/>
    <m/>
    <s v="1921 ENCHANTMENT DR"/>
    <x v="3"/>
    <s v="Single-family detached"/>
    <x v="0"/>
    <m/>
    <x v="0"/>
    <m/>
  </r>
  <r>
    <n v="2257"/>
    <x v="0"/>
    <n v="4"/>
    <n v="730"/>
    <n v="1"/>
    <d v="2004-03-12T00:00:00"/>
    <s v="Single Family Dwelling"/>
    <n v="1"/>
    <s v="Harlow Neighbors"/>
    <n v="4250607"/>
    <n v="880639"/>
    <m/>
    <m/>
    <s v="FOGELSTROM CO"/>
    <m/>
    <s v="452 COVEY LN"/>
    <x v="3"/>
    <s v="Single-family detached"/>
    <x v="0"/>
    <m/>
    <x v="0"/>
    <m/>
  </r>
  <r>
    <n v="2258"/>
    <x v="0"/>
    <n v="4"/>
    <n v="735"/>
    <n v="1"/>
    <d v="2004-03-12T00:00:00"/>
    <s v="Single Family Dwelling"/>
    <n v="1"/>
    <s v="Northeast Neighbors"/>
    <n v="4244827"/>
    <n v="898929"/>
    <m/>
    <m/>
    <s v="FORSYTH LANCE"/>
    <m/>
    <s v="3515 CELESTE WAY"/>
    <x v="3"/>
    <s v="Single-family detached"/>
    <x v="0"/>
    <m/>
    <x v="0"/>
    <m/>
  </r>
  <r>
    <n v="2259"/>
    <x v="0"/>
    <n v="3"/>
    <n v="6005"/>
    <n v="1"/>
    <d v="2004-03-15T00:00:00"/>
    <s v="Single Family Dwelling"/>
    <n v="1"/>
    <s v="Harlow Neighbors"/>
    <n v="4250503"/>
    <n v="880586"/>
    <m/>
    <m/>
    <s v="FOGELSTROM CO"/>
    <m/>
    <s v="416 COVEY LN"/>
    <x v="3"/>
    <s v="Single-family detached"/>
    <x v="0"/>
    <m/>
    <x v="0"/>
    <m/>
  </r>
  <r>
    <n v="2260"/>
    <x v="0"/>
    <n v="4"/>
    <n v="121"/>
    <n v="1"/>
    <d v="2004-03-16T00:00:00"/>
    <s v="Single Family Dwelling"/>
    <n v="1"/>
    <s v="Churchill Area Neighbors"/>
    <n v="4226199"/>
    <n v="869336"/>
    <m/>
    <m/>
    <s v="REUTOV ALEX &amp; ANNA"/>
    <m/>
    <s v="3169 TANNER PARK DR"/>
    <x v="3"/>
    <s v="Single-family detached"/>
    <x v="0"/>
    <m/>
    <x v="0"/>
    <m/>
  </r>
  <r>
    <n v="2261"/>
    <x v="0"/>
    <n v="4"/>
    <n v="383"/>
    <n v="1"/>
    <d v="2004-03-16T00:00:00"/>
    <s v="Single Family Dwelling"/>
    <n v="1"/>
    <s v="Active Bethel Citizens"/>
    <n v="4210631"/>
    <n v="890199"/>
    <m/>
    <m/>
    <s v="BRUCE WIECHERT CUSTOM HOMES"/>
    <m/>
    <s v="5935 AVALON ST"/>
    <x v="3"/>
    <s v="Single-family detached"/>
    <x v="0"/>
    <m/>
    <x v="0"/>
    <m/>
  </r>
  <r>
    <n v="2262"/>
    <x v="0"/>
    <n v="4"/>
    <n v="406"/>
    <n v="1"/>
    <d v="2004-03-16T00:00:00"/>
    <s v="Single Family Dwelling"/>
    <n v="1"/>
    <s v="Active Bethel Citizens"/>
    <n v="4210627"/>
    <n v="890288"/>
    <m/>
    <m/>
    <s v="BRUCE WIECHERT CUSTOM HOMES"/>
    <m/>
    <s v="5930 JORDAN DR"/>
    <x v="3"/>
    <s v="Single-family detached"/>
    <x v="0"/>
    <m/>
    <x v="0"/>
    <m/>
  </r>
  <r>
    <n v="2263"/>
    <x v="0"/>
    <n v="4"/>
    <n v="427"/>
    <n v="1"/>
    <d v="2004-03-16T00:00:00"/>
    <s v="Single Family Dwelling"/>
    <n v="1"/>
    <s v="Churchill Area Neighbors"/>
    <n v="4227868"/>
    <n v="868396"/>
    <m/>
    <m/>
    <s v="SCOTT CARLSON CONSTRUCTION"/>
    <m/>
    <s v="3140 EARLASUE ST"/>
    <x v="3"/>
    <s v="Single-family detached"/>
    <x v="0"/>
    <m/>
    <x v="0"/>
    <m/>
  </r>
  <r>
    <n v="2264"/>
    <x v="0"/>
    <n v="4"/>
    <n v="755"/>
    <n v="1"/>
    <d v="2004-03-16T00:00:00"/>
    <s v="Single Family Dwelling"/>
    <n v="1"/>
    <s v="Active Bethel Citizens"/>
    <n v="4212454"/>
    <n v="891862"/>
    <m/>
    <m/>
    <s v="ANDERSON BRENT"/>
    <m/>
    <s v="5591 KING ARTHUR CT"/>
    <x v="3"/>
    <s v="Single-family detached"/>
    <x v="0"/>
    <m/>
    <x v="0"/>
    <m/>
  </r>
  <r>
    <n v="2265"/>
    <x v="0"/>
    <n v="4"/>
    <n v="756"/>
    <n v="1"/>
    <d v="2004-03-16T00:00:00"/>
    <s v="Single Family Dwelling"/>
    <n v="1"/>
    <s v="Active Bethel Citizens"/>
    <n v="4212619"/>
    <n v="891858"/>
    <m/>
    <m/>
    <s v="ANDERSON BRENT"/>
    <m/>
    <s v="5553 KING ARTHUR CT"/>
    <x v="3"/>
    <s v="Single-family detached"/>
    <x v="0"/>
    <m/>
    <x v="0"/>
    <m/>
  </r>
  <r>
    <n v="2266"/>
    <x v="0"/>
    <n v="4"/>
    <n v="811"/>
    <n v="1"/>
    <d v="2004-03-16T00:00:00"/>
    <s v="Single Family Dwelling"/>
    <n v="1"/>
    <s v="Active Bethel Citizens"/>
    <n v="4212941"/>
    <n v="892533"/>
    <m/>
    <m/>
    <s v="ANDERSON BRENT"/>
    <m/>
    <s v="1973 ENCHANTMENT DR"/>
    <x v="3"/>
    <s v="Single-family detached"/>
    <x v="0"/>
    <m/>
    <x v="0"/>
    <m/>
  </r>
  <r>
    <n v="2267"/>
    <x v="0"/>
    <n v="4"/>
    <n v="812"/>
    <n v="1"/>
    <d v="2004-03-16T00:00:00"/>
    <s v="Single Family Dwelling"/>
    <n v="1"/>
    <s v="Active Bethel Citizens"/>
    <n v="4212936"/>
    <n v="892372"/>
    <m/>
    <m/>
    <s v="ANDERSON BRENT"/>
    <m/>
    <s v="1935 ENCHANTMENT DR"/>
    <x v="3"/>
    <s v="Single-family detached"/>
    <x v="0"/>
    <m/>
    <x v="0"/>
    <m/>
  </r>
  <r>
    <n v="2268"/>
    <x v="0"/>
    <n v="4"/>
    <n v="835"/>
    <n v="1"/>
    <d v="2004-03-16T00:00:00"/>
    <s v="Single Family Dwelling"/>
    <n v="1"/>
    <s v="Santa Clara Community Organization"/>
    <n v="4227353"/>
    <n v="903854"/>
    <m/>
    <m/>
    <s v="ANDERSON BRENT"/>
    <m/>
    <s v="3647 LODENQUAI LN"/>
    <x v="3"/>
    <s v="Single-family detached"/>
    <x v="0"/>
    <m/>
    <x v="0"/>
    <m/>
  </r>
  <r>
    <n v="2269"/>
    <x v="0"/>
    <n v="4"/>
    <n v="836"/>
    <n v="1"/>
    <d v="2004-03-16T00:00:00"/>
    <s v="Single Family Dwelling"/>
    <n v="1"/>
    <s v="Santa Clara Community Organization"/>
    <n v="4227345"/>
    <n v="903683"/>
    <m/>
    <m/>
    <s v="ANDERSON BRENT"/>
    <m/>
    <s v="3617 LODENQUAI LN"/>
    <x v="3"/>
    <s v="Single-family detached"/>
    <x v="0"/>
    <m/>
    <x v="0"/>
    <m/>
  </r>
  <r>
    <n v="2270"/>
    <x v="0"/>
    <n v="3"/>
    <n v="3247"/>
    <n v="1"/>
    <d v="2004-03-17T00:00:00"/>
    <s v="Single Family Dwelling"/>
    <n v="1"/>
    <s v="Santa Clara Community Organization"/>
    <n v="4224691"/>
    <n v="904467"/>
    <m/>
    <m/>
    <s v="WIRFS TOM"/>
    <m/>
    <s v="1061 ARGON AVE"/>
    <x v="3"/>
    <s v="Single-family detached"/>
    <x v="0"/>
    <m/>
    <x v="0"/>
    <m/>
  </r>
  <r>
    <n v="2271"/>
    <x v="0"/>
    <n v="4"/>
    <n v="574"/>
    <n v="1"/>
    <d v="2004-03-18T00:00:00"/>
    <s v="Single Family Dwelling"/>
    <n v="1"/>
    <s v="Churchill Area Neighbors"/>
    <n v="4224051"/>
    <n v="869056"/>
    <m/>
    <m/>
    <s v="BREEDEN BROS INC--DUPLICATE"/>
    <m/>
    <s v="3395 BENTLEY AVE"/>
    <x v="3"/>
    <s v="Single-family detached"/>
    <x v="0"/>
    <m/>
    <x v="0"/>
    <m/>
  </r>
  <r>
    <n v="2272"/>
    <x v="0"/>
    <n v="4"/>
    <n v="1031"/>
    <n v="1"/>
    <d v="2004-03-18T00:00:00"/>
    <s v="Mfg Home Park or Court"/>
    <n v="1"/>
    <s v="Northeast Neighbors"/>
    <n v="4249602"/>
    <n v="893484"/>
    <m/>
    <m/>
    <s v="WARD JACK"/>
    <m/>
    <s v="3220 CRESCENT AVE, Unit 11"/>
    <x v="3"/>
    <s v="Single-family detached"/>
    <x v="0"/>
    <m/>
    <x v="0"/>
    <m/>
  </r>
  <r>
    <n v="2273"/>
    <x v="0"/>
    <n v="3"/>
    <n v="5987"/>
    <n v="1"/>
    <d v="2004-03-19T00:00:00"/>
    <s v="Condo, Row or Townhouse"/>
    <n v="4"/>
    <s v="Churchill Area Neighbors"/>
    <n v="4226055"/>
    <n v="871737"/>
    <m/>
    <m/>
    <s v="KILBY &amp; SONNEN PROJECT LLC"/>
    <m/>
    <s v="3621 COLONY OAKS DR"/>
    <x v="3"/>
    <s v="Single-family attached"/>
    <x v="1"/>
    <m/>
    <x v="0"/>
    <m/>
  </r>
  <r>
    <n v="2274"/>
    <x v="0"/>
    <n v="4"/>
    <n v="495"/>
    <n v="1"/>
    <d v="2004-03-19T00:00:00"/>
    <s v="Single Family Dwelling"/>
    <n v="1"/>
    <s v="Churchill Area Neighbors"/>
    <n v="4229422"/>
    <n v="869973"/>
    <m/>
    <m/>
    <s v="MASTON JAMES &amp; DAGMAR"/>
    <m/>
    <s v="2516 BRAEWOOD LN"/>
    <x v="3"/>
    <s v="Single-family detached"/>
    <x v="0"/>
    <m/>
    <x v="0"/>
    <m/>
  </r>
  <r>
    <n v="2275"/>
    <x v="0"/>
    <n v="4"/>
    <n v="760"/>
    <n v="1"/>
    <d v="2004-03-19T00:00:00"/>
    <s v="Single Family Dwelling"/>
    <n v="1"/>
    <s v="Southeast Neighbors"/>
    <n v="4246109"/>
    <n v="861551"/>
    <m/>
    <m/>
    <s v="KALAQUIN RAY"/>
    <m/>
    <s v="1350 SKYLINE PARK LP"/>
    <x v="3"/>
    <s v="Single-family detached"/>
    <x v="0"/>
    <m/>
    <x v="0"/>
    <m/>
  </r>
  <r>
    <n v="2276"/>
    <x v="0"/>
    <n v="4"/>
    <n v="815"/>
    <n v="1"/>
    <d v="2004-03-19T00:00:00"/>
    <s v="Single Family Dwelling"/>
    <n v="1"/>
    <s v="Northeast Neighbors"/>
    <n v="4243293"/>
    <n v="897579"/>
    <m/>
    <m/>
    <s v="MELTEBEKE DAVID"/>
    <m/>
    <s v="2096 LAKE HARBOR DR"/>
    <x v="3"/>
    <s v="Single-family detached"/>
    <x v="0"/>
    <m/>
    <x v="0"/>
    <m/>
  </r>
  <r>
    <n v="2277"/>
    <x v="0"/>
    <n v="4"/>
    <n v="838"/>
    <n v="1"/>
    <d v="2004-03-19T00:00:00"/>
    <s v="Single Family Dwelling"/>
    <n v="1"/>
    <s v="Santa Clara Community Organization"/>
    <n v="4230482"/>
    <n v="902975"/>
    <m/>
    <m/>
    <s v="LENN NICHOLI"/>
    <m/>
    <s v="269 E ANCHOR AVE"/>
    <x v="3"/>
    <s v="Single-family detached"/>
    <x v="0"/>
    <m/>
    <x v="0"/>
    <m/>
  </r>
  <r>
    <n v="2278"/>
    <x v="0"/>
    <n v="4"/>
    <n v="837"/>
    <n v="1"/>
    <d v="2004-03-22T00:00:00"/>
    <s v="Single Family Dwelling"/>
    <n v="1"/>
    <s v="Harlow Neighbors"/>
    <n v="4250612"/>
    <n v="880733"/>
    <m/>
    <m/>
    <s v="FOGELSTROM CO"/>
    <m/>
    <s v="425 COVEY LN"/>
    <x v="3"/>
    <s v="Single-family detached"/>
    <x v="0"/>
    <m/>
    <x v="0"/>
    <m/>
  </r>
  <r>
    <n v="2279"/>
    <x v="0"/>
    <n v="4"/>
    <n v="941"/>
    <n v="1"/>
    <d v="2004-03-22T00:00:00"/>
    <s v="Single Family Dwelling"/>
    <n v="1"/>
    <s v="Santa Clara Community Organization"/>
    <n v="4227611"/>
    <n v="909525"/>
    <m/>
    <m/>
    <s v="CAROUSEL HOMES INC"/>
    <m/>
    <s v="195 DANIEL DR"/>
    <x v="3"/>
    <s v="Single-family detached"/>
    <x v="0"/>
    <m/>
    <x v="0"/>
    <m/>
  </r>
  <r>
    <n v="2280"/>
    <x v="0"/>
    <n v="4"/>
    <n v="897"/>
    <n v="1"/>
    <d v="2004-03-24T00:00:00"/>
    <s v="Single Family Dwelling"/>
    <n v="1"/>
    <s v="Active Bethel Citizens"/>
    <n v="4212946"/>
    <n v="892614"/>
    <m/>
    <m/>
    <s v="ANDERSON BRENT"/>
    <m/>
    <s v="1997 ENCHANTMENT DR"/>
    <x v="3"/>
    <s v="Single-family detached"/>
    <x v="0"/>
    <m/>
    <x v="0"/>
    <m/>
  </r>
  <r>
    <n v="2281"/>
    <x v="0"/>
    <n v="4"/>
    <n v="898"/>
    <n v="1"/>
    <d v="2004-03-24T00:00:00"/>
    <s v="Single Family Dwelling"/>
    <n v="1"/>
    <s v="Active Bethel Citizens"/>
    <n v="4212938"/>
    <n v="892453"/>
    <m/>
    <m/>
    <s v="ANDERSON BRENT"/>
    <m/>
    <s v="1955 ENCHANTMENT DR"/>
    <x v="3"/>
    <s v="Single-family detached"/>
    <x v="0"/>
    <m/>
    <x v="0"/>
    <m/>
  </r>
  <r>
    <n v="2282"/>
    <x v="0"/>
    <n v="4"/>
    <n v="899"/>
    <n v="1"/>
    <d v="2004-03-24T00:00:00"/>
    <s v="Single Family Dwelling"/>
    <n v="1"/>
    <s v="Active Bethel Citizens"/>
    <n v="4212933"/>
    <n v="892289"/>
    <m/>
    <m/>
    <s v="ANDERSON BRENT"/>
    <m/>
    <s v="1915 ENCHANTMENT DR"/>
    <x v="3"/>
    <s v="Single-family detached"/>
    <x v="0"/>
    <m/>
    <x v="0"/>
    <m/>
  </r>
  <r>
    <n v="2283"/>
    <x v="0"/>
    <n v="4"/>
    <n v="927"/>
    <n v="1"/>
    <d v="2004-03-24T00:00:00"/>
    <s v="Single Family Dwelling"/>
    <n v="1"/>
    <s v="Santa Clara Community Organization"/>
    <n v="4232086"/>
    <n v="900066"/>
    <m/>
    <m/>
    <s v="RUHOFF HOMEBUILDERS INC"/>
    <m/>
    <s v="416 SALTY WAY"/>
    <x v="3"/>
    <s v="Single-family detached"/>
    <x v="0"/>
    <m/>
    <x v="0"/>
    <m/>
  </r>
  <r>
    <n v="2284"/>
    <x v="0"/>
    <n v="4"/>
    <n v="929"/>
    <n v="1"/>
    <d v="2004-03-24T00:00:00"/>
    <s v="Single Family Dwelling"/>
    <n v="1"/>
    <s v="Northeast Neighbors"/>
    <n v="4242734"/>
    <n v="899046"/>
    <m/>
    <m/>
    <s v="KONOLD HOWARD"/>
    <m/>
    <s v="3551 QUAIL MEADOW WAY"/>
    <x v="3"/>
    <s v="Single-family detached"/>
    <x v="0"/>
    <m/>
    <x v="0"/>
    <m/>
  </r>
  <r>
    <n v="2285"/>
    <x v="0"/>
    <n v="4"/>
    <n v="1298"/>
    <n v="1"/>
    <d v="2004-03-24T00:00:00"/>
    <s v="Mfg Home Park or Court"/>
    <n v="1"/>
    <s v="Northeast Neighbors"/>
    <n v="4241157"/>
    <n v="895776"/>
    <m/>
    <s v="Falcon Wood Village"/>
    <s v="FALCON WOOD VILLAGE"/>
    <m/>
    <s v="1475 GREEN ACRES RD, Unit 28"/>
    <x v="3"/>
    <s v="Single-family detached"/>
    <x v="0"/>
    <m/>
    <x v="0"/>
    <m/>
  </r>
  <r>
    <n v="2286"/>
    <x v="0"/>
    <n v="4"/>
    <n v="1299"/>
    <n v="1"/>
    <d v="2004-03-24T00:00:00"/>
    <s v="Mfg Home Park or Court"/>
    <n v="1"/>
    <s v="Northeast Neighbors"/>
    <n v="4241157"/>
    <n v="895776"/>
    <m/>
    <s v="FALCON WOOD VILLAGE"/>
    <s v="FALCON WOOD VILLAGE"/>
    <m/>
    <s v="1475 GREEN ACRES RD, Unit 170"/>
    <x v="3"/>
    <s v="Single-family detached"/>
    <x v="0"/>
    <m/>
    <x v="0"/>
    <m/>
  </r>
  <r>
    <n v="2287"/>
    <x v="0"/>
    <n v="3"/>
    <n v="5323"/>
    <n v="1"/>
    <d v="2004-03-25T00:00:00"/>
    <s v="Single Family Dwelling"/>
    <n v="1"/>
    <s v="Southeast Neighbors"/>
    <n v="4244540"/>
    <n v="867162"/>
    <m/>
    <m/>
    <s v="NIEMEYER FRED"/>
    <m/>
    <s v="3614 EMERALD ST"/>
    <x v="3"/>
    <s v="Single-family detached"/>
    <x v="0"/>
    <m/>
    <x v="0"/>
    <m/>
  </r>
  <r>
    <n v="2288"/>
    <x v="0"/>
    <n v="4"/>
    <n v="953"/>
    <n v="1"/>
    <d v="2004-03-26T00:00:00"/>
    <s v="Single Family Dwelling"/>
    <n v="1"/>
    <s v="Churchill Area Neighbors"/>
    <n v="4227497"/>
    <n v="868753"/>
    <m/>
    <m/>
    <s v="JORDAN SCOTT"/>
    <m/>
    <s v="3208 BLACKTAIL DR"/>
    <x v="3"/>
    <s v="Single-family detached"/>
    <x v="0"/>
    <m/>
    <x v="0"/>
    <m/>
  </r>
  <r>
    <n v="2289"/>
    <x v="0"/>
    <n v="4"/>
    <n v="989"/>
    <n v="1"/>
    <d v="2004-03-26T00:00:00"/>
    <s v="Mfg Home - Not in a Park"/>
    <n v="1"/>
    <s v="Active Bethel Citizens"/>
    <n v="4216110"/>
    <n v="892853"/>
    <m/>
    <m/>
    <s v="BENSON VERN"/>
    <m/>
    <s v="2052 E IRWIN WAY"/>
    <x v="3"/>
    <s v="Single-family detached"/>
    <x v="0"/>
    <m/>
    <x v="0"/>
    <m/>
  </r>
  <r>
    <n v="2290"/>
    <x v="0"/>
    <n v="4"/>
    <n v="900"/>
    <n v="1"/>
    <d v="2004-03-29T00:00:00"/>
    <s v="Single Family Dwelling"/>
    <n v="1"/>
    <s v="Active Bethel Citizens"/>
    <n v="4212928"/>
    <n v="892156"/>
    <m/>
    <m/>
    <s v="ANDERSON BRENT"/>
    <m/>
    <s v="1887 ENCHANTMENT DR"/>
    <x v="3"/>
    <s v="Single-family detached"/>
    <x v="0"/>
    <m/>
    <x v="0"/>
    <m/>
  </r>
  <r>
    <n v="2291"/>
    <x v="0"/>
    <n v="4"/>
    <n v="901"/>
    <n v="1"/>
    <d v="2004-03-29T00:00:00"/>
    <s v="Single Family Dwelling"/>
    <n v="1"/>
    <s v="Active Bethel Citizens"/>
    <n v="4212922"/>
    <n v="891996"/>
    <m/>
    <m/>
    <s v="ANDERSON BRENT"/>
    <m/>
    <s v="1847 ENCHANTMENT DR"/>
    <x v="3"/>
    <s v="Single-family detached"/>
    <x v="0"/>
    <m/>
    <x v="0"/>
    <m/>
  </r>
  <r>
    <n v="2292"/>
    <x v="0"/>
    <n v="4"/>
    <n v="982"/>
    <n v="1"/>
    <d v="2004-03-29T00:00:00"/>
    <s v="Single Family Dwelling"/>
    <n v="1"/>
    <s v="Churchill Area Neighbors"/>
    <n v="4227502"/>
    <n v="868863"/>
    <m/>
    <m/>
    <s v="FRENCH STEVE &amp; ROBYN"/>
    <m/>
    <s v="3220 BLACKTAIL DR"/>
    <x v="3"/>
    <s v="Single-family detached"/>
    <x v="0"/>
    <m/>
    <x v="0"/>
    <m/>
  </r>
  <r>
    <n v="2293"/>
    <x v="0"/>
    <n v="4"/>
    <n v="1013"/>
    <n v="1"/>
    <d v="2004-03-29T00:00:00"/>
    <s v="Single Family Dwelling"/>
    <n v="1"/>
    <s v="Churchill Area Neighbors"/>
    <n v="4223921"/>
    <n v="870427"/>
    <m/>
    <m/>
    <s v="BREEDEN BROS INC--DUPLICATE"/>
    <m/>
    <s v="3347 BENTLEY AVE"/>
    <x v="3"/>
    <s v="Single-family detached"/>
    <x v="0"/>
    <m/>
    <x v="0"/>
    <m/>
  </r>
  <r>
    <n v="2294"/>
    <x v="0"/>
    <n v="4"/>
    <n v="1011"/>
    <n v="1"/>
    <d v="2004-03-30T00:00:00"/>
    <s v="Single Family Dwelling"/>
    <n v="1"/>
    <s v="Churchill Area Neighbors"/>
    <n v="4224335"/>
    <n v="869194"/>
    <m/>
    <m/>
    <s v="BREEDEN BROS INC--DUPLICATE"/>
    <m/>
    <s v="3403 BENTLEY AVE"/>
    <x v="3"/>
    <s v="Single-family detached"/>
    <x v="0"/>
    <m/>
    <x v="0"/>
    <m/>
  </r>
  <r>
    <n v="2295"/>
    <x v="0"/>
    <n v="3"/>
    <n v="4187"/>
    <n v="1"/>
    <d v="2004-03-31T00:00:00"/>
    <s v="Single Family Dwelling"/>
    <n v="1"/>
    <s v="Southeast Neighbors"/>
    <n v="4237416"/>
    <n v="862239"/>
    <m/>
    <m/>
    <s v="HANSEN RODD"/>
    <m/>
    <s v="252 ROCKRIDGE LP"/>
    <x v="3"/>
    <s v="Single-family detached"/>
    <x v="0"/>
    <m/>
    <x v="0"/>
    <m/>
  </r>
  <r>
    <n v="2296"/>
    <x v="0"/>
    <n v="4"/>
    <n v="277"/>
    <n v="1"/>
    <d v="2004-03-31T00:00:00"/>
    <s v="Single Family Dwelling"/>
    <n v="1"/>
    <s v="Churchill Area Neighbors"/>
    <n v="4228394"/>
    <n v="870888"/>
    <m/>
    <m/>
    <s v="MCKAY BUILDING CO"/>
    <m/>
    <s v="2688 SUNCREST AVE"/>
    <x v="3"/>
    <s v="Single-family detached"/>
    <x v="0"/>
    <m/>
    <x v="0"/>
    <m/>
  </r>
  <r>
    <n v="2297"/>
    <x v="0"/>
    <n v="4"/>
    <n v="774"/>
    <n v="1"/>
    <d v="2004-03-31T00:00:00"/>
    <s v="Duplex or 2-Family Hs"/>
    <n v="2"/>
    <s v="Santa Clara Community Organization"/>
    <n v="4230111"/>
    <n v="908920"/>
    <m/>
    <m/>
    <s v="CHALUS CONSTRUCTION"/>
    <m/>
    <s v="692 BEACON DR"/>
    <x v="3"/>
    <s v="Two to four units"/>
    <x v="1"/>
    <m/>
    <x v="0"/>
    <m/>
  </r>
  <r>
    <n v="2298"/>
    <x v="0"/>
    <n v="4"/>
    <n v="1017"/>
    <n v="1"/>
    <d v="2004-03-31T00:00:00"/>
    <s v="Single Family Dwelling"/>
    <n v="1"/>
    <s v="River Road Community Organization"/>
    <n v="4232210"/>
    <n v="890545"/>
    <m/>
    <m/>
    <s v="WELWYN GROUP L L C"/>
    <m/>
    <s v="1140 STEVI SHAY LN"/>
    <x v="3"/>
    <s v="Single-family detached"/>
    <x v="0"/>
    <m/>
    <x v="0"/>
    <m/>
  </r>
  <r>
    <n v="2299"/>
    <x v="0"/>
    <n v="4"/>
    <n v="258"/>
    <n v="1"/>
    <d v="2004-04-01T00:00:00"/>
    <s v="Single Family Dwelling"/>
    <n v="1"/>
    <s v="Churchill Area Neighbors"/>
    <n v="4229100"/>
    <n v="869797"/>
    <m/>
    <m/>
    <s v="HUCK TONY"/>
    <m/>
    <s v="2493 RANDY LN"/>
    <x v="3"/>
    <s v="Single-family detached"/>
    <x v="0"/>
    <m/>
    <x v="0"/>
    <m/>
  </r>
  <r>
    <n v="2300"/>
    <x v="0"/>
    <n v="4"/>
    <n v="1040"/>
    <n v="1"/>
    <d v="2004-04-02T00:00:00"/>
    <s v="Single Family Dwelling"/>
    <n v="1"/>
    <s v="Santa Clara Community Organization"/>
    <n v="4231962"/>
    <n v="899897"/>
    <m/>
    <m/>
    <s v="RUHOFF HOMEBUILDERS INC"/>
    <m/>
    <s v="429 SALTY WAY"/>
    <x v="3"/>
    <s v="Single-family detached"/>
    <x v="0"/>
    <m/>
    <x v="0"/>
    <m/>
  </r>
  <r>
    <n v="2301"/>
    <x v="0"/>
    <n v="4"/>
    <n v="1320"/>
    <n v="1"/>
    <d v="2004-04-02T00:00:00"/>
    <s v="Mfg Home Park or Court"/>
    <n v="1"/>
    <s v="Northeast Neighbors"/>
    <n v="4249602"/>
    <n v="893484"/>
    <m/>
    <s v="Summeroaks"/>
    <s v="WARD JACK"/>
    <m/>
    <s v="3220 CRESCENT AVE, Unit 49"/>
    <x v="3"/>
    <s v="Single-family detached"/>
    <x v="0"/>
    <m/>
    <x v="0"/>
    <m/>
  </r>
  <r>
    <n v="2302"/>
    <x v="0"/>
    <n v="4"/>
    <n v="1322"/>
    <n v="1"/>
    <d v="2004-04-02T00:00:00"/>
    <s v="Mfg Home Park or Court"/>
    <n v="1"/>
    <s v="Northeast Neighbors"/>
    <n v="4249602"/>
    <n v="893484"/>
    <m/>
    <s v="Summeroaks"/>
    <s v="VON KLEIST ERIC"/>
    <m/>
    <s v="3220 CRESCENT AVE, Unit 58"/>
    <x v="3"/>
    <s v="Single-family detached"/>
    <x v="0"/>
    <m/>
    <x v="0"/>
    <m/>
  </r>
  <r>
    <n v="2303"/>
    <x v="0"/>
    <n v="4"/>
    <n v="772"/>
    <n v="1"/>
    <d v="2004-04-05T00:00:00"/>
    <s v="Single Family Dwelling"/>
    <n v="1"/>
    <s v="Northeast Neighbors"/>
    <n v="4242503"/>
    <n v="896674"/>
    <m/>
    <m/>
    <s v="HOPPING MITCH &amp; MEGAN"/>
    <m/>
    <s v="3171 METOLIUS DR"/>
    <x v="3"/>
    <s v="Single-family detached"/>
    <x v="0"/>
    <m/>
    <x v="0"/>
    <m/>
  </r>
  <r>
    <n v="2304"/>
    <x v="0"/>
    <n v="4"/>
    <n v="902"/>
    <n v="1"/>
    <d v="2004-04-05T00:00:00"/>
    <s v="Single Family Dwelling"/>
    <n v="1"/>
    <s v="Active Bethel Citizens"/>
    <n v="4212579"/>
    <n v="891859"/>
    <m/>
    <m/>
    <s v="ANDERSON BRENT"/>
    <m/>
    <s v="5565 KING ARTHUR CT"/>
    <x v="3"/>
    <s v="Single-family detached"/>
    <x v="0"/>
    <m/>
    <x v="0"/>
    <m/>
  </r>
  <r>
    <n v="2305"/>
    <x v="0"/>
    <n v="4"/>
    <n v="903"/>
    <n v="1"/>
    <d v="2004-04-05T00:00:00"/>
    <s v="Single Family Dwelling"/>
    <n v="1"/>
    <s v="Active Bethel Citizens"/>
    <n v="4212743"/>
    <n v="891853"/>
    <m/>
    <m/>
    <s v="ANDERSON BRENT"/>
    <m/>
    <s v="5521 KING ARTHUR CT"/>
    <x v="3"/>
    <s v="Single-family detached"/>
    <x v="0"/>
    <m/>
    <x v="0"/>
    <m/>
  </r>
  <r>
    <n v="2306"/>
    <x v="0"/>
    <n v="4"/>
    <n v="985"/>
    <n v="1"/>
    <d v="2004-04-05T00:00:00"/>
    <s v="Single Family Dwelling"/>
    <n v="1"/>
    <s v="Churchill Area Neighbors"/>
    <n v="4228361"/>
    <n v="872938"/>
    <m/>
    <m/>
    <s v="LILES ROYCE &amp; KRISTEN"/>
    <m/>
    <s v="2755 BOWMONT DR"/>
    <x v="3"/>
    <s v="Single-family detached"/>
    <x v="0"/>
    <m/>
    <x v="0"/>
    <m/>
  </r>
  <r>
    <n v="2307"/>
    <x v="0"/>
    <n v="4"/>
    <n v="1075"/>
    <n v="1"/>
    <d v="2004-04-05T00:00:00"/>
    <s v="Single Family Dwelling"/>
    <n v="1"/>
    <s v="Churchill Area Neighbors"/>
    <n v="4224278"/>
    <n v="869588"/>
    <m/>
    <m/>
    <s v="BREEDEN BROS INC--DUPLICATE"/>
    <m/>
    <s v="3312 BENTLEY AVE"/>
    <x v="3"/>
    <s v="Single-family detached"/>
    <x v="0"/>
    <m/>
    <x v="0"/>
    <m/>
  </r>
  <r>
    <n v="2308"/>
    <x v="0"/>
    <n v="4"/>
    <n v="1134"/>
    <n v="1"/>
    <d v="2004-04-05T00:00:00"/>
    <s v="Single Family Dwelling"/>
    <n v="1"/>
    <s v="Churchill Area Neighbors"/>
    <n v="4226256"/>
    <n v="870148"/>
    <m/>
    <m/>
    <s v="PRIAULX SCOT &amp; LISA"/>
    <m/>
    <s v="3035 SKYVIEW LN"/>
    <x v="3"/>
    <s v="Single-family detached"/>
    <x v="0"/>
    <m/>
    <x v="0"/>
    <m/>
  </r>
  <r>
    <n v="2309"/>
    <x v="0"/>
    <n v="4"/>
    <n v="1223"/>
    <n v="1"/>
    <d v="2004-04-05T00:00:00"/>
    <s v="Single Family Dwelling"/>
    <n v="1"/>
    <s v="Fairmount Neighbors"/>
    <n v="4245881"/>
    <n v="869329"/>
    <m/>
    <m/>
    <s v="WILSON CHAD"/>
    <m/>
    <s v="1777 E 30TH AVE"/>
    <x v="3"/>
    <s v="Single-family detached"/>
    <x v="0"/>
    <m/>
    <x v="0"/>
    <m/>
  </r>
  <r>
    <n v="2310"/>
    <x v="0"/>
    <n v="4"/>
    <n v="991"/>
    <n v="1"/>
    <d v="2004-04-06T00:00:00"/>
    <s v="Single Family Dwelling"/>
    <n v="1"/>
    <s v="Southeast Neighbors"/>
    <n v="4243968"/>
    <n v="867333"/>
    <m/>
    <m/>
    <s v="SCHLEGEL TONY &amp; CYNTHIA"/>
    <m/>
    <s v="1125 E 36TH AVE"/>
    <x v="3"/>
    <s v="Single-family detached"/>
    <x v="0"/>
    <m/>
    <x v="0"/>
    <m/>
  </r>
  <r>
    <n v="2311"/>
    <x v="0"/>
    <n v="4"/>
    <n v="1143"/>
    <n v="1"/>
    <d v="2004-04-06T00:00:00"/>
    <s v="Single Family Dwelling"/>
    <n v="1"/>
    <s v="Churchill Area Neighbors"/>
    <n v="4226251"/>
    <n v="870047"/>
    <m/>
    <m/>
    <s v="FREEMAN ROBERT &amp; LAURIE"/>
    <m/>
    <s v="3023 SKYVIEW LN"/>
    <x v="3"/>
    <s v="Single-family detached"/>
    <x v="0"/>
    <m/>
    <x v="0"/>
    <m/>
  </r>
  <r>
    <n v="2312"/>
    <x v="0"/>
    <n v="4"/>
    <n v="1542"/>
    <n v="1"/>
    <d v="2004-04-06T00:00:00"/>
    <s v="Mfg Home Park or Court"/>
    <n v="1"/>
    <s v="Northeast Neighbors"/>
    <n v="4249602"/>
    <n v="893484"/>
    <m/>
    <s v="Summer Oaks"/>
    <s v="WARD JACK"/>
    <m/>
    <s v="3220 CRESCENT AVE, Unit 29"/>
    <x v="3"/>
    <s v="Single-family detached"/>
    <x v="0"/>
    <m/>
    <x v="0"/>
    <m/>
  </r>
  <r>
    <n v="2313"/>
    <x v="0"/>
    <n v="4"/>
    <n v="954"/>
    <n v="1"/>
    <d v="2004-04-07T00:00:00"/>
    <s v="Single Family Dwelling"/>
    <n v="1"/>
    <s v="River Road Community Organization"/>
    <n v="4232314"/>
    <n v="890583"/>
    <m/>
    <m/>
    <s v="WELWYN GROUP L L C"/>
    <m/>
    <s v="1143 STEVI SHAY LN"/>
    <x v="3"/>
    <s v="Single-family detached"/>
    <x v="0"/>
    <m/>
    <x v="0"/>
    <m/>
  </r>
  <r>
    <n v="2314"/>
    <x v="0"/>
    <n v="4"/>
    <n v="1265"/>
    <n v="1"/>
    <d v="2004-04-07T00:00:00"/>
    <s v="Single Family Dwelling"/>
    <n v="1"/>
    <s v="River Road Community Organization"/>
    <n v="4231389"/>
    <n v="886587"/>
    <m/>
    <m/>
    <s v="OSTRACH GLORIA"/>
    <m/>
    <s v="108 MAYFAIR LN"/>
    <x v="3"/>
    <s v="Single-family detached"/>
    <x v="0"/>
    <m/>
    <x v="0"/>
    <m/>
  </r>
  <r>
    <n v="2315"/>
    <x v="0"/>
    <n v="4"/>
    <n v="1094"/>
    <n v="1"/>
    <d v="2004-04-08T00:00:00"/>
    <s v="Single Family Dwelling"/>
    <n v="1"/>
    <s v="Active Bethel Citizens"/>
    <n v="4216611"/>
    <n v="887506"/>
    <m/>
    <m/>
    <s v="D R HORTON INC"/>
    <m/>
    <s v="835 HOLLOW WAY"/>
    <x v="3"/>
    <s v="Single-family detached"/>
    <x v="0"/>
    <m/>
    <x v="0"/>
    <m/>
  </r>
  <r>
    <n v="2316"/>
    <x v="0"/>
    <n v="4"/>
    <n v="310"/>
    <n v="1"/>
    <d v="2004-04-09T00:00:00"/>
    <s v="Duplex or 2-Family Hs"/>
    <n v="2"/>
    <s v="Jefferson Westside Neighbors"/>
    <n v="4238310"/>
    <n v="876609"/>
    <m/>
    <m/>
    <s v="GANSEN MIKE"/>
    <m/>
    <s v="1543 LINCOLN ALY"/>
    <x v="3"/>
    <s v="Two to four units"/>
    <x v="1"/>
    <m/>
    <x v="0"/>
    <m/>
  </r>
  <r>
    <n v="2317"/>
    <x v="0"/>
    <n v="4"/>
    <n v="599"/>
    <n v="1"/>
    <d v="2004-04-09T00:00:00"/>
    <s v="Single Family Dwelling"/>
    <n v="1"/>
    <s v="Churchill Area Neighbors"/>
    <n v="4227785"/>
    <n v="868319"/>
    <m/>
    <m/>
    <s v="GANSEN CONSTRUCTION"/>
    <m/>
    <s v="3165 MCNAULL DR"/>
    <x v="3"/>
    <s v="Single-family detached"/>
    <x v="0"/>
    <m/>
    <x v="0"/>
    <m/>
  </r>
  <r>
    <n v="2318"/>
    <x v="0"/>
    <n v="4"/>
    <n v="1154"/>
    <n v="1"/>
    <d v="2004-04-09T00:00:00"/>
    <s v="Single Family Dwelling"/>
    <n v="1"/>
    <s v="Churchill Area Neighbors"/>
    <n v="4227980"/>
    <n v="868174"/>
    <m/>
    <m/>
    <s v="SCOTT CARLSON CONSTRUCTION CO"/>
    <m/>
    <s v="3110 MCNAULL DR"/>
    <x v="3"/>
    <s v="Single-family detached"/>
    <x v="0"/>
    <m/>
    <x v="0"/>
    <m/>
  </r>
  <r>
    <n v="2319"/>
    <x v="0"/>
    <n v="4"/>
    <n v="1665"/>
    <n v="1"/>
    <d v="2004-04-09T00:00:00"/>
    <s v="Mfg Home - Not in a Park"/>
    <n v="1"/>
    <s v="Santa Clara Community Organization"/>
    <n v="4224409"/>
    <n v="898170"/>
    <m/>
    <s v="Gainsborough"/>
    <s v="GAINSBOROUGH"/>
    <m/>
    <s v="2455 BLUE BOY LN"/>
    <x v="3"/>
    <s v="Single-family detached"/>
    <x v="0"/>
    <m/>
    <x v="0"/>
    <m/>
  </r>
  <r>
    <n v="2320"/>
    <x v="0"/>
    <n v="4"/>
    <n v="866"/>
    <n v="1"/>
    <d v="2004-04-12T00:00:00"/>
    <s v="Single Family Dwelling"/>
    <n v="1"/>
    <s v="Active Bethel Citizens"/>
    <n v="4217206"/>
    <n v="894461"/>
    <m/>
    <m/>
    <s v="LEAHY DAN &amp; YVONNE"/>
    <m/>
    <s v="2230 BLUE HERON LN"/>
    <x v="3"/>
    <s v="Single-family detached"/>
    <x v="0"/>
    <m/>
    <x v="0"/>
    <m/>
  </r>
  <r>
    <n v="2321"/>
    <x v="0"/>
    <n v="4"/>
    <n v="882"/>
    <n v="1"/>
    <d v="2004-04-12T00:00:00"/>
    <s v="Single Family Dwelling"/>
    <n v="1"/>
    <s v="Santa Clara Community Organization"/>
    <n v="4230823"/>
    <n v="907807"/>
    <m/>
    <m/>
    <s v="CRESCENT HOMES INC"/>
    <m/>
    <s v="4650 WENDOVER ST"/>
    <x v="3"/>
    <s v="Single-family detached"/>
    <x v="0"/>
    <m/>
    <x v="0"/>
    <m/>
  </r>
  <r>
    <n v="2322"/>
    <x v="0"/>
    <n v="4"/>
    <n v="961"/>
    <n v="1"/>
    <d v="2004-04-12T00:00:00"/>
    <s v="Duplex or 2-Family Hs"/>
    <n v="2"/>
    <s v="Jefferson Westside Neighbors"/>
    <n v="4234634"/>
    <n v="879593"/>
    <m/>
    <m/>
    <s v="BROWN MERLE"/>
    <m/>
    <s v="1268 W 8TH AVE"/>
    <x v="3"/>
    <s v="Two to four units"/>
    <x v="1"/>
    <m/>
    <x v="0"/>
    <m/>
  </r>
  <r>
    <n v="2323"/>
    <x v="0"/>
    <n v="4"/>
    <n v="1153"/>
    <n v="1"/>
    <d v="2004-04-12T00:00:00"/>
    <s v="Single Family Dwelling"/>
    <n v="1"/>
    <s v="Santa Clara Community Organization"/>
    <n v="4222644"/>
    <n v="902417"/>
    <m/>
    <m/>
    <s v="IVERSON &amp; CO INC"/>
    <m/>
    <s v="3406 KORBEL ST"/>
    <x v="3"/>
    <s v="Single-family detached"/>
    <x v="0"/>
    <m/>
    <x v="0"/>
    <m/>
  </r>
  <r>
    <n v="2324"/>
    <x v="0"/>
    <n v="4"/>
    <n v="1469"/>
    <n v="1"/>
    <d v="2004-04-12T00:00:00"/>
    <s v="Mfg Home Park or Court"/>
    <n v="1"/>
    <s v="Northeast Neighbors"/>
    <n v="4250162"/>
    <n v="900903"/>
    <m/>
    <s v="Parkside MHP"/>
    <s v="RODERICK CARL AND ROBBIN"/>
    <m/>
    <s v="3950 COBURG RD, Unit 1"/>
    <x v="3"/>
    <s v="Single-family detached"/>
    <x v="0"/>
    <m/>
    <x v="0"/>
    <m/>
  </r>
  <r>
    <n v="2325"/>
    <x v="0"/>
    <n v="4"/>
    <n v="1597"/>
    <n v="1"/>
    <d v="2004-04-12T00:00:00"/>
    <s v="Mfg Home Park or Court"/>
    <n v="1"/>
    <s v="Northeast Neighbors"/>
    <n v="4249602"/>
    <n v="893484"/>
    <m/>
    <s v="Summeroaks"/>
    <s v="WARD JACK"/>
    <m/>
    <s v="3220 CRESCENT AVE, Unit 56"/>
    <x v="3"/>
    <s v="Single-family detached"/>
    <x v="0"/>
    <m/>
    <x v="0"/>
    <m/>
  </r>
  <r>
    <n v="2379"/>
    <x v="0"/>
    <n v="4"/>
    <n v="1557"/>
    <n v="1"/>
    <d v="2004-05-10T00:00:00"/>
    <s v="Single Family Dwelling"/>
    <n v="1"/>
    <s v="Northeast Neighbors"/>
    <n v="4243058"/>
    <n v="897000"/>
    <m/>
    <m/>
    <s v="MELTEBEKE CONSTRUCTION DBA"/>
    <m/>
    <s v="2071 LAKEVIEW DR"/>
    <x v="3"/>
    <s v="Single-family detached"/>
    <x v="0"/>
    <m/>
    <x v="0"/>
    <m/>
  </r>
  <r>
    <n v="2380"/>
    <x v="0"/>
    <n v="4"/>
    <n v="1773"/>
    <n v="1"/>
    <d v="2004-05-10T00:00:00"/>
    <s v="Mfg Home - Not in a Park"/>
    <n v="1"/>
    <s v="Active Bethel Citizens"/>
    <n v="4222359"/>
    <n v="885125"/>
    <m/>
    <s v="Brookdale"/>
    <s v="M &amp; M LAND &amp; CATTLE"/>
    <m/>
    <s v="3868 ALBAN ST, Unit 29"/>
    <x v="3"/>
    <s v="Single-family detached"/>
    <x v="0"/>
    <m/>
    <x v="0"/>
    <m/>
  </r>
  <r>
    <n v="2381"/>
    <x v="0"/>
    <n v="4"/>
    <n v="1774"/>
    <n v="1"/>
    <d v="2004-05-10T00:00:00"/>
    <s v="Mfg Home Park or Court"/>
    <n v="1"/>
    <s v="Active Bethel Citizens"/>
    <n v="4222359"/>
    <n v="885125"/>
    <m/>
    <s v="Brookdale"/>
    <s v="M &amp; M LAND &amp; CATTLE"/>
    <m/>
    <s v="3868 ALBAN ST, Unit 1"/>
    <x v="3"/>
    <s v="Single-family detached"/>
    <x v="0"/>
    <m/>
    <x v="0"/>
    <m/>
  </r>
  <r>
    <n v="2382"/>
    <x v="0"/>
    <n v="4"/>
    <n v="1567"/>
    <n v="1"/>
    <d v="2004-05-11T00:00:00"/>
    <s v="Single Family Dwelling"/>
    <n v="1"/>
    <s v="Santa Clara Community Organization"/>
    <n v="4222605"/>
    <n v="902766"/>
    <m/>
    <m/>
    <s v="IVERSON &amp; CO INC"/>
    <m/>
    <s v="3484 KORBEL ST"/>
    <x v="3"/>
    <s v="Single-family detached"/>
    <x v="0"/>
    <m/>
    <x v="0"/>
    <m/>
  </r>
  <r>
    <n v="2383"/>
    <x v="0"/>
    <n v="4"/>
    <n v="1609"/>
    <n v="1"/>
    <d v="2004-05-11T00:00:00"/>
    <s v="Mfg Home - Not in a Park"/>
    <n v="1"/>
    <s v="Active Bethel Citizens"/>
    <n v="4214836"/>
    <n v="890603"/>
    <m/>
    <m/>
    <s v="EUGENE SALES CENTER"/>
    <m/>
    <s v="5465 OLYMPIC CIR"/>
    <x v="3"/>
    <s v="Single-family detached"/>
    <x v="0"/>
    <m/>
    <x v="0"/>
    <m/>
  </r>
  <r>
    <n v="2384"/>
    <x v="0"/>
    <n v="4"/>
    <n v="926"/>
    <n v="1"/>
    <d v="2004-05-12T00:00:00"/>
    <s v="Apartment  5-19 Units"/>
    <n v="7"/>
    <s v="West University Neighbors"/>
    <n v="4241001"/>
    <n v="876088"/>
    <m/>
    <m/>
    <s v="M &amp; A INVESTMENTS"/>
    <m/>
    <s v="1677 MILL ALY"/>
    <x v="3"/>
    <s v="Five or more units"/>
    <x v="1"/>
    <m/>
    <x v="1"/>
    <s v="Yes"/>
  </r>
  <r>
    <n v="2385"/>
    <x v="0"/>
    <n v="4"/>
    <n v="1430"/>
    <n v="1"/>
    <d v="2004-05-12T00:00:00"/>
    <s v="Single Family Dwelling"/>
    <n v="1"/>
    <s v="Churchill Area Neighbors"/>
    <n v="4223976"/>
    <n v="870049"/>
    <m/>
    <m/>
    <s v="BREEDEN BROS INC"/>
    <m/>
    <s v="3355 BENTLEY AVE"/>
    <x v="3"/>
    <s v="Single-family detached"/>
    <x v="0"/>
    <m/>
    <x v="0"/>
    <m/>
  </r>
  <r>
    <n v="2386"/>
    <x v="0"/>
    <n v="4"/>
    <n v="1445"/>
    <n v="1"/>
    <d v="2004-05-12T00:00:00"/>
    <s v="Single Family Dwelling"/>
    <n v="1"/>
    <s v="Whiteaker Community Council"/>
    <n v="4235882"/>
    <n v="881449"/>
    <m/>
    <m/>
    <s v="LONG DONOVAN &amp; WETZEL SARAH"/>
    <m/>
    <s v="972 W 3RD ALY"/>
    <x v="3"/>
    <s v="Single-family detached"/>
    <x v="0"/>
    <m/>
    <x v="0"/>
    <m/>
  </r>
  <r>
    <n v="2387"/>
    <x v="0"/>
    <n v="4"/>
    <n v="1775"/>
    <n v="1"/>
    <d v="2004-05-12T00:00:00"/>
    <s v="Mfg Home Park or Court"/>
    <n v="1"/>
    <s v="Active Bethel Citizens"/>
    <n v="4222359"/>
    <n v="885125"/>
    <m/>
    <s v="Brookdale"/>
    <s v="M &amp; M LAND &amp; CATTLE"/>
    <m/>
    <s v="3868 ALBAN ST, Unit 23"/>
    <x v="3"/>
    <s v="Single-family detached"/>
    <x v="0"/>
    <m/>
    <x v="0"/>
    <m/>
  </r>
  <r>
    <n v="2388"/>
    <x v="0"/>
    <n v="4"/>
    <n v="2232"/>
    <n v="1"/>
    <d v="2004-05-12T00:00:00"/>
    <s v="Mfg Home Park or Court"/>
    <n v="1"/>
    <s v="Active Bethel Citizens"/>
    <n v="4222359"/>
    <n v="885125"/>
    <m/>
    <s v="Brookdale"/>
    <s v="M &amp; M LAND &amp; CATTLE"/>
    <m/>
    <s v="3868 ALBAN ST, Unit 24"/>
    <x v="3"/>
    <s v="Single-family detached"/>
    <x v="0"/>
    <m/>
    <x v="0"/>
    <m/>
  </r>
  <r>
    <n v="2389"/>
    <x v="0"/>
    <n v="4"/>
    <n v="1587"/>
    <n v="1"/>
    <d v="2004-05-13T00:00:00"/>
    <s v="Single Family Dwelling"/>
    <n v="1"/>
    <s v="West University Neighbors"/>
    <n v="4241419"/>
    <n v="875217"/>
    <m/>
    <m/>
    <s v="ANSLOW &amp; DEGENEAULT"/>
    <m/>
    <s v="477 E 19TH AVE"/>
    <x v="3"/>
    <s v="Single-family detached"/>
    <x v="0"/>
    <m/>
    <x v="0"/>
    <s v="Yes"/>
  </r>
  <r>
    <n v="2390"/>
    <x v="0"/>
    <n v="4"/>
    <n v="1796"/>
    <n v="1"/>
    <d v="2004-05-13T00:00:00"/>
    <s v="Single Family Dwelling"/>
    <n v="1"/>
    <s v="Harlow Neighbors"/>
    <n v="4250562"/>
    <n v="880735"/>
    <m/>
    <m/>
    <s v="FOGELSTROM CO"/>
    <m/>
    <s v="421 COVEY LN"/>
    <x v="3"/>
    <s v="Single-family detached"/>
    <x v="0"/>
    <m/>
    <x v="0"/>
    <m/>
  </r>
  <r>
    <n v="2391"/>
    <x v="0"/>
    <n v="4"/>
    <n v="1798"/>
    <n v="1"/>
    <d v="2004-05-13T00:00:00"/>
    <s v="Single Family Dwelling"/>
    <n v="1"/>
    <s v="Harlow Neighbors"/>
    <n v="4250509"/>
    <n v="880644"/>
    <m/>
    <m/>
    <s v="FOGELSTROM CO"/>
    <m/>
    <s v="414 COVEY LN"/>
    <x v="3"/>
    <s v="Single-family detached"/>
    <x v="0"/>
    <m/>
    <x v="0"/>
    <m/>
  </r>
  <r>
    <n v="2392"/>
    <x v="0"/>
    <n v="4"/>
    <n v="1828"/>
    <n v="1"/>
    <d v="2004-05-14T00:00:00"/>
    <s v="Mfg Home - Not in a Park"/>
    <n v="1"/>
    <s v="Active Bethel Citizens"/>
    <n v="4214316"/>
    <n v="891064"/>
    <m/>
    <m/>
    <s v="EUGENE SALES CENTER"/>
    <m/>
    <s v="5268 OLYMPIC CIR"/>
    <x v="3"/>
    <s v="Single-family detached"/>
    <x v="0"/>
    <m/>
    <x v="0"/>
    <m/>
  </r>
  <r>
    <n v="2393"/>
    <x v="0"/>
    <n v="4"/>
    <n v="1829"/>
    <n v="1"/>
    <d v="2004-05-14T00:00:00"/>
    <s v="Mfg Home - Not in a Park"/>
    <n v="1"/>
    <s v="Active Bethel Citizens"/>
    <n v="4214709"/>
    <n v="890742"/>
    <m/>
    <m/>
    <s v="EUGENE SALES CENTER"/>
    <m/>
    <s v="5474 OLYMPIC CIR"/>
    <x v="3"/>
    <s v="Single-family detached"/>
    <x v="0"/>
    <m/>
    <x v="0"/>
    <m/>
  </r>
  <r>
    <n v="2394"/>
    <x v="0"/>
    <n v="4"/>
    <n v="1738"/>
    <n v="1"/>
    <d v="2004-05-17T00:00:00"/>
    <s v="Single Family Dwelling"/>
    <n v="1"/>
    <s v="Cal Young Neighborhood Association"/>
    <n v="4243710"/>
    <n v="891099"/>
    <m/>
    <m/>
    <s v="SMITH JEANN LOUISE TE"/>
    <m/>
    <s v="2164 JEPPESEN ACRES RD"/>
    <x v="3"/>
    <s v="Single-family detached"/>
    <x v="0"/>
    <m/>
    <x v="0"/>
    <m/>
  </r>
  <r>
    <n v="2395"/>
    <x v="0"/>
    <n v="4"/>
    <n v="1619"/>
    <n v="1"/>
    <d v="2004-05-18T00:00:00"/>
    <s v="Single Family Dwelling"/>
    <n v="1"/>
    <s v="Santa Clara Community Organization"/>
    <n v="4231142"/>
    <n v="907548"/>
    <m/>
    <m/>
    <s v="OREGON ESTATES LLC"/>
    <m/>
    <s v="4550 WENDOVER ST"/>
    <x v="3"/>
    <s v="Single-family detached"/>
    <x v="0"/>
    <m/>
    <x v="0"/>
    <m/>
  </r>
  <r>
    <n v="2396"/>
    <x v="0"/>
    <n v="4"/>
    <n v="1739"/>
    <n v="1"/>
    <d v="2004-05-18T00:00:00"/>
    <s v="Single Family Dwelling"/>
    <n v="1"/>
    <s v="Santa Clara Community Organization"/>
    <n v="4232433"/>
    <n v="899152"/>
    <m/>
    <m/>
    <s v="JORDAN CONSTRUCTION"/>
    <m/>
    <s v="2746 TAITO ST"/>
    <x v="3"/>
    <s v="Single-family detached"/>
    <x v="0"/>
    <m/>
    <x v="0"/>
    <m/>
  </r>
  <r>
    <n v="2397"/>
    <x v="0"/>
    <n v="4"/>
    <n v="1887"/>
    <n v="1"/>
    <d v="2004-05-18T00:00:00"/>
    <s v="Single Family Dwelling"/>
    <n v="1"/>
    <s v="Santa Clara Community Organization"/>
    <n v="4230478"/>
    <n v="902891"/>
    <m/>
    <m/>
    <s v="PATRICK HOMES INC"/>
    <m/>
    <s v="253 E ANCHOR AVE"/>
    <x v="3"/>
    <s v="Single-family detached"/>
    <x v="0"/>
    <m/>
    <x v="0"/>
    <m/>
  </r>
  <r>
    <n v="2398"/>
    <x v="0"/>
    <n v="4"/>
    <n v="1382"/>
    <n v="1"/>
    <d v="2004-05-19T00:00:00"/>
    <s v="Single Family Dwelling"/>
    <n v="1"/>
    <s v="Santa Clara Community Organization"/>
    <n v="4232035"/>
    <n v="899791"/>
    <m/>
    <m/>
    <s v="HEITMAN CUSTOM HOMES"/>
    <m/>
    <s v="443 GERALD AVE"/>
    <x v="3"/>
    <s v="Single-family detached"/>
    <x v="0"/>
    <m/>
    <x v="0"/>
    <m/>
  </r>
  <r>
    <n v="2399"/>
    <x v="0"/>
    <n v="4"/>
    <n v="1529"/>
    <n v="1"/>
    <d v="2004-05-19T00:00:00"/>
    <s v="Single Family Dwelling"/>
    <n v="1"/>
    <s v="Churchill Area Neighbors"/>
    <n v="4224024"/>
    <n v="869468"/>
    <m/>
    <m/>
    <s v="BREEDEN BROS INC"/>
    <m/>
    <s v="3376 BENTLEY AVE"/>
    <x v="3"/>
    <s v="Single-family detached"/>
    <x v="0"/>
    <m/>
    <x v="0"/>
    <m/>
  </r>
  <r>
    <n v="2400"/>
    <x v="0"/>
    <n v="4"/>
    <n v="1691"/>
    <n v="1"/>
    <d v="2004-05-19T00:00:00"/>
    <s v="Single Family Dwelling"/>
    <n v="1"/>
    <s v="Churchill Area Neighbors"/>
    <n v="4224406"/>
    <n v="869908"/>
    <m/>
    <m/>
    <s v="BREEDEN BROS INC"/>
    <m/>
    <s v="3329 BENTLEY AVE"/>
    <x v="3"/>
    <s v="Single-family detached"/>
    <x v="0"/>
    <m/>
    <x v="0"/>
    <m/>
  </r>
  <r>
    <n v="2401"/>
    <x v="0"/>
    <n v="4"/>
    <n v="1827"/>
    <n v="1"/>
    <d v="2004-05-19T00:00:00"/>
    <s v="Mfg Home - Not in a Park"/>
    <n v="1"/>
    <s v="River Road Community Organization"/>
    <n v="4229697"/>
    <n v="894887"/>
    <m/>
    <m/>
    <s v="SUTHERLAND ALYCIA"/>
    <m/>
    <s v="330 KOURT DR"/>
    <x v="3"/>
    <s v="Single-family detached"/>
    <x v="0"/>
    <m/>
    <x v="0"/>
    <m/>
  </r>
  <r>
    <n v="2402"/>
    <x v="0"/>
    <n v="4"/>
    <n v="834"/>
    <n v="1"/>
    <d v="2004-05-20T00:00:00"/>
    <s v="Apartment  1-4 Units"/>
    <n v="4"/>
    <s v="Santa Clara Community Organization"/>
    <n v="4231438"/>
    <n v="898023"/>
    <m/>
    <s v="Apple Orchard"/>
    <s v="METROPOLITAN AFFORD HOUSING"/>
    <m/>
    <s v="2694 EDGEWOOD DR"/>
    <x v="3"/>
    <s v="Two to four units"/>
    <x v="1"/>
    <m/>
    <x v="0"/>
    <m/>
  </r>
  <r>
    <n v="2403"/>
    <x v="0"/>
    <n v="4"/>
    <n v="843"/>
    <n v="1"/>
    <d v="2004-05-20T00:00:00"/>
    <s v="Apartment  5-19 Units"/>
    <n v="8"/>
    <s v="Santa Clara Community Organization"/>
    <n v="4231433"/>
    <n v="897850"/>
    <m/>
    <s v="Apple Orchard"/>
    <s v="METROPOLITAN AFFORD HOUSING"/>
    <m/>
    <s v="2654 EDGEWOOD DR"/>
    <x v="3"/>
    <s v="Five or more units"/>
    <x v="1"/>
    <m/>
    <x v="0"/>
    <m/>
  </r>
  <r>
    <n v="2404"/>
    <x v="0"/>
    <n v="4"/>
    <n v="844"/>
    <n v="1"/>
    <d v="2004-05-20T00:00:00"/>
    <s v="Apartment  5-19 Units"/>
    <n v="8"/>
    <s v="Santa Clara Community Organization"/>
    <n v="4231431"/>
    <n v="897787"/>
    <m/>
    <s v="Apple Orchard"/>
    <s v="METROPOLITAN AFFORD HOUSING"/>
    <m/>
    <s v="2640 EDGEWOOD DR"/>
    <x v="3"/>
    <s v="Five or more units"/>
    <x v="1"/>
    <m/>
    <x v="0"/>
    <m/>
  </r>
  <r>
    <n v="2405"/>
    <x v="0"/>
    <n v="4"/>
    <n v="845"/>
    <n v="1"/>
    <d v="2004-05-20T00:00:00"/>
    <s v="Apartment  5-19 Units"/>
    <n v="8"/>
    <s v="Santa Clara Community Organization"/>
    <n v="4231431"/>
    <n v="897819"/>
    <m/>
    <s v="Apple Orchard"/>
    <s v="METROPOLITAN AFFORD HOUSING"/>
    <m/>
    <s v="2648 EDGEWOOD DR"/>
    <x v="3"/>
    <s v="Five or more units"/>
    <x v="1"/>
    <m/>
    <x v="0"/>
    <m/>
  </r>
  <r>
    <n v="2406"/>
    <x v="0"/>
    <n v="4"/>
    <n v="846"/>
    <n v="1"/>
    <d v="2004-05-20T00:00:00"/>
    <s v="Apartment  5-19 Units"/>
    <n v="8"/>
    <s v="Santa Clara Community Organization"/>
    <n v="4231434"/>
    <n v="897935"/>
    <m/>
    <s v="Apple Orchard"/>
    <s v="METROPOLITAN AFFORD HOUSING"/>
    <m/>
    <s v="2672 EDGEWOOD DR"/>
    <x v="3"/>
    <s v="Five or more units"/>
    <x v="1"/>
    <m/>
    <x v="0"/>
    <m/>
  </r>
  <r>
    <n v="2407"/>
    <x v="0"/>
    <n v="4"/>
    <n v="847"/>
    <n v="1"/>
    <d v="2004-05-20T00:00:00"/>
    <s v="Apartment  1-4 Units"/>
    <n v="4"/>
    <s v="Santa Clara Community Organization"/>
    <n v="4231436"/>
    <n v="897981"/>
    <m/>
    <s v="Apple Orchard"/>
    <s v="METROPOLITAN AFFORD HOUSING"/>
    <m/>
    <s v="2680 EDGEWOOD DR"/>
    <x v="3"/>
    <s v="Two to four units"/>
    <x v="1"/>
    <m/>
    <x v="0"/>
    <m/>
  </r>
  <r>
    <n v="2408"/>
    <x v="0"/>
    <n v="4"/>
    <n v="1485"/>
    <n v="1"/>
    <d v="2004-05-20T00:00:00"/>
    <s v="Single Family Dwelling"/>
    <n v="1"/>
    <s v="Active Bethel Citizens"/>
    <n v="4216626"/>
    <n v="887943"/>
    <m/>
    <m/>
    <s v="D R HORTON INC"/>
    <m/>
    <s v="953 HOLLOW WAY"/>
    <x v="3"/>
    <s v="Single-family detached"/>
    <x v="0"/>
    <m/>
    <x v="0"/>
    <m/>
  </r>
  <r>
    <n v="2409"/>
    <x v="0"/>
    <n v="4"/>
    <n v="1488"/>
    <n v="1"/>
    <d v="2004-05-20T00:00:00"/>
    <s v="Single Family Dwelling"/>
    <n v="1"/>
    <s v="Active Bethel Citizens"/>
    <n v="4216390"/>
    <n v="887890"/>
    <m/>
    <m/>
    <s v="D R HORTON INC"/>
    <m/>
    <s v="927 THRONE DR"/>
    <x v="3"/>
    <s v="Single-family detached"/>
    <x v="0"/>
    <m/>
    <x v="0"/>
    <m/>
  </r>
  <r>
    <n v="2663"/>
    <x v="0"/>
    <n v="4"/>
    <n v="3703"/>
    <n v="1"/>
    <d v="2004-09-08T00:00:00"/>
    <s v="Single Family Dwelling"/>
    <n v="1"/>
    <s v="Southeast Neighbors"/>
    <n v="4242031"/>
    <n v="863032"/>
    <m/>
    <m/>
    <s v="PHILLIP PROPERTIES, LLC."/>
    <m/>
    <s v="4516 FOX HOLLOW RD"/>
    <x v="3"/>
    <s v="Single-family detached"/>
    <x v="0"/>
    <m/>
    <x v="0"/>
    <m/>
  </r>
  <r>
    <n v="2664"/>
    <x v="0"/>
    <n v="4"/>
    <n v="2540"/>
    <n v="1"/>
    <d v="2004-09-09T00:00:00"/>
    <s v="Single Family Dwelling"/>
    <n v="1"/>
    <s v="Churchill Area Neighbors"/>
    <n v="4223915"/>
    <n v="869557"/>
    <m/>
    <m/>
    <s v="BREEDEN BROS INC"/>
    <m/>
    <s v="3375 BENTLEY AVE"/>
    <x v="3"/>
    <s v="Single-family detached"/>
    <x v="0"/>
    <m/>
    <x v="0"/>
    <m/>
  </r>
  <r>
    <n v="2665"/>
    <x v="0"/>
    <n v="4"/>
    <n v="3523"/>
    <n v="1"/>
    <d v="2004-09-09T00:00:00"/>
    <s v="Secondary Dwelling Unit"/>
    <n v="1"/>
    <s v="Active Bethel Citizens"/>
    <n v="4222243"/>
    <n v="889557"/>
    <m/>
    <m/>
    <s v="BURNS STEVE &amp; KELLY A"/>
    <m/>
    <s v="1385 TANEY ST"/>
    <x v="3"/>
    <s v="Single-family detached"/>
    <x v="0"/>
    <m/>
    <x v="0"/>
    <m/>
  </r>
  <r>
    <n v="2666"/>
    <x v="0"/>
    <n v="4"/>
    <n v="3866"/>
    <n v="1"/>
    <d v="2004-09-09T00:00:00"/>
    <s v="Single Family Dwelling"/>
    <n v="1"/>
    <s v="Northeast Neighbors"/>
    <n v="4250299"/>
    <n v="894112"/>
    <m/>
    <m/>
    <s v="FUTURE B HOMES INC"/>
    <m/>
    <s v="2624 CUMBERLAND DR"/>
    <x v="3"/>
    <s v="Single-family detached"/>
    <x v="0"/>
    <m/>
    <x v="0"/>
    <m/>
  </r>
  <r>
    <n v="2667"/>
    <x v="0"/>
    <n v="4"/>
    <n v="4004"/>
    <n v="1"/>
    <d v="2004-09-09T00:00:00"/>
    <s v="Single Family Dwelling"/>
    <n v="1"/>
    <s v="Cal Young Neighborhood Association"/>
    <n v="4238705"/>
    <n v="892737"/>
    <m/>
    <m/>
    <s v="WALTER THOMAS A"/>
    <m/>
    <s v="1183 SKYLARK LN"/>
    <x v="3"/>
    <s v="Single-family detached"/>
    <x v="0"/>
    <m/>
    <x v="0"/>
    <m/>
  </r>
  <r>
    <n v="2668"/>
    <x v="0"/>
    <n v="4"/>
    <n v="3450"/>
    <n v="1"/>
    <d v="2004-09-14T00:00:00"/>
    <s v="Single Family Dwelling"/>
    <n v="1"/>
    <s v="Southeast Neighbors"/>
    <n v="4235405"/>
    <n v="860973"/>
    <m/>
    <m/>
    <s v="LOCKFELD ALEX &amp; CARLSON JOANNE"/>
    <m/>
    <s v="275 SOLAR PEAK DR"/>
    <x v="3"/>
    <s v="Single-family detached"/>
    <x v="0"/>
    <m/>
    <x v="0"/>
    <m/>
  </r>
  <r>
    <n v="2669"/>
    <x v="0"/>
    <n v="4"/>
    <n v="3304"/>
    <n v="1"/>
    <d v="2004-09-15T00:00:00"/>
    <s v="Single Family Dwelling"/>
    <n v="1"/>
    <s v="Southeast Neighbors"/>
    <n v="4246954"/>
    <n v="862063"/>
    <m/>
    <m/>
    <s v="FRAZIER DOUG &amp; CARRIE"/>
    <m/>
    <s v="4660 CRESCENT RIDGE LN"/>
    <x v="3"/>
    <s v="Single-family detached"/>
    <x v="0"/>
    <m/>
    <x v="0"/>
    <m/>
  </r>
  <r>
    <n v="2670"/>
    <x v="0"/>
    <n v="4"/>
    <n v="4227"/>
    <n v="1"/>
    <d v="2004-09-15T00:00:00"/>
    <s v="Single Family Dwelling"/>
    <n v="1"/>
    <s v="Santa Clara Community Organization"/>
    <n v="4222270"/>
    <n v="902245"/>
    <m/>
    <m/>
    <s v="IVERSON &amp; CO INC"/>
    <m/>
    <s v="3410 CABERNET LN"/>
    <x v="3"/>
    <s v="Single-family detached"/>
    <x v="0"/>
    <m/>
    <x v="0"/>
    <m/>
  </r>
  <r>
    <n v="2671"/>
    <x v="0"/>
    <n v="4"/>
    <n v="3811"/>
    <n v="1"/>
    <d v="2004-09-16T00:00:00"/>
    <s v="Single Family Dwelling"/>
    <n v="1"/>
    <s v="Goodpasture Island Neighbors"/>
    <n v="4235604"/>
    <n v="893408"/>
    <m/>
    <m/>
    <s v="KRIBS CECIL &amp; SANDY"/>
    <m/>
    <s v="2568 EDGEWATER DR"/>
    <x v="3"/>
    <s v="Single-family detached"/>
    <x v="0"/>
    <m/>
    <x v="0"/>
    <m/>
  </r>
  <r>
    <n v="2672"/>
    <x v="0"/>
    <n v="4"/>
    <n v="3917"/>
    <n v="1"/>
    <d v="2004-09-16T00:00:00"/>
    <s v="Single Family Dwelling"/>
    <n v="1"/>
    <s v="Northeast Neighbors"/>
    <n v="4248956"/>
    <n v="897476"/>
    <s v="Secondary Dwelling Unit"/>
    <m/>
    <s v="EICKMEYER GLEN"/>
    <m/>
    <s v="170 CRAFTSMAN WAY"/>
    <x v="3"/>
    <s v="Single-family detached"/>
    <x v="0"/>
    <s v="Need to count two here, a SFD and a SDU, so tallying in excel changed proposed du from 2 to 1 and added duplicate record. However, proposed du remains 2 in aptwin."/>
    <x v="0"/>
    <m/>
  </r>
  <r>
    <n v="2673"/>
    <x v="0"/>
    <n v="4"/>
    <n v="2428"/>
    <n v="1"/>
    <d v="2004-09-17T00:00:00"/>
    <s v="Single Family Dwelling"/>
    <n v="1"/>
    <s v="River Road Community Organization"/>
    <n v="4233393"/>
    <n v="888675"/>
    <m/>
    <m/>
    <s v="HEITMAN CUSTOM HOMES"/>
    <m/>
    <s v="893 JACKIES LN"/>
    <x v="3"/>
    <s v="Single-family detached"/>
    <x v="0"/>
    <m/>
    <x v="0"/>
    <m/>
  </r>
  <r>
    <n v="2674"/>
    <x v="0"/>
    <n v="4"/>
    <n v="4001"/>
    <n v="1"/>
    <d v="2004-09-17T00:00:00"/>
    <s v="Single Family Dwelling"/>
    <n v="1"/>
    <s v="River Road Community Organization"/>
    <n v="4233226"/>
    <n v="888769"/>
    <m/>
    <m/>
    <s v="HEITMAN CUSTOM HOMES"/>
    <m/>
    <s v="870 JACKIES LN"/>
    <x v="3"/>
    <s v="Single-family detached"/>
    <x v="0"/>
    <m/>
    <x v="0"/>
    <m/>
  </r>
  <r>
    <n v="2675"/>
    <x v="0"/>
    <n v="4"/>
    <n v="4002"/>
    <n v="1"/>
    <d v="2004-09-17T00:00:00"/>
    <s v="Single Family Dwelling"/>
    <n v="1"/>
    <s v="River Road Community Organization"/>
    <n v="4233231"/>
    <n v="888678"/>
    <m/>
    <m/>
    <s v="HEITMAN CUSTOM HOMES"/>
    <m/>
    <s v="871 JACKIES LN"/>
    <x v="3"/>
    <s v="Single-family detached"/>
    <x v="0"/>
    <m/>
    <x v="0"/>
    <m/>
  </r>
  <r>
    <n v="2676"/>
    <x v="0"/>
    <n v="4"/>
    <n v="4448"/>
    <n v="1"/>
    <d v="2004-09-17T00:00:00"/>
    <s v="Single Family Dwelling"/>
    <n v="1"/>
    <s v="Northeast Neighbors"/>
    <n v="4248536"/>
    <n v="897609"/>
    <m/>
    <m/>
    <s v="K-28 PROPERTIES"/>
    <m/>
    <s v="55 CRAFTSMAN WAY"/>
    <x v="3"/>
    <s v="Single-family detached"/>
    <x v="0"/>
    <m/>
    <x v="0"/>
    <m/>
  </r>
  <r>
    <n v="2677"/>
    <x v="0"/>
    <m/>
    <n v="3917"/>
    <n v="1"/>
    <d v="2004-09-17T00:00:00"/>
    <s v="Secondary Dwelling Unit"/>
    <n v="1"/>
    <s v="Northeast Neighbors"/>
    <n v="4248956"/>
    <n v="897476"/>
    <s v="Secondary Dwelling Unit"/>
    <m/>
    <s v="EICKMEYER GLEN"/>
    <m/>
    <s v="171 CRAFTSMAN WAY"/>
    <x v="3"/>
    <s v="Single-family detached"/>
    <x v="0"/>
    <s v="Need to count two here, a SFD and a SDU SO THIS IS A DUPLICATE RECORD THAT I ADDED TO EXCEL ONLY AND MADE THE PROPOSED USE A SDU.."/>
    <x v="0"/>
    <m/>
  </r>
  <r>
    <n v="2678"/>
    <x v="0"/>
    <n v="4"/>
    <n v="4232"/>
    <n v="1"/>
    <d v="2004-09-20T00:00:00"/>
    <s v="Single Family Dwelling"/>
    <n v="1"/>
    <s v="Northeast Neighbors"/>
    <n v="4244384"/>
    <n v="899495"/>
    <m/>
    <m/>
    <s v="CHARACTER HOMES"/>
    <m/>
    <s v="3731 MARCELLA DR"/>
    <x v="3"/>
    <s v="Single-family detached"/>
    <x v="0"/>
    <m/>
    <x v="0"/>
    <m/>
  </r>
  <r>
    <n v="2679"/>
    <x v="0"/>
    <n v="4"/>
    <n v="3670"/>
    <n v="1"/>
    <d v="2004-09-22T00:00:00"/>
    <s v="Single Family Dwelling"/>
    <n v="1"/>
    <s v="Northeast Neighbors"/>
    <n v="4242642"/>
    <n v="900943"/>
    <m/>
    <m/>
    <s v="RUHOFF HOMEBUILDERS INC"/>
    <m/>
    <s v="3951 MIRROR POND WAY"/>
    <x v="3"/>
    <s v="Single-family detached"/>
    <x v="0"/>
    <m/>
    <x v="0"/>
    <m/>
  </r>
  <r>
    <n v="2680"/>
    <x v="0"/>
    <n v="4"/>
    <n v="3939"/>
    <n v="1"/>
    <d v="2004-09-22T00:00:00"/>
    <s v="Secondary Dwelling Unit"/>
    <n v="1"/>
    <s v="Harlow Neighbors"/>
    <n v="4248410"/>
    <n v="885503"/>
    <m/>
    <m/>
    <s v="GILL DOROTHY E TE"/>
    <m/>
    <s v="519 SHIRE CT, Unit A"/>
    <x v="3"/>
    <s v="Single-family detached"/>
    <x v="0"/>
    <m/>
    <x v="0"/>
    <m/>
  </r>
  <r>
    <n v="2681"/>
    <x v="0"/>
    <n v="4"/>
    <n v="4175"/>
    <n v="1"/>
    <d v="2004-09-22T00:00:00"/>
    <s v="Single Family Dwelling"/>
    <n v="1"/>
    <s v="Churchill Area Neighbors"/>
    <n v="4228234"/>
    <n v="869482"/>
    <m/>
    <m/>
    <s v="FORESTER ROBERT M"/>
    <m/>
    <s v="3105 HERALD LN"/>
    <x v="3"/>
    <s v="Single-family detached"/>
    <x v="0"/>
    <m/>
    <x v="0"/>
    <m/>
  </r>
  <r>
    <n v="2682"/>
    <x v="0"/>
    <n v="4"/>
    <n v="4466"/>
    <n v="1"/>
    <d v="2004-09-22T00:00:00"/>
    <s v="Mfg Home Park or Court"/>
    <n v="1"/>
    <s v="Harlow Neighbors"/>
    <n v="4250971"/>
    <n v="888295"/>
    <m/>
    <s v="Camelot Village"/>
    <s v="BABCOCK HAROLD"/>
    <m/>
    <s v="3700 BABCOCK LN, Unit 132"/>
    <x v="3"/>
    <s v="Single-family detached"/>
    <x v="0"/>
    <m/>
    <x v="0"/>
    <m/>
  </r>
  <r>
    <n v="2683"/>
    <x v="0"/>
    <n v="4"/>
    <n v="3894"/>
    <n v="1"/>
    <d v="2004-09-23T00:00:00"/>
    <s v="Single Family Dwelling"/>
    <n v="1"/>
    <s v="Churchill Area Neighbors"/>
    <n v="4224281"/>
    <n v="869847"/>
    <m/>
    <m/>
    <s v="BREEDEN BROS INC--DUPLICATE"/>
    <m/>
    <s v="3328 BENTLEY AVE"/>
    <x v="3"/>
    <s v="Single-family detached"/>
    <x v="0"/>
    <m/>
    <x v="0"/>
    <m/>
  </r>
  <r>
    <n v="2684"/>
    <x v="0"/>
    <n v="4"/>
    <n v="3337"/>
    <n v="1"/>
    <d v="2004-09-24T00:00:00"/>
    <s v="Single Family Dwelling"/>
    <n v="1"/>
    <s v="Northeast Neighbors"/>
    <n v="4250473"/>
    <n v="894141"/>
    <m/>
    <m/>
    <s v="ANSLOW &amp; DEGENEAULT"/>
    <m/>
    <s v="3304 WILMINGTON CT"/>
    <x v="3"/>
    <s v="Single-family detached"/>
    <x v="0"/>
    <m/>
    <x v="0"/>
    <m/>
  </r>
  <r>
    <n v="2685"/>
    <x v="0"/>
    <n v="4"/>
    <n v="3864"/>
    <n v="1"/>
    <d v="2004-09-24T00:00:00"/>
    <s v="Single Family Dwelling"/>
    <n v="1"/>
    <s v="Northeast Neighbors"/>
    <n v="4250304"/>
    <n v="893854"/>
    <m/>
    <m/>
    <s v="FUTURE B HOMES INC"/>
    <m/>
    <s v="2596 CUMBERLAND DR"/>
    <x v="3"/>
    <s v="Single-family detached"/>
    <x v="0"/>
    <m/>
    <x v="0"/>
    <m/>
  </r>
  <r>
    <n v="2686"/>
    <x v="0"/>
    <n v="4"/>
    <n v="4104"/>
    <n v="1"/>
    <d v="2004-09-24T00:00:00"/>
    <s v="Single Family Dwelling"/>
    <n v="1"/>
    <s v="Active Bethel Citizens"/>
    <n v="4216495"/>
    <n v="888334"/>
    <m/>
    <m/>
    <s v="D R HORTON INC"/>
    <m/>
    <s v="1046 HOLLOW WAY"/>
    <x v="3"/>
    <s v="Single-family detached"/>
    <x v="0"/>
    <m/>
    <x v="0"/>
    <m/>
  </r>
  <r>
    <n v="2687"/>
    <x v="0"/>
    <n v="4"/>
    <n v="4105"/>
    <n v="1"/>
    <d v="2004-09-24T00:00:00"/>
    <s v="Single Family Dwelling"/>
    <n v="1"/>
    <s v="Active Bethel Citizens"/>
    <n v="4216471"/>
    <n v="887584"/>
    <m/>
    <m/>
    <s v="D R HORTON INC"/>
    <m/>
    <s v="852 HOLLOW WAY"/>
    <x v="3"/>
    <s v="Single-family detached"/>
    <x v="0"/>
    <m/>
    <x v="0"/>
    <m/>
  </r>
  <r>
    <n v="2688"/>
    <x v="0"/>
    <n v="4"/>
    <n v="4193"/>
    <n v="1"/>
    <d v="2004-09-24T00:00:00"/>
    <s v="Single Family Dwelling"/>
    <n v="1"/>
    <s v="Active Bethel Citizens"/>
    <n v="4216397"/>
    <n v="888014"/>
    <m/>
    <m/>
    <s v="D R HORTON INC"/>
    <m/>
    <s v="963 THRONE DR"/>
    <x v="3"/>
    <s v="Single-family detached"/>
    <x v="0"/>
    <m/>
    <x v="0"/>
    <m/>
  </r>
  <r>
    <n v="2689"/>
    <x v="0"/>
    <n v="4"/>
    <n v="4194"/>
    <n v="1"/>
    <d v="2004-09-24T00:00:00"/>
    <s v="Single Family Dwelling"/>
    <n v="1"/>
    <s v="Active Bethel Citizens"/>
    <n v="4216400"/>
    <n v="888199"/>
    <m/>
    <m/>
    <s v="D R HORTON INC"/>
    <m/>
    <s v="1015 THRONE DR"/>
    <x v="3"/>
    <s v="Single-family detached"/>
    <x v="0"/>
    <m/>
    <x v="0"/>
    <m/>
  </r>
  <r>
    <n v="2690"/>
    <x v="0"/>
    <n v="4"/>
    <n v="3604"/>
    <n v="1"/>
    <d v="2004-09-27T00:00:00"/>
    <s v="Single Family Dwelling"/>
    <n v="1"/>
    <s v="Churchill Area Neighbors"/>
    <n v="4224398"/>
    <n v="869822"/>
    <m/>
    <m/>
    <s v="BREEDEN BROS INC"/>
    <m/>
    <s v="3327 BENTLEY AVE"/>
    <x v="3"/>
    <s v="Single-family detached"/>
    <x v="0"/>
    <m/>
    <x v="0"/>
    <m/>
  </r>
  <r>
    <n v="2691"/>
    <x v="0"/>
    <n v="4"/>
    <n v="3285"/>
    <n v="1"/>
    <d v="2004-09-28T00:00:00"/>
    <s v="Single Family Dwelling"/>
    <n v="1"/>
    <s v="Churchill Area Neighbors"/>
    <n v="4228357"/>
    <n v="869270"/>
    <m/>
    <m/>
    <s v="CHRISTENSEN NED &amp; JOLENE"/>
    <m/>
    <s v="3092 HERALD LN"/>
    <x v="3"/>
    <s v="Single-family detached"/>
    <x v="0"/>
    <m/>
    <x v="0"/>
    <m/>
  </r>
  <r>
    <n v="2692"/>
    <x v="0"/>
    <n v="4"/>
    <n v="3637"/>
    <n v="1"/>
    <d v="2004-09-28T00:00:00"/>
    <s v="Single Family Dwelling"/>
    <n v="1"/>
    <s v="Churchill Area Neighbors"/>
    <n v="4227783"/>
    <n v="868864"/>
    <m/>
    <m/>
    <s v="STANGLAND CONSTRUCTION INC"/>
    <m/>
    <s v="3272 JAYHAWK CT"/>
    <x v="3"/>
    <s v="Single-family detached"/>
    <x v="0"/>
    <m/>
    <x v="0"/>
    <m/>
  </r>
  <r>
    <n v="2693"/>
    <x v="0"/>
    <n v="4"/>
    <n v="4415"/>
    <n v="1"/>
    <d v="2004-09-29T00:00:00"/>
    <s v="Mfg Home Park or Court"/>
    <n v="1"/>
    <s v="Active Bethel Citizens"/>
    <n v="4222359"/>
    <n v="885125"/>
    <m/>
    <s v="Brookdale Park"/>
    <s v="BROOKDALE LLC"/>
    <m/>
    <s v="3868 ALBAN ST, Unit 11"/>
    <x v="3"/>
    <s v="Single-family detached"/>
    <x v="0"/>
    <m/>
    <x v="0"/>
    <m/>
  </r>
  <r>
    <n v="2694"/>
    <x v="0"/>
    <n v="4"/>
    <n v="4416"/>
    <n v="1"/>
    <d v="2004-09-29T00:00:00"/>
    <s v="Mfg Home Park or Court"/>
    <n v="1"/>
    <s v="Active Bethel Citizens"/>
    <n v="4222359"/>
    <n v="885125"/>
    <m/>
    <s v="Brookdale Park"/>
    <s v="BROOKDALE LLC"/>
    <m/>
    <s v="3868 ALBAN ST, Unit 18"/>
    <x v="3"/>
    <s v="Single-family detached"/>
    <x v="0"/>
    <m/>
    <x v="0"/>
    <m/>
  </r>
  <r>
    <n v="2695"/>
    <x v="0"/>
    <n v="4"/>
    <n v="4419"/>
    <n v="1"/>
    <d v="2004-09-29T00:00:00"/>
    <s v="Mfg Home Park or Court"/>
    <n v="1"/>
    <s v="Active Bethel Citizens"/>
    <n v="4222359"/>
    <n v="885125"/>
    <m/>
    <s v="Brookdale Park"/>
    <s v="BROOKDALE LLC"/>
    <m/>
    <s v="3868 ALBAN ST, Unit 27"/>
    <x v="3"/>
    <s v="Single-family detached"/>
    <x v="0"/>
    <m/>
    <x v="0"/>
    <m/>
  </r>
  <r>
    <n v="2696"/>
    <x v="0"/>
    <n v="4"/>
    <n v="4625"/>
    <n v="1"/>
    <d v="2004-09-30T00:00:00"/>
    <s v="Mfg Home - Not in a Park"/>
    <n v="1"/>
    <s v="Active Bethel Citizens"/>
    <n v="4214611"/>
    <n v="890033"/>
    <m/>
    <m/>
    <s v="FUQUA HOMES DESIGN CENTER"/>
    <m/>
    <s v="5405 OLYMPIC CIR"/>
    <x v="3"/>
    <s v="Single-family detached"/>
    <x v="0"/>
    <m/>
    <x v="0"/>
    <m/>
  </r>
  <r>
    <n v="2697"/>
    <x v="0"/>
    <n v="4"/>
    <n v="4628"/>
    <n v="1"/>
    <d v="2004-09-30T00:00:00"/>
    <s v="Mfg Home - Not in a Park"/>
    <n v="1"/>
    <s v="Active Bethel Citizens"/>
    <n v="4214663"/>
    <n v="890030"/>
    <m/>
    <m/>
    <s v="FUQUA HOMES DESIGN CENTER"/>
    <m/>
    <s v="5411 OLYMPIC CIR"/>
    <x v="3"/>
    <s v="Single-family detached"/>
    <x v="0"/>
    <m/>
    <x v="0"/>
    <m/>
  </r>
  <r>
    <n v="2698"/>
    <x v="0"/>
    <n v="4"/>
    <n v="4630"/>
    <n v="1"/>
    <d v="2004-09-30T00:00:00"/>
    <s v="Mfg Home - Not in a Park"/>
    <n v="1"/>
    <s v="Active Bethel Citizens"/>
    <n v="4214703"/>
    <n v="890684"/>
    <m/>
    <m/>
    <s v="FUQUA HOMES DESIGN CENTER"/>
    <m/>
    <s v="5470 OLYMPIC CIR"/>
    <x v="3"/>
    <s v="Single-family detached"/>
    <x v="0"/>
    <m/>
    <x v="0"/>
    <m/>
  </r>
  <r>
    <n v="2699"/>
    <x v="0"/>
    <n v="4"/>
    <n v="4634"/>
    <n v="1"/>
    <d v="2004-09-30T00:00:00"/>
    <s v="Mfg Home - Not in a Park"/>
    <n v="1"/>
    <s v="Active Bethel Citizens"/>
    <n v="4214800"/>
    <n v="891277"/>
    <m/>
    <m/>
    <s v="FUQUA HOMES DESIGN CENTER"/>
    <m/>
    <s v="1782 OAKHURST CT"/>
    <x v="3"/>
    <s v="Single-family detached"/>
    <x v="0"/>
    <m/>
    <x v="0"/>
    <m/>
  </r>
  <r>
    <n v="2700"/>
    <x v="0"/>
    <n v="4"/>
    <n v="1412"/>
    <n v="1"/>
    <d v="2004-10-01T00:00:00"/>
    <s v="Single Family Dwelling"/>
    <n v="1"/>
    <s v="Northeast Neighbors"/>
    <n v="4241468"/>
    <n v="899565"/>
    <m/>
    <m/>
    <s v="BRANDON JACK"/>
    <m/>
    <s v="3760 MEADOW VIEW DR"/>
    <x v="3"/>
    <s v="Single-family detached"/>
    <x v="0"/>
    <m/>
    <x v="0"/>
    <m/>
  </r>
  <r>
    <n v="2701"/>
    <x v="0"/>
    <n v="4"/>
    <n v="3817"/>
    <n v="1"/>
    <d v="2004-10-01T00:00:00"/>
    <s v="Single Family Dwelling"/>
    <n v="1"/>
    <s v="Churchill Area Neighbors"/>
    <n v="4224373"/>
    <n v="869738"/>
    <m/>
    <m/>
    <s v="BREEDEN BROS INC--DUPLICATE"/>
    <m/>
    <s v="3325 BENTLEY AVE"/>
    <x v="3"/>
    <s v="Single-family detached"/>
    <x v="0"/>
    <m/>
    <x v="0"/>
    <m/>
  </r>
  <r>
    <n v="2702"/>
    <x v="0"/>
    <n v="4"/>
    <n v="4370"/>
    <n v="1"/>
    <d v="2004-10-01T00:00:00"/>
    <s v="Single Family Dwelling"/>
    <n v="1"/>
    <s v="Northeast Neighbors"/>
    <n v="4248657"/>
    <n v="897286"/>
    <m/>
    <m/>
    <s v="DUNN JERRY"/>
    <m/>
    <s v="127 HILL VIEW LANE 1"/>
    <x v="3"/>
    <s v="Single-family detached"/>
    <x v="0"/>
    <m/>
    <x v="0"/>
    <m/>
  </r>
  <r>
    <n v="2703"/>
    <x v="0"/>
    <n v="4"/>
    <n v="4228"/>
    <n v="1"/>
    <d v="2004-10-04T00:00:00"/>
    <s v="Single Family Dwelling"/>
    <n v="1"/>
    <s v="Santa Clara Community Organization"/>
    <n v="4222385"/>
    <n v="902482"/>
    <m/>
    <m/>
    <s v="IVERSON &amp; CO INC"/>
    <m/>
    <s v="3408 GOLDBERRY LN"/>
    <x v="3"/>
    <s v="Single-family detached"/>
    <x v="0"/>
    <m/>
    <x v="0"/>
    <m/>
  </r>
  <r>
    <n v="2704"/>
    <x v="0"/>
    <n v="4"/>
    <n v="4570"/>
    <n v="1"/>
    <d v="2004-10-04T00:00:00"/>
    <s v="Single Family Dwelling"/>
    <n v="1"/>
    <s v="Santa Clara Community Organization"/>
    <n v="4222417"/>
    <n v="902701"/>
    <m/>
    <m/>
    <s v="IVERSON &amp; CO INC"/>
    <m/>
    <s v="3426 GOLDBERRY LN"/>
    <x v="3"/>
    <s v="Single-family detached"/>
    <x v="0"/>
    <m/>
    <x v="0"/>
    <m/>
  </r>
  <r>
    <n v="2705"/>
    <x v="0"/>
    <n v="4"/>
    <n v="4129"/>
    <n v="1"/>
    <d v="2004-10-05T00:00:00"/>
    <s v="Single Family Dwelling"/>
    <n v="1"/>
    <s v="Harlow Neighbors"/>
    <n v="4248549"/>
    <n v="890372"/>
    <m/>
    <m/>
    <s v="HAMMER JOHN - OBSOLETE 11"/>
    <m/>
    <s v="3084 WILLAKENZIE RD"/>
    <x v="3"/>
    <s v="Single-family detached"/>
    <x v="0"/>
    <m/>
    <x v="0"/>
    <m/>
  </r>
  <r>
    <n v="2706"/>
    <x v="0"/>
    <n v="4"/>
    <n v="4082"/>
    <n v="1"/>
    <d v="2004-10-07T00:00:00"/>
    <s v="Single Family Dwelling"/>
    <n v="1"/>
    <s v="Southeast Neighbors"/>
    <n v="4245415"/>
    <n v="860894"/>
    <m/>
    <m/>
    <s v="HALEY CHRIS &amp; LISA"/>
    <m/>
    <s v="4888 OLD DILLARD RD"/>
    <x v="3"/>
    <s v="Single-family detached"/>
    <x v="0"/>
    <m/>
    <x v="0"/>
    <m/>
  </r>
  <r>
    <n v="2707"/>
    <x v="0"/>
    <n v="4"/>
    <n v="4353"/>
    <n v="1"/>
    <d v="2004-10-08T00:00:00"/>
    <s v="Single Family Dwelling"/>
    <n v="1"/>
    <s v="Crest Drive Citizens Association"/>
    <n v="4237378"/>
    <n v="870303"/>
    <m/>
    <m/>
    <s v="BREWER WILLIAM H &amp; NANCY D M"/>
    <m/>
    <s v="2930 WASHINGTON ST"/>
    <x v="3"/>
    <s v="Single-family detached"/>
    <x v="0"/>
    <m/>
    <x v="0"/>
    <m/>
  </r>
  <r>
    <n v="2708"/>
    <x v="0"/>
    <n v="4"/>
    <n v="4391"/>
    <n v="1"/>
    <d v="2004-10-08T00:00:00"/>
    <s v="Single Family Dwelling"/>
    <n v="1"/>
    <s v="Churchill Area Neighbors"/>
    <n v="4223066"/>
    <n v="869703"/>
    <m/>
    <m/>
    <s v="ELLIOTT DONALD D"/>
    <m/>
    <s v="3085 SUMMIT SKY BLVD"/>
    <x v="3"/>
    <s v="Single-family detached"/>
    <x v="0"/>
    <m/>
    <x v="0"/>
    <m/>
  </r>
  <r>
    <n v="2709"/>
    <x v="0"/>
    <n v="4"/>
    <n v="4660"/>
    <n v="1"/>
    <d v="2004-10-08T00:00:00"/>
    <s v="Single Family Dwelling"/>
    <n v="1"/>
    <s v="Churchill Area Neighbors"/>
    <n v="4221117"/>
    <n v="873737"/>
    <m/>
    <m/>
    <s v="BERTELSEN ESTATES"/>
    <m/>
    <s v="2353 ROLLIE LP"/>
    <x v="3"/>
    <s v="Single-family detached"/>
    <x v="0"/>
    <m/>
    <x v="0"/>
    <m/>
  </r>
  <r>
    <n v="2710"/>
    <x v="0"/>
    <n v="4"/>
    <n v="4248"/>
    <n v="1"/>
    <d v="2004-10-11T00:00:00"/>
    <s v="Single Family Dwelling"/>
    <n v="1"/>
    <s v="Northeast Neighbors"/>
    <n v="4245889"/>
    <n v="896519"/>
    <m/>
    <m/>
    <s v="MELTEBEKE DAVID"/>
    <m/>
    <s v="2320 DEVON AVE"/>
    <x v="3"/>
    <s v="Single-family detached"/>
    <x v="0"/>
    <m/>
    <x v="0"/>
    <m/>
  </r>
  <r>
    <n v="2711"/>
    <x v="0"/>
    <n v="4"/>
    <n v="4249"/>
    <n v="1"/>
    <d v="2004-10-11T00:00:00"/>
    <s v="Single Family Dwelling"/>
    <n v="1"/>
    <s v="Churchill Area Neighbors"/>
    <n v="4227999"/>
    <n v="868509"/>
    <m/>
    <m/>
    <s v="GANSEN CONSTRUCTION"/>
    <m/>
    <s v="3115 EARLASUE ST"/>
    <x v="3"/>
    <s v="Single-family detached"/>
    <x v="0"/>
    <m/>
    <x v="0"/>
    <m/>
  </r>
  <r>
    <n v="2712"/>
    <x v="0"/>
    <n v="4"/>
    <n v="4439"/>
    <n v="1"/>
    <d v="2004-10-11T00:00:00"/>
    <s v="Single Family Dwelling"/>
    <n v="1"/>
    <s v="Northeast Neighbors"/>
    <n v="4242814"/>
    <n v="897300"/>
    <m/>
    <m/>
    <s v="MELTEBEKE CONSTRUCTION DBA"/>
    <m/>
    <s v="2017 LAKELAND WAY"/>
    <x v="3"/>
    <s v="Single-family detached"/>
    <x v="0"/>
    <m/>
    <x v="0"/>
    <m/>
  </r>
  <r>
    <n v="2713"/>
    <x v="0"/>
    <n v="4"/>
    <n v="4644"/>
    <n v="1"/>
    <d v="2004-10-11T00:00:00"/>
    <s v="Single Family Dwelling"/>
    <n v="1"/>
    <s v="Southeast Neighbors"/>
    <n v="4237790"/>
    <n v="862713"/>
    <m/>
    <m/>
    <s v="CLEARWATERS MATT"/>
    <m/>
    <s v="214 ROCKRIDGE LP"/>
    <x v="3"/>
    <s v="Single-family detached"/>
    <x v="0"/>
    <m/>
    <x v="0"/>
    <m/>
  </r>
  <r>
    <n v="2714"/>
    <x v="0"/>
    <n v="4"/>
    <n v="3385"/>
    <n v="1"/>
    <d v="2004-10-12T00:00:00"/>
    <s v="Single Family Dwelling"/>
    <n v="1"/>
    <s v="Southeast Neighbors"/>
    <n v="4237990"/>
    <n v="862854"/>
    <m/>
    <m/>
    <s v="KEARNEY DONALD L JR"/>
    <m/>
    <s v="204 ROCKRIDGE LP"/>
    <x v="3"/>
    <s v="Single-family detached"/>
    <x v="0"/>
    <m/>
    <x v="0"/>
    <m/>
  </r>
  <r>
    <n v="2410"/>
    <x v="0"/>
    <n v="4"/>
    <n v="1531"/>
    <n v="1"/>
    <d v="2004-05-20T00:00:00"/>
    <s v="Single Family Dwelling"/>
    <n v="1"/>
    <s v="River Road Community Organization"/>
    <n v="4230245"/>
    <n v="891728"/>
    <m/>
    <m/>
    <s v="NEWMAN JEFF &amp; JEANIE"/>
    <m/>
    <s v="1334 ANDERSEN LN"/>
    <x v="3"/>
    <s v="Single-family detached"/>
    <x v="0"/>
    <m/>
    <x v="0"/>
    <m/>
  </r>
  <r>
    <n v="2411"/>
    <x v="0"/>
    <n v="3"/>
    <n v="5344"/>
    <n v="1"/>
    <d v="2004-05-24T00:00:00"/>
    <s v="Single Family Dwelling"/>
    <n v="1"/>
    <s v="Northeast Neighbors"/>
    <n v="4242645"/>
    <n v="897308"/>
    <m/>
    <m/>
    <s v="MELTEBEKE DAVID"/>
    <m/>
    <s v="3266 LAKE WOOD DR"/>
    <x v="3"/>
    <s v="Single-family detached"/>
    <x v="0"/>
    <m/>
    <x v="0"/>
    <m/>
  </r>
  <r>
    <n v="2412"/>
    <x v="0"/>
    <n v="4"/>
    <n v="689"/>
    <n v="1"/>
    <d v="2004-05-26T00:00:00"/>
    <s v="Single Family Dwelling"/>
    <n v="1"/>
    <s v="Santa Clara Community Organization"/>
    <n v="4231931"/>
    <n v="903791"/>
    <m/>
    <m/>
    <s v="RASSMUSSEN KURT"/>
    <m/>
    <s v="780 DEAN AVE"/>
    <x v="3"/>
    <s v="Single-family detached"/>
    <x v="0"/>
    <m/>
    <x v="0"/>
    <m/>
  </r>
  <r>
    <n v="2413"/>
    <x v="0"/>
    <n v="4"/>
    <n v="1429"/>
    <n v="1"/>
    <d v="2004-05-27T00:00:00"/>
    <s v="Single Family Dwelling"/>
    <n v="1"/>
    <s v="Cal Young Neighborhood Association"/>
    <n v="4237569"/>
    <n v="888650"/>
    <m/>
    <m/>
    <s v="WINDFALL GROUP LLC"/>
    <m/>
    <s v="1273 LITTLE JOHN LN"/>
    <x v="3"/>
    <s v="Single-family detached"/>
    <x v="0"/>
    <m/>
    <x v="0"/>
    <m/>
  </r>
  <r>
    <n v="2414"/>
    <x v="0"/>
    <n v="4"/>
    <n v="910"/>
    <n v="1"/>
    <d v="2004-05-28T00:00:00"/>
    <s v="Single Family Dwelling"/>
    <n v="1"/>
    <s v="Crest Drive Citizens Association"/>
    <n v="4232280"/>
    <n v="872804"/>
    <m/>
    <m/>
    <s v="CURTIS ROBERT L"/>
    <m/>
    <s v="2535 PIERCE ST"/>
    <x v="3"/>
    <s v="Single-family detached"/>
    <x v="0"/>
    <m/>
    <x v="0"/>
    <m/>
  </r>
  <r>
    <n v="2415"/>
    <x v="0"/>
    <n v="4"/>
    <n v="1595"/>
    <n v="1"/>
    <d v="2004-05-28T00:00:00"/>
    <s v="Single Family Dwelling"/>
    <n v="1"/>
    <s v="Churchill Area Neighbors"/>
    <n v="4226373"/>
    <n v="869031"/>
    <m/>
    <m/>
    <s v="HEITMAN CUSTOM HOMES"/>
    <m/>
    <s v="3388 SOUTHVIEW DR"/>
    <x v="3"/>
    <s v="Single-family detached"/>
    <x v="0"/>
    <m/>
    <x v="0"/>
    <m/>
  </r>
  <r>
    <n v="2416"/>
    <x v="0"/>
    <n v="4"/>
    <n v="1661"/>
    <n v="1"/>
    <d v="2004-05-28T00:00:00"/>
    <s v="Single Family Dwelling"/>
    <n v="1"/>
    <s v="Churchill Area Neighbors"/>
    <n v="4227734"/>
    <n v="868614"/>
    <m/>
    <m/>
    <s v="HEITMAN DAN"/>
    <m/>
    <s v="3174 BLACKTAIL DR"/>
    <x v="3"/>
    <s v="Single-family detached"/>
    <x v="0"/>
    <m/>
    <x v="0"/>
    <m/>
  </r>
  <r>
    <n v="2417"/>
    <x v="0"/>
    <n v="4"/>
    <n v="1755"/>
    <n v="1"/>
    <d v="2004-05-28T00:00:00"/>
    <s v="Single Family Dwelling"/>
    <n v="1"/>
    <s v="Churchill Area Neighbors"/>
    <n v="4227822"/>
    <n v="868612"/>
    <m/>
    <m/>
    <s v="HEITMAN CUSTOM HOMES"/>
    <m/>
    <s v="3162 BLACKTAIL DR"/>
    <x v="3"/>
    <s v="Single-family detached"/>
    <x v="0"/>
    <m/>
    <x v="0"/>
    <m/>
  </r>
  <r>
    <n v="2418"/>
    <x v="0"/>
    <n v="4"/>
    <n v="619"/>
    <n v="1"/>
    <d v="2004-06-01T00:00:00"/>
    <s v="Single Family Dwelling"/>
    <n v="1"/>
    <s v="Active Bethel Citizens"/>
    <n v="4212925"/>
    <n v="892077"/>
    <m/>
    <m/>
    <s v="ANDERSON BRENT"/>
    <m/>
    <s v="1865 ENCHANTMENT DR"/>
    <x v="3"/>
    <s v="Single-family detached"/>
    <x v="0"/>
    <m/>
    <x v="0"/>
    <m/>
  </r>
  <r>
    <n v="2419"/>
    <x v="0"/>
    <n v="4"/>
    <n v="682"/>
    <n v="1"/>
    <d v="2004-06-01T00:00:00"/>
    <s v="Single Family Dwelling"/>
    <n v="1"/>
    <s v="Santa Clara Community Organization"/>
    <n v="4231912"/>
    <n v="903718"/>
    <m/>
    <m/>
    <s v="BROTEN ROBERT"/>
    <m/>
    <s v="3687 KENDRA ST"/>
    <x v="3"/>
    <s v="Single-family detached"/>
    <x v="0"/>
    <m/>
    <x v="0"/>
    <m/>
  </r>
  <r>
    <n v="2420"/>
    <x v="0"/>
    <n v="4"/>
    <n v="1191"/>
    <n v="1"/>
    <d v="2004-06-01T00:00:00"/>
    <s v="Single Family Dwelling"/>
    <n v="1"/>
    <s v="Active Bethel Citizens"/>
    <n v="4212923"/>
    <n v="892037"/>
    <m/>
    <m/>
    <s v="ANDERSON BRENT"/>
    <m/>
    <s v="1851 ENCHANTMENT DR"/>
    <x v="3"/>
    <s v="Single-family detached"/>
    <x v="0"/>
    <m/>
    <x v="0"/>
    <m/>
  </r>
  <r>
    <n v="2421"/>
    <x v="0"/>
    <n v="4"/>
    <n v="1613"/>
    <n v="1"/>
    <d v="2004-06-01T00:00:00"/>
    <s v="Single Family Dwelling"/>
    <n v="1"/>
    <s v="Northeast Neighbors"/>
    <n v="4243070"/>
    <n v="894055"/>
    <m/>
    <m/>
    <s v="CASTRO GILBERT A"/>
    <m/>
    <s v="2662 GILHAM RD"/>
    <x v="3"/>
    <s v="Single-family detached"/>
    <x v="0"/>
    <m/>
    <x v="0"/>
    <m/>
  </r>
  <r>
    <n v="2422"/>
    <x v="0"/>
    <n v="4"/>
    <n v="686"/>
    <n v="1"/>
    <d v="2004-06-02T00:00:00"/>
    <s v="Single Family Dwelling"/>
    <n v="1"/>
    <s v="Santa Clara Community Organization"/>
    <n v="4231935"/>
    <n v="903827"/>
    <m/>
    <m/>
    <s v="NEWELL RANDY"/>
    <m/>
    <s v="790 DEAN AVE"/>
    <x v="3"/>
    <s v="Single-family detached"/>
    <x v="0"/>
    <m/>
    <x v="0"/>
    <m/>
  </r>
  <r>
    <n v="2423"/>
    <x v="0"/>
    <n v="4"/>
    <n v="1718"/>
    <n v="1"/>
    <d v="2004-06-02T00:00:00"/>
    <s v="Single Family Dwelling"/>
    <n v="1"/>
    <s v="Santa Clara Community Organization"/>
    <n v="4232118"/>
    <n v="899893"/>
    <m/>
    <m/>
    <s v="RUHOFF HOMEBUILDERS INC"/>
    <m/>
    <s v="409 SALTY WAY"/>
    <x v="3"/>
    <s v="Single-family detached"/>
    <x v="0"/>
    <m/>
    <x v="0"/>
    <m/>
  </r>
  <r>
    <n v="2424"/>
    <x v="0"/>
    <n v="4"/>
    <n v="1719"/>
    <n v="1"/>
    <d v="2004-06-02T00:00:00"/>
    <s v="Single Family Dwelling"/>
    <n v="1"/>
    <s v="Southeast Neighbors"/>
    <n v="4247076"/>
    <n v="862089"/>
    <m/>
    <m/>
    <s v="IVES &amp; STEBBINS L L C DO NOT USE!!!"/>
    <m/>
    <s v="4645 CRESCENT RIDGE LN"/>
    <x v="3"/>
    <s v="Single-family detached"/>
    <x v="0"/>
    <m/>
    <x v="0"/>
    <m/>
  </r>
  <r>
    <n v="2425"/>
    <x v="0"/>
    <n v="4"/>
    <n v="1753"/>
    <n v="1"/>
    <d v="2004-06-02T00:00:00"/>
    <s v="Single Family Dwelling"/>
    <n v="1"/>
    <s v="Santa Clara Community Organization"/>
    <n v="4232169"/>
    <n v="899623"/>
    <m/>
    <m/>
    <s v="CRESCENT HOMES INC"/>
    <m/>
    <s v="2815 SUMMER LN"/>
    <x v="3"/>
    <s v="Single-family detached"/>
    <x v="0"/>
    <m/>
    <x v="0"/>
    <m/>
  </r>
  <r>
    <n v="2426"/>
    <x v="0"/>
    <n v="4"/>
    <n v="1972"/>
    <n v="1"/>
    <d v="2004-06-02T00:00:00"/>
    <s v="Single Family Dwelling"/>
    <n v="1"/>
    <s v="Crest Drive Citizens Association"/>
    <n v="4230759"/>
    <n v="869844"/>
    <m/>
    <m/>
    <s v="GRESSETT ED"/>
    <m/>
    <s v="2205 LASATER BLVD"/>
    <x v="3"/>
    <s v="Single-family detached"/>
    <x v="0"/>
    <m/>
    <x v="0"/>
    <m/>
  </r>
  <r>
    <n v="2427"/>
    <x v="0"/>
    <n v="4"/>
    <n v="2139"/>
    <n v="1"/>
    <d v="2004-06-04T00:00:00"/>
    <s v="Single Family Dwelling"/>
    <n v="1"/>
    <s v="Northeast Neighbors"/>
    <n v="4244658"/>
    <n v="899180"/>
    <m/>
    <m/>
    <s v="CHARACTER HOMES"/>
    <m/>
    <s v="2283 AVENGALE DR"/>
    <x v="3"/>
    <s v="Single-family detached"/>
    <x v="0"/>
    <m/>
    <x v="0"/>
    <m/>
  </r>
  <r>
    <n v="2428"/>
    <x v="0"/>
    <n v="4"/>
    <n v="2211"/>
    <n v="1"/>
    <d v="2004-06-04T00:00:00"/>
    <s v="Single Family Dwelling"/>
    <n v="1"/>
    <s v="Santa Clara Community Organization"/>
    <n v="4231553"/>
    <n v="899719"/>
    <m/>
    <m/>
    <s v="OREGON ESTATES LLC"/>
    <m/>
    <s v="470 SALTY WAY"/>
    <x v="3"/>
    <s v="Single-family detached"/>
    <x v="0"/>
    <m/>
    <x v="0"/>
    <m/>
  </r>
  <r>
    <n v="2429"/>
    <x v="0"/>
    <n v="4"/>
    <n v="1732"/>
    <n v="1"/>
    <d v="2004-06-07T00:00:00"/>
    <s v="Single Family Dwelling"/>
    <n v="1"/>
    <s v="Northeast Neighbors"/>
    <n v="4243460"/>
    <n v="893107"/>
    <m/>
    <m/>
    <s v="RUHOFF HOMEBUILDERS INC"/>
    <m/>
    <s v="2154 WILLONA DR"/>
    <x v="3"/>
    <s v="Single-family detached"/>
    <x v="0"/>
    <m/>
    <x v="0"/>
    <m/>
  </r>
  <r>
    <n v="2430"/>
    <x v="0"/>
    <n v="4"/>
    <n v="1190"/>
    <n v="1"/>
    <d v="2004-06-08T00:00:00"/>
    <s v="Single Family Dwelling"/>
    <n v="1"/>
    <s v="Active Bethel Citizens"/>
    <n v="4212929"/>
    <n v="892198"/>
    <m/>
    <m/>
    <s v="ANDERSON BRENT"/>
    <m/>
    <s v="1893 ENCHANTMENT DR"/>
    <x v="3"/>
    <s v="Single-family detached"/>
    <x v="0"/>
    <m/>
    <x v="0"/>
    <m/>
  </r>
  <r>
    <n v="2431"/>
    <x v="0"/>
    <n v="4"/>
    <n v="2264"/>
    <n v="1"/>
    <d v="2004-06-08T00:00:00"/>
    <s v="Single Family Dwelling"/>
    <n v="1"/>
    <s v="Friendly Area Neighbors"/>
    <n v="4235813"/>
    <n v="871308"/>
    <m/>
    <m/>
    <s v="KULAS LAWRENCE A"/>
    <m/>
    <s v="2764 FRIENDLY ALY"/>
    <x v="3"/>
    <s v="Single-family detached"/>
    <x v="0"/>
    <m/>
    <x v="0"/>
    <m/>
  </r>
  <r>
    <n v="2432"/>
    <x v="0"/>
    <n v="4"/>
    <n v="1486"/>
    <n v="1"/>
    <d v="2004-06-09T00:00:00"/>
    <s v="Single Family Dwelling"/>
    <n v="1"/>
    <s v="Active Bethel Citizens"/>
    <n v="4216482"/>
    <n v="887822"/>
    <m/>
    <m/>
    <s v="D R HORTON INC"/>
    <m/>
    <s v="928 HOLLOW WAY"/>
    <x v="3"/>
    <s v="Single-family detached"/>
    <x v="0"/>
    <m/>
    <x v="0"/>
    <m/>
  </r>
  <r>
    <n v="2433"/>
    <x v="0"/>
    <n v="4"/>
    <n v="1487"/>
    <n v="1"/>
    <d v="2004-06-09T00:00:00"/>
    <s v="Single Family Dwelling"/>
    <n v="1"/>
    <s v="Active Bethel Citizens"/>
    <n v="4216486"/>
    <n v="887950"/>
    <m/>
    <m/>
    <s v="D R HORTON INC"/>
    <m/>
    <s v="960 HOLLOW WAY"/>
    <x v="3"/>
    <s v="Single-family detached"/>
    <x v="0"/>
    <m/>
    <x v="0"/>
    <m/>
  </r>
  <r>
    <n v="2434"/>
    <x v="0"/>
    <n v="4"/>
    <n v="1861"/>
    <n v="1"/>
    <d v="2004-06-09T00:00:00"/>
    <s v="Single Family Dwelling"/>
    <n v="1"/>
    <s v="Santa Clara Community Organization"/>
    <n v="4231596"/>
    <n v="899780"/>
    <m/>
    <m/>
    <s v="OREGON ESTATES LLC"/>
    <m/>
    <s v="464 SALTY WAY"/>
    <x v="3"/>
    <s v="Single-family detached"/>
    <x v="0"/>
    <m/>
    <x v="0"/>
    <m/>
  </r>
  <r>
    <n v="2435"/>
    <x v="0"/>
    <n v="4"/>
    <n v="2029"/>
    <n v="1"/>
    <d v="2004-06-10T00:00:00"/>
    <s v="Single Family Dwelling"/>
    <n v="1"/>
    <s v="Churchill Area Neighbors"/>
    <n v="4224206"/>
    <n v="869632"/>
    <m/>
    <m/>
    <s v="BREEDEN BROS INC--DUPLICATE"/>
    <m/>
    <s v="3318 BENTLEY AVE"/>
    <x v="3"/>
    <s v="Single-family detached"/>
    <x v="0"/>
    <m/>
    <x v="0"/>
    <m/>
  </r>
  <r>
    <n v="2436"/>
    <x v="0"/>
    <n v="4"/>
    <n v="2064"/>
    <n v="1"/>
    <d v="2004-06-10T00:00:00"/>
    <s v="Single Family Dwelling"/>
    <n v="1"/>
    <s v="Churchill Area Neighbors"/>
    <n v="4224192"/>
    <n v="869836"/>
    <m/>
    <m/>
    <s v="BREEDEN BROS INC"/>
    <m/>
    <s v="3364 BENTLEY AVE"/>
    <x v="3"/>
    <s v="Single-family detached"/>
    <x v="0"/>
    <m/>
    <x v="0"/>
    <m/>
  </r>
  <r>
    <n v="2437"/>
    <x v="0"/>
    <n v="4"/>
    <n v="1914"/>
    <n v="1"/>
    <d v="2004-06-11T00:00:00"/>
    <s v="Single Family Dwelling"/>
    <n v="1"/>
    <s v="Santa Clara Community Organization"/>
    <n v="4232007"/>
    <n v="900068"/>
    <m/>
    <m/>
    <s v="TOUCHSTONE DEVELOPMENT"/>
    <m/>
    <s v="424 SALTY WAY"/>
    <x v="3"/>
    <s v="Single-family detached"/>
    <x v="0"/>
    <m/>
    <x v="0"/>
    <m/>
  </r>
  <r>
    <n v="2438"/>
    <x v="0"/>
    <n v="4"/>
    <n v="1934"/>
    <n v="1"/>
    <d v="2004-06-11T00:00:00"/>
    <s v="Single Family Dwelling"/>
    <n v="1"/>
    <s v="River Road Community Organization"/>
    <n v="4232298"/>
    <n v="890616"/>
    <m/>
    <m/>
    <s v="WELWYN GROUP L L C"/>
    <m/>
    <s v="1149 STEVI SHAY LN"/>
    <x v="3"/>
    <s v="Single-family detached"/>
    <x v="0"/>
    <m/>
    <x v="0"/>
    <m/>
  </r>
  <r>
    <n v="2439"/>
    <x v="0"/>
    <n v="4"/>
    <n v="1933"/>
    <n v="1"/>
    <d v="2004-06-14T00:00:00"/>
    <s v="Single Family Dwelling"/>
    <n v="1"/>
    <s v="Churchill Area Neighbors"/>
    <n v="4222586"/>
    <n v="870026"/>
    <m/>
    <m/>
    <s v="ROGERS PATRICK &amp; MICHELLE"/>
    <m/>
    <s v="4033 BAILEY VIEW DR"/>
    <x v="3"/>
    <s v="Single-family detached"/>
    <x v="0"/>
    <m/>
    <x v="0"/>
    <m/>
  </r>
  <r>
    <n v="2440"/>
    <x v="0"/>
    <n v="4"/>
    <n v="2328"/>
    <n v="1"/>
    <d v="2004-06-14T00:00:00"/>
    <s v="Single Family Dwelling"/>
    <n v="1"/>
    <s v="Santa Clara Community Organization"/>
    <n v="4226498"/>
    <n v="907886"/>
    <m/>
    <m/>
    <s v="GREEN TERRENCE  A"/>
    <m/>
    <s v="166 LARKSMEAD LN"/>
    <x v="3"/>
    <s v="Single-family detached"/>
    <x v="0"/>
    <m/>
    <x v="0"/>
    <m/>
  </r>
  <r>
    <n v="2441"/>
    <x v="0"/>
    <n v="4"/>
    <n v="2063"/>
    <n v="1"/>
    <d v="2004-06-15T00:00:00"/>
    <s v="Single Family Dwelling"/>
    <n v="1"/>
    <s v="Cal Young Neighborhood Association"/>
    <n v="4238985"/>
    <n v="890032"/>
    <m/>
    <m/>
    <s v="BRUCE WIECHERT CUSTOM HOMES"/>
    <m/>
    <s v="1244 BOND LN"/>
    <x v="3"/>
    <s v="Single-family detached"/>
    <x v="0"/>
    <m/>
    <x v="0"/>
    <m/>
  </r>
  <r>
    <n v="2442"/>
    <x v="0"/>
    <n v="4"/>
    <n v="2136"/>
    <n v="1"/>
    <d v="2004-06-15T00:00:00"/>
    <s v="Single Family Dwelling"/>
    <n v="1"/>
    <s v="Laurel Hill Valley Citizens"/>
    <n v="4251356"/>
    <n v="870837"/>
    <m/>
    <m/>
    <s v="JONES GEORGE &amp; ROBYNS JANET"/>
    <m/>
    <s v="2723 BRACKENFERN RD"/>
    <x v="3"/>
    <s v="Single-family detached"/>
    <x v="0"/>
    <m/>
    <x v="0"/>
    <m/>
  </r>
  <r>
    <n v="2443"/>
    <x v="0"/>
    <n v="4"/>
    <n v="2767"/>
    <n v="1"/>
    <d v="2004-06-15T00:00:00"/>
    <s v="Mfg Home Park or Court"/>
    <n v="1"/>
    <s v="Northeast Neighbors"/>
    <n v="4250146"/>
    <n v="899864"/>
    <m/>
    <m/>
    <s v="RODRIGUEZ ENRIQUE"/>
    <m/>
    <s v="3900 COBURG RD, Unit 7"/>
    <x v="3"/>
    <s v="Single-family detached"/>
    <x v="0"/>
    <m/>
    <x v="0"/>
    <m/>
  </r>
  <r>
    <n v="2444"/>
    <x v="0"/>
    <n v="4"/>
    <n v="2768"/>
    <n v="1"/>
    <d v="2004-06-15T00:00:00"/>
    <s v="Mfg Home Park or Court"/>
    <n v="1"/>
    <s v="Northeast Neighbors"/>
    <n v="4250146"/>
    <n v="899864"/>
    <m/>
    <m/>
    <s v="RODRIGUEZ ENRIQUE"/>
    <m/>
    <s v="3900 COBURG RD, Unit 59"/>
    <x v="3"/>
    <s v="Single-family detached"/>
    <x v="0"/>
    <m/>
    <x v="0"/>
    <m/>
  </r>
  <r>
    <n v="2445"/>
    <x v="0"/>
    <n v="4"/>
    <n v="2769"/>
    <n v="1"/>
    <d v="2004-06-15T00:00:00"/>
    <s v="Mfg Home Park or Court"/>
    <n v="1"/>
    <s v="Northeast Neighbors"/>
    <n v="4250146"/>
    <n v="899864"/>
    <m/>
    <m/>
    <s v="RODRIGUEZ ENRIQUE"/>
    <m/>
    <s v="3900 COBURG RD, Unit 84"/>
    <x v="3"/>
    <s v="Single-family detached"/>
    <x v="0"/>
    <m/>
    <x v="0"/>
    <m/>
  </r>
  <r>
    <n v="2446"/>
    <x v="0"/>
    <n v="3"/>
    <n v="2895"/>
    <n v="1"/>
    <d v="2004-06-16T00:00:00"/>
    <s v="Single Family Dwelling"/>
    <n v="1"/>
    <s v="Crest Drive Citizens Association"/>
    <n v="4234897"/>
    <n v="868558"/>
    <m/>
    <m/>
    <s v="WAGAR CHARLES I"/>
    <m/>
    <s v="3285 VAN BUREN ST"/>
    <x v="3"/>
    <s v="Single-family detached"/>
    <x v="0"/>
    <m/>
    <x v="0"/>
    <m/>
  </r>
  <r>
    <n v="2447"/>
    <x v="0"/>
    <n v="4"/>
    <n v="1649"/>
    <n v="1"/>
    <d v="2004-06-16T00:00:00"/>
    <s v="Single Family Dwelling"/>
    <n v="1"/>
    <s v="Santa Clara Community Organization"/>
    <n v="4231820"/>
    <n v="899817"/>
    <m/>
    <m/>
    <s v="HEITMAN CUSTOM HOMES"/>
    <m/>
    <s v="411 GERALD AVE"/>
    <x v="3"/>
    <s v="Single-family detached"/>
    <x v="0"/>
    <m/>
    <x v="0"/>
    <m/>
  </r>
  <r>
    <n v="2448"/>
    <x v="0"/>
    <n v="4"/>
    <n v="1778"/>
    <n v="1"/>
    <d v="2004-06-16T00:00:00"/>
    <s v="Apartment  5-19 Units"/>
    <n v="8"/>
    <s v="Santa Clara Community Organization"/>
    <n v="4229807"/>
    <n v="897743"/>
    <m/>
    <s v="St Vincent de Paul"/>
    <s v="SANTA CLARA LIMITED PARTNERSHIP"/>
    <m/>
    <s v="120 SANTA CLARA AVE"/>
    <x v="3"/>
    <s v="Five or more units"/>
    <x v="1"/>
    <m/>
    <x v="0"/>
    <m/>
  </r>
  <r>
    <n v="2449"/>
    <x v="0"/>
    <n v="4"/>
    <n v="1779"/>
    <n v="1"/>
    <d v="2004-06-16T00:00:00"/>
    <s v="Apartment  1-4 Units"/>
    <n v="4"/>
    <s v="Santa Clara Community Organization"/>
    <n v="4229795"/>
    <n v="897583"/>
    <m/>
    <s v="St Vincent de Paul"/>
    <s v="SANTA CLARA LIMITED PARTNERSHIP"/>
    <m/>
    <s v="126 SANTA CLARA AVE"/>
    <x v="3"/>
    <s v="Two to four units"/>
    <x v="1"/>
    <m/>
    <x v="0"/>
    <m/>
  </r>
  <r>
    <n v="2450"/>
    <x v="0"/>
    <n v="4"/>
    <n v="1780"/>
    <n v="1"/>
    <d v="2004-06-16T00:00:00"/>
    <s v="Apartment  5-19 Units"/>
    <n v="5"/>
    <s v="Santa Clara Community Organization"/>
    <n v="4229872"/>
    <n v="897553"/>
    <m/>
    <s v="St Vincent de Paul"/>
    <s v="SANTA CLARA LIMITED PARTNERSHIP"/>
    <m/>
    <s v="132 SANTA CLARA AVE"/>
    <x v="3"/>
    <s v="Five or more units"/>
    <x v="1"/>
    <m/>
    <x v="0"/>
    <m/>
  </r>
  <r>
    <n v="2451"/>
    <x v="0"/>
    <n v="4"/>
    <n v="1781"/>
    <n v="1"/>
    <d v="2004-06-16T00:00:00"/>
    <s v="Apartment  5-19 Units"/>
    <n v="5"/>
    <s v="Santa Clara Community Organization"/>
    <n v="4229804"/>
    <n v="897524"/>
    <m/>
    <s v="St Vincent de Paul"/>
    <s v="SANTA CLARA LIMITED PARTNERSHIP"/>
    <m/>
    <s v="138 SANTA CLARA AVE"/>
    <x v="3"/>
    <s v="Five or more units"/>
    <x v="1"/>
    <m/>
    <x v="0"/>
    <m/>
  </r>
  <r>
    <n v="2452"/>
    <x v="0"/>
    <n v="4"/>
    <n v="1782"/>
    <n v="1"/>
    <d v="2004-06-16T00:00:00"/>
    <s v="Apartment  1-4 Units"/>
    <n v="4"/>
    <s v="Santa Clara Community Organization"/>
    <n v="4229713"/>
    <n v="897526"/>
    <m/>
    <s v="St Vincent de Paul"/>
    <s v="SANTA CLARA LIMITED PARTNERSHIP"/>
    <m/>
    <s v="144 SANTA CLARA AVE"/>
    <x v="3"/>
    <s v="Two to four units"/>
    <x v="1"/>
    <m/>
    <x v="0"/>
    <m/>
  </r>
  <r>
    <n v="2453"/>
    <x v="0"/>
    <n v="4"/>
    <n v="1783"/>
    <n v="1"/>
    <d v="2004-06-16T00:00:00"/>
    <s v="Apartment  1-4 Units"/>
    <n v="3"/>
    <s v="Santa Clara Community Organization"/>
    <n v="4229725"/>
    <n v="897770"/>
    <m/>
    <s v="St Vincent de Paul"/>
    <s v="SANTA CLARA LIMITED PARTNERSHIP"/>
    <m/>
    <s v="156 SANTA CLARA AVE"/>
    <x v="3"/>
    <s v="Two to four units"/>
    <x v="1"/>
    <m/>
    <x v="0"/>
    <m/>
  </r>
  <r>
    <n v="2454"/>
    <x v="0"/>
    <n v="4"/>
    <n v="1784"/>
    <n v="1"/>
    <d v="2004-06-16T00:00:00"/>
    <s v="Apartment  5-19 Units"/>
    <n v="8"/>
    <s v="Santa Clara Community Organization"/>
    <n v="4229611"/>
    <n v="897779"/>
    <m/>
    <s v="St Vincent de Paul"/>
    <s v="SANTA CLARA LIMITED PARTNERSHIP"/>
    <m/>
    <s v="162 SANTA CLARA AVE"/>
    <x v="3"/>
    <s v="Five or more units"/>
    <x v="1"/>
    <m/>
    <x v="0"/>
    <m/>
  </r>
  <r>
    <n v="2455"/>
    <x v="0"/>
    <n v="4"/>
    <n v="1785"/>
    <n v="1"/>
    <d v="2004-06-16T00:00:00"/>
    <s v="Apartment  1-4 Units"/>
    <n v="3"/>
    <s v="Santa Clara Community Organization"/>
    <n v="4229588"/>
    <n v="897673"/>
    <m/>
    <s v="St Vincent de Paul"/>
    <s v="SANTA CLARA LIMITED PARTNERSHIP"/>
    <m/>
    <s v="168 SANTA CLARA AVE"/>
    <x v="3"/>
    <s v="Two to four units"/>
    <x v="1"/>
    <m/>
    <x v="0"/>
    <m/>
  </r>
  <r>
    <n v="2456"/>
    <x v="0"/>
    <n v="4"/>
    <n v="1786"/>
    <n v="1"/>
    <d v="2004-06-16T00:00:00"/>
    <s v="Apartment  1-4 Units"/>
    <n v="3"/>
    <s v="Santa Clara Community Organization"/>
    <n v="4229588"/>
    <n v="897645"/>
    <m/>
    <s v="St Vincent de Paul"/>
    <s v="SANTA CLARA LIMITED PARTNERSHIP"/>
    <m/>
    <s v="174 SANTA CLARA AVE"/>
    <x v="3"/>
    <s v="Two to four units"/>
    <x v="1"/>
    <m/>
    <x v="0"/>
    <m/>
  </r>
  <r>
    <n v="2457"/>
    <x v="0"/>
    <n v="4"/>
    <n v="1787"/>
    <n v="1"/>
    <d v="2004-06-16T00:00:00"/>
    <s v="Apartment  1-4 Units"/>
    <n v="4"/>
    <s v="Santa Clara Community Organization"/>
    <n v="4229543"/>
    <n v="897530"/>
    <m/>
    <s v="St Vincent de Paul"/>
    <s v="SANTA CLARA LIMITED PARTNERSHIP"/>
    <m/>
    <s v="180 SANTA CLARA AVE"/>
    <x v="3"/>
    <s v="Two to four units"/>
    <x v="1"/>
    <m/>
    <x v="0"/>
    <m/>
  </r>
  <r>
    <n v="2458"/>
    <x v="0"/>
    <n v="4"/>
    <n v="1788"/>
    <n v="1"/>
    <d v="2004-06-16T00:00:00"/>
    <s v="Apartment  1-4 Units"/>
    <n v="3"/>
    <s v="Santa Clara Community Organization"/>
    <n v="4229493"/>
    <n v="897603"/>
    <m/>
    <s v="St Vincent de Paul"/>
    <s v="SANTA CLARA LIMITED PARTNERSHIP"/>
    <m/>
    <s v="186 SANTA CLARA AVE"/>
    <x v="3"/>
    <s v="Two to four units"/>
    <x v="1"/>
    <m/>
    <x v="0"/>
    <m/>
  </r>
  <r>
    <n v="2459"/>
    <x v="0"/>
    <n v="4"/>
    <n v="1789"/>
    <n v="1"/>
    <d v="2004-06-16T00:00:00"/>
    <s v="Apartment  1-4 Units"/>
    <n v="3"/>
    <s v="Santa Clara Community Organization"/>
    <n v="4229497"/>
    <n v="897779"/>
    <m/>
    <s v="St Vincent de Paul"/>
    <s v="SANTA CLARA LIMITED PARTNERSHIP"/>
    <m/>
    <s v="194 SANTA CLARA AVE"/>
    <x v="3"/>
    <s v="Two to four units"/>
    <x v="1"/>
    <m/>
    <x v="0"/>
    <m/>
  </r>
  <r>
    <n v="2460"/>
    <x v="0"/>
    <n v="4"/>
    <n v="2293"/>
    <n v="1"/>
    <d v="2004-06-16T00:00:00"/>
    <s v="Single Family Dwelling"/>
    <n v="1"/>
    <s v="Northeast Neighbors"/>
    <n v="4245878"/>
    <n v="896040"/>
    <m/>
    <m/>
    <s v="MELTEBEKE CONSTRUCTION DBA"/>
    <m/>
    <s v="2278 DEVON AVE"/>
    <x v="3"/>
    <s v="Single-family detached"/>
    <x v="0"/>
    <m/>
    <x v="0"/>
    <m/>
  </r>
  <r>
    <n v="2461"/>
    <x v="0"/>
    <n v="4"/>
    <n v="1483"/>
    <n v="1"/>
    <d v="2004-06-17T00:00:00"/>
    <s v="Single Family Dwelling"/>
    <n v="1"/>
    <s v="Active Bethel Citizens"/>
    <n v="4216620"/>
    <n v="887812"/>
    <m/>
    <m/>
    <s v="D R HORTON INC"/>
    <m/>
    <s v="917 HOLLOW WAY"/>
    <x v="3"/>
    <s v="Single-family detached"/>
    <x v="0"/>
    <m/>
    <x v="0"/>
    <m/>
  </r>
  <r>
    <n v="2462"/>
    <x v="0"/>
    <n v="4"/>
    <n v="1484"/>
    <n v="1"/>
    <d v="2004-06-17T00:00:00"/>
    <s v="Single Family Dwelling"/>
    <n v="1"/>
    <s v="Active Bethel Citizens"/>
    <n v="4216613"/>
    <n v="887624"/>
    <m/>
    <m/>
    <s v="D R HORTON INC"/>
    <m/>
    <s v="855 HOLLOW WAY"/>
    <x v="3"/>
    <s v="Single-family detached"/>
    <x v="0"/>
    <m/>
    <x v="0"/>
    <m/>
  </r>
  <r>
    <n v="2463"/>
    <x v="0"/>
    <n v="4"/>
    <n v="1790"/>
    <n v="1"/>
    <d v="2004-06-17T00:00:00"/>
    <s v="Single Family Dwelling"/>
    <n v="1"/>
    <s v="Crest Drive Citizens Association"/>
    <n v="4234579"/>
    <n v="869420"/>
    <m/>
    <m/>
    <s v="ANSLOW &amp; DEGENEAULT"/>
    <m/>
    <s v="3074 WHITBECK BLVD"/>
    <x v="3"/>
    <s v="Single-family detached"/>
    <x v="0"/>
    <m/>
    <x v="0"/>
    <m/>
  </r>
  <r>
    <n v="2464"/>
    <x v="0"/>
    <n v="4"/>
    <n v="1833"/>
    <n v="1"/>
    <d v="2004-06-17T00:00:00"/>
    <s v="Single Family Dwelling"/>
    <n v="1"/>
    <s v="Southeast Neighbors"/>
    <n v="4241234"/>
    <n v="860130"/>
    <m/>
    <m/>
    <s v="GALLOWAY PAT &amp; SHIRLEY"/>
    <m/>
    <s v="5055 ST CLAIR LN"/>
    <x v="3"/>
    <s v="Single-family detached"/>
    <x v="0"/>
    <m/>
    <x v="0"/>
    <m/>
  </r>
  <r>
    <n v="2465"/>
    <x v="0"/>
    <n v="4"/>
    <n v="2237"/>
    <n v="1"/>
    <d v="2004-06-17T00:00:00"/>
    <s v="Single Family Dwelling"/>
    <n v="1"/>
    <s v="Amazon Neighbors Association"/>
    <n v="4243917"/>
    <n v="870780"/>
    <m/>
    <m/>
    <s v="DE FRANCE JOAO B &amp; GLORIA L"/>
    <m/>
    <s v="1155 E 28TH AVE"/>
    <x v="3"/>
    <s v="Single-family detached"/>
    <x v="0"/>
    <m/>
    <x v="0"/>
    <m/>
  </r>
  <r>
    <n v="2466"/>
    <x v="0"/>
    <n v="4"/>
    <n v="2313"/>
    <n v="1"/>
    <d v="2004-06-17T00:00:00"/>
    <s v="Apartment  1-4 Units"/>
    <n v="3"/>
    <s v="West University Neighbors"/>
    <n v="4240232"/>
    <n v="877006"/>
    <s v="Apartment  1-4 Units"/>
    <m/>
    <s v="BERMAC LLC"/>
    <m/>
    <s v="1431 PEARL ALY"/>
    <x v="3"/>
    <s v="Two to four units"/>
    <x v="1"/>
    <m/>
    <x v="0"/>
    <m/>
  </r>
  <r>
    <n v="2467"/>
    <x v="0"/>
    <n v="4"/>
    <n v="1851"/>
    <n v="1"/>
    <d v="2004-06-18T00:00:00"/>
    <s v="Single Family Dwelling"/>
    <n v="1"/>
    <s v="Churchill Area Neighbors"/>
    <n v="4227900"/>
    <n v="868178"/>
    <m/>
    <m/>
    <s v="SCOTT CARLSON CONSTRUCTION"/>
    <m/>
    <s v="3130 MCNAULL DR"/>
    <x v="3"/>
    <s v="Single-family detached"/>
    <x v="0"/>
    <m/>
    <x v="0"/>
    <m/>
  </r>
  <r>
    <n v="2468"/>
    <x v="0"/>
    <n v="4"/>
    <n v="1936"/>
    <n v="1"/>
    <d v="2004-06-18T00:00:00"/>
    <s v="Single Family Dwelling"/>
    <n v="1"/>
    <s v="River Road Community Organization"/>
    <n v="4232192"/>
    <n v="890625"/>
    <m/>
    <m/>
    <s v="WELWYN GROUP L L C"/>
    <m/>
    <s v="1152 STEVI SHAY LN"/>
    <x v="3"/>
    <s v="Single-family detached"/>
    <x v="0"/>
    <m/>
    <x v="0"/>
    <m/>
  </r>
  <r>
    <n v="2469"/>
    <x v="0"/>
    <n v="4"/>
    <n v="1940"/>
    <n v="1"/>
    <d v="2004-06-18T00:00:00"/>
    <s v="Single Family Dwelling"/>
    <n v="1"/>
    <s v="River Road Community Organization"/>
    <n v="4232296"/>
    <n v="890660"/>
    <m/>
    <m/>
    <s v="WELWYN GROUP L L C"/>
    <m/>
    <s v="1155 STEVI SHAY LN"/>
    <x v="3"/>
    <s v="Single-family detached"/>
    <x v="0"/>
    <m/>
    <x v="0"/>
    <m/>
  </r>
  <r>
    <n v="2470"/>
    <x v="0"/>
    <n v="4"/>
    <n v="2493"/>
    <n v="1"/>
    <d v="2004-06-18T00:00:00"/>
    <s v="Single Family Dwelling"/>
    <n v="1"/>
    <s v="Northeast Neighbors"/>
    <n v="4242585"/>
    <n v="899174"/>
    <m/>
    <m/>
    <s v="WESTER KATRINA"/>
    <m/>
    <s v="3566 QUAIL MEADOW WAY"/>
    <x v="3"/>
    <s v="Single-family detached"/>
    <x v="0"/>
    <m/>
    <x v="0"/>
    <m/>
  </r>
  <r>
    <n v="2471"/>
    <x v="0"/>
    <n v="4"/>
    <n v="2430"/>
    <n v="1"/>
    <d v="2004-06-21T00:00:00"/>
    <s v="Single Family Dwelling"/>
    <n v="1"/>
    <s v="Active Bethel Citizens"/>
    <n v="4220540"/>
    <n v="888807"/>
    <m/>
    <s v="Allison Park"/>
    <s v="PETERSEN CARL  A"/>
    <m/>
    <s v="4143 MARSHALL AVE"/>
    <x v="3"/>
    <s v="Single-family detached"/>
    <x v="0"/>
    <m/>
    <x v="0"/>
    <m/>
  </r>
  <r>
    <n v="2472"/>
    <x v="0"/>
    <n v="4"/>
    <n v="2431"/>
    <n v="1"/>
    <d v="2004-06-21T00:00:00"/>
    <s v="Single Family Dwelling"/>
    <n v="1"/>
    <s v="Active Bethel Citizens"/>
    <n v="4220435"/>
    <n v="888811"/>
    <m/>
    <s v="Allison Park"/>
    <s v="PETERSEN CARL  A"/>
    <m/>
    <s v="4149 MARSHALL AVE"/>
    <x v="3"/>
    <s v="Single-family detached"/>
    <x v="0"/>
    <m/>
    <x v="0"/>
    <m/>
  </r>
  <r>
    <n v="2473"/>
    <x v="0"/>
    <n v="4"/>
    <n v="1884"/>
    <n v="1"/>
    <d v="2004-06-22T00:00:00"/>
    <s v="Single Family Dwelling"/>
    <n v="1"/>
    <s v="Jefferson Westside Neighbors"/>
    <n v="4235146"/>
    <n v="878004"/>
    <m/>
    <m/>
    <s v="NEWMAN DAVID R &amp; CHRISTINA G"/>
    <m/>
    <s v="1220 VAN BUREN ST"/>
    <x v="3"/>
    <s v="Single-family detached"/>
    <x v="0"/>
    <m/>
    <x v="0"/>
    <m/>
  </r>
  <r>
    <n v="2474"/>
    <x v="0"/>
    <n v="4"/>
    <n v="2348"/>
    <n v="1"/>
    <d v="2004-06-22T00:00:00"/>
    <s v="Single Family Dwelling"/>
    <n v="1"/>
    <s v="Crest Drive Citizens Association"/>
    <n v="4237002"/>
    <n v="868755"/>
    <m/>
    <m/>
    <s v="SHORTEN JOSEPH R &amp; KAY A"/>
    <m/>
    <s v="3310 ARDEN PL"/>
    <x v="3"/>
    <s v="Single-family detached"/>
    <x v="0"/>
    <m/>
    <x v="0"/>
    <m/>
  </r>
  <r>
    <n v="2475"/>
    <x v="0"/>
    <n v="4"/>
    <n v="2419"/>
    <n v="1"/>
    <d v="2004-06-22T00:00:00"/>
    <s v="Single Family Dwelling"/>
    <n v="1"/>
    <s v="Churchill Area Neighbors"/>
    <n v="4223952"/>
    <n v="869172"/>
    <m/>
    <m/>
    <s v="BREEDEN BROS INC"/>
    <m/>
    <s v="3389 BENTLEY AVE"/>
    <x v="3"/>
    <s v="Single-family detached"/>
    <x v="0"/>
    <m/>
    <x v="0"/>
    <m/>
  </r>
  <r>
    <n v="2476"/>
    <x v="0"/>
    <n v="3"/>
    <n v="5746"/>
    <n v="1"/>
    <d v="2004-06-23T00:00:00"/>
    <s v="Mfg Home - Not in a Park"/>
    <n v="1"/>
    <s v="Active Bethel Citizens"/>
    <n v="4219811"/>
    <n v="886828"/>
    <m/>
    <m/>
    <s v="HUBBARD COREY"/>
    <m/>
    <s v="719 ELIZABETH ST"/>
    <x v="3"/>
    <s v="Single-family detached"/>
    <x v="0"/>
    <m/>
    <x v="0"/>
    <m/>
  </r>
  <r>
    <n v="2477"/>
    <x v="0"/>
    <n v="4"/>
    <n v="1930"/>
    <n v="1"/>
    <d v="2004-06-23T00:00:00"/>
    <s v="Single Family Dwelling"/>
    <n v="1"/>
    <s v="Santa Clara Community Organization"/>
    <n v="4230834"/>
    <n v="908004"/>
    <m/>
    <m/>
    <s v="RUHOFF HOMEBUILDERS INC"/>
    <m/>
    <s v="4708 WENDOVER ST"/>
    <x v="3"/>
    <s v="Single-family detached"/>
    <x v="0"/>
    <m/>
    <x v="0"/>
    <m/>
  </r>
  <r>
    <n v="2478"/>
    <x v="0"/>
    <n v="4"/>
    <n v="2208"/>
    <n v="1"/>
    <d v="2004-06-23T00:00:00"/>
    <s v="Single Family Dwelling"/>
    <n v="1"/>
    <s v="Santa Clara Community Organization"/>
    <n v="4231002"/>
    <n v="907548"/>
    <m/>
    <m/>
    <s v="OREGON ESTATES LLC"/>
    <m/>
    <s v="4572 WENDOVER ST"/>
    <x v="3"/>
    <s v="Single-family detached"/>
    <x v="0"/>
    <m/>
    <x v="0"/>
    <m/>
  </r>
  <r>
    <n v="2479"/>
    <x v="0"/>
    <n v="4"/>
    <n v="2361"/>
    <n v="1"/>
    <d v="2004-06-23T00:00:00"/>
    <s v="Single Family Dwelling"/>
    <n v="1"/>
    <s v="Santa Clara Community Organization"/>
    <n v="4232386"/>
    <n v="899612"/>
    <m/>
    <s v="Silver Acres"/>
    <s v="BRIAN MURRY CONSTRUCTION LLC"/>
    <m/>
    <s v="482 GERALD AVE"/>
    <x v="3"/>
    <s v="Single-family detached"/>
    <x v="0"/>
    <m/>
    <x v="0"/>
    <m/>
  </r>
  <r>
    <n v="2480"/>
    <x v="0"/>
    <n v="4"/>
    <n v="2391"/>
    <n v="1"/>
    <d v="2004-06-23T00:00:00"/>
    <s v="Single Family Dwelling"/>
    <n v="1"/>
    <s v="Santa Clara Community Organization"/>
    <n v="4228503"/>
    <n v="909033"/>
    <m/>
    <m/>
    <s v="FRITSCH WILLIAM"/>
    <m/>
    <s v="320 BEACON DR"/>
    <x v="3"/>
    <s v="Single-family detached"/>
    <x v="0"/>
    <m/>
    <x v="0"/>
    <m/>
  </r>
  <r>
    <n v="2481"/>
    <x v="0"/>
    <n v="4"/>
    <n v="3053"/>
    <n v="1"/>
    <d v="2004-06-24T00:00:00"/>
    <s v="Mfg Home Park or Court"/>
    <n v="1"/>
    <s v="Active Bethel Citizens"/>
    <n v="4215055"/>
    <n v="891734"/>
    <m/>
    <s v="Woodland Park"/>
    <s v="SUN COMMUNITIES OPERATING"/>
    <m/>
    <s v="1699 N TERRY ST, Unit 1"/>
    <x v="3"/>
    <s v="Single-family detached"/>
    <x v="0"/>
    <m/>
    <x v="0"/>
    <m/>
  </r>
  <r>
    <n v="2482"/>
    <x v="0"/>
    <n v="4"/>
    <n v="3054"/>
    <n v="1"/>
    <d v="2004-06-24T00:00:00"/>
    <s v="Mfg Home Park or Court"/>
    <n v="1"/>
    <s v="Active Bethel Citizens"/>
    <n v="4215055"/>
    <n v="891734"/>
    <m/>
    <s v="Woodland Park"/>
    <s v="SUN COMMUNITIES OPERATING"/>
    <m/>
    <s v="1699 N TERRY ST, Unit 218"/>
    <x v="3"/>
    <s v="Single-family detached"/>
    <x v="0"/>
    <m/>
    <x v="0"/>
    <m/>
  </r>
  <r>
    <n v="2483"/>
    <x v="0"/>
    <n v="4"/>
    <n v="3055"/>
    <n v="1"/>
    <d v="2004-06-24T00:00:00"/>
    <s v="Mfg Home Park or Court"/>
    <n v="1"/>
    <s v="Active Bethel Citizens"/>
    <n v="4215055"/>
    <n v="891734"/>
    <m/>
    <s v="Woodland Park"/>
    <s v="SUN COMMUNITIES OPERATING"/>
    <m/>
    <s v="1699 N TERRY ST, Unit 96"/>
    <x v="3"/>
    <s v="Single-family detached"/>
    <x v="0"/>
    <m/>
    <x v="0"/>
    <m/>
  </r>
  <r>
    <n v="2484"/>
    <x v="0"/>
    <n v="4"/>
    <n v="3056"/>
    <n v="1"/>
    <d v="2004-06-24T00:00:00"/>
    <s v="Mfg Home Park or Court"/>
    <n v="1"/>
    <s v="Active Bethel Citizens"/>
    <n v="4215055"/>
    <n v="891734"/>
    <m/>
    <s v="Woodland Park"/>
    <s v="SUN COMMUNITIES OPERATING"/>
    <m/>
    <s v="1699 N TERRY ST, Unit 302"/>
    <x v="3"/>
    <s v="Single-family detached"/>
    <x v="0"/>
    <m/>
    <x v="0"/>
    <m/>
  </r>
  <r>
    <n v="2485"/>
    <x v="0"/>
    <n v="4"/>
    <n v="1563"/>
    <n v="1"/>
    <d v="2004-06-25T00:00:00"/>
    <s v="Secondary Dwelling Unit"/>
    <n v="1"/>
    <s v="Jefferson Westside Neighbors"/>
    <n v="4237984"/>
    <n v="877011"/>
    <s v="Secondary Dwelling Unit"/>
    <m/>
    <s v="MEININGER SUSANNAH"/>
    <m/>
    <s v="1418 LAWRENCE ST, Unit A"/>
    <x v="3"/>
    <s v="Single-family detached"/>
    <x v="0"/>
    <s v="change proposed BPR code from SFD to SDU"/>
    <x v="0"/>
    <m/>
  </r>
  <r>
    <n v="2486"/>
    <x v="0"/>
    <n v="4"/>
    <n v="2423"/>
    <n v="1"/>
    <d v="2004-06-25T00:00:00"/>
    <s v="Single Family Dwelling"/>
    <n v="1"/>
    <s v="Churchill Area Neighbors"/>
    <n v="4226839"/>
    <n v="869030"/>
    <m/>
    <m/>
    <s v="HEITMAN DAN"/>
    <m/>
    <s v="3348 SOUTHVIEW DR"/>
    <x v="3"/>
    <s v="Single-family detached"/>
    <x v="0"/>
    <m/>
    <x v="0"/>
    <m/>
  </r>
  <r>
    <n v="2487"/>
    <x v="0"/>
    <n v="4"/>
    <n v="2636"/>
    <n v="1"/>
    <d v="2004-06-25T00:00:00"/>
    <s v="Single Family Dwelling"/>
    <n v="1"/>
    <s v="Active Bethel Citizens"/>
    <n v="4216494"/>
    <n v="888194"/>
    <m/>
    <m/>
    <s v="D R HORTON INC"/>
    <m/>
    <s v="1028 HOLLOW WAY"/>
    <x v="3"/>
    <s v="Single-family detached"/>
    <x v="0"/>
    <m/>
    <x v="0"/>
    <m/>
  </r>
  <r>
    <n v="2488"/>
    <x v="0"/>
    <n v="4"/>
    <n v="620"/>
    <n v="1"/>
    <d v="2004-06-28T00:00:00"/>
    <s v="Single Family Dwelling"/>
    <n v="1"/>
    <s v="Active Bethel Citizens"/>
    <n v="4212914"/>
    <n v="891915"/>
    <m/>
    <m/>
    <s v="ANDERSON BRENT"/>
    <m/>
    <s v="1825 ENCHANTMENT DR"/>
    <x v="3"/>
    <s v="Single-family detached"/>
    <x v="0"/>
    <m/>
    <x v="0"/>
    <m/>
  </r>
  <r>
    <n v="2489"/>
    <x v="0"/>
    <n v="4"/>
    <n v="2383"/>
    <n v="1"/>
    <d v="2004-06-28T00:00:00"/>
    <s v="Duplex or 2-Family Hs"/>
    <n v="2"/>
    <s v="Friendly Area Neighbors"/>
    <n v="4234966"/>
    <n v="874414"/>
    <m/>
    <m/>
    <s v="R &amp; R PERKINS LLC"/>
    <m/>
    <s v="1144 W 21ST AVE"/>
    <x v="3"/>
    <s v="Two to four units"/>
    <x v="1"/>
    <m/>
    <x v="0"/>
    <m/>
  </r>
  <r>
    <n v="2490"/>
    <x v="0"/>
    <n v="4"/>
    <n v="1192"/>
    <n v="1"/>
    <d v="2004-06-29T00:00:00"/>
    <s v="Single Family Dwelling"/>
    <n v="1"/>
    <s v="Active Bethel Citizens"/>
    <n v="4212660"/>
    <n v="891853"/>
    <m/>
    <m/>
    <s v="ANDERSON BRENT"/>
    <m/>
    <s v="5543 KING ARTHUR CT"/>
    <x v="3"/>
    <s v="Single-family detached"/>
    <x v="0"/>
    <m/>
    <x v="0"/>
    <m/>
  </r>
  <r>
    <n v="2491"/>
    <x v="0"/>
    <n v="4"/>
    <n v="1193"/>
    <n v="1"/>
    <d v="2004-06-29T00:00:00"/>
    <s v="Single Family Dwelling"/>
    <n v="1"/>
    <s v="Active Bethel Citizens"/>
    <n v="4212497"/>
    <n v="891860"/>
    <m/>
    <m/>
    <s v="ANDERSON BRENT"/>
    <m/>
    <s v="5583 KING ARTHUR CT"/>
    <x v="3"/>
    <s v="Single-family detached"/>
    <x v="0"/>
    <m/>
    <x v="0"/>
    <m/>
  </r>
  <r>
    <n v="2492"/>
    <x v="0"/>
    <n v="4"/>
    <n v="1307"/>
    <n v="1"/>
    <d v="2004-06-30T00:00:00"/>
    <s v="Single Family Dwelling"/>
    <n v="1"/>
    <s v="Northeast Neighbors"/>
    <n v="4248456"/>
    <n v="897470"/>
    <m/>
    <m/>
    <s v="ADKINS MARK L"/>
    <m/>
    <s v="40 CRAFTSMAN WAY"/>
    <x v="3"/>
    <s v="Single-family detached"/>
    <x v="0"/>
    <m/>
    <x v="0"/>
    <m/>
  </r>
  <r>
    <n v="2493"/>
    <x v="0"/>
    <n v="4"/>
    <n v="1713"/>
    <n v="1"/>
    <d v="2004-06-30T00:00:00"/>
    <s v="Apartment  20+ Units"/>
    <n v="20"/>
    <s v="Crest Drive Citizens Association"/>
    <n v="4239210"/>
    <n v="870346"/>
    <m/>
    <m/>
    <s v="CASCADE MANOR INC"/>
    <m/>
    <s v="74 W 29TH AVE"/>
    <x v="3"/>
    <s v="Five or more units"/>
    <x v="1"/>
    <m/>
    <x v="0"/>
    <m/>
  </r>
  <r>
    <n v="2494"/>
    <x v="0"/>
    <n v="4"/>
    <n v="1714"/>
    <n v="1"/>
    <d v="2004-06-30T00:00:00"/>
    <s v="Apartment  20+ Units"/>
    <n v="30"/>
    <s v="Crest Drive Citizens Association"/>
    <n v="4239120"/>
    <n v="870346"/>
    <m/>
    <m/>
    <s v="CASCADE MANOR INC"/>
    <m/>
    <s v="76 W 29TH AVE"/>
    <x v="3"/>
    <s v="Five or more units"/>
    <x v="1"/>
    <m/>
    <x v="0"/>
    <m/>
  </r>
  <r>
    <n v="2495"/>
    <x v="0"/>
    <n v="4"/>
    <n v="1648"/>
    <n v="1"/>
    <d v="2004-07-01T00:00:00"/>
    <s v="Single Family Dwelling"/>
    <n v="1"/>
    <s v="Churchill Area Neighbors"/>
    <n v="4223967"/>
    <n v="869798"/>
    <m/>
    <m/>
    <s v="BREEDEN BROS INC--DUPLICATE"/>
    <m/>
    <s v="3369 BENTLEY AVE"/>
    <x v="3"/>
    <s v="Single-family detached"/>
    <x v="0"/>
    <m/>
    <x v="0"/>
    <m/>
  </r>
  <r>
    <n v="2496"/>
    <x v="0"/>
    <n v="4"/>
    <n v="2418"/>
    <n v="1"/>
    <d v="2004-07-01T00:00:00"/>
    <s v="Single Family Dwelling"/>
    <n v="1"/>
    <s v="Churchill Area Neighbors"/>
    <n v="4223990"/>
    <n v="869967"/>
    <m/>
    <m/>
    <s v="BREEDEN BROS INC"/>
    <m/>
    <s v="3359 BENTLEY AVE"/>
    <x v="3"/>
    <s v="Single-family detached"/>
    <x v="0"/>
    <m/>
    <x v="0"/>
    <m/>
  </r>
  <r>
    <n v="2497"/>
    <x v="0"/>
    <n v="4"/>
    <n v="2538"/>
    <n v="1"/>
    <d v="2004-07-01T00:00:00"/>
    <s v="Single Family Dwelling"/>
    <n v="1"/>
    <s v="Laurel Hill Valley Citizens"/>
    <n v="4251880"/>
    <n v="872345"/>
    <m/>
    <m/>
    <s v="BREEDEN BROS INC"/>
    <m/>
    <s v="2555 LAUREL HILL DR"/>
    <x v="3"/>
    <s v="Single-family detached"/>
    <x v="0"/>
    <m/>
    <x v="0"/>
    <m/>
  </r>
  <r>
    <n v="2498"/>
    <x v="0"/>
    <n v="4"/>
    <n v="2586"/>
    <n v="1"/>
    <d v="2004-07-01T00:00:00"/>
    <s v="Single Family Dwelling"/>
    <n v="1"/>
    <s v="Santa Clara Community Organization"/>
    <n v="4222536"/>
    <n v="902501"/>
    <m/>
    <m/>
    <s v="IVERSON BOYD"/>
    <m/>
    <s v="3407 GOLDBERRY LN"/>
    <x v="3"/>
    <s v="Single-family detached"/>
    <x v="0"/>
    <m/>
    <x v="0"/>
    <m/>
  </r>
  <r>
    <n v="2499"/>
    <x v="0"/>
    <n v="4"/>
    <n v="1659"/>
    <n v="1"/>
    <d v="2004-07-02T00:00:00"/>
    <s v="Apartment  5-19 Units"/>
    <n v="24"/>
    <s v="Active Bethel Citizens"/>
    <n v="4220705"/>
    <n v="892671"/>
    <m/>
    <s v="Stone Ridge Apts"/>
    <s v="BARGER CONNECTIONS LLC"/>
    <m/>
    <s v="4170 QUEST DR"/>
    <x v="3"/>
    <s v="Five or more units"/>
    <x v="1"/>
    <s v="Change proposed use code from 5-19 to 20+ units???"/>
    <x v="0"/>
    <m/>
  </r>
  <r>
    <n v="2500"/>
    <x v="0"/>
    <n v="4"/>
    <n v="1660"/>
    <n v="1"/>
    <d v="2004-07-02T00:00:00"/>
    <s v="Apartment  5-19 Units"/>
    <n v="24"/>
    <s v="Active Bethel Citizens"/>
    <n v="4220827"/>
    <n v="892625"/>
    <m/>
    <s v="Stone Ridge Apts"/>
    <s v="BARGER CONNECTIONS LLC"/>
    <m/>
    <s v="4175 QUEST DR"/>
    <x v="3"/>
    <s v="Five or more units"/>
    <x v="1"/>
    <s v="Change proposed use code from 5-19 to 20+ units???"/>
    <x v="0"/>
    <m/>
  </r>
  <r>
    <n v="2501"/>
    <x v="0"/>
    <n v="4"/>
    <n v="1662"/>
    <n v="1"/>
    <d v="2004-07-02T00:00:00"/>
    <s v="Apartment  5-19 Units"/>
    <n v="24"/>
    <s v="Active Bethel Citizens"/>
    <n v="4220636"/>
    <n v="892473"/>
    <m/>
    <s v="Stone Ridge Apts"/>
    <s v="BARGER CONNECTIONS LLC"/>
    <m/>
    <s v="4160 QUEST DR"/>
    <x v="3"/>
    <s v="Five or more units"/>
    <x v="1"/>
    <s v="Change proposed use code from 5-19 to 20+ units???"/>
    <x v="0"/>
    <m/>
  </r>
  <r>
    <n v="2502"/>
    <x v="0"/>
    <n v="4"/>
    <n v="1663"/>
    <n v="1"/>
    <d v="2004-07-02T00:00:00"/>
    <s v="Apartment  5-19 Units"/>
    <n v="12"/>
    <s v="Active Bethel Citizens"/>
    <n v="4220860"/>
    <n v="892472"/>
    <m/>
    <s v="Stone Ridge Apts"/>
    <s v="BARGER CONNECTIONS LLC"/>
    <m/>
    <s v="4150 QUEST DR"/>
    <x v="3"/>
    <s v="Five or more units"/>
    <x v="1"/>
    <m/>
    <x v="0"/>
    <m/>
  </r>
  <r>
    <n v="2503"/>
    <x v="0"/>
    <n v="4"/>
    <n v="1004"/>
    <n v="1"/>
    <d v="2004-07-06T00:00:00"/>
    <s v="Single Family Dwelling"/>
    <n v="1"/>
    <s v="Churchill Area Neighbors"/>
    <n v="4223770"/>
    <n v="871239"/>
    <m/>
    <m/>
    <s v="DUNCAN DAVE"/>
    <m/>
    <s v="2917 SUMMIT TERRACE DR"/>
    <x v="3"/>
    <s v="Single-family detached"/>
    <x v="0"/>
    <m/>
    <x v="0"/>
    <m/>
  </r>
  <r>
    <n v="2504"/>
    <x v="0"/>
    <n v="4"/>
    <n v="1702"/>
    <n v="1"/>
    <d v="2004-07-06T00:00:00"/>
    <s v="Single Family Dwelling"/>
    <n v="1"/>
    <s v="Laurel Hill Valley Citizens"/>
    <n v="4250022"/>
    <n v="871074"/>
    <m/>
    <m/>
    <s v="HANLINE WALTER"/>
    <m/>
    <s v="3098 FLORAL HILL DR"/>
    <x v="3"/>
    <s v="Single-family detached"/>
    <x v="0"/>
    <m/>
    <x v="0"/>
    <m/>
  </r>
  <r>
    <n v="2505"/>
    <x v="0"/>
    <n v="4"/>
    <n v="1758"/>
    <n v="1"/>
    <d v="2004-07-06T00:00:00"/>
    <s v="Single Family Dwelling"/>
    <n v="1"/>
    <s v="Crest Drive Citizens Association"/>
    <n v="4234596"/>
    <n v="869497"/>
    <m/>
    <m/>
    <s v="ANSLOW &amp; DEGENEAULT"/>
    <m/>
    <s v="3072 WHITBECK BLVD"/>
    <x v="3"/>
    <s v="Single-family detached"/>
    <x v="0"/>
    <m/>
    <x v="0"/>
    <m/>
  </r>
  <r>
    <n v="2506"/>
    <x v="0"/>
    <n v="4"/>
    <n v="2654"/>
    <n v="1"/>
    <d v="2004-07-06T00:00:00"/>
    <s v="Single Family Dwelling"/>
    <n v="1"/>
    <s v="Cal Young Neighborhood Association"/>
    <n v="4239213"/>
    <n v="888111"/>
    <m/>
    <m/>
    <s v="PRODEN HOMES"/>
    <m/>
    <s v="1293 CRENSHAW RD"/>
    <x v="3"/>
    <s v="Single-family detached"/>
    <x v="0"/>
    <m/>
    <x v="0"/>
    <m/>
  </r>
  <r>
    <n v="2507"/>
    <x v="0"/>
    <n v="4"/>
    <n v="2655"/>
    <n v="1"/>
    <d v="2004-07-06T00:00:00"/>
    <s v="Single Family Dwelling"/>
    <n v="1"/>
    <s v="Cal Young Neighborhood Association"/>
    <n v="4239263"/>
    <n v="888108"/>
    <m/>
    <m/>
    <s v="PRODEN HOMES"/>
    <m/>
    <s v="1289 CRENSHAW RD"/>
    <x v="3"/>
    <s v="Single-family detached"/>
    <x v="0"/>
    <m/>
    <x v="0"/>
    <m/>
  </r>
  <r>
    <n v="2508"/>
    <x v="0"/>
    <n v="4"/>
    <n v="3245"/>
    <n v="1"/>
    <d v="2004-07-06T00:00:00"/>
    <s v="Mfg Home Park or Court"/>
    <n v="1"/>
    <s v="Harlow Neighbors"/>
    <n v="4250971"/>
    <n v="888295"/>
    <m/>
    <s v="Camelot Village"/>
    <s v="BABCOCK HAROLD"/>
    <m/>
    <s v="3700 BABCOCK LN, Unit 131"/>
    <x v="3"/>
    <s v="Single-family detached"/>
    <x v="0"/>
    <m/>
    <x v="0"/>
    <m/>
  </r>
  <r>
    <n v="2509"/>
    <x v="0"/>
    <n v="4"/>
    <n v="611"/>
    <n v="1"/>
    <d v="2004-07-07T00:00:00"/>
    <s v="Single Family Dwelling"/>
    <n v="1"/>
    <s v="Active Bethel Citizens"/>
    <n v="4220468"/>
    <n v="888476"/>
    <m/>
    <m/>
    <s v="REZENTES ROGER J"/>
    <m/>
    <s v="4154 MARSHALL AVE"/>
    <x v="3"/>
    <s v="Single-family detached"/>
    <x v="0"/>
    <m/>
    <x v="0"/>
    <m/>
  </r>
  <r>
    <n v="2510"/>
    <x v="0"/>
    <n v="4"/>
    <n v="2637"/>
    <n v="1"/>
    <d v="2004-07-07T00:00:00"/>
    <s v="Single Family Dwelling"/>
    <n v="1"/>
    <s v="Active Bethel Citizens"/>
    <n v="4216402"/>
    <n v="888269"/>
    <m/>
    <m/>
    <s v="D R HORTON INC"/>
    <m/>
    <s v="1033 THRONE DR"/>
    <x v="3"/>
    <s v="Single-family detached"/>
    <x v="0"/>
    <m/>
    <x v="0"/>
    <m/>
  </r>
  <r>
    <n v="2511"/>
    <x v="0"/>
    <n v="4"/>
    <n v="2638"/>
    <n v="1"/>
    <d v="2004-07-07T00:00:00"/>
    <s v="Single Family Dwelling"/>
    <n v="1"/>
    <s v="Active Bethel Citizens"/>
    <n v="4216634"/>
    <n v="888257"/>
    <m/>
    <m/>
    <s v="D R HORTON INC"/>
    <m/>
    <s v="1037 HOLLOW WAY"/>
    <x v="3"/>
    <s v="Single-family detached"/>
    <x v="0"/>
    <m/>
    <x v="0"/>
    <m/>
  </r>
  <r>
    <n v="2512"/>
    <x v="0"/>
    <n v="4"/>
    <n v="2643"/>
    <n v="1"/>
    <d v="2004-07-07T00:00:00"/>
    <s v="Single Family Dwelling"/>
    <n v="1"/>
    <s v="Active Bethel Citizens"/>
    <n v="4216405"/>
    <n v="888338"/>
    <m/>
    <m/>
    <s v="D R HORTON INC"/>
    <m/>
    <s v="1057 THRONE DR"/>
    <x v="3"/>
    <s v="Single-family detached"/>
    <x v="0"/>
    <m/>
    <x v="0"/>
    <m/>
  </r>
  <r>
    <n v="2513"/>
    <x v="0"/>
    <n v="4"/>
    <n v="2028"/>
    <n v="1"/>
    <d v="2004-07-08T00:00:00"/>
    <s v="Single Family Dwelling"/>
    <n v="1"/>
    <s v="Southeast Neighbors"/>
    <n v="4242014"/>
    <n v="862957"/>
    <m/>
    <m/>
    <s v="PHILLIP PROPERTIES, LLC."/>
    <m/>
    <s v="4524 FOX HOLLOW RD"/>
    <x v="3"/>
    <s v="Single-family detached"/>
    <x v="0"/>
    <m/>
    <x v="0"/>
    <m/>
  </r>
  <r>
    <n v="2514"/>
    <x v="0"/>
    <n v="4"/>
    <n v="2843"/>
    <n v="1"/>
    <d v="2004-07-08T00:00:00"/>
    <s v="Single Family Dwelling"/>
    <n v="1"/>
    <s v="Churchill Area Neighbors"/>
    <n v="4227673"/>
    <n v="868969"/>
    <m/>
    <m/>
    <s v="MADDEN JOHN &amp; NORINE"/>
    <m/>
    <s v="3260 SOUTHVIEW DR"/>
    <x v="3"/>
    <s v="Single-family detached"/>
    <x v="0"/>
    <m/>
    <x v="0"/>
    <m/>
  </r>
  <r>
    <n v="2515"/>
    <x v="0"/>
    <n v="4"/>
    <n v="1261"/>
    <n v="1"/>
    <d v="2004-07-09T00:00:00"/>
    <s v="Single Family Dwelling"/>
    <n v="1"/>
    <s v="Churchill Area Neighbors"/>
    <n v="4228263"/>
    <n v="868919"/>
    <m/>
    <m/>
    <s v="SUAREZ CHRIS"/>
    <m/>
    <s v="3259 MICHAEL LN"/>
    <x v="3"/>
    <s v="Single-family detached"/>
    <x v="0"/>
    <m/>
    <x v="0"/>
    <m/>
  </r>
  <r>
    <n v="2516"/>
    <x v="0"/>
    <n v="4"/>
    <n v="2503"/>
    <n v="1"/>
    <d v="2004-07-09T00:00:00"/>
    <s v="Mfg Home - Not in a Park"/>
    <n v="1"/>
    <s v="Northeast Neighbors"/>
    <n v="4249602"/>
    <n v="893484"/>
    <m/>
    <m/>
    <s v="WARD JACK"/>
    <m/>
    <s v="3220 CRESCENT AVE, Unit 18"/>
    <x v="3"/>
    <s v="Single-family detached"/>
    <x v="0"/>
    <m/>
    <x v="0"/>
    <m/>
  </r>
  <r>
    <n v="2517"/>
    <x v="0"/>
    <n v="4"/>
    <n v="2505"/>
    <n v="1"/>
    <d v="2004-07-09T00:00:00"/>
    <s v="Mfg Home Park or Court"/>
    <n v="1"/>
    <s v="Northeast Neighbors"/>
    <n v="4249602"/>
    <n v="893484"/>
    <m/>
    <m/>
    <s v="WARD JACK"/>
    <m/>
    <s v="3220 CRESCENT AVE, Unit 59"/>
    <x v="3"/>
    <s v="Single-family detached"/>
    <x v="0"/>
    <m/>
    <x v="0"/>
    <m/>
  </r>
  <r>
    <n v="2518"/>
    <x v="0"/>
    <n v="4"/>
    <n v="3101"/>
    <n v="1"/>
    <d v="2004-07-09T00:00:00"/>
    <s v="Mfg Home - Not in a Park"/>
    <n v="1"/>
    <s v="Northeast Neighbors"/>
    <n v="4240404"/>
    <n v="897211"/>
    <m/>
    <m/>
    <s v="STEWART ROCKY &amp; SARAH"/>
    <m/>
    <s v="3092 DELTA PINES DR"/>
    <x v="3"/>
    <s v="Single-family detached"/>
    <x v="0"/>
    <m/>
    <x v="0"/>
    <m/>
  </r>
  <r>
    <n v="2519"/>
    <x v="0"/>
    <n v="4"/>
    <n v="2128"/>
    <n v="1"/>
    <d v="2004-07-12T00:00:00"/>
    <s v="Single Family Dwelling"/>
    <n v="1"/>
    <s v="Southeast Neighbors"/>
    <n v="4247653"/>
    <n v="862607"/>
    <m/>
    <m/>
    <s v="BERKMAN MARVIN I &amp; C L"/>
    <m/>
    <s v="4512 SPRING BLVD"/>
    <x v="3"/>
    <s v="Single-family detached"/>
    <x v="0"/>
    <m/>
    <x v="0"/>
    <m/>
  </r>
  <r>
    <n v="2520"/>
    <x v="0"/>
    <n v="4"/>
    <n v="2501"/>
    <n v="1"/>
    <d v="2004-07-12T00:00:00"/>
    <s v="Single Family Dwelling"/>
    <n v="1"/>
    <s v="Churchill Area Neighbors"/>
    <n v="4223159"/>
    <n v="869245"/>
    <m/>
    <m/>
    <s v="HAGEN RON &amp; MARGUERITE"/>
    <m/>
    <s v="3910 LOS ALTOS LN"/>
    <x v="3"/>
    <s v="Single-family detached"/>
    <x v="0"/>
    <m/>
    <x v="0"/>
    <m/>
  </r>
  <r>
    <n v="2521"/>
    <x v="0"/>
    <n v="4"/>
    <n v="2527"/>
    <n v="1"/>
    <d v="2004-07-12T00:00:00"/>
    <s v="Mfg Home - Not in a Park"/>
    <n v="1"/>
    <s v="Active Bethel Citizens"/>
    <n v="4219445"/>
    <n v="895277"/>
    <m/>
    <m/>
    <s v="LEE LEO"/>
    <m/>
    <s v="2335 WILBUR AVE"/>
    <x v="3"/>
    <s v="Single-family detached"/>
    <x v="0"/>
    <m/>
    <x v="0"/>
    <m/>
  </r>
  <r>
    <n v="2522"/>
    <x v="0"/>
    <n v="4"/>
    <n v="2562"/>
    <n v="1"/>
    <d v="2004-07-12T00:00:00"/>
    <s v="Single Family Dwelling"/>
    <n v="1"/>
    <s v="Southeast Neighbors"/>
    <n v="4237703"/>
    <n v="862332"/>
    <m/>
    <m/>
    <s v="MOODY JOHN T"/>
    <m/>
    <s v="262 ROCKRIDGE LP"/>
    <x v="3"/>
    <s v="Single-family detached"/>
    <x v="0"/>
    <m/>
    <x v="0"/>
    <m/>
  </r>
  <r>
    <n v="2523"/>
    <x v="0"/>
    <n v="4"/>
    <n v="2817"/>
    <n v="1"/>
    <d v="2004-07-12T00:00:00"/>
    <s v="Single Family Dwelling"/>
    <n v="1"/>
    <s v="Churchill Area Neighbors"/>
    <n v="4224259"/>
    <n v="869127"/>
    <m/>
    <m/>
    <s v="BREEDEN BROS INC"/>
    <m/>
    <s v="3401 BENTLEY AVE"/>
    <x v="3"/>
    <s v="Single-family detached"/>
    <x v="0"/>
    <m/>
    <x v="0"/>
    <m/>
  </r>
  <r>
    <n v="2524"/>
    <x v="0"/>
    <n v="4"/>
    <n v="2271"/>
    <n v="1"/>
    <d v="2004-07-13T00:00:00"/>
    <s v="Single Family Dwelling"/>
    <n v="1"/>
    <s v="Santa Clara Community Organization"/>
    <n v="4231502"/>
    <n v="907525"/>
    <m/>
    <s v="Scenic Meadows"/>
    <s v="RUHOFF HOMEBUILDERS INC"/>
    <m/>
    <s v="4479 WENDOVER ST"/>
    <x v="3"/>
    <s v="Single-family detached"/>
    <x v="0"/>
    <m/>
    <x v="0"/>
    <m/>
  </r>
  <r>
    <n v="2525"/>
    <x v="0"/>
    <n v="4"/>
    <n v="2779"/>
    <n v="1"/>
    <d v="2004-07-13T00:00:00"/>
    <s v="Single Family Dwelling"/>
    <n v="1"/>
    <s v="Santa Clara Community Organization"/>
    <n v="4222531"/>
    <n v="902554"/>
    <m/>
    <m/>
    <s v="IVERSON &amp; CO INC"/>
    <m/>
    <s v="3411 GOLDBERRY LN"/>
    <x v="3"/>
    <s v="Single-family detached"/>
    <x v="0"/>
    <m/>
    <x v="0"/>
    <m/>
  </r>
  <r>
    <n v="2526"/>
    <x v="0"/>
    <n v="4"/>
    <n v="2733"/>
    <n v="1"/>
    <d v="2004-07-14T00:00:00"/>
    <s v="Single Family Dwelling"/>
    <n v="1"/>
    <s v="Harlow Neighbors"/>
    <n v="4248360"/>
    <n v="890984"/>
    <m/>
    <m/>
    <s v="PREMIER HOMES"/>
    <m/>
    <s v="1694 PROVINCIAL WAY"/>
    <x v="3"/>
    <s v="Single-family detached"/>
    <x v="0"/>
    <m/>
    <x v="0"/>
    <m/>
  </r>
  <r>
    <n v="2527"/>
    <x v="0"/>
    <n v="4"/>
    <n v="2131"/>
    <n v="1"/>
    <d v="2004-07-15T00:00:00"/>
    <s v="Single Family Dwelling"/>
    <n v="1"/>
    <s v="Santa Clara Community Organization"/>
    <n v="4224841"/>
    <n v="904315"/>
    <m/>
    <m/>
    <s v="COZY HOMES BY TOM WIRFS DBA"/>
    <m/>
    <s v="1024 ARGON AVE"/>
    <x v="3"/>
    <s v="Single-family detached"/>
    <x v="0"/>
    <m/>
    <x v="0"/>
    <m/>
  </r>
  <r>
    <n v="2528"/>
    <x v="0"/>
    <n v="4"/>
    <n v="2398"/>
    <n v="1"/>
    <d v="2004-07-15T00:00:00"/>
    <s v="Single Family Dwelling"/>
    <n v="1"/>
    <s v="Churchill Area Neighbors"/>
    <n v="4227503"/>
    <n v="871990"/>
    <m/>
    <m/>
    <s v="KORINK ROLAND"/>
    <m/>
    <s v="2644 HAWKINS LN"/>
    <x v="3"/>
    <s v="Single-family detached"/>
    <x v="0"/>
    <m/>
    <x v="0"/>
    <m/>
  </r>
  <r>
    <n v="2529"/>
    <x v="0"/>
    <n v="4"/>
    <n v="2535"/>
    <n v="1"/>
    <d v="2004-07-15T00:00:00"/>
    <s v="Single Family Dwelling"/>
    <n v="1"/>
    <s v="Unknown"/>
    <n v="4246142"/>
    <n v="858167"/>
    <m/>
    <m/>
    <s v="DEMERS ROB"/>
    <m/>
    <s v="32502 DILLARD RD"/>
    <x v="3"/>
    <s v="Single-family detached"/>
    <x v="0"/>
    <m/>
    <x v="0"/>
    <m/>
  </r>
  <r>
    <n v="2530"/>
    <x v="0"/>
    <n v="4"/>
    <n v="2778"/>
    <n v="1"/>
    <d v="2004-07-15T00:00:00"/>
    <s v="Apartment  5-19 Units"/>
    <n v="6"/>
    <s v="West University Neighbors"/>
    <n v="4241876"/>
    <n v="875817"/>
    <m/>
    <m/>
    <s v="ANSLOW &amp; DEGENEAULT"/>
    <m/>
    <s v="580 E 17TH AVE, Unit A"/>
    <x v="3"/>
    <s v="Five or more units"/>
    <x v="1"/>
    <m/>
    <x v="1"/>
    <s v="Yes"/>
  </r>
  <r>
    <n v="2531"/>
    <x v="0"/>
    <n v="4"/>
    <n v="2780"/>
    <n v="1"/>
    <d v="2004-07-15T00:00:00"/>
    <s v="Apartment  5-19 Units"/>
    <n v="6"/>
    <s v="West University Neighbors"/>
    <n v="4241778"/>
    <n v="875791"/>
    <m/>
    <m/>
    <s v="ANSLOW &amp; DEGENEAULT"/>
    <m/>
    <s v="1721 PATTERSON ALY, Unit B"/>
    <x v="3"/>
    <s v="Five or more units"/>
    <x v="1"/>
    <m/>
    <x v="1"/>
    <s v="Yes"/>
  </r>
  <r>
    <n v="2532"/>
    <x v="0"/>
    <n v="4"/>
    <n v="2782"/>
    <n v="1"/>
    <d v="2004-07-15T00:00:00"/>
    <s v="Single Family Dwelling"/>
    <n v="1"/>
    <s v="West University Neighbors"/>
    <n v="4241823"/>
    <n v="875786"/>
    <m/>
    <m/>
    <s v="ANSLOW &amp; DEGENEAULT"/>
    <m/>
    <s v="1737 PATTERSON ALY, Unit C"/>
    <x v="3"/>
    <s v="Single-family detached"/>
    <x v="0"/>
    <m/>
    <x v="0"/>
    <s v="Yes"/>
  </r>
  <r>
    <n v="2533"/>
    <x v="0"/>
    <n v="4"/>
    <n v="2910"/>
    <n v="1"/>
    <d v="2004-07-15T00:00:00"/>
    <s v="Single Family Dwelling"/>
    <n v="1"/>
    <s v="Active Bethel Citizens"/>
    <n v="4220401"/>
    <n v="888736"/>
    <m/>
    <m/>
    <s v="WILLIAMS CONSTRUCTION CO"/>
    <m/>
    <s v="4177 MARSHALL AVE"/>
    <x v="3"/>
    <s v="Single-family detached"/>
    <x v="0"/>
    <m/>
    <x v="0"/>
    <m/>
  </r>
  <r>
    <n v="2534"/>
    <x v="0"/>
    <n v="4"/>
    <n v="2967"/>
    <n v="1"/>
    <d v="2004-07-15T00:00:00"/>
    <s v="Single Family Dwelling"/>
    <n v="1"/>
    <s v="Churchill Area Neighbors"/>
    <n v="4227921"/>
    <n v="868516"/>
    <m/>
    <m/>
    <s v="CARLSON SCOTT"/>
    <m/>
    <s v="3135 EARLASUE ST"/>
    <x v="3"/>
    <s v="Single-family detached"/>
    <x v="0"/>
    <m/>
    <x v="0"/>
    <m/>
  </r>
  <r>
    <n v="2535"/>
    <x v="0"/>
    <n v="4"/>
    <n v="2836"/>
    <n v="1"/>
    <d v="2004-07-16T00:00:00"/>
    <s v="Single Family Dwelling"/>
    <n v="1"/>
    <s v="Churchill Area Neighbors"/>
    <n v="4222509"/>
    <n v="869906"/>
    <m/>
    <m/>
    <s v="SOONER CONSTRUCTION CORP"/>
    <m/>
    <s v="4049 BAILEY VIEW DR"/>
    <x v="3"/>
    <s v="Single-family detached"/>
    <x v="0"/>
    <m/>
    <x v="0"/>
    <m/>
  </r>
  <r>
    <n v="2536"/>
    <x v="0"/>
    <n v="4"/>
    <n v="2737"/>
    <n v="1"/>
    <d v="2004-07-19T00:00:00"/>
    <s v="Single Family Dwelling"/>
    <n v="1"/>
    <s v="Churchill Area Neighbors"/>
    <n v="4223068"/>
    <n v="869910"/>
    <m/>
    <m/>
    <s v="CAVANAGH JOSEPH A II &amp; S C"/>
    <m/>
    <s v="3062 SUMMIT SKY BLVD"/>
    <x v="3"/>
    <s v="Single-family detached"/>
    <x v="0"/>
    <m/>
    <x v="0"/>
    <m/>
  </r>
  <r>
    <n v="2537"/>
    <x v="0"/>
    <n v="4"/>
    <n v="2861"/>
    <n v="1"/>
    <d v="2004-07-19T00:00:00"/>
    <s v="Single Family Dwelling"/>
    <n v="1"/>
    <s v="Churchill Area Neighbors"/>
    <n v="4227937"/>
    <n v="869569"/>
    <m/>
    <m/>
    <s v="A J BRANDT CONSTRUCTION"/>
    <m/>
    <s v="3153 HERALD LN"/>
    <x v="3"/>
    <s v="Single-family detached"/>
    <x v="0"/>
    <m/>
    <x v="0"/>
    <m/>
  </r>
  <r>
    <n v="2538"/>
    <x v="0"/>
    <n v="4"/>
    <n v="3506"/>
    <n v="1"/>
    <d v="2004-07-19T00:00:00"/>
    <s v="Mfg Home Park or Court"/>
    <n v="1"/>
    <s v="Santa Clara Community Organization"/>
    <n v="4224439"/>
    <n v="897888"/>
    <m/>
    <s v="Gainsborough MHP"/>
    <s v="FORE-WARD INVESTMENTS INC"/>
    <m/>
    <s v="2437 LANSDOWN RD"/>
    <x v="3"/>
    <s v="Single-family detached"/>
    <x v="0"/>
    <m/>
    <x v="0"/>
    <m/>
  </r>
  <r>
    <n v="2539"/>
    <x v="0"/>
    <n v="4"/>
    <n v="1797"/>
    <n v="1"/>
    <d v="2004-07-20T00:00:00"/>
    <s v="Single Family Dwelling"/>
    <n v="1"/>
    <s v="Harlow Neighbors"/>
    <n v="4250509"/>
    <n v="880738"/>
    <m/>
    <m/>
    <s v="FOGELSTROM CO"/>
    <m/>
    <s v="419 COVEY LN"/>
    <x v="3"/>
    <s v="Single-family detached"/>
    <x v="0"/>
    <m/>
    <x v="0"/>
    <m/>
  </r>
  <r>
    <n v="2540"/>
    <x v="0"/>
    <n v="4"/>
    <n v="2410"/>
    <n v="1"/>
    <d v="2004-07-20T00:00:00"/>
    <s v="Single Family Dwelling"/>
    <n v="1"/>
    <s v="Southeast Neighbors"/>
    <n v="4237154"/>
    <n v="862119"/>
    <m/>
    <m/>
    <s v="GANSEN CONSTRUCTION"/>
    <m/>
    <s v="243 ROCKRIDGE LP"/>
    <x v="3"/>
    <s v="Single-family detached"/>
    <x v="0"/>
    <m/>
    <x v="0"/>
    <m/>
  </r>
  <r>
    <n v="2541"/>
    <x v="0"/>
    <n v="4"/>
    <n v="2945"/>
    <n v="1"/>
    <d v="2004-07-21T00:00:00"/>
    <s v="Single Family Dwelling"/>
    <n v="1"/>
    <s v="Jefferson Westside Neighbors"/>
    <n v="4233422"/>
    <n v="879154"/>
    <m/>
    <m/>
    <s v="HUMPHREY JOSHUA B &amp; JENNY AN"/>
    <m/>
    <s v="937 FILLMORE ST"/>
    <x v="3"/>
    <s v="Single-family detached"/>
    <x v="0"/>
    <m/>
    <x v="0"/>
    <m/>
  </r>
  <r>
    <n v="2542"/>
    <x v="0"/>
    <n v="4"/>
    <n v="690"/>
    <n v="1"/>
    <d v="2004-07-22T00:00:00"/>
    <s v="Single Family Dwelling"/>
    <n v="1"/>
    <s v="Santa Clara Community Organization"/>
    <n v="4231931"/>
    <n v="903758"/>
    <m/>
    <m/>
    <s v="HOUSLEY SCOTT"/>
    <m/>
    <s v="770 DEAN AVE"/>
    <x v="3"/>
    <s v="Single-family detached"/>
    <x v="0"/>
    <m/>
    <x v="0"/>
    <m/>
  </r>
  <r>
    <n v="2543"/>
    <x v="0"/>
    <n v="4"/>
    <n v="3223"/>
    <n v="1"/>
    <d v="2004-07-22T00:00:00"/>
    <s v="Mfg Home - Not in a Park"/>
    <n v="1"/>
    <s v="River Road Community Organization"/>
    <n v="4233127"/>
    <n v="895138"/>
    <m/>
    <m/>
    <s v="HILL MARJORIE JO"/>
    <m/>
    <s v="347 CAROLYN DR"/>
    <x v="3"/>
    <s v="Single-family detached"/>
    <x v="0"/>
    <m/>
    <x v="0"/>
    <m/>
  </r>
  <r>
    <n v="2544"/>
    <x v="0"/>
    <n v="4"/>
    <n v="754"/>
    <n v="1"/>
    <d v="2004-07-23T00:00:00"/>
    <s v="Single Family Dwelling"/>
    <n v="1"/>
    <s v="Active Bethel Citizens"/>
    <n v="4212352"/>
    <n v="892015"/>
    <m/>
    <m/>
    <s v="ANDERSON BRENT"/>
    <m/>
    <s v="1840 HEATH DR"/>
    <x v="3"/>
    <s v="Single-family detached"/>
    <x v="0"/>
    <m/>
    <x v="0"/>
    <m/>
  </r>
  <r>
    <n v="2545"/>
    <x v="0"/>
    <n v="4"/>
    <n v="2639"/>
    <n v="1"/>
    <d v="2004-07-23T00:00:00"/>
    <s v="Single Family Dwelling"/>
    <n v="1"/>
    <s v="Active Bethel Citizens"/>
    <n v="4216392"/>
    <n v="887950"/>
    <m/>
    <m/>
    <s v="D R HORTON INC"/>
    <m/>
    <s v="945 THRONE DR"/>
    <x v="3"/>
    <s v="Single-family detached"/>
    <x v="0"/>
    <m/>
    <x v="0"/>
    <m/>
  </r>
  <r>
    <n v="2546"/>
    <x v="0"/>
    <n v="4"/>
    <n v="2642"/>
    <n v="1"/>
    <d v="2004-07-23T00:00:00"/>
    <s v="Single Family Dwelling"/>
    <n v="1"/>
    <s v="Active Bethel Citizens"/>
    <n v="4216496"/>
    <n v="888266"/>
    <m/>
    <m/>
    <s v="D R HORTON INC"/>
    <m/>
    <s v="1034 HOLLOW WAY"/>
    <x v="3"/>
    <s v="Single-family detached"/>
    <x v="0"/>
    <m/>
    <x v="0"/>
    <m/>
  </r>
  <r>
    <n v="2547"/>
    <x v="0"/>
    <n v="4"/>
    <n v="3512"/>
    <n v="1"/>
    <d v="2004-07-23T00:00:00"/>
    <s v="Mfg Home Park or Court"/>
    <n v="1"/>
    <s v="Active Bethel Citizens"/>
    <n v="4222359"/>
    <n v="885125"/>
    <m/>
    <m/>
    <s v="BROOKDALE LLC"/>
    <m/>
    <s v="3868 ALBAN ST, Unit 19"/>
    <x v="3"/>
    <s v="Single-family detached"/>
    <x v="0"/>
    <m/>
    <x v="0"/>
    <m/>
  </r>
  <r>
    <n v="2548"/>
    <x v="0"/>
    <n v="4"/>
    <n v="3513"/>
    <n v="1"/>
    <d v="2004-07-23T00:00:00"/>
    <s v="Mfg Home Park or Court"/>
    <n v="1"/>
    <s v="Active Bethel Citizens"/>
    <n v="4222359"/>
    <n v="885125"/>
    <m/>
    <m/>
    <s v="BROOKDALE LLC"/>
    <m/>
    <s v="3868 ALBAN ST, Unit 2"/>
    <x v="3"/>
    <s v="Single-family detached"/>
    <x v="0"/>
    <m/>
    <x v="0"/>
    <m/>
  </r>
  <r>
    <n v="2549"/>
    <x v="0"/>
    <n v="4"/>
    <n v="3178"/>
    <n v="1"/>
    <d v="2004-07-26T00:00:00"/>
    <s v="Single Family Dwelling"/>
    <n v="1"/>
    <s v="River Road Community Organization"/>
    <n v="4233311"/>
    <n v="888678"/>
    <m/>
    <m/>
    <s v="HEITMAN CUSTOM HOMES"/>
    <m/>
    <s v="881 JACKIES LN"/>
    <x v="3"/>
    <s v="Single-family detached"/>
    <x v="0"/>
    <m/>
    <x v="0"/>
    <m/>
  </r>
  <r>
    <n v="2550"/>
    <x v="0"/>
    <n v="4"/>
    <n v="3242"/>
    <n v="1"/>
    <d v="2004-07-26T00:00:00"/>
    <s v="Single Family Dwelling"/>
    <n v="1"/>
    <s v="Active Bethel Citizens"/>
    <n v="4212786"/>
    <n v="891847"/>
    <m/>
    <m/>
    <s v="B H ANDERSON CONSTRUCTION"/>
    <m/>
    <s v="5515 KING ARTHUR CT"/>
    <x v="3"/>
    <s v="Single-family detached"/>
    <x v="0"/>
    <m/>
    <x v="0"/>
    <m/>
  </r>
  <r>
    <n v="2551"/>
    <x v="0"/>
    <n v="4"/>
    <n v="2702"/>
    <n v="1"/>
    <d v="2004-07-27T00:00:00"/>
    <s v="Single Family Dwelling"/>
    <n v="1"/>
    <s v="Northeast Neighbors"/>
    <n v="4242963"/>
    <n v="897001"/>
    <m/>
    <m/>
    <s v="MELTEBEKE BUILT"/>
    <m/>
    <s v="2053 LAKEVIEW DR"/>
    <x v="3"/>
    <s v="Single-family detached"/>
    <x v="0"/>
    <m/>
    <x v="0"/>
    <m/>
  </r>
  <r>
    <n v="2552"/>
    <x v="0"/>
    <n v="4"/>
    <n v="2973"/>
    <n v="1"/>
    <d v="2004-07-27T00:00:00"/>
    <s v="Single Family Dwelling"/>
    <n v="1"/>
    <s v="Northeast Neighbors"/>
    <n v="4243021"/>
    <n v="897776"/>
    <m/>
    <m/>
    <s v="MELTEBEKE DAVID"/>
    <m/>
    <s v="2030 LAKE WIND DR"/>
    <x v="3"/>
    <s v="Single-family detached"/>
    <x v="0"/>
    <m/>
    <x v="0"/>
    <m/>
  </r>
  <r>
    <n v="2553"/>
    <x v="0"/>
    <n v="4"/>
    <n v="3185"/>
    <n v="1"/>
    <d v="2004-07-27T00:00:00"/>
    <s v="Single Family Dwelling"/>
    <n v="1"/>
    <s v="Laurel Hill Valley Citizens"/>
    <n v="4250777"/>
    <n v="871527"/>
    <m/>
    <m/>
    <s v="PHILLIPS STEVE"/>
    <m/>
    <s v="2667 AUGUSTA ST"/>
    <x v="3"/>
    <s v="Single-family detached"/>
    <x v="0"/>
    <m/>
    <x v="0"/>
    <m/>
  </r>
  <r>
    <n v="2554"/>
    <x v="0"/>
    <n v="4"/>
    <n v="3603"/>
    <n v="1"/>
    <d v="2004-07-27T00:00:00"/>
    <s v="Mfg Home Park or Court"/>
    <n v="1"/>
    <s v="West Eugene Community Organization"/>
    <n v="4221599"/>
    <n v="877190"/>
    <m/>
    <s v="Churchill Meadows"/>
    <s v="CHURCHILL GROUP LLC"/>
    <m/>
    <s v="1415 S BERTELSEN RD, Unit 30"/>
    <x v="3"/>
    <s v="Single-family detached"/>
    <x v="0"/>
    <m/>
    <x v="0"/>
    <m/>
  </r>
  <r>
    <n v="2555"/>
    <x v="0"/>
    <n v="4"/>
    <n v="2816"/>
    <n v="1"/>
    <d v="2004-07-28T00:00:00"/>
    <s v="Single Family Dwelling"/>
    <n v="1"/>
    <s v="Santa Clara Community Organization"/>
    <n v="4226875"/>
    <n v="907875"/>
    <m/>
    <m/>
    <s v="BREEDEN BROS INC--DUPLICATE"/>
    <m/>
    <s v="88 LARKSMEAD LN"/>
    <x v="3"/>
    <s v="Single-family detached"/>
    <x v="0"/>
    <m/>
    <x v="0"/>
    <m/>
  </r>
  <r>
    <n v="2556"/>
    <x v="0"/>
    <n v="4"/>
    <n v="3240"/>
    <n v="1"/>
    <d v="2004-07-28T00:00:00"/>
    <s v="Single Family Dwelling"/>
    <n v="1"/>
    <s v="Santa Clara Community Organization"/>
    <n v="4227366"/>
    <n v="904143"/>
    <m/>
    <m/>
    <s v="B H ANDERSON CONSTRUCTION"/>
    <m/>
    <s v="3683 LODENQUAI LN"/>
    <x v="3"/>
    <s v="Single-family detached"/>
    <x v="0"/>
    <m/>
    <x v="0"/>
    <m/>
  </r>
  <r>
    <n v="2557"/>
    <x v="0"/>
    <n v="4"/>
    <n v="1476"/>
    <n v="1"/>
    <d v="2004-07-30T00:00:00"/>
    <s v="Single Family Dwelling"/>
    <n v="1"/>
    <s v="Active Bethel Citizens"/>
    <n v="4216618"/>
    <n v="887749"/>
    <m/>
    <m/>
    <s v="D R HORTON INC"/>
    <m/>
    <s v="875 HOLLOW WAY"/>
    <x v="3"/>
    <s v="Single-family detached"/>
    <x v="0"/>
    <m/>
    <x v="0"/>
    <m/>
  </r>
  <r>
    <n v="2558"/>
    <x v="0"/>
    <n v="4"/>
    <n v="1477"/>
    <n v="1"/>
    <d v="2004-07-30T00:00:00"/>
    <s v="Single Family Dwelling"/>
    <n v="1"/>
    <s v="Active Bethel Citizens"/>
    <n v="4216628"/>
    <n v="888004"/>
    <m/>
    <m/>
    <s v="D R HORTON INC"/>
    <m/>
    <s v="977 HOLLOW WAY"/>
    <x v="3"/>
    <s v="Single-family detached"/>
    <x v="0"/>
    <m/>
    <x v="0"/>
    <m/>
  </r>
  <r>
    <n v="2559"/>
    <x v="0"/>
    <n v="4"/>
    <n v="1478"/>
    <n v="1"/>
    <d v="2004-07-30T00:00:00"/>
    <s v="Single Family Dwelling"/>
    <n v="1"/>
    <s v="Active Bethel Citizens"/>
    <n v="4216485"/>
    <n v="887884"/>
    <m/>
    <m/>
    <s v="D R HORTON INC"/>
    <m/>
    <s v="944 HOLLOW WAY"/>
    <x v="3"/>
    <s v="Single-family detached"/>
    <x v="0"/>
    <m/>
    <x v="0"/>
    <m/>
  </r>
  <r>
    <n v="2560"/>
    <x v="0"/>
    <n v="4"/>
    <n v="1855"/>
    <n v="1"/>
    <d v="2004-07-30T00:00:00"/>
    <s v="Single Family Dwelling"/>
    <n v="1"/>
    <s v="Laurel Hill Valley Citizens"/>
    <n v="4251616"/>
    <n v="870991"/>
    <m/>
    <m/>
    <s v="VISIONARY INVESTMENTS II INC"/>
    <m/>
    <s v="2755 PINEROCK DR"/>
    <x v="3"/>
    <s v="Single-family detached"/>
    <x v="0"/>
    <m/>
    <x v="0"/>
    <m/>
  </r>
  <r>
    <n v="2561"/>
    <x v="0"/>
    <n v="4"/>
    <n v="1857"/>
    <n v="1"/>
    <d v="2004-07-30T00:00:00"/>
    <s v="Single Family Dwelling"/>
    <n v="1"/>
    <s v="Laurel Hill Valley Citizens"/>
    <n v="4251634"/>
    <n v="870828"/>
    <m/>
    <m/>
    <s v="VISIONARY INVESTMENTS II INC"/>
    <m/>
    <s v="2777 PINEROCK DR"/>
    <x v="3"/>
    <s v="Single-family detached"/>
    <x v="0"/>
    <m/>
    <x v="0"/>
    <m/>
  </r>
  <r>
    <n v="2562"/>
    <x v="0"/>
    <n v="4"/>
    <n v="1858"/>
    <n v="1"/>
    <d v="2004-07-30T00:00:00"/>
    <s v="Single Family Dwelling"/>
    <n v="1"/>
    <s v="Laurel Hill Valley Citizens"/>
    <n v="4251630"/>
    <n v="870908"/>
    <m/>
    <m/>
    <s v="VISIONARY INVESTMENTS II INC"/>
    <m/>
    <s v="2769 PINEROCK DR"/>
    <x v="3"/>
    <s v="Single-family detached"/>
    <x v="0"/>
    <m/>
    <x v="0"/>
    <m/>
  </r>
  <r>
    <n v="2563"/>
    <x v="0"/>
    <n v="4"/>
    <n v="1859"/>
    <n v="1"/>
    <d v="2004-07-30T00:00:00"/>
    <s v="Single Family Dwelling"/>
    <n v="1"/>
    <s v="Laurel Hill Valley Citizens"/>
    <n v="4251616"/>
    <n v="870949"/>
    <m/>
    <m/>
    <s v="VISIONARY INVESTMENTS II INC"/>
    <m/>
    <s v="2761 PINEROCK DR"/>
    <x v="3"/>
    <s v="Single-family detached"/>
    <x v="0"/>
    <m/>
    <x v="0"/>
    <m/>
  </r>
  <r>
    <n v="2564"/>
    <x v="0"/>
    <n v="4"/>
    <n v="1860"/>
    <n v="1"/>
    <d v="2004-07-30T00:00:00"/>
    <s v="Single Family Dwelling"/>
    <n v="1"/>
    <s v="Laurel Hill Valley Citizens"/>
    <n v="4251624"/>
    <n v="870868"/>
    <m/>
    <m/>
    <s v="VISIONARY INVESTMENTS II INC"/>
    <m/>
    <s v="2773 PINEROCK DR"/>
    <x v="3"/>
    <s v="Single-family detached"/>
    <x v="0"/>
    <m/>
    <x v="0"/>
    <m/>
  </r>
  <r>
    <n v="2565"/>
    <x v="0"/>
    <n v="4"/>
    <n v="2121"/>
    <n v="1"/>
    <d v="2004-07-30T00:00:00"/>
    <s v="Single Family Dwelling"/>
    <n v="1"/>
    <s v="Harlow Neighbors"/>
    <n v="4246379"/>
    <n v="887742"/>
    <m/>
    <m/>
    <s v="COZY HOMES BY TOM WIRFS DBA"/>
    <m/>
    <s v="2768 MALLORY LN"/>
    <x v="3"/>
    <s v="Single-family detached"/>
    <x v="0"/>
    <m/>
    <x v="0"/>
    <m/>
  </r>
  <r>
    <n v="2566"/>
    <x v="0"/>
    <n v="4"/>
    <n v="2122"/>
    <n v="1"/>
    <d v="2004-07-30T00:00:00"/>
    <s v="Single Family Dwelling"/>
    <n v="1"/>
    <s v="Harlow Neighbors"/>
    <n v="4246416"/>
    <n v="887743"/>
    <m/>
    <m/>
    <s v="COZY HOMES BY TOM WIRFS DBA"/>
    <m/>
    <s v="2774 MALLORY LN"/>
    <x v="3"/>
    <s v="Single-family detached"/>
    <x v="0"/>
    <m/>
    <x v="0"/>
    <m/>
  </r>
  <r>
    <n v="2567"/>
    <x v="0"/>
    <n v="4"/>
    <n v="2123"/>
    <n v="1"/>
    <d v="2004-07-30T00:00:00"/>
    <s v="Single Family Dwelling"/>
    <n v="1"/>
    <s v="Harlow Neighbors"/>
    <n v="4246384"/>
    <n v="887853"/>
    <m/>
    <m/>
    <s v="COZY HOMES BY TOM WIRFS DBA"/>
    <m/>
    <s v="2769 MALLORY LN"/>
    <x v="3"/>
    <s v="Single-family detached"/>
    <x v="0"/>
    <m/>
    <x v="0"/>
    <m/>
  </r>
  <r>
    <n v="2568"/>
    <x v="0"/>
    <n v="4"/>
    <n v="2124"/>
    <n v="1"/>
    <d v="2004-07-30T00:00:00"/>
    <s v="Single Family Dwelling"/>
    <n v="1"/>
    <s v="Harlow Neighbors"/>
    <n v="4246347"/>
    <n v="887854"/>
    <m/>
    <m/>
    <s v="COZY HOMES BY TOM WIRFS DBA"/>
    <m/>
    <s v="2755 MALLORY LN"/>
    <x v="3"/>
    <s v="Single-family detached"/>
    <x v="0"/>
    <m/>
    <x v="0"/>
    <m/>
  </r>
  <r>
    <n v="2569"/>
    <x v="0"/>
    <n v="4"/>
    <n v="2125"/>
    <n v="1"/>
    <d v="2004-07-30T00:00:00"/>
    <s v="Single Family Dwelling"/>
    <n v="1"/>
    <s v="Harlow Neighbors"/>
    <n v="4246302"/>
    <n v="887744"/>
    <m/>
    <m/>
    <s v="COZY HOMES BY TOM WIRFS DBA"/>
    <m/>
    <s v="2740 MALLORY LN"/>
    <x v="3"/>
    <s v="Single-family detached"/>
    <x v="0"/>
    <m/>
    <x v="0"/>
    <m/>
  </r>
  <r>
    <n v="2570"/>
    <x v="0"/>
    <n v="4"/>
    <n v="2126"/>
    <n v="1"/>
    <d v="2004-07-30T00:00:00"/>
    <s v="Single Family Dwelling"/>
    <n v="1"/>
    <s v="Harlow Neighbors"/>
    <n v="4246422"/>
    <n v="887851"/>
    <m/>
    <m/>
    <s v="COZY HOMES BY TOM WIRFS DBA"/>
    <m/>
    <s v="2781 MALLORY LN"/>
    <x v="3"/>
    <s v="Single-family detached"/>
    <x v="0"/>
    <m/>
    <x v="0"/>
    <m/>
  </r>
  <r>
    <n v="2571"/>
    <x v="0"/>
    <n v="4"/>
    <n v="2127"/>
    <n v="1"/>
    <d v="2004-07-30T00:00:00"/>
    <s v="Single Family Dwelling"/>
    <n v="1"/>
    <s v="Harlow Neighbors"/>
    <n v="4246339"/>
    <n v="887744"/>
    <m/>
    <m/>
    <s v="COZY HOMES BY TOM WIRFS DBA"/>
    <m/>
    <s v="2752 MALLORY LN"/>
    <x v="3"/>
    <s v="Single-family detached"/>
    <x v="0"/>
    <m/>
    <x v="0"/>
    <m/>
  </r>
  <r>
    <n v="2572"/>
    <x v="0"/>
    <n v="4"/>
    <n v="2634"/>
    <n v="1"/>
    <d v="2004-07-30T00:00:00"/>
    <s v="Single Family Dwelling"/>
    <n v="1"/>
    <s v="Active Bethel Citizens"/>
    <n v="4216406"/>
    <n v="888403"/>
    <m/>
    <m/>
    <s v="D R HORTON INC"/>
    <m/>
    <s v="1069 THRONE DR"/>
    <x v="3"/>
    <s v="Single-family detached"/>
    <x v="0"/>
    <m/>
    <x v="0"/>
    <m/>
  </r>
  <r>
    <n v="2573"/>
    <x v="0"/>
    <n v="4"/>
    <n v="2635"/>
    <n v="1"/>
    <d v="2004-07-30T00:00:00"/>
    <s v="Single Family Dwelling"/>
    <n v="1"/>
    <s v="Active Bethel Citizens"/>
    <n v="4216639"/>
    <n v="888331"/>
    <m/>
    <m/>
    <s v="D R HORTON INC"/>
    <m/>
    <s v="1051 HOLLOW WAY"/>
    <x v="3"/>
    <s v="Single-family detached"/>
    <x v="0"/>
    <m/>
    <x v="0"/>
    <m/>
  </r>
  <r>
    <n v="2574"/>
    <x v="0"/>
    <n v="4"/>
    <n v="2640"/>
    <n v="1"/>
    <d v="2004-07-30T00:00:00"/>
    <s v="Single Family Dwelling"/>
    <n v="1"/>
    <s v="Active Bethel Citizens"/>
    <n v="4216486"/>
    <n v="888010"/>
    <m/>
    <m/>
    <s v="D R HORTON INC"/>
    <m/>
    <s v="984 HOLLOW WAY"/>
    <x v="3"/>
    <s v="Single-family detached"/>
    <x v="0"/>
    <m/>
    <x v="0"/>
    <m/>
  </r>
  <r>
    <n v="2575"/>
    <x v="0"/>
    <n v="4"/>
    <n v="2641"/>
    <n v="1"/>
    <d v="2004-07-30T00:00:00"/>
    <s v="Single Family Dwelling"/>
    <n v="1"/>
    <s v="Active Bethel Citizens"/>
    <n v="4216641"/>
    <n v="888405"/>
    <m/>
    <m/>
    <s v="D R HORTON INC"/>
    <m/>
    <s v="1065 HOLLOW WAY"/>
    <x v="3"/>
    <s v="Single-family detached"/>
    <x v="0"/>
    <m/>
    <x v="0"/>
    <m/>
  </r>
  <r>
    <n v="2576"/>
    <x v="0"/>
    <n v="4"/>
    <n v="2705"/>
    <n v="1"/>
    <d v="2004-07-30T00:00:00"/>
    <s v="Single Family Dwelling"/>
    <n v="1"/>
    <s v="Santa Clara Community Organization"/>
    <n v="4231563"/>
    <n v="898454"/>
    <m/>
    <m/>
    <s v="NEDCO CORP"/>
    <m/>
    <s v="2642 MIMI ST"/>
    <x v="3"/>
    <s v="Single-family detached"/>
    <x v="0"/>
    <m/>
    <x v="0"/>
    <m/>
  </r>
  <r>
    <n v="2577"/>
    <x v="0"/>
    <n v="4"/>
    <n v="2707"/>
    <n v="1"/>
    <d v="2004-07-30T00:00:00"/>
    <s v="Single Family Dwelling"/>
    <n v="1"/>
    <s v="Santa Clara Community Organization"/>
    <n v="4231563"/>
    <n v="898490"/>
    <m/>
    <m/>
    <s v="NEDCO CORP"/>
    <m/>
    <s v="2646 MIMI ST"/>
    <x v="3"/>
    <s v="Single-family detached"/>
    <x v="0"/>
    <m/>
    <x v="0"/>
    <m/>
  </r>
  <r>
    <n v="2578"/>
    <x v="0"/>
    <n v="4"/>
    <n v="2709"/>
    <n v="1"/>
    <d v="2004-07-30T00:00:00"/>
    <s v="Single Family Dwelling"/>
    <n v="1"/>
    <s v="Santa Clara Community Organization"/>
    <n v="4231563"/>
    <n v="898532"/>
    <m/>
    <m/>
    <s v="NEDCO CORP"/>
    <m/>
    <s v="2660 MIMI ST"/>
    <x v="3"/>
    <s v="Single-family detached"/>
    <x v="0"/>
    <m/>
    <x v="0"/>
    <m/>
  </r>
  <r>
    <n v="2579"/>
    <x v="0"/>
    <n v="4"/>
    <n v="2711"/>
    <n v="1"/>
    <d v="2004-07-30T00:00:00"/>
    <s v="Single Family Dwelling"/>
    <n v="1"/>
    <s v="Santa Clara Community Organization"/>
    <n v="4231563"/>
    <n v="898573"/>
    <m/>
    <m/>
    <s v="NEDCO CORP"/>
    <m/>
    <s v="2664 MIMI ST"/>
    <x v="3"/>
    <s v="Single-family detached"/>
    <x v="0"/>
    <m/>
    <x v="0"/>
    <m/>
  </r>
  <r>
    <n v="2580"/>
    <x v="0"/>
    <n v="4"/>
    <n v="3154"/>
    <n v="1"/>
    <d v="2004-07-30T00:00:00"/>
    <s v="Single Family Dwelling"/>
    <n v="1"/>
    <s v="Santa Clara Community Organization"/>
    <n v="4222577"/>
    <n v="902277"/>
    <m/>
    <m/>
    <s v="IVERSON &amp; CO INC"/>
    <m/>
    <s v="1340 CHARDONNAY LN"/>
    <x v="3"/>
    <s v="Single-family detached"/>
    <x v="0"/>
    <m/>
    <x v="0"/>
    <m/>
  </r>
  <r>
    <n v="2581"/>
    <x v="0"/>
    <n v="4"/>
    <n v="3224"/>
    <n v="1"/>
    <d v="2004-07-30T00:00:00"/>
    <s v="Secondary Dwelling Unit"/>
    <n v="1"/>
    <s v="Santa Clara Community Organization"/>
    <n v="4228324"/>
    <n v="903935"/>
    <m/>
    <m/>
    <s v="MOLD ERIK K &amp; TASHA M"/>
    <m/>
    <s v="115 IRVINGTON DR, Unit A"/>
    <x v="3"/>
    <s v="Single-family detached"/>
    <x v="0"/>
    <m/>
    <x v="0"/>
    <m/>
  </r>
  <r>
    <n v="2582"/>
    <x v="0"/>
    <n v="4"/>
    <n v="3313"/>
    <n v="1"/>
    <d v="2004-07-30T00:00:00"/>
    <s v="Single Family Dwelling"/>
    <n v="1"/>
    <s v="Active Bethel Citizens"/>
    <n v="4216508"/>
    <n v="888606"/>
    <m/>
    <m/>
    <s v="D R HORTON INC"/>
    <m/>
    <s v="1092 HOLLOW WAY"/>
    <x v="3"/>
    <s v="Single-family detached"/>
    <x v="0"/>
    <m/>
    <x v="0"/>
    <m/>
  </r>
  <r>
    <n v="2583"/>
    <x v="0"/>
    <n v="4"/>
    <n v="3314"/>
    <n v="1"/>
    <d v="2004-07-30T00:00:00"/>
    <s v="Single Family Dwelling"/>
    <n v="1"/>
    <s v="Active Bethel Citizens"/>
    <n v="4216634"/>
    <n v="888187"/>
    <m/>
    <m/>
    <s v="D R HORTON INC"/>
    <m/>
    <s v="1023 HOLLOW WAY"/>
    <x v="3"/>
    <s v="Single-family detached"/>
    <x v="0"/>
    <m/>
    <x v="0"/>
    <m/>
  </r>
  <r>
    <n v="2584"/>
    <x v="0"/>
    <n v="4"/>
    <n v="3315"/>
    <n v="1"/>
    <d v="2004-07-30T00:00:00"/>
    <s v="Single Family Dwelling"/>
    <n v="1"/>
    <s v="Active Bethel Citizens"/>
    <n v="4216408"/>
    <n v="888472"/>
    <m/>
    <m/>
    <s v="D R HORTON INC"/>
    <m/>
    <s v="1075 THRONE DR"/>
    <x v="3"/>
    <s v="Single-family detached"/>
    <x v="0"/>
    <m/>
    <x v="0"/>
    <m/>
  </r>
  <r>
    <n v="2585"/>
    <x v="0"/>
    <n v="4"/>
    <n v="3316"/>
    <n v="1"/>
    <d v="2004-07-30T00:00:00"/>
    <s v="Single Family Dwelling"/>
    <n v="1"/>
    <s v="Active Bethel Citizens"/>
    <n v="4216417"/>
    <n v="888610"/>
    <m/>
    <m/>
    <s v="D R HORTON INC"/>
    <m/>
    <s v="1093 THRONE DR"/>
    <x v="3"/>
    <s v="Single-family detached"/>
    <x v="0"/>
    <m/>
    <x v="0"/>
    <m/>
  </r>
  <r>
    <n v="2586"/>
    <x v="0"/>
    <n v="4"/>
    <n v="3317"/>
    <n v="1"/>
    <d v="2004-07-30T00:00:00"/>
    <s v="Single Family Dwelling"/>
    <n v="1"/>
    <s v="Active Bethel Citizens"/>
    <n v="4216647"/>
    <n v="888613"/>
    <m/>
    <m/>
    <s v="D R HORTON INC"/>
    <m/>
    <s v="1095 HOLLOW WAY"/>
    <x v="3"/>
    <s v="Single-family detached"/>
    <x v="0"/>
    <m/>
    <x v="0"/>
    <m/>
  </r>
  <r>
    <n v="2587"/>
    <x v="0"/>
    <n v="4"/>
    <n v="3666"/>
    <n v="1"/>
    <d v="2004-07-30T00:00:00"/>
    <s v="Mfg Home Park or Court"/>
    <n v="1"/>
    <s v="Active Bethel Citizens"/>
    <n v="4220215"/>
    <n v="885248"/>
    <m/>
    <s v="Roosevelt Acres"/>
    <s v="EMERALD LIFESTYLE HOMES"/>
    <m/>
    <s v="4175 FERGUS AVE, Unit 14"/>
    <x v="3"/>
    <s v="Single-family detached"/>
    <x v="0"/>
    <m/>
    <x v="0"/>
    <m/>
  </r>
  <r>
    <n v="2588"/>
    <x v="0"/>
    <n v="4"/>
    <n v="3667"/>
    <n v="1"/>
    <d v="2004-07-30T00:00:00"/>
    <s v="Mfg Home Park or Court"/>
    <n v="1"/>
    <s v="Active Bethel Citizens"/>
    <n v="4220215"/>
    <n v="885248"/>
    <m/>
    <s v="Roosevelt Acres"/>
    <s v="EMERALD LIFESTYLE HOMES"/>
    <m/>
    <s v="4175 FERGUS AVE, Unit 19"/>
    <x v="3"/>
    <s v="Single-family detached"/>
    <x v="0"/>
    <m/>
    <x v="0"/>
    <m/>
  </r>
  <r>
    <n v="2589"/>
    <x v="0"/>
    <n v="4"/>
    <n v="593"/>
    <n v="1"/>
    <d v="2004-08-02T00:00:00"/>
    <s v="Single Family Dwelling"/>
    <n v="1"/>
    <s v="Southeast Neighbors"/>
    <n v="4237303"/>
    <n v="860322"/>
    <m/>
    <m/>
    <s v="DAVIS STEPHEN"/>
    <m/>
    <s v="74 CONSTANTINE PL"/>
    <x v="3"/>
    <s v="Single-family detached"/>
    <x v="0"/>
    <m/>
    <x v="0"/>
    <m/>
  </r>
  <r>
    <n v="2590"/>
    <x v="0"/>
    <n v="4"/>
    <n v="2267"/>
    <n v="1"/>
    <d v="2004-08-02T00:00:00"/>
    <s v="Mfg Home - Not in a Park"/>
    <n v="1"/>
    <s v="Active Bethel Citizens"/>
    <n v="4214822"/>
    <n v="890156"/>
    <m/>
    <m/>
    <s v="EUGENE SALES CENTER"/>
    <m/>
    <s v="5423 OLYMPIC CIR"/>
    <x v="3"/>
    <s v="Single-family detached"/>
    <x v="0"/>
    <m/>
    <x v="0"/>
    <m/>
  </r>
  <r>
    <n v="2591"/>
    <x v="0"/>
    <n v="4"/>
    <n v="2713"/>
    <n v="1"/>
    <d v="2004-08-02T00:00:00"/>
    <s v="Single Family Dwelling"/>
    <n v="1"/>
    <s v="Santa Clara Community Organization"/>
    <n v="4231716"/>
    <n v="898565"/>
    <m/>
    <m/>
    <s v="NEDCO CORP"/>
    <m/>
    <s v="2653 MIMI ST"/>
    <x v="3"/>
    <s v="Single-family detached"/>
    <x v="0"/>
    <m/>
    <x v="0"/>
    <m/>
  </r>
  <r>
    <n v="2592"/>
    <x v="0"/>
    <n v="4"/>
    <n v="2714"/>
    <n v="1"/>
    <d v="2004-08-02T00:00:00"/>
    <s v="Single Family Dwelling"/>
    <n v="1"/>
    <s v="Santa Clara Community Organization"/>
    <n v="4231673"/>
    <n v="898514"/>
    <m/>
    <m/>
    <s v="NEDCO CORP"/>
    <m/>
    <s v="2635 MIMI ST"/>
    <x v="3"/>
    <s v="Single-family detached"/>
    <x v="0"/>
    <m/>
    <x v="0"/>
    <m/>
  </r>
  <r>
    <n v="2593"/>
    <x v="0"/>
    <n v="4"/>
    <n v="2715"/>
    <n v="1"/>
    <d v="2004-08-02T00:00:00"/>
    <s v="Single Family Dwelling"/>
    <n v="1"/>
    <s v="Santa Clara Community Organization"/>
    <n v="4231718"/>
    <n v="898400"/>
    <m/>
    <m/>
    <s v="NEDCO CORP"/>
    <m/>
    <s v="2617 MIMI ST"/>
    <x v="3"/>
    <s v="Single-family detached"/>
    <x v="0"/>
    <m/>
    <x v="0"/>
    <m/>
  </r>
  <r>
    <n v="2594"/>
    <x v="0"/>
    <n v="4"/>
    <n v="2716"/>
    <n v="1"/>
    <d v="2004-08-02T00:00:00"/>
    <s v="Single Family Dwelling"/>
    <n v="1"/>
    <s v="Santa Clara Community Organization"/>
    <n v="4231677"/>
    <n v="898346"/>
    <m/>
    <m/>
    <s v="NEDCO CORP"/>
    <m/>
    <s v="2613 MIMI ST"/>
    <x v="3"/>
    <s v="Single-family detached"/>
    <x v="0"/>
    <m/>
    <x v="0"/>
    <m/>
  </r>
  <r>
    <n v="2595"/>
    <x v="0"/>
    <n v="4"/>
    <n v="2717"/>
    <n v="1"/>
    <d v="2004-08-02T00:00:00"/>
    <s v="Single Family Dwelling"/>
    <n v="1"/>
    <s v="Santa Clara Community Organization"/>
    <n v="4231735"/>
    <n v="898346"/>
    <m/>
    <m/>
    <s v="NEDCO CORP"/>
    <m/>
    <s v="2615 MIMI ST"/>
    <x v="3"/>
    <s v="Single-family detached"/>
    <x v="0"/>
    <m/>
    <x v="0"/>
    <m/>
  </r>
  <r>
    <n v="2596"/>
    <x v="0"/>
    <n v="4"/>
    <n v="2718"/>
    <n v="1"/>
    <d v="2004-08-02T00:00:00"/>
    <s v="Single Family Dwelling"/>
    <n v="1"/>
    <s v="Santa Clara Community Organization"/>
    <n v="4231675"/>
    <n v="898567"/>
    <m/>
    <m/>
    <s v="NEDCO CORP"/>
    <m/>
    <s v="2657 MIMI ST"/>
    <x v="3"/>
    <s v="Single-family detached"/>
    <x v="0"/>
    <m/>
    <x v="0"/>
    <m/>
  </r>
  <r>
    <n v="2597"/>
    <x v="0"/>
    <n v="4"/>
    <n v="2719"/>
    <n v="1"/>
    <d v="2004-08-02T00:00:00"/>
    <s v="Single Family Dwelling"/>
    <n v="1"/>
    <s v="Santa Clara Community Organization"/>
    <n v="4231709"/>
    <n v="898513"/>
    <m/>
    <m/>
    <s v="NEDCO CORP"/>
    <m/>
    <s v="2637 MIMI ST"/>
    <x v="3"/>
    <s v="Single-family detached"/>
    <x v="0"/>
    <m/>
    <x v="0"/>
    <m/>
  </r>
  <r>
    <n v="2598"/>
    <x v="0"/>
    <n v="4"/>
    <n v="2720"/>
    <n v="1"/>
    <d v="2004-08-02T00:00:00"/>
    <s v="Single Family Dwelling"/>
    <n v="1"/>
    <s v="Santa Clara Community Organization"/>
    <n v="4231669"/>
    <n v="898443"/>
    <m/>
    <m/>
    <s v="NEDCO CORP"/>
    <m/>
    <s v="2633 MIMI ST"/>
    <x v="3"/>
    <s v="Single-family detached"/>
    <x v="0"/>
    <m/>
    <x v="0"/>
    <m/>
  </r>
  <r>
    <n v="2599"/>
    <x v="0"/>
    <n v="4"/>
    <n v="2721"/>
    <n v="1"/>
    <d v="2004-08-02T00:00:00"/>
    <s v="Single Family Dwelling"/>
    <n v="1"/>
    <s v="Santa Clara Community Organization"/>
    <n v="4231668"/>
    <n v="898398"/>
    <m/>
    <m/>
    <s v="NEDCO CORP"/>
    <m/>
    <s v="2631 MIMI ST"/>
    <x v="3"/>
    <s v="Single-family detached"/>
    <x v="0"/>
    <m/>
    <x v="0"/>
    <m/>
  </r>
  <r>
    <n v="2600"/>
    <x v="0"/>
    <n v="4"/>
    <n v="3136"/>
    <n v="1"/>
    <d v="2004-08-02T00:00:00"/>
    <s v="Single Family Dwelling"/>
    <n v="1"/>
    <s v="Churchill Area Neighbors"/>
    <n v="4227947"/>
    <n v="868852"/>
    <m/>
    <m/>
    <s v="HIATT MICHAEL"/>
    <m/>
    <s v="3283 JAYHAWK CT"/>
    <x v="3"/>
    <s v="Single-family detached"/>
    <x v="0"/>
    <m/>
    <x v="0"/>
    <m/>
  </r>
  <r>
    <n v="2601"/>
    <x v="0"/>
    <n v="4"/>
    <n v="3137"/>
    <n v="1"/>
    <d v="2004-08-02T00:00:00"/>
    <s v="Single Family Dwelling"/>
    <n v="1"/>
    <s v="Churchill Area Neighbors"/>
    <n v="4227781"/>
    <n v="868766"/>
    <m/>
    <m/>
    <s v="STAPLETON NATHAN"/>
    <m/>
    <s v="3294 JAYHAWK CT"/>
    <x v="3"/>
    <s v="Single-family detached"/>
    <x v="0"/>
    <m/>
    <x v="0"/>
    <m/>
  </r>
  <r>
    <n v="2602"/>
    <x v="0"/>
    <n v="4"/>
    <n v="688"/>
    <n v="1"/>
    <d v="2004-08-03T00:00:00"/>
    <s v="Single Family Dwelling"/>
    <n v="1"/>
    <s v="Santa Clara Community Organization"/>
    <n v="4231915"/>
    <n v="903640"/>
    <m/>
    <m/>
    <s v="BROTEN ROBERT"/>
    <m/>
    <s v="3685 KENDRA ST"/>
    <x v="3"/>
    <s v="Single-family detached"/>
    <x v="0"/>
    <m/>
    <x v="0"/>
    <m/>
  </r>
  <r>
    <n v="2603"/>
    <x v="0"/>
    <n v="4"/>
    <n v="2833"/>
    <n v="1"/>
    <d v="2004-08-03T00:00:00"/>
    <s v="Single Family Dwelling"/>
    <n v="1"/>
    <s v="Santa Clara Community Organization"/>
    <n v="4231685"/>
    <n v="899898"/>
    <m/>
    <m/>
    <s v="OREGON ESTATES LLC"/>
    <m/>
    <s v="454 SALTY WAY"/>
    <x v="3"/>
    <s v="Single-family detached"/>
    <x v="0"/>
    <m/>
    <x v="0"/>
    <m/>
  </r>
  <r>
    <n v="2604"/>
    <x v="0"/>
    <n v="4"/>
    <n v="2814"/>
    <n v="1"/>
    <d v="2004-08-05T00:00:00"/>
    <s v="Single Family Dwelling"/>
    <n v="1"/>
    <s v="Churchill Area Neighbors"/>
    <n v="4223658"/>
    <n v="870424"/>
    <m/>
    <m/>
    <s v="COOPER DUANE"/>
    <m/>
    <s v="2997 SUMMIT SKY BLVD"/>
    <x v="3"/>
    <s v="Single-family detached"/>
    <x v="0"/>
    <m/>
    <x v="0"/>
    <m/>
  </r>
  <r>
    <n v="2605"/>
    <x v="0"/>
    <n v="4"/>
    <n v="2870"/>
    <n v="1"/>
    <d v="2004-08-05T00:00:00"/>
    <s v="Single Family Dwelling"/>
    <n v="1"/>
    <s v="Churchill Area Neighbors"/>
    <n v="4224426"/>
    <n v="869281"/>
    <m/>
    <m/>
    <s v="BREEDEN BROS INC--DUPLICATE"/>
    <m/>
    <s v="3408 BENTLEY AVE"/>
    <x v="3"/>
    <s v="Single-family detached"/>
    <x v="0"/>
    <m/>
    <x v="0"/>
    <m/>
  </r>
  <r>
    <n v="2606"/>
    <x v="0"/>
    <n v="4"/>
    <n v="3298"/>
    <n v="1"/>
    <d v="2004-08-05T00:00:00"/>
    <s v="Single Family Dwelling"/>
    <n v="1"/>
    <s v="Active Bethel Citizens"/>
    <n v="4223250"/>
    <n v="891886"/>
    <m/>
    <m/>
    <s v="EDGAR JOE"/>
    <m/>
    <s v="3725 DOVE LN"/>
    <x v="3"/>
    <s v="Single-family detached"/>
    <x v="0"/>
    <m/>
    <x v="0"/>
    <m/>
  </r>
  <r>
    <n v="2607"/>
    <x v="0"/>
    <n v="4"/>
    <n v="3300"/>
    <n v="1"/>
    <d v="2004-08-05T00:00:00"/>
    <s v="Single Family Dwelling"/>
    <n v="1"/>
    <s v="Active Bethel Citizens"/>
    <n v="4223253"/>
    <n v="891786"/>
    <m/>
    <m/>
    <s v="EDGAR JOE"/>
    <m/>
    <s v="3729 DOVE LN"/>
    <x v="3"/>
    <s v="Single-family detached"/>
    <x v="0"/>
    <m/>
    <x v="0"/>
    <m/>
  </r>
  <r>
    <n v="2608"/>
    <x v="0"/>
    <n v="4"/>
    <n v="684"/>
    <n v="1"/>
    <d v="2004-08-10T00:00:00"/>
    <s v="Single Family Dwelling"/>
    <n v="1"/>
    <s v="Santa Clara Community Organization"/>
    <n v="4231861"/>
    <n v="903652"/>
    <m/>
    <m/>
    <s v="DAVIS PAT &amp; STEPHANIE"/>
    <m/>
    <s v="3679 KENDRA ST"/>
    <x v="3"/>
    <s v="Single-family detached"/>
    <x v="0"/>
    <m/>
    <x v="0"/>
    <m/>
  </r>
  <r>
    <n v="2609"/>
    <x v="0"/>
    <n v="4"/>
    <n v="2565"/>
    <n v="1"/>
    <d v="2004-08-10T00:00:00"/>
    <s v="Single Family Dwelling"/>
    <n v="1"/>
    <s v="River Road Community Organization"/>
    <n v="4227461"/>
    <n v="894721"/>
    <m/>
    <m/>
    <s v="ANDREASON JOHN R"/>
    <m/>
    <s v="1733 HEMLOCK ST"/>
    <x v="3"/>
    <s v="Single-family detached"/>
    <x v="0"/>
    <m/>
    <x v="0"/>
    <m/>
  </r>
  <r>
    <n v="2610"/>
    <x v="0"/>
    <n v="4"/>
    <n v="3095"/>
    <n v="1"/>
    <d v="2004-08-10T00:00:00"/>
    <s v="Single Family Dwelling"/>
    <n v="1"/>
    <s v="Northeast Neighbors"/>
    <n v="4250571"/>
    <n v="894140"/>
    <m/>
    <m/>
    <s v="FUTURE B HOMES INC"/>
    <m/>
    <s v="3326 WILMINGTON CT"/>
    <x v="3"/>
    <s v="Single-family detached"/>
    <x v="0"/>
    <m/>
    <x v="0"/>
    <m/>
  </r>
  <r>
    <n v="2611"/>
    <x v="0"/>
    <n v="4"/>
    <n v="3096"/>
    <n v="1"/>
    <d v="2004-08-10T00:00:00"/>
    <s v="Single Family Dwelling"/>
    <n v="1"/>
    <s v="Northeast Neighbors"/>
    <n v="4250471"/>
    <n v="893863"/>
    <m/>
    <m/>
    <s v="FUTURE B HOMES INC"/>
    <m/>
    <s v="3302 ROANOKE AVE"/>
    <x v="3"/>
    <s v="Single-family detached"/>
    <x v="0"/>
    <m/>
    <x v="0"/>
    <m/>
  </r>
  <r>
    <n v="2612"/>
    <x v="0"/>
    <n v="4"/>
    <n v="3134"/>
    <n v="1"/>
    <d v="2004-08-11T00:00:00"/>
    <s v="Single Family Dwelling"/>
    <n v="1"/>
    <s v="Churchill Area Neighbors"/>
    <n v="4227521"/>
    <n v="869353"/>
    <m/>
    <m/>
    <s v="THORNTON BRAD"/>
    <m/>
    <s v="3284 BLACKTAIL DR"/>
    <x v="3"/>
    <s v="Single-family detached"/>
    <x v="0"/>
    <m/>
    <x v="0"/>
    <m/>
  </r>
  <r>
    <n v="2613"/>
    <x v="0"/>
    <n v="4"/>
    <n v="3424"/>
    <n v="1"/>
    <d v="2004-08-11T00:00:00"/>
    <s v="Secondary Dwelling Unit"/>
    <n v="1"/>
    <s v="Amazon Neighbors Association"/>
    <n v="4242492"/>
    <n v="872125"/>
    <m/>
    <m/>
    <s v="RAINES PATRICIA"/>
    <m/>
    <s v="2575 HILYARD ST, Unit A"/>
    <x v="3"/>
    <s v="Single-family detached"/>
    <x v="0"/>
    <m/>
    <x v="0"/>
    <m/>
  </r>
  <r>
    <n v="2614"/>
    <x v="0"/>
    <n v="4"/>
    <n v="3914"/>
    <n v="1"/>
    <d v="2004-08-11T00:00:00"/>
    <s v="Mfg Home Park or Court"/>
    <n v="1"/>
    <s v="Active Bethel Citizens"/>
    <n v="4222359"/>
    <n v="885125"/>
    <m/>
    <m/>
    <s v="BROOKDALE LLC"/>
    <m/>
    <s v="3868 ALBAN ST, Unit 25"/>
    <x v="3"/>
    <s v="Single-family detached"/>
    <x v="0"/>
    <m/>
    <x v="0"/>
    <m/>
  </r>
  <r>
    <n v="2615"/>
    <x v="0"/>
    <n v="4"/>
    <n v="3511"/>
    <n v="1"/>
    <d v="2004-08-12T00:00:00"/>
    <s v="Single Family Dwelling"/>
    <n v="1"/>
    <s v="Goodpasture Island Neighbors"/>
    <n v="4236954"/>
    <n v="894183"/>
    <m/>
    <m/>
    <s v="BRUCE WIECHERT CUSTOM HOMES"/>
    <m/>
    <s v="3443 LAKESIDE DR"/>
    <x v="3"/>
    <s v="Single-family detached"/>
    <x v="0"/>
    <m/>
    <x v="0"/>
    <m/>
  </r>
  <r>
    <n v="2616"/>
    <x v="0"/>
    <n v="4"/>
    <n v="2432"/>
    <n v="1"/>
    <d v="2004-08-13T00:00:00"/>
    <s v="Duplex or 2-Family Hs"/>
    <n v="2"/>
    <s v="River Road Community Organization"/>
    <n v="4226605"/>
    <n v="891711"/>
    <m/>
    <m/>
    <s v="SMITH BENJAMIN"/>
    <m/>
    <s v="892 KELLY LN"/>
    <x v="3"/>
    <s v="Two to four units"/>
    <x v="1"/>
    <s v="changed proposed units from 1 to 2."/>
    <x v="0"/>
    <m/>
  </r>
  <r>
    <n v="2617"/>
    <x v="0"/>
    <n v="4"/>
    <n v="3398"/>
    <n v="1"/>
    <d v="2004-08-16T00:00:00"/>
    <s v="Single Family Dwelling"/>
    <n v="1"/>
    <s v="Santa Clara Community Organization"/>
    <n v="4222365"/>
    <n v="902408"/>
    <m/>
    <m/>
    <s v="IVERSON &amp; CO INC"/>
    <m/>
    <s v="1359 CHARDONNAY LN"/>
    <x v="3"/>
    <s v="Single-family detached"/>
    <x v="0"/>
    <m/>
    <x v="0"/>
    <m/>
  </r>
  <r>
    <n v="2618"/>
    <x v="0"/>
    <n v="4"/>
    <n v="3536"/>
    <n v="1"/>
    <d v="2004-08-16T00:00:00"/>
    <s v="Single Family Dwelling"/>
    <n v="1"/>
    <s v="Harlow Neighbors"/>
    <n v="4248522"/>
    <n v="890215"/>
    <m/>
    <m/>
    <s v="QUALITY HOMES"/>
    <m/>
    <s v="3074 WILLAKENZIE RD"/>
    <x v="3"/>
    <s v="Single-family detached"/>
    <x v="0"/>
    <m/>
    <x v="0"/>
    <m/>
  </r>
  <r>
    <n v="2619"/>
    <x v="0"/>
    <n v="4"/>
    <n v="2559"/>
    <n v="1"/>
    <d v="2004-08-17T00:00:00"/>
    <s v="Single Family Dwelling"/>
    <n v="1"/>
    <s v="Active Bethel Citizens"/>
    <n v="4217180"/>
    <n v="894525"/>
    <m/>
    <m/>
    <s v="TYNDALL JEFFREY DOUGLAS (JEFF)"/>
    <m/>
    <s v="2242 BLUE HERON LN"/>
    <x v="3"/>
    <s v="Single-family detached"/>
    <x v="0"/>
    <m/>
    <x v="0"/>
    <m/>
  </r>
  <r>
    <n v="2620"/>
    <x v="0"/>
    <n v="4"/>
    <n v="2997"/>
    <n v="1"/>
    <d v="2004-08-18T00:00:00"/>
    <s v="Single Family Dwelling"/>
    <n v="1"/>
    <s v="Northeast Neighbors"/>
    <n v="4250716"/>
    <n v="893880"/>
    <m/>
    <m/>
    <s v="ANSLOW &amp; DEGENEAULT"/>
    <m/>
    <s v="3346 ROANOKE AVE"/>
    <x v="3"/>
    <s v="Single-family detached"/>
    <x v="0"/>
    <m/>
    <x v="0"/>
    <m/>
  </r>
  <r>
    <n v="2621"/>
    <x v="0"/>
    <n v="4"/>
    <n v="3021"/>
    <n v="1"/>
    <d v="2004-08-18T00:00:00"/>
    <s v="Single Family Dwelling"/>
    <n v="1"/>
    <s v="Northeast Neighbors"/>
    <n v="4250633"/>
    <n v="893883"/>
    <m/>
    <m/>
    <s v="ANSLOW &amp; DEGENEAULT"/>
    <m/>
    <s v="3330 ROANOKE AVE"/>
    <x v="3"/>
    <s v="Single-family detached"/>
    <x v="0"/>
    <m/>
    <x v="0"/>
    <m/>
  </r>
  <r>
    <n v="2622"/>
    <x v="0"/>
    <n v="4"/>
    <n v="3127"/>
    <n v="1"/>
    <d v="2004-08-18T00:00:00"/>
    <s v="Single Family Dwelling"/>
    <n v="1"/>
    <s v="Churchill Area Neighbors"/>
    <n v="4224083"/>
    <n v="870154"/>
    <m/>
    <m/>
    <s v="BREEDEN BROS INC"/>
    <m/>
    <s v="3352 BENTLEY AVE"/>
    <x v="3"/>
    <s v="Single-family detached"/>
    <x v="0"/>
    <m/>
    <x v="0"/>
    <m/>
  </r>
  <r>
    <n v="2623"/>
    <x v="0"/>
    <n v="4"/>
    <n v="3198"/>
    <n v="1"/>
    <d v="2004-08-18T00:00:00"/>
    <s v="Single Family Dwelling"/>
    <n v="1"/>
    <s v="Northeast Neighbors"/>
    <n v="4250270"/>
    <n v="894304"/>
    <m/>
    <m/>
    <s v="ANSLOW &amp; DEGENEAULT"/>
    <m/>
    <s v="2644 CUMBERLAND DR"/>
    <x v="3"/>
    <s v="Single-family detached"/>
    <x v="0"/>
    <m/>
    <x v="0"/>
    <m/>
  </r>
  <r>
    <n v="2624"/>
    <x v="0"/>
    <n v="4"/>
    <n v="3433"/>
    <n v="1"/>
    <d v="2004-08-18T00:00:00"/>
    <s v="Single Family Dwelling"/>
    <n v="1"/>
    <s v="Northeast Neighbors"/>
    <n v="4250554"/>
    <n v="893872"/>
    <m/>
    <m/>
    <s v="FUTURE B HOMES INC"/>
    <m/>
    <s v="3324 ROANOKE AVE"/>
    <x v="3"/>
    <s v="Single-family detached"/>
    <x v="0"/>
    <m/>
    <x v="0"/>
    <m/>
  </r>
  <r>
    <n v="2625"/>
    <x v="0"/>
    <n v="4"/>
    <n v="3612"/>
    <n v="1"/>
    <d v="2004-08-18T00:00:00"/>
    <s v="Single Family Dwelling"/>
    <n v="1"/>
    <s v="Active Bethel Citizens"/>
    <n v="4216467"/>
    <n v="887457"/>
    <m/>
    <m/>
    <s v="D R HORTON INC"/>
    <m/>
    <s v="830 HOLLOW WAY"/>
    <x v="3"/>
    <s v="Single-family detached"/>
    <x v="0"/>
    <m/>
    <x v="0"/>
    <m/>
  </r>
  <r>
    <n v="2626"/>
    <x v="0"/>
    <n v="4"/>
    <n v="3175"/>
    <n v="1"/>
    <d v="2004-08-19T00:00:00"/>
    <s v="Single Family Dwelling"/>
    <n v="1"/>
    <s v="Southeast Neighbors"/>
    <n v="4246046"/>
    <n v="863307"/>
    <m/>
    <m/>
    <s v="NICE JOSHUA &amp; LISA"/>
    <m/>
    <s v="1776 E 43RD AVE"/>
    <x v="3"/>
    <s v="Single-family detached"/>
    <x v="0"/>
    <m/>
    <x v="0"/>
    <m/>
  </r>
  <r>
    <n v="2627"/>
    <x v="0"/>
    <n v="4"/>
    <n v="3535"/>
    <n v="1"/>
    <d v="2004-08-19T00:00:00"/>
    <s v="Single Family Dwelling"/>
    <n v="1"/>
    <s v="Harlow Neighbors"/>
    <n v="4248426"/>
    <n v="890296"/>
    <m/>
    <m/>
    <s v="QUALITY HOMES"/>
    <m/>
    <s v="3066 WILLAKENZIE RD"/>
    <x v="3"/>
    <s v="Single-family detached"/>
    <x v="0"/>
    <m/>
    <x v="0"/>
    <m/>
  </r>
  <r>
    <n v="2628"/>
    <x v="0"/>
    <n v="4"/>
    <n v="569"/>
    <n v="1"/>
    <d v="2004-08-20T00:00:00"/>
    <s v="Secondary Dwelling Unit"/>
    <n v="1"/>
    <s v="Jefferson Westside Neighbors"/>
    <n v="4234925"/>
    <n v="877067"/>
    <m/>
    <m/>
    <s v="BETH GIL"/>
    <m/>
    <s v="1455 TYLER ST, Unit A"/>
    <x v="3"/>
    <s v="Single-family detached"/>
    <x v="0"/>
    <m/>
    <x v="0"/>
    <m/>
  </r>
  <r>
    <n v="2629"/>
    <x v="0"/>
    <n v="4"/>
    <n v="2441"/>
    <n v="1"/>
    <d v="2004-08-20T00:00:00"/>
    <s v="Single Family Dwelling"/>
    <n v="1"/>
    <s v="Cal Young Neighborhood Association"/>
    <n v="4240448"/>
    <n v="887792"/>
    <m/>
    <m/>
    <s v="WETZEL MARY ALICE"/>
    <m/>
    <s v="414 SPYGLASS DR"/>
    <x v="3"/>
    <s v="Single-family detached"/>
    <x v="0"/>
    <m/>
    <x v="0"/>
    <m/>
  </r>
  <r>
    <n v="2630"/>
    <x v="0"/>
    <n v="4"/>
    <n v="3306"/>
    <n v="1"/>
    <d v="2004-08-20T00:00:00"/>
    <s v="Single Family Dwelling"/>
    <n v="1"/>
    <s v="Laurel Hill Valley Citizens"/>
    <n v="4251325"/>
    <n v="871228"/>
    <m/>
    <m/>
    <s v="WILSON TODD A"/>
    <m/>
    <s v="2712 PINEROCK DR"/>
    <x v="3"/>
    <s v="Single-family detached"/>
    <x v="0"/>
    <m/>
    <x v="0"/>
    <m/>
  </r>
  <r>
    <n v="2631"/>
    <x v="0"/>
    <n v="4"/>
    <n v="3088"/>
    <n v="1"/>
    <d v="2004-08-23T00:00:00"/>
    <s v="Single Family Dwelling"/>
    <n v="1"/>
    <s v="Cal Young Neighborhood Association"/>
    <n v="4243718"/>
    <n v="891207"/>
    <m/>
    <m/>
    <s v="SMITH JEANNE LOUISE"/>
    <m/>
    <s v="2168 JEPPESEN ACRES RD"/>
    <x v="3"/>
    <s v="Single-family detached"/>
    <x v="0"/>
    <m/>
    <x v="0"/>
    <m/>
  </r>
  <r>
    <n v="2632"/>
    <x v="0"/>
    <n v="4"/>
    <n v="3380"/>
    <n v="1"/>
    <d v="2004-08-23T00:00:00"/>
    <s v="Single Family Dwelling"/>
    <n v="1"/>
    <s v="Laurel Hill Valley Citizens"/>
    <n v="4251433"/>
    <n v="871294"/>
    <m/>
    <m/>
    <s v="RAKOCZY/WELKER ENTERPRISES"/>
    <m/>
    <s v="2711 PINEROCK DR"/>
    <x v="3"/>
    <s v="Single-family detached"/>
    <x v="0"/>
    <m/>
    <x v="0"/>
    <m/>
  </r>
  <r>
    <n v="2633"/>
    <x v="0"/>
    <n v="4"/>
    <n v="3482"/>
    <n v="1"/>
    <d v="2004-08-23T00:00:00"/>
    <s v="Single Family Dwelling"/>
    <n v="1"/>
    <s v="Santa Clara Community Organization"/>
    <n v="4231645"/>
    <n v="899836"/>
    <m/>
    <m/>
    <s v="OREGON ESTATES LLC"/>
    <m/>
    <s v="460 SALTY WAY"/>
    <x v="3"/>
    <s v="Single-family detached"/>
    <x v="0"/>
    <m/>
    <x v="0"/>
    <m/>
  </r>
  <r>
    <n v="2634"/>
    <x v="0"/>
    <n v="4"/>
    <n v="3611"/>
    <n v="1"/>
    <d v="2004-08-24T00:00:00"/>
    <s v="Single Family Dwelling"/>
    <n v="1"/>
    <s v="Active Bethel Citizens"/>
    <n v="4216475"/>
    <n v="887646"/>
    <m/>
    <m/>
    <s v="D R HORTON INC"/>
    <m/>
    <s v="864 HOLLOW WAY"/>
    <x v="3"/>
    <s v="Single-family detached"/>
    <x v="0"/>
    <m/>
    <x v="0"/>
    <m/>
  </r>
  <r>
    <n v="2635"/>
    <x v="0"/>
    <n v="4"/>
    <n v="3613"/>
    <n v="1"/>
    <d v="2004-08-24T00:00:00"/>
    <s v="Single Family Dwelling"/>
    <n v="1"/>
    <s v="Active Bethel Citizens"/>
    <n v="4216642"/>
    <n v="888474"/>
    <m/>
    <m/>
    <s v="D R HORTON INC"/>
    <m/>
    <s v="1073 HOLLOW WAY"/>
    <x v="3"/>
    <s v="Single-family detached"/>
    <x v="0"/>
    <m/>
    <x v="0"/>
    <m/>
  </r>
  <r>
    <n v="2636"/>
    <x v="0"/>
    <n v="4"/>
    <n v="3615"/>
    <n v="1"/>
    <d v="2004-08-24T00:00:00"/>
    <s v="Single Family Dwelling"/>
    <n v="1"/>
    <s v="Active Bethel Citizens"/>
    <n v="4216501"/>
    <n v="888467"/>
    <m/>
    <m/>
    <s v="D R HORTON INC"/>
    <m/>
    <s v="1064 HOLLOW WAY"/>
    <x v="3"/>
    <s v="Single-family detached"/>
    <x v="0"/>
    <m/>
    <x v="0"/>
    <m/>
  </r>
  <r>
    <n v="2637"/>
    <x v="0"/>
    <n v="4"/>
    <n v="3616"/>
    <n v="1"/>
    <d v="2004-08-24T00:00:00"/>
    <s v="Single Family Dwelling"/>
    <n v="1"/>
    <s v="Active Bethel Citizens"/>
    <n v="4216477"/>
    <n v="887714"/>
    <m/>
    <m/>
    <s v="D R HORTON INC"/>
    <m/>
    <s v="872 HOLLOW WAY"/>
    <x v="3"/>
    <s v="Single-family detached"/>
    <x v="0"/>
    <m/>
    <x v="0"/>
    <m/>
  </r>
  <r>
    <n v="2638"/>
    <x v="0"/>
    <n v="4"/>
    <n v="3617"/>
    <n v="1"/>
    <d v="2004-08-24T00:00:00"/>
    <s v="Single Family Dwelling"/>
    <n v="1"/>
    <s v="Active Bethel Citizens"/>
    <n v="4216413"/>
    <n v="888541"/>
    <m/>
    <m/>
    <s v="D R HORTON INC"/>
    <m/>
    <s v="1081 THRONE DR"/>
    <x v="3"/>
    <s v="Single-family detached"/>
    <x v="0"/>
    <m/>
    <x v="0"/>
    <m/>
  </r>
  <r>
    <n v="2639"/>
    <x v="0"/>
    <n v="4"/>
    <n v="3618"/>
    <n v="1"/>
    <d v="2004-08-24T00:00:00"/>
    <s v="Single Family Dwelling"/>
    <n v="1"/>
    <s v="Active Bethel Citizens"/>
    <n v="4216643"/>
    <n v="888543"/>
    <m/>
    <m/>
    <s v="D R HORTON INC"/>
    <m/>
    <s v="1087 HOLLOW WAY"/>
    <x v="3"/>
    <s v="Single-family detached"/>
    <x v="0"/>
    <m/>
    <x v="0"/>
    <m/>
  </r>
  <r>
    <n v="2640"/>
    <x v="0"/>
    <n v="4"/>
    <n v="3675"/>
    <n v="1"/>
    <d v="2004-08-24T00:00:00"/>
    <s v="Single Family Dwelling"/>
    <n v="1"/>
    <s v="Churchill Area Neighbors"/>
    <n v="4227791"/>
    <n v="869218"/>
    <m/>
    <m/>
    <s v="KISE TERRY &amp; NANETTE"/>
    <m/>
    <s v="3222 JAYHAWK CT"/>
    <x v="3"/>
    <s v="Single-family detached"/>
    <x v="0"/>
    <m/>
    <x v="0"/>
    <m/>
  </r>
  <r>
    <n v="2641"/>
    <x v="0"/>
    <n v="4"/>
    <n v="3018"/>
    <n v="1"/>
    <d v="2004-08-25T00:00:00"/>
    <s v="Single Family Dwelling"/>
    <n v="1"/>
    <s v="Northeast Neighbors"/>
    <n v="4250675"/>
    <n v="894155"/>
    <m/>
    <m/>
    <s v="ANSLOW &amp; DEGENEAULT"/>
    <m/>
    <s v="3344 WILMINGTON CT"/>
    <x v="3"/>
    <s v="Single-family detached"/>
    <x v="0"/>
    <m/>
    <x v="0"/>
    <m/>
  </r>
  <r>
    <n v="2642"/>
    <x v="0"/>
    <n v="4"/>
    <n v="3102"/>
    <n v="1"/>
    <d v="2004-08-26T00:00:00"/>
    <s v="Secondary Dwelling Unit"/>
    <n v="1"/>
    <s v="Churchill Area Neighbors"/>
    <n v="4229505"/>
    <n v="871698"/>
    <m/>
    <m/>
    <s v="KELTON EILEEN M"/>
    <m/>
    <s v="2336 W 28TH AVE, Unit A"/>
    <x v="3"/>
    <s v="Single-family detached"/>
    <x v="0"/>
    <m/>
    <x v="0"/>
    <m/>
  </r>
  <r>
    <n v="2643"/>
    <x v="0"/>
    <n v="4"/>
    <n v="3975"/>
    <n v="1"/>
    <d v="2004-08-26T00:00:00"/>
    <s v="Single Family Dwelling"/>
    <n v="1"/>
    <s v="Santa Clara Community Organization"/>
    <n v="4222454"/>
    <n v="902262"/>
    <m/>
    <m/>
    <s v="IVERSON &amp; CO INC"/>
    <m/>
    <s v="1354 CHARDONNAY LN"/>
    <x v="3"/>
    <s v="Single-family detached"/>
    <x v="0"/>
    <m/>
    <x v="0"/>
    <m/>
  </r>
  <r>
    <n v="2644"/>
    <x v="0"/>
    <n v="4"/>
    <n v="623"/>
    <n v="1"/>
    <d v="2004-08-27T00:00:00"/>
    <s v="Single Family Dwelling"/>
    <n v="1"/>
    <s v="Active Bethel Citizens"/>
    <n v="4212351"/>
    <n v="891930"/>
    <m/>
    <m/>
    <s v="ANDERSON BRENT"/>
    <m/>
    <s v="1828 HEATH DR"/>
    <x v="3"/>
    <s v="Single-family detached"/>
    <x v="0"/>
    <m/>
    <x v="0"/>
    <m/>
  </r>
  <r>
    <n v="2645"/>
    <x v="0"/>
    <n v="4"/>
    <n v="904"/>
    <n v="1"/>
    <d v="2004-08-27T00:00:00"/>
    <s v="Single Family Dwelling"/>
    <n v="1"/>
    <s v="Active Bethel Citizens"/>
    <n v="4212351"/>
    <n v="891975"/>
    <m/>
    <m/>
    <s v="ANDERSON BRENT"/>
    <m/>
    <s v="1834 HEATH DR"/>
    <x v="3"/>
    <s v="Single-family detached"/>
    <x v="0"/>
    <m/>
    <x v="0"/>
    <m/>
  </r>
  <r>
    <n v="2646"/>
    <x v="0"/>
    <n v="4"/>
    <n v="3561"/>
    <n v="1"/>
    <d v="2004-08-27T00:00:00"/>
    <s v="Single Family Dwelling"/>
    <n v="1"/>
    <s v="Laurel Hill Valley Citizens"/>
    <n v="4251847"/>
    <n v="871641"/>
    <m/>
    <m/>
    <s v="FORSYTH LANCE"/>
    <m/>
    <s v="2613 LAUREL HILL DR"/>
    <x v="3"/>
    <s v="Single-family detached"/>
    <x v="0"/>
    <m/>
    <x v="0"/>
    <m/>
  </r>
  <r>
    <n v="2647"/>
    <x v="0"/>
    <n v="4"/>
    <n v="3562"/>
    <n v="1"/>
    <d v="2004-08-27T00:00:00"/>
    <s v="Single Family Dwelling"/>
    <n v="1"/>
    <s v="Laurel Hill Valley Citizens"/>
    <n v="4251846"/>
    <n v="871580"/>
    <m/>
    <m/>
    <s v="FORSYTH CONSTRUCTION"/>
    <m/>
    <s v="2615 LAUREL HILL DR"/>
    <x v="3"/>
    <s v="Single-family detached"/>
    <x v="0"/>
    <m/>
    <x v="0"/>
    <m/>
  </r>
  <r>
    <n v="2648"/>
    <x v="0"/>
    <n v="4"/>
    <n v="3606"/>
    <n v="1"/>
    <d v="2004-08-30T00:00:00"/>
    <s v="Single Family Dwelling"/>
    <n v="1"/>
    <s v="Churchill Area Neighbors"/>
    <n v="4223974"/>
    <n v="870128"/>
    <m/>
    <m/>
    <s v="BREEDEN BROS INC"/>
    <m/>
    <s v="3351 BENTLEY AVE"/>
    <x v="3"/>
    <s v="Single-family detached"/>
    <x v="0"/>
    <m/>
    <x v="0"/>
    <m/>
  </r>
  <r>
    <n v="2649"/>
    <x v="0"/>
    <n v="4"/>
    <n v="3819"/>
    <n v="1"/>
    <d v="2004-08-30T00:00:00"/>
    <s v="Single Family Dwelling"/>
    <n v="1"/>
    <s v="Churchill Area Neighbors"/>
    <n v="4224325"/>
    <n v="870143"/>
    <m/>
    <m/>
    <s v="BREEDEN BROS INC--DUPLICATE"/>
    <m/>
    <s v="3335 BENTLEY AVE"/>
    <x v="3"/>
    <s v="Single-family detached"/>
    <x v="0"/>
    <m/>
    <x v="0"/>
    <m/>
  </r>
  <r>
    <n v="2650"/>
    <x v="0"/>
    <n v="4"/>
    <n v="2947"/>
    <n v="1"/>
    <d v="2004-08-31T00:00:00"/>
    <s v="Single Family Dwelling"/>
    <n v="1"/>
    <s v="Northeast Neighbors"/>
    <n v="4242863"/>
    <n v="899341"/>
    <m/>
    <m/>
    <s v="CHERRY STEVE &amp; TAMARA"/>
    <m/>
    <s v="3610 STERLING WOODS DR"/>
    <x v="3"/>
    <s v="Single-family detached"/>
    <x v="0"/>
    <m/>
    <x v="0"/>
    <m/>
  </r>
  <r>
    <n v="2651"/>
    <x v="0"/>
    <n v="4"/>
    <n v="3126"/>
    <n v="1"/>
    <d v="2004-08-31T00:00:00"/>
    <s v="Single Family Dwelling"/>
    <n v="1"/>
    <s v="River Road Community Organization"/>
    <n v="4230243"/>
    <n v="894866"/>
    <m/>
    <m/>
    <s v="CYR ALEXANDRA &amp; BRIAN"/>
    <m/>
    <s v="200 KOURT DR"/>
    <x v="3"/>
    <s v="Single-family detached"/>
    <x v="0"/>
    <m/>
    <x v="0"/>
    <m/>
  </r>
  <r>
    <n v="2652"/>
    <x v="0"/>
    <n v="4"/>
    <n v="3486"/>
    <n v="1"/>
    <d v="2004-08-31T00:00:00"/>
    <s v="Single Family Dwelling"/>
    <n v="1"/>
    <s v="Santa Clara Community Organization"/>
    <n v="4232030"/>
    <n v="899620"/>
    <m/>
    <m/>
    <s v="CRESCENT HOMES INC"/>
    <m/>
    <s v="2824 SUMMER LN"/>
    <x v="3"/>
    <s v="Single-family detached"/>
    <x v="0"/>
    <m/>
    <x v="0"/>
    <m/>
  </r>
  <r>
    <n v="2653"/>
    <x v="0"/>
    <n v="4"/>
    <n v="2916"/>
    <n v="1"/>
    <d v="2004-09-01T00:00:00"/>
    <s v="Condo, Row or Townhouse"/>
    <n v="1"/>
    <s v="Churchill Area Neighbors"/>
    <n v="4225603"/>
    <n v="871602"/>
    <m/>
    <m/>
    <s v="KILBY &amp; SONNEN PROJECT LLC"/>
    <m/>
    <s v="3724 COLONY OAKS DR"/>
    <x v="3"/>
    <s v="Single-family attached"/>
    <x v="1"/>
    <m/>
    <x v="0"/>
    <m/>
  </r>
  <r>
    <n v="2654"/>
    <x v="0"/>
    <n v="4"/>
    <n v="3796"/>
    <n v="1"/>
    <d v="2004-09-01T00:00:00"/>
    <s v="Single Family Dwelling"/>
    <n v="1"/>
    <s v="Industrial Corridor Community Organization"/>
    <n v="4220409"/>
    <n v="901794"/>
    <m/>
    <m/>
    <s v="WEBB JIM &amp; SLOCUM-WEBB SUSAN"/>
    <m/>
    <s v="29932 CAROL AVE"/>
    <x v="3"/>
    <s v="Single-family detached"/>
    <x v="0"/>
    <m/>
    <x v="0"/>
    <m/>
  </r>
  <r>
    <n v="2655"/>
    <x v="0"/>
    <n v="4"/>
    <n v="3867"/>
    <n v="1"/>
    <d v="2004-09-02T00:00:00"/>
    <s v="Single Family Dwelling"/>
    <n v="1"/>
    <s v="Northeast Neighbors"/>
    <n v="4242722"/>
    <n v="897203"/>
    <m/>
    <m/>
    <s v="MELTEBEKE CONSTRUCTION DBA"/>
    <m/>
    <s v="2006 LAKELAND WAY"/>
    <x v="3"/>
    <s v="Single-family detached"/>
    <x v="0"/>
    <m/>
    <x v="0"/>
    <m/>
  </r>
  <r>
    <n v="2656"/>
    <x v="0"/>
    <n v="4"/>
    <n v="3243"/>
    <n v="1"/>
    <d v="2004-09-03T00:00:00"/>
    <s v="Single Family Dwelling"/>
    <n v="1"/>
    <s v="Northeast Neighbors"/>
    <n v="4243389"/>
    <n v="901087"/>
    <m/>
    <m/>
    <s v="RUHOFF HOMEBUILDERS INC"/>
    <m/>
    <s v="3994 MIRROR POND WAY"/>
    <x v="3"/>
    <s v="Single-family detached"/>
    <x v="0"/>
    <m/>
    <x v="0"/>
    <m/>
  </r>
  <r>
    <n v="2657"/>
    <x v="0"/>
    <n v="4"/>
    <n v="3902"/>
    <n v="1"/>
    <d v="2004-09-03T00:00:00"/>
    <s v="Single Family Dwelling"/>
    <n v="1"/>
    <s v="Churchill Area Neighbors"/>
    <n v="4223294"/>
    <n v="869011"/>
    <m/>
    <m/>
    <s v="PHILLIPS SCOTT &amp; JULIANNE"/>
    <m/>
    <s v="3155 SUMMIT SKY BLVD"/>
    <x v="3"/>
    <s v="Single-family detached"/>
    <x v="0"/>
    <m/>
    <x v="0"/>
    <m/>
  </r>
  <r>
    <n v="2658"/>
    <x v="0"/>
    <n v="4"/>
    <n v="3397"/>
    <n v="1"/>
    <d v="2004-09-07T00:00:00"/>
    <s v="Single Family Dwelling"/>
    <n v="1"/>
    <s v="Santa Clara Community Organization"/>
    <n v="4222358"/>
    <n v="902685"/>
    <m/>
    <m/>
    <s v="IVERSON &amp; CO INC"/>
    <m/>
    <s v="3422 GOLDBERRY LN"/>
    <x v="3"/>
    <s v="Single-family detached"/>
    <x v="0"/>
    <m/>
    <x v="0"/>
    <m/>
  </r>
  <r>
    <n v="2659"/>
    <x v="0"/>
    <n v="4"/>
    <n v="3734"/>
    <n v="1"/>
    <d v="2004-09-07T00:00:00"/>
    <s v="Single Family Dwelling"/>
    <n v="1"/>
    <s v="Churchill Area Neighbors"/>
    <n v="4228008"/>
    <n v="869193"/>
    <m/>
    <m/>
    <s v="GIANSANTE JOE"/>
    <m/>
    <s v="3227 JAYHAWK CT"/>
    <x v="3"/>
    <s v="Single-family detached"/>
    <x v="0"/>
    <m/>
    <x v="0"/>
    <m/>
  </r>
  <r>
    <n v="2660"/>
    <x v="0"/>
    <n v="4"/>
    <n v="3401"/>
    <n v="1"/>
    <d v="2004-09-08T00:00:00"/>
    <s v="Single Family Dwelling"/>
    <n v="1"/>
    <s v="Crest Drive Citizens Association"/>
    <n v="4237622"/>
    <n v="870485"/>
    <m/>
    <m/>
    <s v="TJM INVESTMENTS INC"/>
    <m/>
    <s v="486 W 29TH AVE"/>
    <x v="3"/>
    <s v="Single-family detached"/>
    <x v="0"/>
    <m/>
    <x v="0"/>
    <m/>
  </r>
  <r>
    <n v="2661"/>
    <x v="0"/>
    <n v="4"/>
    <n v="3678"/>
    <n v="1"/>
    <d v="2004-09-08T00:00:00"/>
    <s v="Single Family Dwelling"/>
    <n v="1"/>
    <s v="Southeast Neighbors"/>
    <n v="4240003"/>
    <n v="865482"/>
    <m/>
    <m/>
    <s v="PHILLIP PROPERTIES, LLC."/>
    <m/>
    <s v="3962 HIGH ST"/>
    <x v="3"/>
    <s v="Single-family detached"/>
    <x v="0"/>
    <m/>
    <x v="0"/>
    <m/>
  </r>
  <r>
    <n v="2662"/>
    <x v="0"/>
    <n v="4"/>
    <n v="3700"/>
    <n v="1"/>
    <d v="2004-09-08T00:00:00"/>
    <s v="Single Family Dwelling"/>
    <n v="1"/>
    <s v="Southeast Neighbors"/>
    <n v="4242127"/>
    <n v="862990"/>
    <m/>
    <m/>
    <s v="PHILLIP PROPERTIES, LLC."/>
    <m/>
    <s v="4506 FOX HOLLOW RD"/>
    <x v="3"/>
    <s v="Single-family detached"/>
    <x v="0"/>
    <m/>
    <x v="0"/>
    <m/>
  </r>
  <r>
    <n v="2715"/>
    <x v="0"/>
    <n v="4"/>
    <n v="4368"/>
    <n v="1"/>
    <d v="2004-10-12T00:00:00"/>
    <s v="Single Family Dwelling"/>
    <n v="1"/>
    <s v="Active Bethel Citizens"/>
    <n v="4216655"/>
    <n v="888744"/>
    <m/>
    <m/>
    <s v="D R HORTON INC"/>
    <m/>
    <s v="4829 STAGECOACH RD"/>
    <x v="3"/>
    <s v="Single-family detached"/>
    <x v="0"/>
    <m/>
    <x v="0"/>
    <m/>
  </r>
  <r>
    <n v="2716"/>
    <x v="0"/>
    <n v="4"/>
    <n v="4540"/>
    <n v="1"/>
    <d v="2004-10-12T00:00:00"/>
    <s v="Single Family Dwelling"/>
    <n v="1"/>
    <s v="Northeast Neighbors"/>
    <n v="4242478"/>
    <n v="896767"/>
    <m/>
    <m/>
    <s v="MARVIN KNUTSON &amp; SONS"/>
    <m/>
    <s v="1944 LAKEVIEW DR"/>
    <x v="3"/>
    <s v="Single-family detached"/>
    <x v="0"/>
    <m/>
    <x v="0"/>
    <m/>
  </r>
  <r>
    <n v="2717"/>
    <x v="0"/>
    <n v="4"/>
    <n v="4747"/>
    <n v="1"/>
    <d v="2004-10-12T00:00:00"/>
    <s v="Single Family Dwelling"/>
    <n v="1"/>
    <s v="Active Bethel Citizens"/>
    <n v="4216469"/>
    <n v="887519"/>
    <m/>
    <m/>
    <s v="D R HORTON INC"/>
    <m/>
    <s v="840 HOLLOW WAY"/>
    <x v="3"/>
    <s v="Single-family detached"/>
    <x v="0"/>
    <m/>
    <x v="0"/>
    <m/>
  </r>
  <r>
    <n v="2718"/>
    <x v="0"/>
    <n v="4"/>
    <n v="4748"/>
    <n v="1"/>
    <d v="2004-10-12T00:00:00"/>
    <s v="Single Family Dwelling"/>
    <n v="1"/>
    <s v="Active Bethel Citizens"/>
    <n v="4216504"/>
    <n v="888535"/>
    <m/>
    <m/>
    <s v="D R HORTON INC"/>
    <m/>
    <s v="1082 HOLLOW WAY"/>
    <x v="3"/>
    <s v="Single-family detached"/>
    <x v="0"/>
    <m/>
    <x v="0"/>
    <m/>
  </r>
  <r>
    <n v="2719"/>
    <x v="0"/>
    <n v="4"/>
    <n v="4749"/>
    <n v="1"/>
    <d v="2004-10-12T00:00:00"/>
    <s v="Single Family Dwelling"/>
    <n v="1"/>
    <s v="Active Bethel Citizens"/>
    <n v="4216501"/>
    <n v="888399"/>
    <m/>
    <m/>
    <s v="D R HORTON INC"/>
    <m/>
    <s v="1058 HOLLOW WAY"/>
    <x v="3"/>
    <s v="Single-family detached"/>
    <x v="0"/>
    <m/>
    <x v="0"/>
    <m/>
  </r>
  <r>
    <n v="2720"/>
    <x v="0"/>
    <n v="4"/>
    <n v="4961"/>
    <n v="1"/>
    <d v="2004-10-12T00:00:00"/>
    <s v="Mfg Home Park or Court"/>
    <n v="1"/>
    <s v="Active Bethel Citizens"/>
    <n v="4222359"/>
    <n v="885125"/>
    <m/>
    <s v="Brookdale"/>
    <s v="BROOKDALE LLC"/>
    <m/>
    <s v="3868 ALBAN ST, Unit 12"/>
    <x v="3"/>
    <s v="Single-family detached"/>
    <x v="0"/>
    <m/>
    <x v="0"/>
    <m/>
  </r>
  <r>
    <n v="2721"/>
    <x v="0"/>
    <n v="4"/>
    <n v="4962"/>
    <n v="1"/>
    <d v="2004-10-12T00:00:00"/>
    <s v="Mfg Home Park or Court"/>
    <n v="1"/>
    <s v="Active Bethel Citizens"/>
    <n v="4222359"/>
    <n v="885125"/>
    <m/>
    <s v="Brookdale"/>
    <s v="BROOKDALE LLC"/>
    <m/>
    <s v="3868 ALBAN ST, Unit 17"/>
    <x v="3"/>
    <s v="Single-family detached"/>
    <x v="0"/>
    <m/>
    <x v="0"/>
    <m/>
  </r>
  <r>
    <n v="2722"/>
    <x v="0"/>
    <n v="4"/>
    <n v="4963"/>
    <n v="1"/>
    <d v="2004-10-12T00:00:00"/>
    <s v="Mfg Home Park or Court"/>
    <n v="1"/>
    <s v="Active Bethel Citizens"/>
    <n v="4222359"/>
    <n v="885125"/>
    <m/>
    <m/>
    <s v="BROOKDALE LLC"/>
    <m/>
    <s v="3868 ALBAN ST, Unit 21"/>
    <x v="3"/>
    <s v="Single-family detached"/>
    <x v="0"/>
    <m/>
    <x v="0"/>
    <m/>
  </r>
  <r>
    <n v="2723"/>
    <x v="0"/>
    <n v="4"/>
    <n v="3908"/>
    <n v="1"/>
    <d v="2004-10-13T00:00:00"/>
    <s v="Single Family Dwelling"/>
    <n v="1"/>
    <s v="Santa Clara Community Organization"/>
    <n v="4232192"/>
    <n v="899781"/>
    <m/>
    <m/>
    <s v="CHALUS CONSTRUCTION"/>
    <m/>
    <s v="453 GERALD AVE"/>
    <x v="3"/>
    <s v="Single-family detached"/>
    <x v="0"/>
    <m/>
    <x v="0"/>
    <m/>
  </r>
  <r>
    <n v="2724"/>
    <x v="0"/>
    <n v="4"/>
    <n v="4471"/>
    <n v="1"/>
    <d v="2004-10-13T00:00:00"/>
    <s v="Single Family Dwelling"/>
    <n v="1"/>
    <s v="Unknown"/>
    <n v="4218371"/>
    <n v="869667"/>
    <m/>
    <m/>
    <s v="MASADA DEVELOPMENT INC"/>
    <m/>
    <s v="29760 GIMPL HILL RD"/>
    <x v="3"/>
    <s v="Single-family detached"/>
    <x v="0"/>
    <m/>
    <x v="0"/>
    <m/>
  </r>
  <r>
    <n v="2725"/>
    <x v="0"/>
    <n v="4"/>
    <n v="4855"/>
    <n v="1"/>
    <d v="2004-10-13T00:00:00"/>
    <s v="Mfg Home - Not in a Park"/>
    <n v="1"/>
    <s v="Active Bethel Citizens"/>
    <n v="4214856"/>
    <n v="891168"/>
    <m/>
    <m/>
    <s v="FUQUA HOMES DESIGN CENTER"/>
    <m/>
    <s v="1727 OAKHURST CT"/>
    <x v="3"/>
    <s v="Single-family detached"/>
    <x v="0"/>
    <m/>
    <x v="0"/>
    <m/>
  </r>
  <r>
    <n v="2726"/>
    <x v="0"/>
    <n v="4"/>
    <n v="2382"/>
    <n v="1"/>
    <d v="2004-10-14T00:00:00"/>
    <s v="Single Family Dwelling"/>
    <n v="1"/>
    <s v="Churchill Area Neighbors"/>
    <n v="4228159"/>
    <n v="872158"/>
    <m/>
    <m/>
    <s v="DAVE DUNCAN CONSTRUCTION INC"/>
    <m/>
    <s v="2631 PARK FOREST DR"/>
    <x v="3"/>
    <s v="Single-family detached"/>
    <x v="0"/>
    <m/>
    <x v="0"/>
    <m/>
  </r>
  <r>
    <n v="2727"/>
    <x v="0"/>
    <n v="4"/>
    <n v="4674"/>
    <n v="1"/>
    <d v="2004-10-18T00:00:00"/>
    <s v="Single Family Dwelling"/>
    <n v="1"/>
    <s v="Santa Clara Community Organization"/>
    <n v="4233402"/>
    <n v="902441"/>
    <m/>
    <m/>
    <s v="CRESCENT HOMES INC"/>
    <m/>
    <s v="3381 PEREGRINE ST"/>
    <x v="3"/>
    <s v="Single-family detached"/>
    <x v="0"/>
    <m/>
    <x v="0"/>
    <m/>
  </r>
  <r>
    <n v="2728"/>
    <x v="0"/>
    <n v="4"/>
    <n v="4675"/>
    <n v="1"/>
    <d v="2004-10-18T00:00:00"/>
    <s v="Single Family Dwelling"/>
    <n v="1"/>
    <s v="Santa Clara Community Organization"/>
    <n v="4230826"/>
    <n v="907869"/>
    <m/>
    <s v="Scenic Meadows"/>
    <s v="CRESCENT HOMES INC"/>
    <m/>
    <s v="4674 WENDOVER ST"/>
    <x v="3"/>
    <s v="Single-family detached"/>
    <x v="0"/>
    <m/>
    <x v="0"/>
    <m/>
  </r>
  <r>
    <n v="2729"/>
    <x v="0"/>
    <n v="4"/>
    <n v="4029"/>
    <n v="1"/>
    <d v="2004-10-19T00:00:00"/>
    <s v="Single Family Dwelling"/>
    <n v="1"/>
    <s v="Santa Clara Community Organization"/>
    <n v="4231961"/>
    <n v="899790"/>
    <m/>
    <m/>
    <s v="HEITMAN CUSTOM HOMES"/>
    <m/>
    <s v="437 GERALD AVE"/>
    <x v="3"/>
    <s v="Single-family detached"/>
    <x v="0"/>
    <m/>
    <x v="0"/>
    <m/>
  </r>
  <r>
    <n v="2730"/>
    <x v="0"/>
    <n v="4"/>
    <n v="4517"/>
    <n v="1"/>
    <d v="2004-10-19T00:00:00"/>
    <s v="Single Family Dwelling"/>
    <n v="1"/>
    <s v="Active Bethel Citizens"/>
    <n v="4221585"/>
    <n v="889128"/>
    <m/>
    <m/>
    <s v="DREAMCRAFTERS LLC"/>
    <m/>
    <s v="1318 ELLSWORTH ST"/>
    <x v="3"/>
    <s v="Single-family detached"/>
    <x v="0"/>
    <m/>
    <x v="0"/>
    <m/>
  </r>
  <r>
    <n v="2731"/>
    <x v="0"/>
    <n v="4"/>
    <n v="4740"/>
    <n v="1"/>
    <d v="2004-10-19T00:00:00"/>
    <s v="Single Family Dwelling"/>
    <n v="1"/>
    <s v="Churchill Area Neighbors"/>
    <n v="4227684"/>
    <n v="869240"/>
    <m/>
    <m/>
    <s v="HEITMAN CUSTOM HOMES"/>
    <m/>
    <s v="3265 BLACKTAIL DR"/>
    <x v="3"/>
    <s v="Single-family detached"/>
    <x v="0"/>
    <m/>
    <x v="0"/>
    <m/>
  </r>
  <r>
    <n v="2732"/>
    <x v="0"/>
    <n v="4"/>
    <n v="4200"/>
    <n v="1"/>
    <d v="2004-10-20T00:00:00"/>
    <s v="Secondary Dwelling Unit"/>
    <n v="1"/>
    <s v="Crest Drive Citizens Association"/>
    <n v="4239471"/>
    <n v="869719"/>
    <m/>
    <m/>
    <s v="LARSON ROBERT M &amp; MARYELLEN"/>
    <m/>
    <s v="38 W 30TH AVE, Unit A"/>
    <x v="3"/>
    <s v="Single-family detached"/>
    <x v="0"/>
    <m/>
    <x v="0"/>
    <m/>
  </r>
  <r>
    <n v="2733"/>
    <x v="0"/>
    <n v="4"/>
    <n v="4587"/>
    <n v="1"/>
    <d v="2004-10-20T00:00:00"/>
    <s v="Single Family Dwelling"/>
    <n v="1"/>
    <s v="Churchill Area Neighbors"/>
    <n v="4224099"/>
    <n v="869995"/>
    <m/>
    <m/>
    <s v="BREEDEN BROS INC"/>
    <m/>
    <s v="3358 BENTLEY AVE"/>
    <x v="3"/>
    <s v="Single-family detached"/>
    <x v="0"/>
    <m/>
    <x v="0"/>
    <m/>
  </r>
  <r>
    <n v="2734"/>
    <x v="0"/>
    <n v="4"/>
    <n v="4539"/>
    <n v="1"/>
    <d v="2004-10-21T00:00:00"/>
    <s v="Single Family Dwelling"/>
    <n v="1"/>
    <s v="Santa Clara Community Organization"/>
    <n v="4233154"/>
    <n v="902229"/>
    <m/>
    <m/>
    <s v="RUHOFF HOMEBUILDERS INC"/>
    <m/>
    <s v="3310 PEREGRINE ST"/>
    <x v="3"/>
    <s v="Single-family detached"/>
    <x v="0"/>
    <m/>
    <x v="0"/>
    <m/>
  </r>
  <r>
    <n v="2735"/>
    <x v="0"/>
    <n v="4"/>
    <n v="4541"/>
    <n v="1"/>
    <d v="2004-10-21T00:00:00"/>
    <s v="Single Family Dwelling"/>
    <n v="1"/>
    <s v="Santa Clara Community Organization"/>
    <n v="4233159"/>
    <n v="902284"/>
    <m/>
    <m/>
    <s v="RUHOFF HOMEBUILDERS INC"/>
    <m/>
    <s v="3318 PEREGRINE ST"/>
    <x v="3"/>
    <s v="Single-family detached"/>
    <x v="0"/>
    <m/>
    <x v="0"/>
    <m/>
  </r>
  <r>
    <n v="2736"/>
    <x v="0"/>
    <n v="4"/>
    <n v="3374"/>
    <n v="1"/>
    <d v="2004-10-22T00:00:00"/>
    <s v="Single Family Dwelling"/>
    <n v="1"/>
    <s v="Southeast Neighbors"/>
    <n v="4246169"/>
    <n v="863282"/>
    <m/>
    <m/>
    <s v="WHITLOW DAVE &amp; ZWILLINGER CHERYL"/>
    <m/>
    <s v="1784 E 43RD AVE"/>
    <x v="3"/>
    <s v="Single-family detached"/>
    <x v="0"/>
    <m/>
    <x v="0"/>
    <m/>
  </r>
  <r>
    <n v="2737"/>
    <x v="0"/>
    <n v="4"/>
    <n v="4665"/>
    <n v="1"/>
    <d v="2004-10-22T00:00:00"/>
    <s v="Single Family Dwelling"/>
    <n v="1"/>
    <s v="Northeast Neighbors"/>
    <n v="4250557"/>
    <n v="894574"/>
    <m/>
    <m/>
    <s v="FUTURE B HOMES INC"/>
    <m/>
    <s v="2665 CUMBERLAND DR"/>
    <x v="3"/>
    <s v="Single-family detached"/>
    <x v="0"/>
    <m/>
    <x v="0"/>
    <m/>
  </r>
  <r>
    <n v="2738"/>
    <x v="0"/>
    <n v="4"/>
    <n v="4789"/>
    <n v="1"/>
    <d v="2004-10-22T00:00:00"/>
    <s v="Single Family Dwelling"/>
    <n v="1"/>
    <s v="Northeast Neighbors"/>
    <n v="4242608"/>
    <n v="896762"/>
    <m/>
    <m/>
    <s v="PATRICK SLOAN"/>
    <m/>
    <s v="1950 LAKEVIEW DR"/>
    <x v="3"/>
    <s v="Single-family detached"/>
    <x v="0"/>
    <m/>
    <x v="0"/>
    <m/>
  </r>
  <r>
    <n v="2739"/>
    <x v="0"/>
    <n v="4"/>
    <n v="4555"/>
    <n v="1"/>
    <d v="2004-10-25T00:00:00"/>
    <s v="Single Family Dwelling"/>
    <n v="1"/>
    <s v="Harlow Neighbors"/>
    <n v="4249284"/>
    <n v="884809"/>
    <m/>
    <m/>
    <s v="BRIAN MURRY HOMES"/>
    <m/>
    <s v="3454 WHISPER LN"/>
    <x v="3"/>
    <s v="Single-family detached"/>
    <x v="0"/>
    <m/>
    <x v="0"/>
    <m/>
  </r>
  <r>
    <n v="2740"/>
    <x v="0"/>
    <n v="4"/>
    <n v="4558"/>
    <n v="1"/>
    <d v="2004-10-25T00:00:00"/>
    <s v="Single Family Dwelling"/>
    <n v="1"/>
    <s v="Harlow Neighbors"/>
    <n v="4249339"/>
    <n v="884964"/>
    <m/>
    <m/>
    <s v="BRIAN MURRY HOMES"/>
    <m/>
    <s v="3465 WHISPER LN"/>
    <x v="3"/>
    <s v="Single-family detached"/>
    <x v="0"/>
    <m/>
    <x v="0"/>
    <m/>
  </r>
  <r>
    <n v="2741"/>
    <x v="0"/>
    <n v="4"/>
    <n v="4757"/>
    <n v="1"/>
    <d v="2004-10-25T00:00:00"/>
    <s v="Single Family Dwelling"/>
    <n v="1"/>
    <s v="Northeast Neighbors"/>
    <n v="4242587"/>
    <n v="899100"/>
    <m/>
    <m/>
    <s v="WINGER JIM &amp; BRENDA"/>
    <m/>
    <s v="3665 QUAIL MEADOW WAY"/>
    <x v="3"/>
    <s v="Single-family detached"/>
    <x v="0"/>
    <m/>
    <x v="0"/>
    <m/>
  </r>
  <r>
    <n v="2742"/>
    <x v="0"/>
    <n v="4"/>
    <n v="3438"/>
    <n v="1"/>
    <d v="2004-10-26T00:00:00"/>
    <s v="Single Family Dwelling"/>
    <n v="1"/>
    <s v="River Road Community Organization"/>
    <n v="4233693"/>
    <n v="888391"/>
    <m/>
    <m/>
    <s v="KUNGYS REGINA G TE"/>
    <m/>
    <s v="788 STEPHENS DR"/>
    <x v="3"/>
    <s v="Single-family detached"/>
    <x v="0"/>
    <m/>
    <x v="0"/>
    <m/>
  </r>
  <r>
    <n v="2743"/>
    <x v="0"/>
    <n v="4"/>
    <n v="3780"/>
    <n v="1"/>
    <d v="2004-10-26T00:00:00"/>
    <s v="Single Family Dwelling"/>
    <n v="1"/>
    <s v="Cal Young Neighborhood Association"/>
    <n v="4239081"/>
    <n v="889338"/>
    <m/>
    <m/>
    <s v="B H ANDERSON CONSTRUCTION"/>
    <m/>
    <s v="1399 FIR ACRES DR"/>
    <x v="3"/>
    <s v="Single-family detached"/>
    <x v="0"/>
    <m/>
    <x v="0"/>
    <m/>
  </r>
  <r>
    <n v="2744"/>
    <x v="0"/>
    <n v="4"/>
    <n v="4851"/>
    <n v="1"/>
    <d v="2004-10-27T00:00:00"/>
    <s v="Mfg Home - Not in a Park"/>
    <n v="1"/>
    <s v="Active Bethel Citizens"/>
    <n v="4214506"/>
    <n v="890153"/>
    <m/>
    <s v="West Eugene Village"/>
    <s v="FUQUA HOMES DESIGN CENTER"/>
    <m/>
    <s v="1626 SILVERWATER LN"/>
    <x v="3"/>
    <s v="Single-family detached"/>
    <x v="0"/>
    <m/>
    <x v="0"/>
    <m/>
  </r>
  <r>
    <n v="2745"/>
    <x v="0"/>
    <n v="4"/>
    <n v="4853"/>
    <n v="1"/>
    <d v="2004-10-27T00:00:00"/>
    <s v="Mfg Home - Not in a Park"/>
    <n v="1"/>
    <s v="Active Bethel Citizens"/>
    <n v="4214813"/>
    <n v="890015"/>
    <m/>
    <m/>
    <s v="FUQUA HOMES DESIGN CENTER"/>
    <m/>
    <s v="5419 OLYMPIC CIR"/>
    <x v="3"/>
    <s v="Single-family detached"/>
    <x v="0"/>
    <m/>
    <x v="0"/>
    <m/>
  </r>
  <r>
    <n v="2746"/>
    <x v="0"/>
    <n v="4"/>
    <n v="4854"/>
    <n v="1"/>
    <d v="2004-10-27T00:00:00"/>
    <s v="Mfg Home - Not in a Park"/>
    <n v="1"/>
    <s v="Active Bethel Citizens"/>
    <n v="4214829"/>
    <n v="890378"/>
    <m/>
    <m/>
    <s v="FUQUA HOMES DESIGN CENTER"/>
    <m/>
    <s v="5445 OLYMPIC CIR"/>
    <x v="3"/>
    <s v="Single-family detached"/>
    <x v="0"/>
    <m/>
    <x v="0"/>
    <m/>
  </r>
  <r>
    <n v="2747"/>
    <x v="0"/>
    <n v="4"/>
    <n v="4857"/>
    <n v="1"/>
    <d v="2004-10-27T00:00:00"/>
    <s v="Mfg Home - Not in a Park"/>
    <n v="1"/>
    <s v="Active Bethel Citizens"/>
    <n v="4214631"/>
    <n v="891251"/>
    <m/>
    <s v="West Eugene Village"/>
    <s v="FUQUA HOMES DESIGN CENTER"/>
    <m/>
    <s v="1746 OAKHURST CT"/>
    <x v="3"/>
    <s v="Single-family detached"/>
    <x v="0"/>
    <m/>
    <x v="0"/>
    <m/>
  </r>
  <r>
    <n v="2748"/>
    <x v="0"/>
    <n v="4"/>
    <n v="4554"/>
    <n v="1"/>
    <d v="2004-10-28T00:00:00"/>
    <s v="Single Family Dwelling"/>
    <n v="1"/>
    <s v="Santa Clara Community Organization"/>
    <n v="4232245"/>
    <n v="899616"/>
    <m/>
    <m/>
    <s v="BRIAN MURRY HOMES"/>
    <m/>
    <s v="464 GERALD AVE"/>
    <x v="3"/>
    <s v="Single-family detached"/>
    <x v="0"/>
    <m/>
    <x v="0"/>
    <m/>
  </r>
  <r>
    <n v="2749"/>
    <x v="0"/>
    <n v="4"/>
    <n v="4556"/>
    <n v="1"/>
    <d v="2004-10-28T00:00:00"/>
    <s v="Single Family Dwelling"/>
    <n v="1"/>
    <s v="Harlow Neighbors"/>
    <n v="4249336"/>
    <n v="884807"/>
    <m/>
    <m/>
    <s v="BRIAN MURRY HOMES"/>
    <m/>
    <s v="3460 WHISPER LN"/>
    <x v="3"/>
    <s v="Single-family detached"/>
    <x v="0"/>
    <m/>
    <x v="0"/>
    <m/>
  </r>
  <r>
    <n v="2750"/>
    <x v="0"/>
    <n v="4"/>
    <n v="5297"/>
    <n v="1"/>
    <d v="2004-10-28T00:00:00"/>
    <s v="Mfg Home Park or Court"/>
    <n v="1"/>
    <s v="Santa Clara Community Organization"/>
    <n v="4224286"/>
    <n v="898186"/>
    <m/>
    <s v="Gainsborough"/>
    <s v="FORE-WARD INVESTMENTS"/>
    <m/>
    <s v="2458 BLUE BOY LN"/>
    <x v="3"/>
    <s v="Single-family detached"/>
    <x v="0"/>
    <m/>
    <x v="0"/>
    <m/>
  </r>
  <r>
    <n v="2751"/>
    <x v="0"/>
    <n v="4"/>
    <n v="3030"/>
    <n v="1"/>
    <d v="2004-11-01T00:00:00"/>
    <s v="Single Family Dwelling"/>
    <n v="1"/>
    <s v="Cal Young Neighborhood Association"/>
    <n v="4242262"/>
    <n v="892520"/>
    <m/>
    <m/>
    <s v="DESIGN POINTE LLC"/>
    <m/>
    <s v="1855 BREWER AVE"/>
    <x v="3"/>
    <s v="Single-family detached"/>
    <x v="0"/>
    <m/>
    <x v="0"/>
    <m/>
  </r>
  <r>
    <n v="2752"/>
    <x v="0"/>
    <n v="4"/>
    <n v="3031"/>
    <n v="1"/>
    <d v="2004-11-01T00:00:00"/>
    <s v="Single Family Dwelling"/>
    <n v="1"/>
    <s v="Cal Young Neighborhood Association"/>
    <n v="4242114"/>
    <n v="892521"/>
    <m/>
    <m/>
    <s v="DESIGN POINTE LLC"/>
    <m/>
    <s v="1845 BREWER AVE"/>
    <x v="3"/>
    <s v="Single-family detached"/>
    <x v="0"/>
    <m/>
    <x v="0"/>
    <m/>
  </r>
  <r>
    <n v="2753"/>
    <x v="0"/>
    <n v="4"/>
    <n v="4964"/>
    <n v="1"/>
    <d v="2004-11-01T00:00:00"/>
    <s v="Single Family Dwelling"/>
    <n v="1"/>
    <s v="Northeast Neighbors"/>
    <n v="4250678"/>
    <n v="894274"/>
    <m/>
    <m/>
    <s v="FUTURE B HOMES INC"/>
    <m/>
    <s v="3359 WILMINGTON CT"/>
    <x v="3"/>
    <s v="Single-family detached"/>
    <x v="0"/>
    <m/>
    <x v="0"/>
    <m/>
  </r>
  <r>
    <n v="2754"/>
    <x v="0"/>
    <n v="4"/>
    <n v="4224"/>
    <n v="1"/>
    <d v="2004-11-02T00:00:00"/>
    <s v="Single Family Dwelling"/>
    <n v="1"/>
    <s v="Churchill Area Neighbors"/>
    <n v="4227841"/>
    <n v="868517"/>
    <m/>
    <m/>
    <s v="SCOTT CARLSON CONSTRUCTION"/>
    <m/>
    <s v="3155 EARLASUE ST"/>
    <x v="3"/>
    <s v="Single-family detached"/>
    <x v="0"/>
    <m/>
    <x v="0"/>
    <m/>
  </r>
  <r>
    <n v="2755"/>
    <x v="0"/>
    <n v="4"/>
    <n v="4862"/>
    <n v="1"/>
    <d v="2004-11-03T00:00:00"/>
    <s v="Single Family Dwelling"/>
    <n v="1"/>
    <s v="Churchill Area Neighbors"/>
    <n v="4227742"/>
    <n v="868177"/>
    <m/>
    <m/>
    <s v="GANSEN CONSTRUCTION"/>
    <m/>
    <s v="3170 MCNAULL DR"/>
    <x v="3"/>
    <s v="Single-family detached"/>
    <x v="0"/>
    <m/>
    <x v="0"/>
    <m/>
  </r>
  <r>
    <n v="2756"/>
    <x v="0"/>
    <n v="4"/>
    <n v="5014"/>
    <n v="1"/>
    <d v="2004-11-03T00:00:00"/>
    <s v="Single Family Dwelling"/>
    <n v="1"/>
    <s v="Santa Clara Community Organization"/>
    <n v="4233197"/>
    <n v="902389"/>
    <m/>
    <m/>
    <s v="CASTRO GILBERT A"/>
    <m/>
    <s v="3336 PEREGRINE ST"/>
    <x v="3"/>
    <s v="Single-family detached"/>
    <x v="0"/>
    <m/>
    <x v="0"/>
    <m/>
  </r>
  <r>
    <n v="2757"/>
    <x v="0"/>
    <n v="4"/>
    <n v="5150"/>
    <n v="1"/>
    <d v="2004-11-03T00:00:00"/>
    <s v="Duplex or 2-Family Hs"/>
    <n v="2"/>
    <s v="Northeast Neighbors"/>
    <n v="4243181"/>
    <n v="897668"/>
    <m/>
    <m/>
    <s v="MELTEBEKE DAVID"/>
    <m/>
    <s v="2071 LAKE HARBOR DR"/>
    <x v="3"/>
    <s v="Two to four units"/>
    <x v="1"/>
    <m/>
    <x v="0"/>
    <m/>
  </r>
  <r>
    <n v="2758"/>
    <x v="0"/>
    <n v="4"/>
    <n v="2985"/>
    <n v="1"/>
    <d v="2004-11-04T00:00:00"/>
    <s v="Apartment  1-4 Units"/>
    <n v="4"/>
    <s v="West University Neighbors"/>
    <n v="4241315"/>
    <n v="875726"/>
    <m/>
    <m/>
    <s v="CRAWLEY TIM &amp; MARILYN &amp; DEVEREAUX B"/>
    <m/>
    <s v="1748 FERRY ALY"/>
    <x v="3"/>
    <s v="Two to four units"/>
    <x v="1"/>
    <m/>
    <x v="1"/>
    <s v="Yes"/>
  </r>
  <r>
    <n v="2759"/>
    <x v="0"/>
    <n v="4"/>
    <n v="4778"/>
    <n v="1"/>
    <d v="2004-11-04T00:00:00"/>
    <s v="Single Family Dwelling"/>
    <n v="1"/>
    <s v="Unknown"/>
    <n v="4218522"/>
    <n v="870121"/>
    <m/>
    <m/>
    <s v="MASADA DEVELOPMENT INC"/>
    <m/>
    <s v="29782 GIMPL HILL RD"/>
    <x v="3"/>
    <s v="Single-family detached"/>
    <x v="0"/>
    <m/>
    <x v="0"/>
    <m/>
  </r>
  <r>
    <n v="2760"/>
    <x v="0"/>
    <n v="4"/>
    <n v="4780"/>
    <n v="1"/>
    <d v="2004-11-04T00:00:00"/>
    <s v="Single Family Dwelling"/>
    <n v="1"/>
    <s v="Unknown"/>
    <n v="4218577"/>
    <n v="870215"/>
    <m/>
    <m/>
    <s v="MASADA DEVELOPMENT INC"/>
    <m/>
    <s v="29788 GIMPL HILL RD"/>
    <x v="3"/>
    <s v="Single-family detached"/>
    <x v="0"/>
    <m/>
    <x v="0"/>
    <m/>
  </r>
  <r>
    <n v="2761"/>
    <x v="0"/>
    <n v="4"/>
    <n v="4511"/>
    <n v="1"/>
    <d v="2004-11-05T00:00:00"/>
    <s v="Single Family Dwelling"/>
    <n v="1"/>
    <s v="Santa Clara Community Organization"/>
    <n v="4229133"/>
    <n v="899906"/>
    <m/>
    <m/>
    <s v="SEBRING MARK"/>
    <m/>
    <s v="2890 FEDERAL PL"/>
    <x v="3"/>
    <s v="Single-family detached"/>
    <x v="0"/>
    <m/>
    <x v="0"/>
    <m/>
  </r>
  <r>
    <n v="2762"/>
    <x v="0"/>
    <n v="4"/>
    <n v="4793"/>
    <n v="1"/>
    <d v="2004-11-05T00:00:00"/>
    <s v="Single Family Dwelling"/>
    <n v="1"/>
    <s v="Churchill Area Neighbors"/>
    <n v="4229688"/>
    <n v="870149"/>
    <m/>
    <m/>
    <s v="HEITMAN CUSTOM HOMES"/>
    <m/>
    <s v="2529 RIDGEMONT DR"/>
    <x v="3"/>
    <s v="Single-family detached"/>
    <x v="0"/>
    <m/>
    <x v="0"/>
    <m/>
  </r>
  <r>
    <n v="2763"/>
    <x v="0"/>
    <n v="4"/>
    <n v="5099"/>
    <n v="1"/>
    <d v="2004-11-05T00:00:00"/>
    <s v="Duplex or 2-Family Hs"/>
    <n v="2"/>
    <s v="River Road Community Organization"/>
    <n v="4229306"/>
    <n v="892795"/>
    <m/>
    <m/>
    <s v="MINGO RYEN &amp; JENNIFER"/>
    <m/>
    <s v="1419 ESCALANTE ST"/>
    <x v="3"/>
    <s v="Two to four units"/>
    <x v="1"/>
    <m/>
    <x v="0"/>
    <m/>
  </r>
  <r>
    <n v="2764"/>
    <x v="0"/>
    <n v="4"/>
    <n v="4960"/>
    <n v="1"/>
    <d v="2004-11-08T00:00:00"/>
    <s v="Single Family Dwelling"/>
    <n v="1"/>
    <s v="Southeast Neighbors"/>
    <n v="4245671"/>
    <n v="860123"/>
    <m/>
    <m/>
    <s v="DOMINGUES CORY"/>
    <m/>
    <s v="4989 HUNTERS GLEN DR"/>
    <x v="3"/>
    <s v="Single-family detached"/>
    <x v="0"/>
    <m/>
    <x v="0"/>
    <m/>
  </r>
  <r>
    <n v="2765"/>
    <x v="0"/>
    <n v="4"/>
    <n v="5039"/>
    <n v="1"/>
    <d v="2004-11-08T00:00:00"/>
    <s v="Single Family Dwelling"/>
    <n v="1"/>
    <s v="Active Bethel Citizens"/>
    <n v="4216382"/>
    <n v="887711"/>
    <m/>
    <m/>
    <s v="D R HORTON INC"/>
    <m/>
    <s v="895 THRONE DR"/>
    <x v="3"/>
    <s v="Single-family detached"/>
    <x v="0"/>
    <m/>
    <x v="0"/>
    <m/>
  </r>
  <r>
    <n v="2766"/>
    <x v="0"/>
    <n v="4"/>
    <n v="5041"/>
    <n v="1"/>
    <d v="2004-11-08T00:00:00"/>
    <s v="Single Family Dwelling"/>
    <n v="1"/>
    <s v="Active Bethel Citizens"/>
    <n v="4216379"/>
    <n v="887648"/>
    <m/>
    <m/>
    <s v="D R HORTON INC"/>
    <m/>
    <s v="881 THRONE DR"/>
    <x v="3"/>
    <s v="Single-family detached"/>
    <x v="0"/>
    <m/>
    <x v="0"/>
    <m/>
  </r>
  <r>
    <n v="2767"/>
    <x v="0"/>
    <n v="4"/>
    <n v="5052"/>
    <n v="1"/>
    <d v="2004-11-08T00:00:00"/>
    <s v="Single Family Dwelling"/>
    <n v="1"/>
    <s v="Cal Young Neighborhood Association"/>
    <n v="4238701"/>
    <n v="892576"/>
    <m/>
    <m/>
    <s v="WALTER THOMAS A"/>
    <m/>
    <s v="1188 SKYLARK LN"/>
    <x v="3"/>
    <s v="Single-family detached"/>
    <x v="0"/>
    <m/>
    <x v="0"/>
    <m/>
  </r>
  <r>
    <n v="2768"/>
    <x v="0"/>
    <n v="4"/>
    <n v="5218"/>
    <n v="1"/>
    <d v="2004-11-08T00:00:00"/>
    <s v="Single Family Dwelling"/>
    <n v="1"/>
    <s v="Active Bethel Citizens"/>
    <n v="4216461"/>
    <n v="888739"/>
    <m/>
    <m/>
    <s v="D R HORTON INC"/>
    <m/>
    <s v="4875 STAGECOACH RD"/>
    <x v="3"/>
    <s v="Single-family detached"/>
    <x v="0"/>
    <m/>
    <x v="0"/>
    <m/>
  </r>
  <r>
    <n v="2769"/>
    <x v="0"/>
    <n v="4"/>
    <n v="4639"/>
    <n v="1"/>
    <d v="2004-11-09T00:00:00"/>
    <s v="Single Family Dwelling"/>
    <n v="1"/>
    <s v="Northeast Neighbors"/>
    <n v="4250597"/>
    <n v="894331"/>
    <m/>
    <m/>
    <s v="ANSLOW &amp; DEGENEAULT"/>
    <m/>
    <s v="3337 WILMINGTON CT"/>
    <x v="3"/>
    <s v="Single-family detached"/>
    <x v="0"/>
    <m/>
    <x v="0"/>
    <m/>
  </r>
  <r>
    <n v="2770"/>
    <x v="0"/>
    <n v="4"/>
    <n v="4867"/>
    <n v="1"/>
    <d v="2004-11-09T00:00:00"/>
    <s v="Single Family Dwelling"/>
    <n v="1"/>
    <s v="Santa Clara Community Organization"/>
    <n v="4232115"/>
    <n v="899784"/>
    <m/>
    <m/>
    <s v="RUHOFF HOMEBUILDERS INC"/>
    <m/>
    <s v="449 GERALD AVE"/>
    <x v="3"/>
    <s v="Single-family detached"/>
    <x v="0"/>
    <m/>
    <x v="0"/>
    <m/>
  </r>
  <r>
    <n v="2771"/>
    <x v="0"/>
    <n v="4"/>
    <n v="4572"/>
    <n v="1"/>
    <d v="2004-11-10T00:00:00"/>
    <s v="Single Family Dwelling"/>
    <n v="1"/>
    <s v="Cal Young Neighborhood Association"/>
    <n v="4237438"/>
    <n v="888555"/>
    <m/>
    <m/>
    <s v="WINDFALL GROUP LLC"/>
    <m/>
    <s v="1250 LITTLE JOHN LN"/>
    <x v="3"/>
    <s v="Single-family detached"/>
    <x v="0"/>
    <m/>
    <x v="0"/>
    <m/>
  </r>
  <r>
    <n v="2772"/>
    <x v="0"/>
    <n v="4"/>
    <n v="4573"/>
    <n v="1"/>
    <d v="2004-11-10T00:00:00"/>
    <s v="Single Family Dwelling"/>
    <n v="1"/>
    <s v="Cal Young Neighborhood Association"/>
    <n v="4237433"/>
    <n v="888506"/>
    <m/>
    <m/>
    <s v="WINDFALL GROUP LLC"/>
    <m/>
    <s v="1240 LITTLE JOHN LN"/>
    <x v="3"/>
    <s v="Single-family detached"/>
    <x v="0"/>
    <m/>
    <x v="0"/>
    <m/>
  </r>
  <r>
    <n v="2773"/>
    <x v="0"/>
    <n v="4"/>
    <n v="3237"/>
    <n v="1"/>
    <d v="2004-11-12T00:00:00"/>
    <s v="Single Family Dwelling"/>
    <n v="1"/>
    <s v="Active Bethel Citizens"/>
    <n v="4222877"/>
    <n v="892045"/>
    <m/>
    <m/>
    <s v="FITZGERALD GERALD E &amp; HOWARD LEONA"/>
    <m/>
    <s v="3806 BARGER DR"/>
    <x v="3"/>
    <s v="Single-family detached"/>
    <x v="0"/>
    <m/>
    <x v="0"/>
    <m/>
  </r>
  <r>
    <n v="2774"/>
    <x v="0"/>
    <n v="4"/>
    <n v="4571"/>
    <n v="1"/>
    <d v="2004-11-12T00:00:00"/>
    <s v="Single Family Dwelling"/>
    <n v="1"/>
    <s v="Cal Young Neighborhood Association"/>
    <n v="4237562"/>
    <n v="888502"/>
    <m/>
    <m/>
    <s v="WINDFALL GROUP LLC"/>
    <m/>
    <s v="1243 LITTLE JOHN LN"/>
    <x v="3"/>
    <s v="Single-family detached"/>
    <x v="0"/>
    <m/>
    <x v="0"/>
    <m/>
  </r>
  <r>
    <n v="2775"/>
    <x v="0"/>
    <n v="4"/>
    <n v="4574"/>
    <n v="1"/>
    <d v="2004-11-12T00:00:00"/>
    <s v="Single Family Dwelling"/>
    <n v="1"/>
    <s v="Cal Young Neighborhood Association"/>
    <n v="4237567"/>
    <n v="888552"/>
    <m/>
    <m/>
    <s v="WINDFALL GROUP LLC"/>
    <m/>
    <s v="1253 LITTLE JOHN LN"/>
    <x v="3"/>
    <s v="Single-family detached"/>
    <x v="0"/>
    <m/>
    <x v="0"/>
    <m/>
  </r>
  <r>
    <n v="2776"/>
    <x v="0"/>
    <n v="4"/>
    <n v="4640"/>
    <n v="1"/>
    <d v="2004-11-12T00:00:00"/>
    <s v="Single Family Dwelling"/>
    <n v="1"/>
    <s v="Santa Clara Community Organization"/>
    <n v="4227445"/>
    <n v="908231"/>
    <m/>
    <m/>
    <s v="POSTON TRENT"/>
    <m/>
    <s v="4650 HONEYCOMB DR"/>
    <x v="3"/>
    <s v="Single-family detached"/>
    <x v="0"/>
    <m/>
    <x v="0"/>
    <m/>
  </r>
  <r>
    <n v="2777"/>
    <x v="0"/>
    <n v="4"/>
    <n v="5006"/>
    <n v="1"/>
    <d v="2004-11-12T00:00:00"/>
    <s v="Single Family Dwelling"/>
    <n v="1"/>
    <s v="Goodpasture Island Neighbors"/>
    <n v="4235857"/>
    <n v="895061"/>
    <m/>
    <m/>
    <s v="OREGON ESTATES LLC"/>
    <m/>
    <s v="3193 RIVERPLACE DR"/>
    <x v="3"/>
    <s v="Single-family detached"/>
    <x v="0"/>
    <m/>
    <x v="0"/>
    <m/>
  </r>
  <r>
    <n v="2778"/>
    <x v="0"/>
    <n v="4"/>
    <n v="5151"/>
    <n v="1"/>
    <d v="2004-11-12T00:00:00"/>
    <s v="Single Family Dwelling"/>
    <n v="1"/>
    <s v="Churchill Area Neighbors"/>
    <n v="4224288"/>
    <n v="869931"/>
    <m/>
    <m/>
    <s v="BREEDEN BROS INC--DUPLICATE"/>
    <m/>
    <s v="3330 BENTLEY AVE"/>
    <x v="3"/>
    <s v="Single-family detached"/>
    <x v="0"/>
    <m/>
    <x v="0"/>
    <m/>
  </r>
  <r>
    <n v="2779"/>
    <x v="0"/>
    <n v="4"/>
    <n v="4561"/>
    <n v="1"/>
    <d v="2004-11-15T00:00:00"/>
    <s v="Single Family Dwelling"/>
    <n v="1"/>
    <s v="Churchill Area Neighbors"/>
    <n v="4228244"/>
    <n v="868785"/>
    <m/>
    <m/>
    <s v="NEWMANN RON &amp; KRISTEE"/>
    <m/>
    <s v="3285 MICHAEL LN"/>
    <x v="3"/>
    <s v="Single-family detached"/>
    <x v="0"/>
    <m/>
    <x v="0"/>
    <m/>
  </r>
  <r>
    <n v="2780"/>
    <x v="0"/>
    <n v="4"/>
    <n v="4992"/>
    <n v="1"/>
    <d v="2004-11-15T00:00:00"/>
    <s v="Single Family Dwelling"/>
    <n v="1"/>
    <s v="Northeast Neighbors"/>
    <n v="4248167"/>
    <n v="897002"/>
    <s v="Secondary Dwelling Unit"/>
    <m/>
    <s v="ALDRIDGE DAVE"/>
    <m/>
    <s v="50 HILL VIEW LANE 1"/>
    <x v="3"/>
    <s v="Single-family detached"/>
    <x v="0"/>
    <s v="Need to count two here, a SFD and a SDU, so tallying in excel changed proposed du from 2 to 1 and added duplicate record. However, proposed du remains 2 in aptwin."/>
    <x v="0"/>
    <m/>
  </r>
  <r>
    <n v="2781"/>
    <x v="0"/>
    <n v="4"/>
    <n v="5244"/>
    <n v="1"/>
    <d v="2004-11-15T00:00:00"/>
    <s v="Mfg Home Park or Court"/>
    <n v="1"/>
    <s v="Active Bethel Citizens"/>
    <n v="4220215"/>
    <n v="885248"/>
    <m/>
    <m/>
    <s v="RASMUSSON LIVING TRUST"/>
    <s v="EMERALD LIFESTYLE HOMES"/>
    <s v="4175 FERGUS AVE, Unit 3"/>
    <x v="3"/>
    <s v="Single-family detached"/>
    <x v="0"/>
    <m/>
    <x v="0"/>
    <m/>
  </r>
  <r>
    <n v="2782"/>
    <x v="0"/>
    <m/>
    <n v="4992"/>
    <n v="1"/>
    <d v="2004-11-16T00:00:00"/>
    <s v="Secondary Dwelling Unit"/>
    <n v="1"/>
    <s v="Northeast Neighbors"/>
    <n v="4248167"/>
    <n v="897002"/>
    <s v="Secondary Dwelling Unit"/>
    <m/>
    <s v="ALDRIDGE DAVE"/>
    <m/>
    <s v="51 HILL VIEW LANE 1"/>
    <x v="3"/>
    <s v="Single-family detached"/>
    <x v="0"/>
    <s v="Need to count two here, a SFD and a SDU SO THIS IS A DUPLICATE RECORD THAT I ADDED TO EXCEL ONLY AND MADE THE PROPOSED USE A SDU.."/>
    <x v="0"/>
    <m/>
  </r>
  <r>
    <n v="2783"/>
    <x v="0"/>
    <n v="4"/>
    <n v="5055"/>
    <n v="1"/>
    <d v="2004-11-17T00:00:00"/>
    <s v="Single Family Dwelling"/>
    <n v="1"/>
    <s v="Active Bethel Citizens"/>
    <n v="4214047"/>
    <n v="885255"/>
    <m/>
    <m/>
    <s v="HAYDEN HOMES"/>
    <m/>
    <s v="5491 PRANZ PL"/>
    <x v="3"/>
    <s v="Single-family detached"/>
    <x v="0"/>
    <m/>
    <x v="0"/>
    <m/>
  </r>
  <r>
    <n v="2784"/>
    <x v="0"/>
    <n v="4"/>
    <n v="5056"/>
    <n v="1"/>
    <d v="2004-11-17T00:00:00"/>
    <s v="Single Family Dwelling"/>
    <n v="1"/>
    <s v="Active Bethel Citizens"/>
    <n v="4214047"/>
    <n v="885336"/>
    <m/>
    <m/>
    <s v="HAYDEN HOMES"/>
    <m/>
    <s v="5494 ANDREA AVE"/>
    <x v="3"/>
    <s v="Single-family detached"/>
    <x v="0"/>
    <m/>
    <x v="0"/>
    <m/>
  </r>
  <r>
    <n v="2785"/>
    <x v="0"/>
    <n v="4"/>
    <n v="5058"/>
    <n v="1"/>
    <d v="2004-11-17T00:00:00"/>
    <s v="Single Family Dwelling"/>
    <n v="1"/>
    <s v="Active Bethel Citizens"/>
    <n v="4214022"/>
    <n v="885607"/>
    <m/>
    <m/>
    <s v="HAYDEN HOMES"/>
    <m/>
    <s v="575 MURIN ST"/>
    <x v="3"/>
    <s v="Single-family detached"/>
    <x v="0"/>
    <m/>
    <x v="0"/>
    <m/>
  </r>
  <r>
    <n v="2786"/>
    <x v="0"/>
    <n v="4"/>
    <n v="5059"/>
    <n v="1"/>
    <d v="2004-11-17T00:00:00"/>
    <s v="Single Family Dwelling"/>
    <n v="1"/>
    <s v="Active Bethel Citizens"/>
    <n v="4214015"/>
    <n v="885667"/>
    <m/>
    <m/>
    <s v="HAYDEN HOMES"/>
    <m/>
    <s v="593 MURIN ST"/>
    <x v="3"/>
    <s v="Single-family detached"/>
    <x v="0"/>
    <m/>
    <x v="0"/>
    <m/>
  </r>
  <r>
    <n v="2787"/>
    <x v="0"/>
    <n v="4"/>
    <n v="5062"/>
    <n v="1"/>
    <d v="2004-11-17T00:00:00"/>
    <s v="Single Family Dwelling"/>
    <n v="1"/>
    <s v="Active Bethel Citizens"/>
    <n v="4214019"/>
    <n v="885548"/>
    <m/>
    <m/>
    <s v="HAYDEN HOMES"/>
    <m/>
    <s v="551 MURIN ST"/>
    <x v="3"/>
    <s v="Single-family detached"/>
    <x v="0"/>
    <m/>
    <x v="0"/>
    <m/>
  </r>
  <r>
    <n v="2788"/>
    <x v="0"/>
    <n v="4"/>
    <n v="5069"/>
    <n v="1"/>
    <d v="2004-11-17T00:00:00"/>
    <s v="Single Family Dwelling"/>
    <n v="1"/>
    <s v="Active Bethel Citizens"/>
    <n v="4214008"/>
    <n v="885479"/>
    <m/>
    <m/>
    <s v="HAYDEN HOMES"/>
    <m/>
    <s v="5499 ANDREA AVE"/>
    <x v="3"/>
    <s v="Single-family detached"/>
    <x v="0"/>
    <m/>
    <x v="0"/>
    <m/>
  </r>
  <r>
    <n v="2789"/>
    <x v="0"/>
    <n v="4"/>
    <n v="3538"/>
    <n v="1"/>
    <d v="2004-11-18T00:00:00"/>
    <s v="Single Family Dwelling"/>
    <n v="1"/>
    <s v="Churchill Area Neighbors"/>
    <n v="4228081"/>
    <n v="868846"/>
    <m/>
    <m/>
    <s v="HAMMANS STEVEN G &amp; LINDA SUE"/>
    <m/>
    <s v="3278 MICHAEL LN"/>
    <x v="3"/>
    <s v="Single-family detached"/>
    <x v="0"/>
    <m/>
    <x v="0"/>
    <m/>
  </r>
  <r>
    <n v="2790"/>
    <x v="0"/>
    <n v="4"/>
    <n v="4875"/>
    <n v="1"/>
    <d v="2004-11-18T00:00:00"/>
    <s v="Single Family Dwelling"/>
    <n v="1"/>
    <s v="Churchill Area Neighbors"/>
    <n v="4223926"/>
    <n v="870209"/>
    <m/>
    <m/>
    <s v="BREEDEN BROS INC--DUPLICATE"/>
    <m/>
    <s v="3349 BENTLEY AVE"/>
    <x v="3"/>
    <s v="Single-family detached"/>
    <x v="0"/>
    <m/>
    <x v="0"/>
    <m/>
  </r>
  <r>
    <n v="2791"/>
    <x v="0"/>
    <n v="4"/>
    <n v="5302"/>
    <n v="1"/>
    <d v="2004-11-18T00:00:00"/>
    <s v="Single Family Dwelling"/>
    <n v="1"/>
    <s v="Northeast Neighbors"/>
    <n v="4242810"/>
    <n v="897200"/>
    <m/>
    <m/>
    <s v="MELTEBEKE CONSTRUCTION DBA"/>
    <m/>
    <s v="2022 LAKELAND WAY"/>
    <x v="3"/>
    <s v="Single-family detached"/>
    <x v="0"/>
    <m/>
    <x v="0"/>
    <m/>
  </r>
  <r>
    <n v="2792"/>
    <x v="0"/>
    <n v="4"/>
    <n v="4557"/>
    <n v="1"/>
    <d v="2004-11-19T00:00:00"/>
    <s v="Single Family Dwelling"/>
    <n v="1"/>
    <s v="Harlow Neighbors"/>
    <n v="4249391"/>
    <n v="884806"/>
    <m/>
    <m/>
    <s v="BRIAN MURRY HOMES"/>
    <m/>
    <s v="3476 WHISPER LN"/>
    <x v="3"/>
    <s v="Single-family detached"/>
    <x v="0"/>
    <m/>
    <x v="0"/>
    <m/>
  </r>
  <r>
    <n v="2793"/>
    <x v="0"/>
    <n v="4"/>
    <n v="4887"/>
    <n v="1"/>
    <d v="2004-11-19T00:00:00"/>
    <s v="Single Family Dwelling"/>
    <n v="1"/>
    <s v="Crest Drive Citizens Association"/>
    <n v="4235468"/>
    <n v="870977"/>
    <m/>
    <m/>
    <s v="MARTINEZ PHIL &amp; OLSEN DEBBIE"/>
    <m/>
    <s v="947 TIARA ST"/>
    <x v="3"/>
    <s v="Single-family detached"/>
    <x v="0"/>
    <m/>
    <x v="0"/>
    <m/>
  </r>
  <r>
    <n v="2794"/>
    <x v="0"/>
    <n v="4"/>
    <n v="5065"/>
    <n v="1"/>
    <d v="2004-11-19T00:00:00"/>
    <s v="Single Family Dwelling"/>
    <n v="1"/>
    <s v="Active Bethel Citizens"/>
    <n v="4214013"/>
    <n v="885723"/>
    <m/>
    <m/>
    <s v="HAYDEN HOMES"/>
    <m/>
    <s v="615 MURIN ST"/>
    <x v="3"/>
    <s v="Single-family detached"/>
    <x v="0"/>
    <m/>
    <x v="0"/>
    <m/>
  </r>
  <r>
    <n v="2795"/>
    <x v="0"/>
    <n v="4"/>
    <n v="5066"/>
    <n v="1"/>
    <d v="2004-11-19T00:00:00"/>
    <s v="Single Family Dwelling"/>
    <n v="1"/>
    <s v="Active Bethel Citizens"/>
    <n v="4214015"/>
    <n v="885781"/>
    <m/>
    <m/>
    <s v="HAYDEN HOMES"/>
    <m/>
    <s v="629 MURIN ST"/>
    <x v="3"/>
    <s v="Single-family detached"/>
    <x v="0"/>
    <m/>
    <x v="0"/>
    <m/>
  </r>
  <r>
    <n v="2796"/>
    <x v="0"/>
    <n v="4"/>
    <n v="5067"/>
    <n v="1"/>
    <d v="2004-11-19T00:00:00"/>
    <s v="Single Family Dwelling"/>
    <n v="1"/>
    <s v="Active Bethel Citizens"/>
    <n v="4214026"/>
    <n v="885837"/>
    <m/>
    <m/>
    <s v="HAYDEN HOMES"/>
    <m/>
    <s v="647 MURIN ST"/>
    <x v="3"/>
    <s v="Single-family detached"/>
    <x v="0"/>
    <m/>
    <x v="0"/>
    <m/>
  </r>
  <r>
    <n v="3019"/>
    <x v="0"/>
    <n v="5"/>
    <n v="687"/>
    <n v="1"/>
    <d v="2005-03-17T00:00:00"/>
    <s v="Single Family Dwelling"/>
    <n v="1"/>
    <s v="Southeast Neighbors"/>
    <n v="4247022"/>
    <n v="862170"/>
    <m/>
    <m/>
    <s v="IVES CONSTRUCTION INC"/>
    <m/>
    <s v="4620 CRESCENT RIDGE LN"/>
    <x v="4"/>
    <s v="Single-family detached"/>
    <x v="0"/>
    <m/>
    <x v="0"/>
    <m/>
  </r>
  <r>
    <n v="3020"/>
    <x v="0"/>
    <n v="5"/>
    <n v="688"/>
    <n v="1"/>
    <d v="2005-03-17T00:00:00"/>
    <s v="Single Family Dwelling"/>
    <n v="1"/>
    <s v="Southeast Neighbors"/>
    <n v="4246987"/>
    <n v="862143"/>
    <m/>
    <m/>
    <s v="IVES CONSTRUCTION INC"/>
    <m/>
    <s v="4630 CRESCENT RIDGE LN"/>
    <x v="4"/>
    <s v="Single-family detached"/>
    <x v="0"/>
    <m/>
    <x v="0"/>
    <m/>
  </r>
  <r>
    <n v="3021"/>
    <x v="0"/>
    <n v="5"/>
    <n v="689"/>
    <n v="1"/>
    <d v="2005-03-17T00:00:00"/>
    <s v="Single Family Dwelling"/>
    <n v="1"/>
    <s v="Southeast Neighbors"/>
    <n v="4246970"/>
    <n v="862104"/>
    <m/>
    <m/>
    <s v="IVES CONSTRUCTION INC"/>
    <m/>
    <s v="4650 CRESCENT RIDGE LN"/>
    <x v="4"/>
    <s v="Single-family detached"/>
    <x v="0"/>
    <m/>
    <x v="0"/>
    <m/>
  </r>
  <r>
    <n v="3022"/>
    <x v="0"/>
    <n v="5"/>
    <n v="1007"/>
    <n v="1"/>
    <d v="2005-03-17T00:00:00"/>
    <s v="Mfg Home - Not in a Park"/>
    <n v="1"/>
    <s v="Northeast Neighbors"/>
    <n v="4246165"/>
    <n v="897620"/>
    <m/>
    <m/>
    <s v="COMSTOCK CHRISTINE M"/>
    <m/>
    <s v="2464 DALE AVE"/>
    <x v="4"/>
    <s v="Single-family detached"/>
    <x v="0"/>
    <m/>
    <x v="0"/>
    <m/>
  </r>
  <r>
    <n v="3023"/>
    <x v="0"/>
    <n v="4"/>
    <n v="5851"/>
    <n v="1"/>
    <d v="2005-03-18T00:00:00"/>
    <s v="Single Family Dwelling"/>
    <n v="1"/>
    <s v="Active Bethel Citizens"/>
    <n v="4212878"/>
    <n v="891460"/>
    <m/>
    <m/>
    <s v="B H ANDERSON CONSTRUCTION"/>
    <m/>
    <s v="1791 MERLIN WAY"/>
    <x v="4"/>
    <s v="Single-family detached"/>
    <x v="0"/>
    <m/>
    <x v="0"/>
    <m/>
  </r>
  <r>
    <n v="3024"/>
    <x v="0"/>
    <n v="4"/>
    <n v="6265"/>
    <n v="1"/>
    <d v="2005-03-18T00:00:00"/>
    <s v="Single Family Dwelling"/>
    <n v="1"/>
    <s v="Active Bethel Citizens"/>
    <n v="4212728"/>
    <n v="891529"/>
    <m/>
    <m/>
    <s v="B H ANDERSON CONSTRUCTION"/>
    <m/>
    <s v="5523 LANCELOT WAY"/>
    <x v="4"/>
    <s v="Single-family detached"/>
    <x v="0"/>
    <m/>
    <x v="0"/>
    <m/>
  </r>
  <r>
    <n v="3025"/>
    <x v="0"/>
    <n v="4"/>
    <n v="6420"/>
    <n v="1"/>
    <d v="2005-03-18T00:00:00"/>
    <s v="Single Family Dwelling"/>
    <n v="1"/>
    <s v="Active Bethel Citizens"/>
    <n v="4215786"/>
    <n v="888554"/>
    <m/>
    <m/>
    <s v="D R HORTON INC"/>
    <m/>
    <s v="1078 LEOPOLD DR"/>
    <x v="4"/>
    <s v="Single-family detached"/>
    <x v="0"/>
    <m/>
    <x v="0"/>
    <m/>
  </r>
  <r>
    <n v="3026"/>
    <x v="0"/>
    <n v="5"/>
    <n v="549"/>
    <n v="1"/>
    <d v="2005-03-18T00:00:00"/>
    <s v="Single Family Dwelling"/>
    <n v="1"/>
    <s v="Churchill Area Neighbors"/>
    <n v="4220894"/>
    <n v="873613"/>
    <m/>
    <m/>
    <s v="PADDOCK CONSTRUCTION DBA"/>
    <m/>
    <s v="2391 ROLLIE LP"/>
    <x v="4"/>
    <s v="Single-family detached"/>
    <x v="0"/>
    <m/>
    <x v="0"/>
    <m/>
  </r>
  <r>
    <n v="3027"/>
    <x v="0"/>
    <n v="5"/>
    <n v="767"/>
    <n v="1"/>
    <d v="2005-03-18T00:00:00"/>
    <s v="Single Family Dwelling"/>
    <n v="1"/>
    <s v="Santa Clara Community Organization"/>
    <n v="4226306"/>
    <n v="908361"/>
    <m/>
    <m/>
    <s v="BRUCE WIECHERT CUSTOM HOMES"/>
    <m/>
    <s v="4570 ALTURA ST"/>
    <x v="4"/>
    <s v="Single-family detached"/>
    <x v="0"/>
    <m/>
    <x v="0"/>
    <m/>
  </r>
  <r>
    <n v="3028"/>
    <x v="0"/>
    <n v="4"/>
    <n v="5934"/>
    <n v="1"/>
    <d v="2005-03-21T00:00:00"/>
    <s v="Single Family Dwelling"/>
    <n v="1"/>
    <s v="Laurel Hill Valley Citizens"/>
    <n v="4251493"/>
    <n v="871261"/>
    <m/>
    <m/>
    <s v="R W HOMES"/>
    <m/>
    <s v="2723 PINEROCK DR"/>
    <x v="4"/>
    <s v="Single-family detached"/>
    <x v="0"/>
    <m/>
    <x v="0"/>
    <m/>
  </r>
  <r>
    <n v="3029"/>
    <x v="0"/>
    <n v="4"/>
    <n v="6078"/>
    <n v="1"/>
    <d v="2005-03-21T00:00:00"/>
    <s v="Single Family Dwelling"/>
    <n v="1"/>
    <s v="Santa Clara Community Organization"/>
    <n v="4233293"/>
    <n v="902241"/>
    <m/>
    <m/>
    <s v="KIDS ENTERPRISES"/>
    <m/>
    <s v="3313 PEREGRINE ST"/>
    <x v="4"/>
    <s v="Single-family detached"/>
    <x v="0"/>
    <m/>
    <x v="0"/>
    <m/>
  </r>
  <r>
    <n v="3030"/>
    <x v="0"/>
    <n v="5"/>
    <n v="631"/>
    <n v="1"/>
    <d v="2005-03-21T00:00:00"/>
    <s v="Single Family Dwelling"/>
    <n v="1"/>
    <s v="Active Bethel Citizens"/>
    <n v="4213782"/>
    <n v="885817"/>
    <m/>
    <m/>
    <s v="HAYDEN ENTERPRISES INC"/>
    <m/>
    <s v="5536 MEHR AVE"/>
    <x v="4"/>
    <s v="Single-family detached"/>
    <x v="0"/>
    <m/>
    <x v="0"/>
    <m/>
  </r>
  <r>
    <n v="3031"/>
    <x v="0"/>
    <n v="5"/>
    <n v="634"/>
    <n v="1"/>
    <d v="2005-03-21T00:00:00"/>
    <s v="Single Family Dwelling"/>
    <n v="1"/>
    <s v="Active Bethel Citizens"/>
    <n v="4213835"/>
    <n v="885815"/>
    <m/>
    <m/>
    <s v="HAYDEN ENTERPRISES INC"/>
    <m/>
    <s v="5520 MEHR AVE"/>
    <x v="4"/>
    <s v="Single-family detached"/>
    <x v="0"/>
    <m/>
    <x v="0"/>
    <m/>
  </r>
  <r>
    <n v="3032"/>
    <x v="0"/>
    <n v="5"/>
    <n v="636"/>
    <n v="1"/>
    <d v="2005-03-21T00:00:00"/>
    <s v="Single Family Dwelling"/>
    <n v="1"/>
    <s v="Active Bethel Citizens"/>
    <n v="4213894"/>
    <n v="885816"/>
    <m/>
    <m/>
    <s v="HAYDEN ENTERPRISES INC"/>
    <m/>
    <s v="638 MURIN ST"/>
    <x v="4"/>
    <s v="Single-family detached"/>
    <x v="0"/>
    <m/>
    <x v="0"/>
    <m/>
  </r>
  <r>
    <n v="3033"/>
    <x v="0"/>
    <n v="5"/>
    <n v="616"/>
    <n v="1"/>
    <d v="2005-03-22T00:00:00"/>
    <s v="Single Family Dwelling"/>
    <n v="1"/>
    <s v="Northeast Neighbors"/>
    <n v="4251121"/>
    <n v="893874"/>
    <m/>
    <m/>
    <s v="ANSLOW &amp; DEGENEAULT"/>
    <m/>
    <s v="3373 CAPE HATTERAS DR"/>
    <x v="4"/>
    <s v="Single-family detached"/>
    <x v="0"/>
    <m/>
    <x v="0"/>
    <m/>
  </r>
  <r>
    <n v="3034"/>
    <x v="0"/>
    <n v="5"/>
    <n v="782"/>
    <n v="1"/>
    <d v="2005-03-22T00:00:00"/>
    <s v="Single Family Dwelling"/>
    <n v="1"/>
    <s v="Cal Young Neighborhood Association"/>
    <n v="4237443"/>
    <n v="888703"/>
    <m/>
    <m/>
    <s v="WINDFALL GROUP LLC"/>
    <m/>
    <s v="1280 LITTLE JOHN LN"/>
    <x v="4"/>
    <s v="Single-family detached"/>
    <x v="0"/>
    <m/>
    <x v="0"/>
    <m/>
  </r>
  <r>
    <n v="3035"/>
    <x v="0"/>
    <n v="5"/>
    <n v="334"/>
    <n v="1"/>
    <d v="2005-03-23T00:00:00"/>
    <s v="Single Family Dwelling"/>
    <n v="1"/>
    <s v="Active Bethel Citizens"/>
    <n v="4221518"/>
    <n v="889132"/>
    <m/>
    <m/>
    <s v="DREAMCRAFTERS LLC"/>
    <m/>
    <s v="1322 ELLSWORTH ST"/>
    <x v="4"/>
    <s v="Single-family detached"/>
    <x v="0"/>
    <m/>
    <x v="0"/>
    <m/>
  </r>
  <r>
    <n v="3036"/>
    <x v="0"/>
    <n v="5"/>
    <n v="810"/>
    <n v="1"/>
    <d v="2005-03-23T00:00:00"/>
    <s v="Single Family Dwelling"/>
    <n v="1"/>
    <s v="Santa Clara Community Organization"/>
    <n v="4222333"/>
    <n v="902247"/>
    <m/>
    <m/>
    <s v="IVERSON &amp; CO INC"/>
    <m/>
    <s v="3406 CABERNET LN"/>
    <x v="4"/>
    <s v="Single-family detached"/>
    <x v="0"/>
    <m/>
    <x v="0"/>
    <m/>
  </r>
  <r>
    <n v="3037"/>
    <x v="0"/>
    <n v="5"/>
    <n v="856"/>
    <n v="1"/>
    <d v="2005-03-23T00:00:00"/>
    <s v="Single Family Dwelling"/>
    <n v="1"/>
    <s v="Active Bethel Citizens"/>
    <n v="4217176"/>
    <n v="894601"/>
    <m/>
    <m/>
    <s v="HARDY JAMES"/>
    <m/>
    <s v="2250 BLUE HERON LN"/>
    <x v="4"/>
    <s v="Single-family detached"/>
    <x v="0"/>
    <m/>
    <x v="0"/>
    <m/>
  </r>
  <r>
    <n v="3038"/>
    <x v="0"/>
    <n v="4"/>
    <n v="5837"/>
    <n v="1"/>
    <d v="2005-03-24T00:00:00"/>
    <s v="Apartment  20+ Units"/>
    <n v="40"/>
    <s v="Harlow Neighbors"/>
    <n v="4249440"/>
    <n v="882181"/>
    <m/>
    <s v="Willamette Garden Apts"/>
    <s v="WILLAMETTE GARDEN APTS LLC"/>
    <m/>
    <s v="3525 KINSROW AVE"/>
    <x v="4"/>
    <s v="Five or more units"/>
    <x v="1"/>
    <m/>
    <x v="0"/>
    <m/>
  </r>
  <r>
    <n v="3039"/>
    <x v="0"/>
    <n v="4"/>
    <n v="5838"/>
    <n v="1"/>
    <d v="2005-03-24T00:00:00"/>
    <s v="Apartment  20+ Units"/>
    <n v="40"/>
    <s v="Harlow Neighbors"/>
    <n v="4249970"/>
    <n v="882241"/>
    <m/>
    <s v="Willamette Garden Apts"/>
    <s v="WILLAMETTE GARDEN APTS LLC"/>
    <m/>
    <s v="3585 KINSROW AVE"/>
    <x v="4"/>
    <s v="Five or more units"/>
    <x v="1"/>
    <m/>
    <x v="0"/>
    <m/>
  </r>
  <r>
    <n v="3040"/>
    <x v="0"/>
    <n v="4"/>
    <n v="5839"/>
    <n v="1"/>
    <d v="2005-03-24T00:00:00"/>
    <s v="Apartment  20+ Units"/>
    <n v="40"/>
    <s v="Harlow Neighbors"/>
    <n v="4249417"/>
    <n v="882022"/>
    <m/>
    <s v="Willamette Garden Apts"/>
    <s v="WILLAMETTE GARDEN APTS LLC"/>
    <m/>
    <s v="3515 KINSROW AVE"/>
    <x v="4"/>
    <s v="Five or more units"/>
    <x v="1"/>
    <m/>
    <x v="0"/>
    <m/>
  </r>
  <r>
    <n v="3041"/>
    <x v="0"/>
    <n v="4"/>
    <n v="5840"/>
    <n v="1"/>
    <d v="2005-03-24T00:00:00"/>
    <s v="Apartment  20+ Units"/>
    <n v="40"/>
    <s v="Harlow Neighbors"/>
    <n v="4249905"/>
    <n v="881999"/>
    <m/>
    <s v="Willamette Garden Apts"/>
    <s v="WILLAMETTE GARDEN APTS LLC"/>
    <m/>
    <s v="3565 KINSROW AVE"/>
    <x v="4"/>
    <s v="Five or more units"/>
    <x v="1"/>
    <m/>
    <x v="0"/>
    <m/>
  </r>
  <r>
    <n v="3042"/>
    <x v="0"/>
    <n v="4"/>
    <n v="5841"/>
    <n v="1"/>
    <d v="2005-03-24T00:00:00"/>
    <s v="Apartment  20+ Units"/>
    <n v="40"/>
    <s v="Harlow Neighbors"/>
    <n v="4249699"/>
    <n v="881829"/>
    <m/>
    <s v="Willamette Garden Apts"/>
    <s v="WILLAMETTE GARDEN APTS LLC"/>
    <m/>
    <s v="3540 KINSROW AVE"/>
    <x v="4"/>
    <s v="Five or more units"/>
    <x v="1"/>
    <m/>
    <x v="0"/>
    <m/>
  </r>
  <r>
    <n v="3043"/>
    <x v="0"/>
    <n v="4"/>
    <n v="5842"/>
    <n v="1"/>
    <d v="2005-03-24T00:00:00"/>
    <s v="Apartment  20+ Units"/>
    <n v="40"/>
    <s v="Harlow Neighbors"/>
    <n v="4249941"/>
    <n v="881835"/>
    <m/>
    <s v="Willamette Garden Apts"/>
    <s v="WILLAMETTE GARDEN APTS LLC"/>
    <m/>
    <s v="3580 KINSROW AVE"/>
    <x v="4"/>
    <s v="Five or more units"/>
    <x v="1"/>
    <m/>
    <x v="0"/>
    <m/>
  </r>
  <r>
    <n v="3044"/>
    <x v="0"/>
    <n v="5"/>
    <n v="763"/>
    <n v="1"/>
    <d v="2005-03-24T00:00:00"/>
    <s v="Single Family Dwelling"/>
    <n v="1"/>
    <s v="Santa Clara Community Organization"/>
    <n v="4226559"/>
    <n v="908547"/>
    <m/>
    <s v="The Ashland 2R"/>
    <s v="BRUCE WIECHERT CUSTOM HOMES"/>
    <m/>
    <s v="135 WATERSTONE DR"/>
    <x v="4"/>
    <s v="Single-family detached"/>
    <x v="0"/>
    <m/>
    <x v="0"/>
    <m/>
  </r>
  <r>
    <n v="3045"/>
    <x v="0"/>
    <n v="5"/>
    <n v="1028"/>
    <n v="1"/>
    <d v="2005-03-24T00:00:00"/>
    <s v="Single Family Dwelling"/>
    <n v="1"/>
    <s v="Santa Clara Community Organization"/>
    <n v="4226799"/>
    <n v="908542"/>
    <m/>
    <m/>
    <s v="BRUCE WIECHERT CUSTOM HOMES"/>
    <m/>
    <s v="4608 CHAMPAGNE LN"/>
    <x v="4"/>
    <s v="Single-family detached"/>
    <x v="0"/>
    <m/>
    <x v="0"/>
    <m/>
  </r>
  <r>
    <n v="3046"/>
    <x v="0"/>
    <n v="5"/>
    <n v="29"/>
    <n v="1"/>
    <d v="2005-03-25T00:00:00"/>
    <s v="Duplex or 2-Family Hs"/>
    <n v="2"/>
    <s v="Santa Clara Community Organization"/>
    <n v="4232544"/>
    <n v="898373"/>
    <m/>
    <m/>
    <s v="RAKOCZY/WELKER ENTERPRISES"/>
    <m/>
    <s v="460 HELEN ST"/>
    <x v="4"/>
    <s v="Two to four units"/>
    <x v="1"/>
    <m/>
    <x v="0"/>
    <m/>
  </r>
  <r>
    <n v="3047"/>
    <x v="0"/>
    <n v="5"/>
    <n v="250"/>
    <n v="1"/>
    <d v="2005-03-25T00:00:00"/>
    <s v="Duplex or 2-Family Hs"/>
    <n v="2"/>
    <s v="Santa Clara Community Organization"/>
    <n v="4232540"/>
    <n v="898273"/>
    <m/>
    <m/>
    <s v="RAKOCZY/WELKER ENTERPRISES"/>
    <m/>
    <s v="466 HELEN ST"/>
    <x v="4"/>
    <s v="Two to four units"/>
    <x v="1"/>
    <m/>
    <x v="0"/>
    <m/>
  </r>
  <r>
    <n v="3048"/>
    <x v="0"/>
    <n v="5"/>
    <n v="251"/>
    <n v="1"/>
    <d v="2005-03-25T00:00:00"/>
    <s v="Duplex or 2-Family Hs"/>
    <n v="2"/>
    <s v="Santa Clara Community Organization"/>
    <n v="4232621"/>
    <n v="898270"/>
    <m/>
    <m/>
    <s v="RAKOCZY/WELKER ENTERPRISES"/>
    <m/>
    <s v="472 HELEN ST"/>
    <x v="4"/>
    <s v="Two to four units"/>
    <x v="1"/>
    <m/>
    <x v="0"/>
    <m/>
  </r>
  <r>
    <n v="3049"/>
    <x v="0"/>
    <n v="5"/>
    <n v="1010"/>
    <n v="1"/>
    <d v="2005-03-25T00:00:00"/>
    <s v="Single Family Dwelling"/>
    <n v="1"/>
    <s v="Santa Clara Community Organization"/>
    <n v="4228837"/>
    <n v="899905"/>
    <m/>
    <m/>
    <s v="LENN NICHOLI"/>
    <m/>
    <s v="2888 QUIET LN"/>
    <x v="4"/>
    <s v="Single-family detached"/>
    <x v="0"/>
    <m/>
    <x v="0"/>
    <m/>
  </r>
  <r>
    <n v="3050"/>
    <x v="0"/>
    <n v="5"/>
    <n v="608"/>
    <n v="1"/>
    <d v="2005-03-28T00:00:00"/>
    <s v="Single Family Dwelling"/>
    <n v="1"/>
    <s v="Churchill Area Neighbors"/>
    <n v="4227736"/>
    <n v="869836"/>
    <m/>
    <m/>
    <s v="TRENDSETTER HOMES"/>
    <m/>
    <s v="3359 BLACKTAIL DR"/>
    <x v="4"/>
    <s v="Single-family detached"/>
    <x v="0"/>
    <m/>
    <x v="0"/>
    <m/>
  </r>
  <r>
    <n v="3051"/>
    <x v="0"/>
    <n v="5"/>
    <n v="672"/>
    <n v="1"/>
    <d v="2005-03-28T00:00:00"/>
    <s v="Single Family Dwelling"/>
    <n v="1"/>
    <s v="Southeast Neighbors"/>
    <n v="4247078"/>
    <n v="862166"/>
    <m/>
    <m/>
    <s v="IVES CONSTRUCTION INC"/>
    <m/>
    <s v="4610 CRESCENT RIDGE LN"/>
    <x v="4"/>
    <s v="Single-family detached"/>
    <x v="0"/>
    <m/>
    <x v="0"/>
    <m/>
  </r>
  <r>
    <n v="3052"/>
    <x v="0"/>
    <n v="4"/>
    <n v="6022"/>
    <n v="1"/>
    <d v="2005-03-29T00:00:00"/>
    <s v="Single Family Dwelling"/>
    <n v="1"/>
    <s v="River Road Community Organization"/>
    <n v="4228973"/>
    <n v="888758"/>
    <m/>
    <m/>
    <s v="COZY HOMES BY TOM WIRFS DBA"/>
    <m/>
    <s v="1502 CAPRICE WAY"/>
    <x v="4"/>
    <s v="Single-family detached"/>
    <x v="0"/>
    <m/>
    <x v="0"/>
    <m/>
  </r>
  <r>
    <n v="3053"/>
    <x v="0"/>
    <n v="4"/>
    <n v="6023"/>
    <n v="1"/>
    <d v="2005-03-29T00:00:00"/>
    <s v="Single Family Dwelling"/>
    <n v="1"/>
    <s v="River Road Community Organization"/>
    <n v="4228918"/>
    <n v="888757"/>
    <m/>
    <m/>
    <s v="COZY HOMES BY TOM WIRFS DBA"/>
    <m/>
    <s v="1510 CAPRICE WAY"/>
    <x v="4"/>
    <s v="Single-family detached"/>
    <x v="0"/>
    <m/>
    <x v="0"/>
    <m/>
  </r>
  <r>
    <n v="3054"/>
    <x v="0"/>
    <n v="4"/>
    <n v="6024"/>
    <n v="1"/>
    <d v="2005-03-29T00:00:00"/>
    <s v="Single Family Dwelling"/>
    <n v="1"/>
    <s v="River Road Community Organization"/>
    <n v="4228863"/>
    <n v="888761"/>
    <m/>
    <m/>
    <s v="COZY HOMES BY TOM WIRFS DBA"/>
    <m/>
    <s v="1518 CAPRICE WAY"/>
    <x v="4"/>
    <s v="Single-family detached"/>
    <x v="0"/>
    <m/>
    <x v="0"/>
    <m/>
  </r>
  <r>
    <n v="3055"/>
    <x v="0"/>
    <n v="4"/>
    <n v="6026"/>
    <n v="1"/>
    <d v="2005-03-29T00:00:00"/>
    <s v="Single Family Dwelling"/>
    <n v="1"/>
    <s v="River Road Community Organization"/>
    <n v="4228802"/>
    <n v="888762"/>
    <m/>
    <m/>
    <s v="COZY HOMES BY TOM WIRFS DBA"/>
    <m/>
    <s v="1526 CAPRICE WAY"/>
    <x v="4"/>
    <s v="Single-family detached"/>
    <x v="0"/>
    <m/>
    <x v="0"/>
    <m/>
  </r>
  <r>
    <n v="3056"/>
    <x v="0"/>
    <n v="4"/>
    <n v="6027"/>
    <n v="1"/>
    <d v="2005-03-29T00:00:00"/>
    <s v="Single Family Dwelling"/>
    <n v="1"/>
    <s v="River Road Community Organization"/>
    <n v="4228746"/>
    <n v="888763"/>
    <m/>
    <m/>
    <s v="COZY HOMES BY TOM WIRFS DBA"/>
    <m/>
    <s v="1534 CAPRICE WAY"/>
    <x v="4"/>
    <s v="Single-family detached"/>
    <x v="0"/>
    <m/>
    <x v="0"/>
    <m/>
  </r>
  <r>
    <n v="3057"/>
    <x v="0"/>
    <n v="5"/>
    <n v="918"/>
    <n v="1"/>
    <d v="2005-03-29T00:00:00"/>
    <s v="Single Family Dwelling"/>
    <n v="1"/>
    <s v="Santa Clara Community Organization"/>
    <n v="4233396"/>
    <n v="902392"/>
    <m/>
    <m/>
    <s v="CRESCENT HOMES INC"/>
    <m/>
    <s v="3369 PEREGRINE ST"/>
    <x v="4"/>
    <s v="Single-family detached"/>
    <x v="0"/>
    <m/>
    <x v="0"/>
    <m/>
  </r>
  <r>
    <n v="3058"/>
    <x v="0"/>
    <n v="5"/>
    <n v="1039"/>
    <n v="1"/>
    <d v="2005-03-30T00:00:00"/>
    <s v="Single Family Dwelling"/>
    <n v="1"/>
    <s v="Northeast Neighbors"/>
    <n v="4250266"/>
    <n v="894545"/>
    <m/>
    <m/>
    <s v="ANSLOW &amp; DEGENEAULT"/>
    <m/>
    <s v="3308 ARLINGTON AVE"/>
    <x v="4"/>
    <s v="Single-family detached"/>
    <x v="0"/>
    <m/>
    <x v="0"/>
    <m/>
  </r>
  <r>
    <n v="3059"/>
    <x v="0"/>
    <n v="5"/>
    <n v="1053"/>
    <n v="1"/>
    <d v="2005-03-30T00:00:00"/>
    <s v="Single Family Dwelling"/>
    <n v="1"/>
    <s v="River Road Community Organization"/>
    <n v="4231086"/>
    <n v="891456"/>
    <m/>
    <m/>
    <s v="GEROT MICHAEL &amp; ELIZABETH"/>
    <m/>
    <s v="1251 EVERGREEN DR"/>
    <x v="4"/>
    <s v="Single-family detached"/>
    <x v="0"/>
    <m/>
    <x v="0"/>
    <m/>
  </r>
  <r>
    <n v="3060"/>
    <x v="0"/>
    <n v="5"/>
    <n v="1452"/>
    <n v="1"/>
    <d v="2005-03-30T00:00:00"/>
    <s v="Mfg Home Park or Court"/>
    <n v="1"/>
    <s v="Active Bethel Citizens"/>
    <n v="4215055"/>
    <n v="891734"/>
    <m/>
    <s v="Woodland Park"/>
    <s v="WOODLAND PARK ESTATES"/>
    <m/>
    <s v="1699 N TERRY ST, Unit 235"/>
    <x v="4"/>
    <s v="Single-family detached"/>
    <x v="0"/>
    <m/>
    <x v="0"/>
    <m/>
  </r>
  <r>
    <n v="3061"/>
    <x v="0"/>
    <n v="5"/>
    <n v="1453"/>
    <n v="1"/>
    <d v="2005-03-30T00:00:00"/>
    <s v="Mfg Home Park or Court"/>
    <n v="1"/>
    <s v="Active Bethel Citizens"/>
    <n v="4215055"/>
    <n v="891734"/>
    <m/>
    <s v="Woodland Park"/>
    <s v="WOODLAND PARK ESTATES"/>
    <m/>
    <s v="1699 N TERRY ST, Unit 151"/>
    <x v="4"/>
    <s v="Single-family detached"/>
    <x v="0"/>
    <m/>
    <x v="0"/>
    <m/>
  </r>
  <r>
    <n v="3062"/>
    <x v="0"/>
    <n v="5"/>
    <n v="1458"/>
    <n v="1"/>
    <d v="2005-03-30T00:00:00"/>
    <s v="Mfg Home Park or Court"/>
    <n v="1"/>
    <s v="Active Bethel Citizens"/>
    <n v="4215055"/>
    <n v="891734"/>
    <m/>
    <s v="Woodland Park"/>
    <s v="WOODLAND PARK ESTATES"/>
    <m/>
    <s v="1699 N TERRY ST, Unit 386"/>
    <x v="4"/>
    <s v="Single-family detached"/>
    <x v="0"/>
    <m/>
    <x v="0"/>
    <m/>
  </r>
  <r>
    <n v="3063"/>
    <x v="0"/>
    <n v="5"/>
    <n v="1461"/>
    <n v="1"/>
    <d v="2005-03-30T00:00:00"/>
    <s v="Mfg Home Park or Court"/>
    <n v="1"/>
    <s v="Active Bethel Citizens"/>
    <n v="4215055"/>
    <n v="891734"/>
    <m/>
    <s v="Woodland Park"/>
    <s v="WOODLAND PARK ESTATES"/>
    <m/>
    <s v="1699 N TERRY ST, Unit 25"/>
    <x v="4"/>
    <s v="Single-family detached"/>
    <x v="0"/>
    <m/>
    <x v="0"/>
    <m/>
  </r>
  <r>
    <n v="3064"/>
    <x v="0"/>
    <n v="5"/>
    <n v="986"/>
    <n v="1"/>
    <d v="2005-03-31T00:00:00"/>
    <s v="Single Family Dwelling"/>
    <n v="1"/>
    <s v="Churchill Area Neighbors"/>
    <n v="4228332"/>
    <n v="869448"/>
    <m/>
    <m/>
    <s v="PATRICK HOMES INC"/>
    <m/>
    <s v="3093 HERALD LN"/>
    <x v="4"/>
    <s v="Single-family detached"/>
    <x v="0"/>
    <m/>
    <x v="0"/>
    <m/>
  </r>
  <r>
    <n v="3065"/>
    <x v="0"/>
    <n v="5"/>
    <n v="987"/>
    <n v="1"/>
    <d v="2005-03-31T00:00:00"/>
    <s v="Single Family Dwelling"/>
    <n v="1"/>
    <s v="Churchill Area Neighbors"/>
    <n v="4228063"/>
    <n v="868263"/>
    <m/>
    <m/>
    <s v="PATRICK HOMES INC"/>
    <m/>
    <s v="3102 MCNAULL DR"/>
    <x v="4"/>
    <s v="Single-family detached"/>
    <x v="0"/>
    <m/>
    <x v="0"/>
    <m/>
  </r>
  <r>
    <n v="3066"/>
    <x v="0"/>
    <n v="5"/>
    <n v="381"/>
    <n v="1"/>
    <d v="2005-04-01T00:00:00"/>
    <s v="Single Family Dwelling"/>
    <n v="1"/>
    <s v="Northeast Neighbors"/>
    <n v="4250501"/>
    <n v="894317"/>
    <m/>
    <m/>
    <s v="FUTURE B HOMES INC"/>
    <m/>
    <s v="3315 WILMINGTON CT"/>
    <x v="4"/>
    <s v="Single-family detached"/>
    <x v="0"/>
    <m/>
    <x v="0"/>
    <m/>
  </r>
  <r>
    <n v="3067"/>
    <x v="0"/>
    <n v="5"/>
    <n v="612"/>
    <n v="1"/>
    <d v="2005-04-01T00:00:00"/>
    <s v="Single Family Dwelling"/>
    <n v="1"/>
    <s v="Santa Clara Community Organization"/>
    <n v="4227359"/>
    <n v="904028"/>
    <m/>
    <m/>
    <s v="B H ANDERSON CONSTRUCTION"/>
    <m/>
    <s v="3669 LODENQUAI LN"/>
    <x v="4"/>
    <s v="Single-family detached"/>
    <x v="0"/>
    <m/>
    <x v="0"/>
    <m/>
  </r>
  <r>
    <n v="3068"/>
    <x v="0"/>
    <n v="5"/>
    <n v="1015"/>
    <n v="1"/>
    <d v="2005-04-01T00:00:00"/>
    <s v="Single Family Dwelling"/>
    <n v="1"/>
    <s v="Churchill Area Neighbors"/>
    <n v="4224104"/>
    <n v="869304"/>
    <m/>
    <m/>
    <s v="BREEDEN BROS INC--DUPLICATE"/>
    <m/>
    <s v="3386 BENTLEY AVE"/>
    <x v="4"/>
    <s v="Single-family detached"/>
    <x v="0"/>
    <m/>
    <x v="0"/>
    <m/>
  </r>
  <r>
    <n v="3069"/>
    <x v="0"/>
    <n v="5"/>
    <n v="1035"/>
    <n v="1"/>
    <d v="2005-04-01T00:00:00"/>
    <s v="Single Family Dwelling"/>
    <n v="1"/>
    <s v="Santa Clara Community Organization"/>
    <n v="4228551"/>
    <n v="901729"/>
    <m/>
    <m/>
    <s v="BREEDEN BROS INC"/>
    <m/>
    <s v="227 LOBELIA AVE"/>
    <x v="4"/>
    <s v="Single-family detached"/>
    <x v="0"/>
    <m/>
    <x v="0"/>
    <m/>
  </r>
  <r>
    <n v="3070"/>
    <x v="0"/>
    <n v="5"/>
    <n v="665"/>
    <n v="1"/>
    <d v="2005-04-04T00:00:00"/>
    <s v="Single Family Dwelling"/>
    <n v="1"/>
    <s v="Northeast Neighbors"/>
    <n v="4243023"/>
    <n v="899847"/>
    <m/>
    <m/>
    <s v="WESTER KATRINA"/>
    <m/>
    <s v="3721 STERLING WOODS DR"/>
    <x v="4"/>
    <s v="Single-family detached"/>
    <x v="0"/>
    <m/>
    <x v="0"/>
    <m/>
  </r>
  <r>
    <n v="3071"/>
    <x v="0"/>
    <n v="5"/>
    <n v="761"/>
    <n v="1"/>
    <d v="2005-04-04T00:00:00"/>
    <s v="Single Family Dwelling"/>
    <n v="1"/>
    <s v="Santa Clara Community Organization"/>
    <n v="4226548"/>
    <n v="908640"/>
    <m/>
    <s v="The Jasper 3"/>
    <s v="BRUCE WIECHERT CUSTOM HOMES"/>
    <m/>
    <s v="138 WILLOW SPRINGS DR"/>
    <x v="4"/>
    <s v="Single-family detached"/>
    <x v="0"/>
    <m/>
    <x v="0"/>
    <m/>
  </r>
  <r>
    <n v="3072"/>
    <x v="0"/>
    <n v="5"/>
    <n v="799"/>
    <n v="1"/>
    <d v="2005-04-04T00:00:00"/>
    <s v="Single Family Dwelling"/>
    <n v="1"/>
    <s v="Harlow Neighbors"/>
    <n v="4250718"/>
    <n v="889255"/>
    <m/>
    <m/>
    <s v="MELTEBEKE DAVID"/>
    <m/>
    <s v="3381 ROSEMONT WAY"/>
    <x v="4"/>
    <s v="Single-family detached"/>
    <x v="0"/>
    <m/>
    <x v="0"/>
    <m/>
  </r>
  <r>
    <n v="3073"/>
    <x v="0"/>
    <n v="5"/>
    <n v="852"/>
    <n v="1"/>
    <d v="2005-04-05T00:00:00"/>
    <s v="Single Family Dwelling"/>
    <n v="1"/>
    <s v="Cal Young Neighborhood Association"/>
    <n v="4238474"/>
    <n v="892584"/>
    <m/>
    <s v="Mascord 22154"/>
    <s v="WALTER CUSTOM HOMES"/>
    <m/>
    <s v="1140 SKYLARK LN"/>
    <x v="4"/>
    <s v="Single-family detached"/>
    <x v="0"/>
    <m/>
    <x v="0"/>
    <m/>
  </r>
  <r>
    <n v="3074"/>
    <x v="0"/>
    <n v="5"/>
    <n v="1029"/>
    <n v="1"/>
    <d v="2005-04-05T00:00:00"/>
    <s v="Single Family Dwelling"/>
    <n v="1"/>
    <s v="Goodpasture Island Neighbors"/>
    <n v="4236339"/>
    <n v="894069"/>
    <m/>
    <m/>
    <s v="OREGON ESTATES LLC"/>
    <m/>
    <s v="3304 LAKESIDE DR"/>
    <x v="4"/>
    <s v="Single-family detached"/>
    <x v="0"/>
    <m/>
    <x v="0"/>
    <m/>
  </r>
  <r>
    <n v="3075"/>
    <x v="0"/>
    <n v="5"/>
    <n v="1150"/>
    <n v="1"/>
    <d v="2005-04-05T00:00:00"/>
    <s v="Single Family Dwelling"/>
    <n v="1"/>
    <s v="Santa Clara Community Organization"/>
    <n v="4233137"/>
    <n v="902373"/>
    <m/>
    <m/>
    <s v="CASTRO GILBERT A"/>
    <m/>
    <s v="3324 PEREGRINE ST"/>
    <x v="4"/>
    <s v="Single-family detached"/>
    <x v="0"/>
    <m/>
    <x v="0"/>
    <m/>
  </r>
  <r>
    <n v="3076"/>
    <x v="0"/>
    <n v="5"/>
    <n v="1263"/>
    <n v="1"/>
    <d v="2005-04-06T00:00:00"/>
    <s v="Mfg Home - Not in a Park"/>
    <n v="1"/>
    <s v="Active Bethel Citizens"/>
    <n v="4214593"/>
    <n v="891111"/>
    <m/>
    <m/>
    <s v="FUQUA HOMES DESIGN CENTER"/>
    <m/>
    <s v="5231 OLYMPIC CIR"/>
    <x v="4"/>
    <s v="Single-family detached"/>
    <x v="0"/>
    <m/>
    <x v="0"/>
    <m/>
  </r>
  <r>
    <n v="3077"/>
    <x v="0"/>
    <n v="5"/>
    <n v="1264"/>
    <n v="1"/>
    <d v="2005-04-06T00:00:00"/>
    <s v="Mfg Home - Not in a Park"/>
    <n v="1"/>
    <s v="Active Bethel Citizens"/>
    <n v="4214826"/>
    <n v="890268"/>
    <m/>
    <m/>
    <s v="FUQUA HOMES DESIGN CENTER"/>
    <m/>
    <s v="5433 OLYMPIC CIR"/>
    <x v="4"/>
    <s v="Single-family detached"/>
    <x v="0"/>
    <m/>
    <x v="0"/>
    <m/>
  </r>
  <r>
    <n v="3078"/>
    <x v="0"/>
    <n v="5"/>
    <n v="1265"/>
    <n v="1"/>
    <d v="2005-04-06T00:00:00"/>
    <s v="Mfg Home - Not in a Park"/>
    <n v="1"/>
    <s v="Active Bethel Citizens"/>
    <n v="4214300"/>
    <n v="890044"/>
    <m/>
    <m/>
    <s v="FUQUA HOMES DESIGN CENTER"/>
    <m/>
    <s v="5310 COBBLESTONE LN"/>
    <x v="4"/>
    <s v="Single-family detached"/>
    <x v="0"/>
    <m/>
    <x v="0"/>
    <m/>
  </r>
  <r>
    <n v="3079"/>
    <x v="0"/>
    <n v="5"/>
    <n v="1266"/>
    <n v="1"/>
    <d v="2005-04-06T00:00:00"/>
    <s v="Mfg Home - Not in a Park"/>
    <n v="1"/>
    <s v="Active Bethel Citizens"/>
    <n v="4214483"/>
    <n v="890041"/>
    <m/>
    <m/>
    <s v="FUQUA HOMES DESIGN CENTER"/>
    <m/>
    <s v="5395 OLYMPIC CIR"/>
    <x v="4"/>
    <s v="Single-family detached"/>
    <x v="0"/>
    <m/>
    <x v="0"/>
    <m/>
  </r>
  <r>
    <n v="3080"/>
    <x v="0"/>
    <n v="5"/>
    <n v="1328"/>
    <n v="1"/>
    <d v="2005-04-06T00:00:00"/>
    <s v="Mfg Home - Not in a Park"/>
    <n v="1"/>
    <s v="Northeast Neighbors"/>
    <n v="4246237"/>
    <n v="897616"/>
    <m/>
    <m/>
    <s v="WALER DONALD L"/>
    <m/>
    <s v="2472 DALE AVE"/>
    <x v="4"/>
    <s v="Single-family detached"/>
    <x v="0"/>
    <m/>
    <x v="0"/>
    <m/>
  </r>
  <r>
    <n v="3081"/>
    <x v="0"/>
    <n v="5"/>
    <n v="1611"/>
    <n v="1"/>
    <d v="2005-04-06T00:00:00"/>
    <s v="Mfg Home Park or Court"/>
    <n v="1"/>
    <s v="Active Bethel Citizens"/>
    <n v="4215055"/>
    <n v="891734"/>
    <m/>
    <s v="Woodland Park"/>
    <s v="WOODLAND PARK ESTATES"/>
    <m/>
    <s v="1699 N TERRY ST, Unit 320"/>
    <x v="4"/>
    <s v="Single-family detached"/>
    <x v="0"/>
    <m/>
    <x v="0"/>
    <m/>
  </r>
  <r>
    <n v="3082"/>
    <x v="0"/>
    <n v="5"/>
    <n v="1037"/>
    <n v="1"/>
    <d v="2005-04-07T00:00:00"/>
    <s v="Single Family Dwelling"/>
    <n v="1"/>
    <s v="Harlow Neighbors"/>
    <n v="4248360"/>
    <n v="883873"/>
    <m/>
    <m/>
    <s v="RUHOFF HOMEBUILDERS INC"/>
    <m/>
    <s v="134 SUNSHINE ACRES DR"/>
    <x v="4"/>
    <s v="Single-family detached"/>
    <x v="0"/>
    <m/>
    <x v="0"/>
    <m/>
  </r>
  <r>
    <n v="3083"/>
    <x v="0"/>
    <n v="5"/>
    <n v="1038"/>
    <n v="1"/>
    <d v="2005-04-07T00:00:00"/>
    <s v="Single Family Dwelling"/>
    <n v="1"/>
    <s v="Harlow Neighbors"/>
    <n v="4248416"/>
    <n v="883862"/>
    <m/>
    <m/>
    <s v="RUHOFF HOMEBUILDERS INC"/>
    <m/>
    <s v="128 SUNSHINE ACRES DR"/>
    <x v="4"/>
    <s v="Single-family detached"/>
    <x v="0"/>
    <m/>
    <x v="0"/>
    <m/>
  </r>
  <r>
    <n v="3084"/>
    <x v="0"/>
    <n v="5"/>
    <n v="1054"/>
    <n v="1"/>
    <d v="2005-04-07T00:00:00"/>
    <s v="Single Family Dwelling"/>
    <n v="1"/>
    <s v="Santa Clara Community Organization"/>
    <n v="4225999"/>
    <n v="900871"/>
    <m/>
    <m/>
    <s v="SAMPLE STEVE &amp; KELLY J"/>
    <m/>
    <s v="815 BOBOLINK AVE"/>
    <x v="4"/>
    <s v="Single-family detached"/>
    <x v="0"/>
    <m/>
    <x v="0"/>
    <m/>
  </r>
  <r>
    <n v="3085"/>
    <x v="0"/>
    <n v="5"/>
    <n v="1077"/>
    <n v="1"/>
    <d v="2005-04-07T00:00:00"/>
    <s v="Single Family Dwelling"/>
    <n v="1"/>
    <s v="Santa Clara Community Organization"/>
    <n v="4225933"/>
    <n v="900842"/>
    <m/>
    <m/>
    <s v="ERFURTH KIRA"/>
    <m/>
    <s v="835 BOBOLINK AVE"/>
    <x v="4"/>
    <s v="Single-family detached"/>
    <x v="0"/>
    <m/>
    <x v="0"/>
    <m/>
  </r>
  <r>
    <n v="3086"/>
    <x v="0"/>
    <n v="5"/>
    <n v="1340"/>
    <n v="1"/>
    <d v="2005-04-07T00:00:00"/>
    <s v="Single Family Dwelling"/>
    <n v="1"/>
    <s v="Santa Clara Community Organization"/>
    <n v="4226455"/>
    <n v="908329"/>
    <m/>
    <m/>
    <s v="BRUCE WIECHERT CUSTOM HOMES"/>
    <m/>
    <s v="163 STONEHAVEN ST"/>
    <x v="4"/>
    <s v="Single-family detached"/>
    <x v="0"/>
    <m/>
    <x v="0"/>
    <m/>
  </r>
  <r>
    <n v="3087"/>
    <x v="0"/>
    <n v="4"/>
    <n v="3904"/>
    <n v="1"/>
    <d v="2005-04-08T00:00:00"/>
    <s v="Single Family Dwelling"/>
    <n v="1"/>
    <s v="Churchill Area Neighbors"/>
    <n v="4229696"/>
    <n v="870412"/>
    <m/>
    <m/>
    <s v="NORED MARK"/>
    <m/>
    <s v="2563 RIDGEMONT DR"/>
    <x v="4"/>
    <s v="Single-family detached"/>
    <x v="0"/>
    <m/>
    <x v="0"/>
    <m/>
  </r>
  <r>
    <n v="3088"/>
    <x v="0"/>
    <n v="4"/>
    <n v="5617"/>
    <n v="1"/>
    <d v="2005-04-08T00:00:00"/>
    <s v="Single Family Dwelling"/>
    <n v="1"/>
    <s v="Active Bethel Citizens"/>
    <n v="4212812"/>
    <n v="891533"/>
    <m/>
    <m/>
    <s v="B H ANDERSON CONSTRUCTION"/>
    <m/>
    <s v="5503 LANCELOT WAY"/>
    <x v="4"/>
    <s v="Single-family detached"/>
    <x v="0"/>
    <m/>
    <x v="0"/>
    <m/>
  </r>
  <r>
    <n v="3089"/>
    <x v="0"/>
    <n v="4"/>
    <n v="5738"/>
    <n v="1"/>
    <d v="2005-04-08T00:00:00"/>
    <s v="Single Family Dwelling"/>
    <n v="1"/>
    <s v="Active Bethel Citizens"/>
    <n v="4212854"/>
    <n v="891508"/>
    <m/>
    <m/>
    <s v="B H ANDERSON CONSTRUCTION"/>
    <m/>
    <s v="1797 MERLIN WAY"/>
    <x v="4"/>
    <s v="Single-family detached"/>
    <x v="0"/>
    <m/>
    <x v="0"/>
    <m/>
  </r>
  <r>
    <n v="3090"/>
    <x v="0"/>
    <n v="4"/>
    <n v="5850"/>
    <n v="1"/>
    <d v="2005-04-08T00:00:00"/>
    <s v="Single Family Dwelling"/>
    <n v="1"/>
    <s v="Active Bethel Citizens"/>
    <n v="4212768"/>
    <n v="891532"/>
    <m/>
    <m/>
    <s v="B H ANDERSON CONSTRUCTION"/>
    <m/>
    <s v="5511 LANCELOT WAY"/>
    <x v="4"/>
    <s v="Single-family detached"/>
    <x v="0"/>
    <m/>
    <x v="0"/>
    <m/>
  </r>
  <r>
    <n v="3091"/>
    <x v="0"/>
    <n v="5"/>
    <n v="677"/>
    <n v="1"/>
    <d v="2005-04-08T00:00:00"/>
    <s v="Single Family Dwelling"/>
    <n v="1"/>
    <s v="Fairmount Neighbors"/>
    <n v="4246212"/>
    <n v="868920"/>
    <m/>
    <m/>
    <s v="MOODY JOHN T"/>
    <m/>
    <s v="1799 E 30TH AVE"/>
    <x v="4"/>
    <s v="Single-family detached"/>
    <x v="0"/>
    <m/>
    <x v="0"/>
    <m/>
  </r>
  <r>
    <n v="3092"/>
    <x v="0"/>
    <n v="5"/>
    <n v="1002"/>
    <n v="1"/>
    <d v="2005-04-08T00:00:00"/>
    <s v="Mfg Home - Not in a Park"/>
    <n v="1"/>
    <s v="Northeast Neighbors"/>
    <n v="4246093"/>
    <n v="897810"/>
    <m/>
    <m/>
    <s v="CALLIES ALAN M"/>
    <m/>
    <s v="2445 DALE AVE"/>
    <x v="4"/>
    <s v="Single-family detached"/>
    <x v="0"/>
    <m/>
    <x v="0"/>
    <m/>
  </r>
  <r>
    <n v="3093"/>
    <x v="0"/>
    <n v="5"/>
    <n v="1199"/>
    <n v="1"/>
    <d v="2005-04-11T00:00:00"/>
    <s v="Single Family Dwelling"/>
    <n v="1"/>
    <s v="River Road Community Organization"/>
    <n v="4231168"/>
    <n v="891463"/>
    <m/>
    <m/>
    <s v="GEROT MIKE &amp; ELIZABETH"/>
    <m/>
    <s v="277 BENJAMIN ST"/>
    <x v="4"/>
    <s v="Single-family detached"/>
    <x v="0"/>
    <m/>
    <x v="0"/>
    <m/>
  </r>
  <r>
    <n v="3094"/>
    <x v="0"/>
    <n v="5"/>
    <n v="1284"/>
    <n v="1"/>
    <d v="2005-04-11T00:00:00"/>
    <s v="Single Family Dwelling"/>
    <n v="1"/>
    <s v="River Road Community Organization"/>
    <n v="4231169"/>
    <n v="891566"/>
    <m/>
    <m/>
    <s v="GEROT MIKE &amp; ELIZABETH"/>
    <m/>
    <s v="184 ROSETTA AVE"/>
    <x v="4"/>
    <s v="Single-family detached"/>
    <x v="0"/>
    <m/>
    <x v="0"/>
    <m/>
  </r>
  <r>
    <n v="3095"/>
    <x v="0"/>
    <n v="4"/>
    <n v="4842"/>
    <n v="1"/>
    <d v="2005-04-12T00:00:00"/>
    <s v="Condo, Row or Townhouse"/>
    <n v="1"/>
    <s v="Harlow Neighbors"/>
    <n v="4246123"/>
    <n v="887735"/>
    <m/>
    <m/>
    <s v="COZY HOMES BY TOM WIRFS DBA"/>
    <m/>
    <s v="2708 MALLORY LN"/>
    <x v="4"/>
    <s v="Single-family attached"/>
    <x v="1"/>
    <m/>
    <x v="0"/>
    <m/>
  </r>
  <r>
    <n v="3096"/>
    <x v="0"/>
    <n v="4"/>
    <n v="4849"/>
    <n v="1"/>
    <d v="2005-04-12T00:00:00"/>
    <s v="Condo, Row or Townhouse"/>
    <n v="1"/>
    <s v="Harlow Neighbors"/>
    <n v="4246151"/>
    <n v="887735"/>
    <m/>
    <m/>
    <s v="COZY HOMES BY TOM WIRFS DBA"/>
    <m/>
    <s v="2714 MALLORY LN"/>
    <x v="4"/>
    <s v="Single-family attached"/>
    <x v="1"/>
    <m/>
    <x v="0"/>
    <m/>
  </r>
  <r>
    <n v="3097"/>
    <x v="0"/>
    <n v="5"/>
    <n v="858"/>
    <n v="1"/>
    <d v="2005-04-12T00:00:00"/>
    <s v="Duplex or 2-Family Hs"/>
    <n v="2"/>
    <s v="Northeast Neighbors"/>
    <n v="4243174"/>
    <n v="897772"/>
    <m/>
    <m/>
    <s v="MELTEBEKE CONSTRUCTION DBA"/>
    <m/>
    <s v="2050 LAKE WIND DR"/>
    <x v="4"/>
    <s v="Two to four units"/>
    <x v="1"/>
    <m/>
    <x v="0"/>
    <m/>
  </r>
  <r>
    <n v="3098"/>
    <x v="0"/>
    <n v="5"/>
    <n v="911"/>
    <n v="1"/>
    <d v="2005-04-12T00:00:00"/>
    <s v="Single Family Dwelling"/>
    <n v="1"/>
    <s v="Cal Young Neighborhood Association"/>
    <n v="4240205"/>
    <n v="888998"/>
    <m/>
    <m/>
    <s v="MIKEL LOMSKY COMPANY INC"/>
    <m/>
    <s v="1367 HAMMOCK ST"/>
    <x v="4"/>
    <s v="Single-family detached"/>
    <x v="0"/>
    <m/>
    <x v="0"/>
    <m/>
  </r>
  <r>
    <n v="3099"/>
    <x v="0"/>
    <n v="5"/>
    <n v="1124"/>
    <n v="1"/>
    <d v="2005-04-12T00:00:00"/>
    <s v="Single Family Dwelling"/>
    <n v="1"/>
    <s v="Churchill Area Neighbors"/>
    <n v="4228153"/>
    <n v="869220"/>
    <m/>
    <m/>
    <s v="SCOTT CARLSON CONSTRUCTION"/>
    <m/>
    <s v="3224 MICHAEL LN"/>
    <x v="4"/>
    <s v="Single-family detached"/>
    <x v="0"/>
    <m/>
    <x v="0"/>
    <m/>
  </r>
  <r>
    <n v="3100"/>
    <x v="0"/>
    <n v="5"/>
    <n v="807"/>
    <n v="1"/>
    <d v="2005-04-13T00:00:00"/>
    <s v="Single Family Dwelling"/>
    <n v="1"/>
    <s v="Santa Clara Community Organization"/>
    <n v="4228842"/>
    <n v="901804"/>
    <m/>
    <m/>
    <s v="BREEDEN BROS INC"/>
    <m/>
    <s v="3249 CINDY ST"/>
    <x v="4"/>
    <s v="Single-family detached"/>
    <x v="0"/>
    <m/>
    <x v="0"/>
    <m/>
  </r>
  <r>
    <n v="2797"/>
    <x v="0"/>
    <n v="4"/>
    <n v="5068"/>
    <n v="1"/>
    <d v="2004-11-19T00:00:00"/>
    <s v="Single Family Dwelling"/>
    <n v="1"/>
    <s v="Active Bethel Citizens"/>
    <n v="4214018"/>
    <n v="885898"/>
    <m/>
    <m/>
    <s v="HAYDEN HOMES"/>
    <m/>
    <s v="669 MURIN ST"/>
    <x v="3"/>
    <s v="Single-family detached"/>
    <x v="0"/>
    <m/>
    <x v="0"/>
    <m/>
  </r>
  <r>
    <n v="2798"/>
    <x v="0"/>
    <n v="4"/>
    <n v="5723"/>
    <n v="1"/>
    <d v="2004-11-19T00:00:00"/>
    <s v="Mfg Home Park or Court"/>
    <n v="1"/>
    <s v="Active Bethel Citizens"/>
    <n v="4215373"/>
    <n v="886215"/>
    <m/>
    <s v="Royal Oaks MHP"/>
    <s v="ROSS JAMES F"/>
    <m/>
    <s v="4900 ROYAL AVE, Unit 76"/>
    <x v="3"/>
    <s v="Single-family detached"/>
    <x v="0"/>
    <m/>
    <x v="0"/>
    <m/>
  </r>
  <r>
    <n v="2799"/>
    <x v="0"/>
    <n v="4"/>
    <n v="5453"/>
    <n v="1"/>
    <d v="2004-11-22T00:00:00"/>
    <s v="Mfg Home Park or Court"/>
    <n v="1"/>
    <s v="Active Bethel Citizens"/>
    <n v="4222359"/>
    <n v="885125"/>
    <m/>
    <s v="Brookdale"/>
    <s v="BROOKDALE LLC"/>
    <m/>
    <s v="3868 ALBAN ST, Unit 13"/>
    <x v="3"/>
    <s v="Single-family detached"/>
    <x v="0"/>
    <m/>
    <x v="0"/>
    <m/>
  </r>
  <r>
    <n v="2800"/>
    <x v="0"/>
    <n v="4"/>
    <n v="5752"/>
    <n v="1"/>
    <d v="2004-11-22T00:00:00"/>
    <s v="Mfg Home Park or Court"/>
    <n v="1"/>
    <s v="West Eugene Community Organization"/>
    <n v="4221599"/>
    <n v="877190"/>
    <m/>
    <s v="Churchill Meadows"/>
    <s v="CHURCHILL GROUP LLC"/>
    <m/>
    <s v="1415 S BERTELSEN RD, Unit 3"/>
    <x v="3"/>
    <s v="Single-family detached"/>
    <x v="0"/>
    <m/>
    <x v="0"/>
    <m/>
  </r>
  <r>
    <n v="2801"/>
    <x v="0"/>
    <n v="4"/>
    <n v="3199"/>
    <n v="1"/>
    <d v="2004-11-23T00:00:00"/>
    <s v="Single Family Dwelling"/>
    <n v="1"/>
    <s v="Northeast Neighbors"/>
    <n v="4250370"/>
    <n v="894430"/>
    <m/>
    <m/>
    <s v="ANSLOW &amp; DEGENEAULT"/>
    <m/>
    <s v="2660 CUMBERLAND DR"/>
    <x v="3"/>
    <s v="Single-family detached"/>
    <x v="0"/>
    <m/>
    <x v="0"/>
    <m/>
  </r>
  <r>
    <n v="2802"/>
    <x v="0"/>
    <n v="4"/>
    <n v="4801"/>
    <n v="1"/>
    <d v="2004-11-23T00:00:00"/>
    <s v="Single Family Dwelling"/>
    <n v="1"/>
    <s v="Churchill Area Neighbors"/>
    <n v="4228089"/>
    <n v="872691"/>
    <m/>
    <m/>
    <s v="SCOTT BRAD"/>
    <m/>
    <s v="2523 PARK FOREST DR"/>
    <x v="3"/>
    <s v="Single-family detached"/>
    <x v="0"/>
    <m/>
    <x v="0"/>
    <m/>
  </r>
  <r>
    <n v="2803"/>
    <x v="0"/>
    <n v="4"/>
    <n v="5192"/>
    <n v="1"/>
    <d v="2004-11-23T00:00:00"/>
    <s v="Mfg Home - Not in a Park"/>
    <n v="1"/>
    <s v="Santa Clara Community Organization"/>
    <n v="4228768"/>
    <n v="899855"/>
    <m/>
    <m/>
    <s v="BOYD MICHAEL &amp; CHRIS"/>
    <m/>
    <s v="2860 QUIET LN"/>
    <x v="3"/>
    <s v="Single-family detached"/>
    <x v="0"/>
    <m/>
    <x v="0"/>
    <m/>
  </r>
  <r>
    <n v="2804"/>
    <x v="0"/>
    <n v="4"/>
    <n v="5257"/>
    <n v="1"/>
    <d v="2004-11-24T00:00:00"/>
    <s v="Single Family Dwelling"/>
    <n v="1"/>
    <s v="Santa Clara Community Organization"/>
    <n v="4231210"/>
    <n v="907547"/>
    <m/>
    <m/>
    <s v="RUHOFF HOMEBUILDERS INC"/>
    <m/>
    <s v="4544 WENDOVER ST"/>
    <x v="3"/>
    <s v="Single-family detached"/>
    <x v="0"/>
    <m/>
    <x v="0"/>
    <m/>
  </r>
  <r>
    <n v="2805"/>
    <x v="0"/>
    <n v="4"/>
    <n v="5762"/>
    <n v="1"/>
    <d v="2004-11-24T00:00:00"/>
    <s v="Mfg Home Park or Court"/>
    <n v="1"/>
    <s v="Active Bethel Citizens"/>
    <n v="4215055"/>
    <n v="891734"/>
    <m/>
    <s v="Woodland Park"/>
    <s v="WOODLAND PARK ESTATES"/>
    <s v="JOHNSON DUANE"/>
    <s v="1699 N TERRY ST, Unit 111"/>
    <x v="3"/>
    <s v="Single-family detached"/>
    <x v="0"/>
    <m/>
    <x v="0"/>
    <m/>
  </r>
  <r>
    <n v="2806"/>
    <x v="0"/>
    <n v="4"/>
    <n v="3915"/>
    <n v="1"/>
    <d v="2004-12-01T00:00:00"/>
    <s v="Single Family Dwelling"/>
    <n v="1"/>
    <s v="Churchill Area Neighbors"/>
    <n v="4223313"/>
    <n v="870649"/>
    <m/>
    <m/>
    <s v="DESHAW DALE &amp; CARLA"/>
    <m/>
    <s v="2975 SUMMIT TERRACE DR"/>
    <x v="3"/>
    <s v="Single-family detached"/>
    <x v="0"/>
    <m/>
    <x v="0"/>
    <m/>
  </r>
  <r>
    <n v="2807"/>
    <x v="0"/>
    <n v="4"/>
    <n v="2180"/>
    <n v="1"/>
    <d v="2004-12-02T00:00:00"/>
    <s v="Single Family Dwelling"/>
    <n v="1"/>
    <s v="Churchill Area Neighbors"/>
    <n v="4223674"/>
    <n v="870541"/>
    <m/>
    <m/>
    <s v="AAA PARTNERS LLC"/>
    <m/>
    <s v="2985 SUMMIT SKY BLVD"/>
    <x v="3"/>
    <s v="Single-family detached"/>
    <x v="0"/>
    <m/>
    <x v="0"/>
    <m/>
  </r>
  <r>
    <n v="2808"/>
    <x v="0"/>
    <n v="4"/>
    <n v="5451"/>
    <n v="1"/>
    <d v="2004-12-02T00:00:00"/>
    <s v="Single Family Dwelling"/>
    <n v="1"/>
    <s v="Santa Clara Community Organization"/>
    <n v="4222511"/>
    <n v="902265"/>
    <m/>
    <m/>
    <s v="IVERSON &amp; CO INC"/>
    <m/>
    <s v="1350 CHARDONNAY LN"/>
    <x v="3"/>
    <s v="Single-family detached"/>
    <x v="0"/>
    <m/>
    <x v="0"/>
    <m/>
  </r>
  <r>
    <n v="2809"/>
    <x v="0"/>
    <n v="4"/>
    <n v="4020"/>
    <n v="1"/>
    <d v="2004-12-03T00:00:00"/>
    <s v="Single Family Dwelling"/>
    <n v="1"/>
    <s v="Churchill Area Neighbors"/>
    <n v="4228394"/>
    <n v="870786"/>
    <m/>
    <m/>
    <s v="SESSUMS JAMES H"/>
    <m/>
    <s v="2698 SUNCREST AVE"/>
    <x v="3"/>
    <s v="Single-family detached"/>
    <x v="0"/>
    <m/>
    <x v="0"/>
    <m/>
  </r>
  <r>
    <n v="2810"/>
    <x v="0"/>
    <n v="4"/>
    <n v="5362"/>
    <n v="1"/>
    <d v="2004-12-06T00:00:00"/>
    <s v="Mfg Home - Not in a Park"/>
    <n v="1"/>
    <s v="Active Bethel Citizens"/>
    <n v="4219398"/>
    <n v="885404"/>
    <m/>
    <m/>
    <s v="TRAVESS CONSTRUCTION"/>
    <m/>
    <s v="4389 FERGUS AVE"/>
    <x v="3"/>
    <s v="Single-family detached"/>
    <x v="0"/>
    <m/>
    <x v="0"/>
    <m/>
  </r>
  <r>
    <n v="2811"/>
    <x v="0"/>
    <n v="4"/>
    <n v="4845"/>
    <n v="1"/>
    <d v="2004-12-07T00:00:00"/>
    <s v="Single Family Dwelling"/>
    <n v="1"/>
    <s v="Harlow Neighbors"/>
    <n v="4246455"/>
    <n v="887745"/>
    <m/>
    <m/>
    <s v="COZY HOMES BY TOM WIRFS DBA"/>
    <m/>
    <s v="2790 MALLORY LN"/>
    <x v="3"/>
    <s v="Single-family detached"/>
    <x v="0"/>
    <m/>
    <x v="0"/>
    <m/>
  </r>
  <r>
    <n v="2812"/>
    <x v="0"/>
    <n v="4"/>
    <n v="4846"/>
    <n v="1"/>
    <d v="2004-12-07T00:00:00"/>
    <s v="Single Family Dwelling"/>
    <n v="1"/>
    <s v="Harlow Neighbors"/>
    <n v="4246461"/>
    <n v="887843"/>
    <m/>
    <m/>
    <s v="COZY HOMES BY TOM WIRFS DBA"/>
    <m/>
    <s v="2795 MALLORY LN"/>
    <x v="3"/>
    <s v="Single-family detached"/>
    <x v="0"/>
    <m/>
    <x v="0"/>
    <m/>
  </r>
  <r>
    <n v="2813"/>
    <x v="0"/>
    <n v="4"/>
    <n v="4847"/>
    <n v="1"/>
    <d v="2004-12-07T00:00:00"/>
    <s v="Single Family Dwelling"/>
    <n v="1"/>
    <s v="Harlow Neighbors"/>
    <n v="4246229"/>
    <n v="887746"/>
    <m/>
    <m/>
    <s v="COZY HOMES BY TOM WIRFS DBA"/>
    <m/>
    <s v="2728 MALLORY LN"/>
    <x v="3"/>
    <s v="Single-family detached"/>
    <x v="0"/>
    <m/>
    <x v="0"/>
    <m/>
  </r>
  <r>
    <n v="2814"/>
    <x v="0"/>
    <n v="4"/>
    <n v="4848"/>
    <n v="1"/>
    <d v="2004-12-07T00:00:00"/>
    <s v="Single Family Dwelling"/>
    <n v="1"/>
    <s v="Harlow Neighbors"/>
    <n v="4246193"/>
    <n v="887747"/>
    <m/>
    <m/>
    <s v="COZY HOMES BY TOM WIRFS DBA"/>
    <m/>
    <s v="2722 MALLORY LN"/>
    <x v="3"/>
    <s v="Single-family detached"/>
    <x v="0"/>
    <m/>
    <x v="0"/>
    <m/>
  </r>
  <r>
    <n v="2815"/>
    <x v="0"/>
    <n v="4"/>
    <n v="5318"/>
    <n v="1"/>
    <d v="2004-12-07T00:00:00"/>
    <s v="Single Family Dwelling"/>
    <n v="1"/>
    <s v="Northeast Neighbors"/>
    <n v="4248624"/>
    <n v="897480"/>
    <m/>
    <m/>
    <s v="D J S INVESTMENTS L L C"/>
    <m/>
    <s v="80 CRAFTSMAN WAY"/>
    <x v="3"/>
    <s v="Single-family detached"/>
    <x v="0"/>
    <m/>
    <x v="0"/>
    <m/>
  </r>
  <r>
    <n v="2816"/>
    <x v="0"/>
    <n v="4"/>
    <n v="5319"/>
    <n v="1"/>
    <d v="2004-12-07T00:00:00"/>
    <s v="Single Family Dwelling"/>
    <n v="1"/>
    <s v="Northeast Neighbors"/>
    <n v="4248706"/>
    <n v="897482"/>
    <m/>
    <m/>
    <s v="D J S INVESTMENTS L L C"/>
    <m/>
    <s v="100 CRAFTSMAN WAY"/>
    <x v="3"/>
    <s v="Single-family detached"/>
    <x v="0"/>
    <m/>
    <x v="0"/>
    <m/>
  </r>
  <r>
    <n v="2817"/>
    <x v="0"/>
    <n v="4"/>
    <n v="5344"/>
    <n v="1"/>
    <d v="2004-12-08T00:00:00"/>
    <s v="Single Family Dwelling"/>
    <n v="1"/>
    <s v="Northeast Neighbors"/>
    <n v="4250525"/>
    <n v="894645"/>
    <m/>
    <m/>
    <s v="ANSLOW &amp; DEGENEAULT"/>
    <m/>
    <s v="2669 CUMBERLAND DR"/>
    <x v="3"/>
    <s v="Single-family detached"/>
    <x v="0"/>
    <m/>
    <x v="0"/>
    <m/>
  </r>
  <r>
    <n v="2818"/>
    <x v="0"/>
    <n v="4"/>
    <n v="5415"/>
    <n v="1"/>
    <d v="2004-12-09T00:00:00"/>
    <s v="Single Family Dwelling"/>
    <n v="1"/>
    <s v="Active Bethel Citizens"/>
    <n v="4216487"/>
    <n v="888075"/>
    <m/>
    <m/>
    <s v="D R HORTON INC"/>
    <m/>
    <s v="996 HOLLOW WAY"/>
    <x v="3"/>
    <s v="Single-family detached"/>
    <x v="0"/>
    <m/>
    <x v="0"/>
    <m/>
  </r>
  <r>
    <n v="2819"/>
    <x v="0"/>
    <n v="4"/>
    <n v="5503"/>
    <n v="1"/>
    <d v="2004-12-09T00:00:00"/>
    <s v="Single Family Dwelling"/>
    <n v="1"/>
    <s v="Churchill Area Neighbors"/>
    <n v="4223892"/>
    <n v="869322"/>
    <m/>
    <m/>
    <s v="BREEDEN BROS INC--DUPLICATE"/>
    <m/>
    <s v="3381 BENTLEY AVE"/>
    <x v="3"/>
    <s v="Single-family detached"/>
    <x v="0"/>
    <m/>
    <x v="0"/>
    <m/>
  </r>
  <r>
    <n v="2820"/>
    <x v="0"/>
    <n v="4"/>
    <n v="5536"/>
    <n v="1"/>
    <d v="2004-12-09T00:00:00"/>
    <s v="Single Family Dwelling"/>
    <n v="1"/>
    <s v="Active Bethel Citizens"/>
    <n v="4216581"/>
    <n v="888732"/>
    <m/>
    <m/>
    <s v="D R HORTON INC"/>
    <m/>
    <s v="4841 STAGECOACH RD"/>
    <x v="3"/>
    <s v="Single-family detached"/>
    <x v="0"/>
    <m/>
    <x v="0"/>
    <m/>
  </r>
  <r>
    <n v="2821"/>
    <x v="0"/>
    <n v="4"/>
    <n v="5805"/>
    <n v="1"/>
    <d v="2004-12-09T00:00:00"/>
    <s v="Single Family Dwelling"/>
    <n v="1"/>
    <s v="Churchill Area Neighbors"/>
    <n v="4224373"/>
    <n v="870069"/>
    <m/>
    <m/>
    <s v="BREEDEN BROS INC"/>
    <m/>
    <s v="3333 BENTLEY AVE"/>
    <x v="3"/>
    <s v="Single-family detached"/>
    <x v="0"/>
    <m/>
    <x v="0"/>
    <m/>
  </r>
  <r>
    <n v="2822"/>
    <x v="0"/>
    <n v="4"/>
    <n v="5448"/>
    <n v="1"/>
    <d v="2004-12-10T00:00:00"/>
    <s v="Single Family Dwelling"/>
    <n v="1"/>
    <s v="Southeast Neighbors"/>
    <n v="4241865"/>
    <n v="869014"/>
    <m/>
    <m/>
    <s v="NEDCO CORP"/>
    <m/>
    <s v="651 E 32ND AVE"/>
    <x v="3"/>
    <s v="Single-family detached"/>
    <x v="0"/>
    <m/>
    <x v="0"/>
    <m/>
  </r>
  <r>
    <n v="2823"/>
    <x v="0"/>
    <n v="4"/>
    <n v="4734"/>
    <n v="1"/>
    <d v="2004-12-13T00:00:00"/>
    <s v="Single Family Dwelling"/>
    <n v="1"/>
    <s v="Santa Clara Community Organization"/>
    <n v="4233260"/>
    <n v="902395"/>
    <m/>
    <m/>
    <s v="JAMES D OHMART CONSTRUCTION LLC"/>
    <m/>
    <s v="3342 PEREGRINE ST"/>
    <x v="3"/>
    <s v="Single-family detached"/>
    <x v="0"/>
    <m/>
    <x v="0"/>
    <m/>
  </r>
  <r>
    <n v="2824"/>
    <x v="0"/>
    <n v="4"/>
    <n v="1717"/>
    <n v="1"/>
    <d v="2004-12-14T00:00:00"/>
    <s v="Single Family Dwelling"/>
    <n v="1"/>
    <s v="Crest Drive Citizens Association"/>
    <n v="4231202"/>
    <n v="873210"/>
    <m/>
    <m/>
    <s v="HINTON VINCENT E"/>
    <m/>
    <s v="2113 W 25TH AVE"/>
    <x v="3"/>
    <s v="Single-family detached"/>
    <x v="0"/>
    <m/>
    <x v="0"/>
    <m/>
  </r>
  <r>
    <n v="2825"/>
    <x v="0"/>
    <n v="4"/>
    <n v="3828"/>
    <n v="1"/>
    <d v="2004-12-14T00:00:00"/>
    <s v="Single Family Dwelling"/>
    <n v="1"/>
    <s v="Churchill Area Neighbors"/>
    <n v="4227761"/>
    <n v="868519"/>
    <m/>
    <m/>
    <s v="GANSEN CONSTRUCTION"/>
    <m/>
    <s v="3175 EARLASUE ST"/>
    <x v="3"/>
    <s v="Single-family detached"/>
    <x v="0"/>
    <m/>
    <x v="0"/>
    <m/>
  </r>
  <r>
    <n v="2826"/>
    <x v="0"/>
    <n v="4"/>
    <n v="4841"/>
    <n v="1"/>
    <d v="2004-12-14T00:00:00"/>
    <s v="Single Family Dwelling"/>
    <n v="1"/>
    <s v="Harlow Neighbors"/>
    <n v="4246229"/>
    <n v="887860"/>
    <m/>
    <m/>
    <s v="COZY HOMES BY TOM WIRFS DBA"/>
    <m/>
    <s v="2725 MALLORY LN"/>
    <x v="3"/>
    <s v="Single-family detached"/>
    <x v="0"/>
    <m/>
    <x v="0"/>
    <m/>
  </r>
  <r>
    <n v="2827"/>
    <x v="0"/>
    <n v="4"/>
    <n v="5358"/>
    <n v="1"/>
    <d v="2004-12-14T00:00:00"/>
    <s v="Single Family Dwelling"/>
    <n v="1"/>
    <s v="River Road Community Organization"/>
    <n v="4233116"/>
    <n v="888682"/>
    <m/>
    <m/>
    <s v="HEITMAN CUSTOM HOMES"/>
    <m/>
    <s v="832 JACKIES LN"/>
    <x v="3"/>
    <s v="Single-family detached"/>
    <x v="0"/>
    <m/>
    <x v="0"/>
    <m/>
  </r>
  <r>
    <n v="2828"/>
    <x v="0"/>
    <n v="4"/>
    <n v="5540"/>
    <n v="1"/>
    <d v="2004-12-16T00:00:00"/>
    <s v="Single Family Dwelling"/>
    <n v="1"/>
    <s v="Active Bethel Citizens"/>
    <n v="4216397"/>
    <n v="888080"/>
    <m/>
    <m/>
    <s v="D R HORTON INC"/>
    <m/>
    <s v="989 THRONE DR"/>
    <x v="3"/>
    <s v="Single-family detached"/>
    <x v="0"/>
    <m/>
    <x v="0"/>
    <m/>
  </r>
  <r>
    <n v="2829"/>
    <x v="0"/>
    <n v="4"/>
    <n v="5575"/>
    <n v="1"/>
    <d v="2004-12-16T00:00:00"/>
    <s v="Single Family Dwelling"/>
    <n v="1"/>
    <s v="Cal Young Neighborhood Association"/>
    <n v="4238644"/>
    <n v="892581"/>
    <m/>
    <m/>
    <s v="WALTER THOMAS A (TOM)"/>
    <m/>
    <s v="1174 SKYLARK LN"/>
    <x v="3"/>
    <s v="Single-family detached"/>
    <x v="0"/>
    <m/>
    <x v="0"/>
    <m/>
  </r>
  <r>
    <n v="2830"/>
    <x v="0"/>
    <n v="4"/>
    <n v="6176"/>
    <n v="1"/>
    <d v="2004-12-16T00:00:00"/>
    <s v="Mfg Home Park or Court"/>
    <n v="1"/>
    <s v="Active Bethel Citizens"/>
    <n v="4214949"/>
    <n v="888055"/>
    <m/>
    <s v="Daneland"/>
    <s v="DUBRAY LOLA"/>
    <m/>
    <s v="1199 N TERRY ST, Unit 195"/>
    <x v="3"/>
    <s v="Single-family detached"/>
    <x v="0"/>
    <m/>
    <x v="0"/>
    <m/>
  </r>
  <r>
    <n v="2831"/>
    <x v="0"/>
    <n v="4"/>
    <n v="5262"/>
    <n v="1"/>
    <d v="2004-12-17T00:00:00"/>
    <s v="Single Family Dwelling"/>
    <n v="1"/>
    <s v="Crest Drive Citizens Association"/>
    <n v="4235091"/>
    <n v="864242"/>
    <m/>
    <m/>
    <s v="HANNA PHILIP"/>
    <m/>
    <s v="4059 SOUTHPOINTE DR"/>
    <x v="3"/>
    <s v="Single-family detached"/>
    <x v="0"/>
    <m/>
    <x v="0"/>
    <m/>
  </r>
  <r>
    <n v="2832"/>
    <x v="0"/>
    <n v="4"/>
    <n v="5739"/>
    <n v="1"/>
    <d v="2004-12-17T00:00:00"/>
    <s v="Single Family Dwelling"/>
    <n v="1"/>
    <s v="Active Bethel Citizens"/>
    <n v="4212344"/>
    <n v="891839"/>
    <m/>
    <m/>
    <s v="B H ANDERSON CONSTRUCTION"/>
    <m/>
    <s v="1814 HEATH DR"/>
    <x v="3"/>
    <s v="Single-family detached"/>
    <x v="0"/>
    <m/>
    <x v="0"/>
    <m/>
  </r>
  <r>
    <n v="2833"/>
    <x v="0"/>
    <n v="3"/>
    <n v="5988"/>
    <n v="1"/>
    <d v="2004-12-20T00:00:00"/>
    <s v="Duplex or 2-Family Hs"/>
    <n v="2"/>
    <s v="Active Bethel Citizens"/>
    <n v="4225152"/>
    <n v="884860"/>
    <m/>
    <m/>
    <s v="ALLEN JUDY E"/>
    <m/>
    <s v="3365 CORALY AVE"/>
    <x v="3"/>
    <s v="Two to four units"/>
    <x v="1"/>
    <m/>
    <x v="0"/>
    <m/>
  </r>
  <r>
    <n v="2834"/>
    <x v="0"/>
    <n v="4"/>
    <n v="5489"/>
    <n v="1"/>
    <d v="2004-12-21T00:00:00"/>
    <s v="Single Family Dwelling"/>
    <n v="1"/>
    <s v="Northeast Neighbors"/>
    <n v="4243288"/>
    <n v="897646"/>
    <m/>
    <m/>
    <s v="MELTEBEKE CONSTRUCTION DBA"/>
    <m/>
    <s v="2097 LAKE WIND DR"/>
    <x v="3"/>
    <s v="Single-family detached"/>
    <x v="0"/>
    <m/>
    <x v="0"/>
    <m/>
  </r>
  <r>
    <n v="2835"/>
    <x v="0"/>
    <n v="4"/>
    <n v="4843"/>
    <n v="1"/>
    <d v="2004-12-22T00:00:00"/>
    <s v="Single Family Dwelling"/>
    <n v="1"/>
    <s v="Harlow Neighbors"/>
    <n v="4246265"/>
    <n v="887750"/>
    <m/>
    <m/>
    <s v="COZY HOMES BY TOM WIRFS DBA"/>
    <m/>
    <s v="2736 MALLORY LN"/>
    <x v="3"/>
    <s v="Single-family detached"/>
    <x v="0"/>
    <m/>
    <x v="0"/>
    <m/>
  </r>
  <r>
    <n v="2836"/>
    <x v="0"/>
    <n v="4"/>
    <n v="3032"/>
    <n v="1"/>
    <d v="2004-12-23T00:00:00"/>
    <s v="Single Family Dwelling"/>
    <n v="1"/>
    <s v="Cal Young Neighborhood Association"/>
    <n v="4242262"/>
    <n v="892460"/>
    <m/>
    <m/>
    <s v="DESIGN POINTE LLC"/>
    <m/>
    <s v="1865 BREWER AVE"/>
    <x v="3"/>
    <s v="Single-family detached"/>
    <x v="0"/>
    <m/>
    <x v="0"/>
    <m/>
  </r>
  <r>
    <n v="2837"/>
    <x v="0"/>
    <n v="4"/>
    <n v="3033"/>
    <n v="1"/>
    <d v="2004-12-23T00:00:00"/>
    <s v="Single Family Dwelling"/>
    <n v="1"/>
    <s v="Cal Young Neighborhood Association"/>
    <n v="4242113"/>
    <n v="892461"/>
    <m/>
    <m/>
    <s v="DESIGN POINTE LLC"/>
    <m/>
    <s v="1835 BREWER AVE"/>
    <x v="3"/>
    <s v="Single-family detached"/>
    <x v="0"/>
    <m/>
    <x v="0"/>
    <m/>
  </r>
  <r>
    <n v="2838"/>
    <x v="0"/>
    <n v="4"/>
    <n v="5189"/>
    <n v="1"/>
    <d v="2004-12-27T00:00:00"/>
    <s v="Single Family Dwelling"/>
    <n v="1"/>
    <s v="Harlow Neighbors"/>
    <n v="4248477"/>
    <n v="890782"/>
    <m/>
    <m/>
    <s v="PREMIER HOMES"/>
    <m/>
    <s v="1657 PROVINCIAL WAY"/>
    <x v="3"/>
    <s v="Single-family detached"/>
    <x v="0"/>
    <m/>
    <x v="0"/>
    <m/>
  </r>
  <r>
    <n v="2839"/>
    <x v="0"/>
    <n v="4"/>
    <n v="5383"/>
    <n v="1"/>
    <d v="2004-12-27T00:00:00"/>
    <s v="Single Family Dwelling"/>
    <n v="1"/>
    <s v="Northeast Neighbors"/>
    <n v="4241401"/>
    <n v="898714"/>
    <m/>
    <m/>
    <s v="STEVEN W JOHNSON CONSTRUCTION INC"/>
    <m/>
    <s v="3580 MEADOW VIEW DR"/>
    <x v="3"/>
    <s v="Single-family detached"/>
    <x v="0"/>
    <m/>
    <x v="0"/>
    <m/>
  </r>
  <r>
    <n v="2840"/>
    <x v="0"/>
    <n v="4"/>
    <n v="5119"/>
    <n v="1"/>
    <d v="2004-12-28T00:00:00"/>
    <s v="Single Family Dwelling"/>
    <n v="1"/>
    <s v="Northeast Neighbors"/>
    <n v="4251034"/>
    <n v="893877"/>
    <m/>
    <m/>
    <s v="ANSLOW &amp; DEGENEAULT"/>
    <m/>
    <s v="3361 CAPE HATTERAS DR"/>
    <x v="3"/>
    <s v="Single-family detached"/>
    <x v="0"/>
    <m/>
    <x v="0"/>
    <m/>
  </r>
  <r>
    <n v="2841"/>
    <x v="0"/>
    <n v="4"/>
    <n v="5668"/>
    <n v="1"/>
    <d v="2004-12-29T00:00:00"/>
    <s v="Single Family Dwelling"/>
    <n v="1"/>
    <s v="Churchill Area Neighbors"/>
    <n v="4227516"/>
    <n v="869247"/>
    <m/>
    <m/>
    <s v="SEERY JESSE &amp; AMY"/>
    <m/>
    <s v="3262 BLACKTAIL DR"/>
    <x v="3"/>
    <s v="Single-family detached"/>
    <x v="0"/>
    <m/>
    <x v="0"/>
    <m/>
  </r>
  <r>
    <n v="2842"/>
    <x v="0"/>
    <n v="4"/>
    <n v="6035"/>
    <n v="1"/>
    <d v="2004-12-29T00:00:00"/>
    <s v="Single Family Dwelling"/>
    <n v="1"/>
    <s v="Active Bethel Citizens"/>
    <n v="4214642"/>
    <n v="893839"/>
    <m/>
    <m/>
    <s v="WORCESTER DOUGLAS M &amp; HELEN"/>
    <m/>
    <s v="2087 LEMURIA ST"/>
    <x v="3"/>
    <s v="Single-family detached"/>
    <x v="0"/>
    <m/>
    <x v="0"/>
    <m/>
  </r>
  <r>
    <n v="2843"/>
    <x v="0"/>
    <n v="4"/>
    <n v="6165"/>
    <n v="1"/>
    <d v="2004-12-29T00:00:00"/>
    <s v="Mfg Home Park or Court"/>
    <n v="1"/>
    <s v="Active Bethel Citizens"/>
    <n v="4215373"/>
    <n v="886215"/>
    <m/>
    <s v="Royal Oaks"/>
    <s v="ROYAL OAKS MOBILE PARK"/>
    <s v="SWAN BENJAMIN &amp; SHOREY SHARON"/>
    <s v="4900 ROYAL AVE, Unit 35"/>
    <x v="3"/>
    <s v="Single-family detached"/>
    <x v="0"/>
    <m/>
    <x v="0"/>
    <m/>
  </r>
  <r>
    <n v="2844"/>
    <x v="0"/>
    <n v="4"/>
    <n v="2067"/>
    <n v="1"/>
    <d v="2004-12-30T00:00:00"/>
    <s v="Single Family Dwelling"/>
    <n v="1"/>
    <s v="Harlow Neighbors"/>
    <n v="4246267"/>
    <n v="887859"/>
    <m/>
    <m/>
    <s v="COZY HOMES BY TOM WIRFS DBA"/>
    <m/>
    <s v="2731 MALLORY LN"/>
    <x v="3"/>
    <s v="Single-family detached"/>
    <x v="0"/>
    <m/>
    <x v="0"/>
    <m/>
  </r>
  <r>
    <n v="2845"/>
    <x v="0"/>
    <n v="4"/>
    <n v="2068"/>
    <n v="1"/>
    <d v="2004-12-30T00:00:00"/>
    <s v="Single Family Dwelling"/>
    <n v="1"/>
    <s v="Harlow Neighbors"/>
    <n v="4246307"/>
    <n v="887857"/>
    <m/>
    <m/>
    <s v="COZY HOMES BY TOM WIRFS DBA"/>
    <m/>
    <s v="2743 MALLORY LN"/>
    <x v="3"/>
    <s v="Single-family detached"/>
    <x v="0"/>
    <m/>
    <x v="0"/>
    <m/>
  </r>
  <r>
    <n v="2846"/>
    <x v="0"/>
    <n v="4"/>
    <n v="5199"/>
    <n v="1"/>
    <d v="2004-12-30T00:00:00"/>
    <s v="Single Family Dwelling"/>
    <n v="1"/>
    <s v="Churchill Area Neighbors"/>
    <n v="4220955"/>
    <n v="873610"/>
    <m/>
    <m/>
    <s v="BERTELSEN ESTATES"/>
    <m/>
    <s v="2383 ROLLIE LP"/>
    <x v="3"/>
    <s v="Single-family detached"/>
    <x v="0"/>
    <m/>
    <x v="0"/>
    <m/>
  </r>
  <r>
    <n v="2847"/>
    <x v="0"/>
    <n v="4"/>
    <n v="5750"/>
    <n v="1"/>
    <d v="2004-12-30T00:00:00"/>
    <s v="Single Family Dwelling"/>
    <n v="1"/>
    <s v="Northeast Neighbors"/>
    <n v="4250947"/>
    <n v="893878"/>
    <m/>
    <m/>
    <s v="FUTURE B HOMES INC"/>
    <m/>
    <s v="3355 CAPE HATTERAS DR"/>
    <x v="3"/>
    <s v="Single-family detached"/>
    <x v="0"/>
    <m/>
    <x v="0"/>
    <m/>
  </r>
  <r>
    <n v="2848"/>
    <x v="0"/>
    <n v="4"/>
    <n v="5857"/>
    <n v="1"/>
    <d v="2004-12-30T00:00:00"/>
    <s v="Single Family Dwelling"/>
    <n v="1"/>
    <s v="Active Bethel Citizens"/>
    <n v="4212348"/>
    <n v="891885"/>
    <m/>
    <m/>
    <s v="B H ANDERSON CONSTRUCTION"/>
    <m/>
    <s v="1820 HEATH DR"/>
    <x v="3"/>
    <s v="Single-family detached"/>
    <x v="0"/>
    <m/>
    <x v="0"/>
    <m/>
  </r>
  <r>
    <n v="2849"/>
    <x v="0"/>
    <n v="4"/>
    <n v="5637"/>
    <n v="1"/>
    <d v="2005-01-03T00:00:00"/>
    <s v="Single Family Dwelling"/>
    <n v="1"/>
    <s v="Santa Clara Community Organization"/>
    <n v="4225079"/>
    <n v="907799"/>
    <m/>
    <m/>
    <s v="MCGRAW GORDON &amp; JEANINE M"/>
    <m/>
    <s v="4496 HYACINTH ST"/>
    <x v="4"/>
    <s v="Single-family detached"/>
    <x v="0"/>
    <m/>
    <x v="0"/>
    <m/>
  </r>
  <r>
    <n v="2850"/>
    <x v="0"/>
    <n v="4"/>
    <n v="5818"/>
    <n v="1"/>
    <d v="2005-01-04T00:00:00"/>
    <s v="Mfg Home Park or Court"/>
    <n v="1"/>
    <s v="Active Bethel Citizens"/>
    <n v="4222359"/>
    <n v="885125"/>
    <m/>
    <s v="Brookdale"/>
    <s v="BROOKDALE LLC"/>
    <m/>
    <s v="3868 ALBAN ST, Unit 22"/>
    <x v="4"/>
    <s v="Single-family detached"/>
    <x v="0"/>
    <m/>
    <x v="0"/>
    <m/>
  </r>
  <r>
    <n v="2851"/>
    <x v="0"/>
    <n v="4"/>
    <n v="5359"/>
    <n v="1"/>
    <d v="2005-01-06T00:00:00"/>
    <s v="Single Family Dwelling"/>
    <n v="1"/>
    <s v="Churchill Area Neighbors"/>
    <n v="4228001"/>
    <n v="868601"/>
    <m/>
    <m/>
    <s v="HEITMAN CUSTOM HOMES"/>
    <m/>
    <s v="3138 BLACKTAIL DR"/>
    <x v="4"/>
    <s v="Single-family detached"/>
    <x v="0"/>
    <m/>
    <x v="0"/>
    <m/>
  </r>
  <r>
    <n v="2852"/>
    <x v="0"/>
    <n v="4"/>
    <n v="5875"/>
    <n v="1"/>
    <d v="2005-01-06T00:00:00"/>
    <s v="Single Family Dwelling"/>
    <n v="1"/>
    <s v="Active Bethel Citizens"/>
    <n v="4216356"/>
    <n v="887333"/>
    <m/>
    <m/>
    <s v="D R HORTON INC"/>
    <m/>
    <s v="4894 HENCEFORTH LN"/>
    <x v="4"/>
    <s v="Single-family detached"/>
    <x v="0"/>
    <m/>
    <x v="0"/>
    <m/>
  </r>
  <r>
    <n v="2853"/>
    <x v="0"/>
    <n v="4"/>
    <n v="5876"/>
    <n v="1"/>
    <d v="2005-01-06T00:00:00"/>
    <s v="Single Family Dwelling"/>
    <n v="1"/>
    <s v="Active Bethel Citizens"/>
    <n v="4216019"/>
    <n v="888497"/>
    <m/>
    <m/>
    <s v="D R HORTON INC"/>
    <m/>
    <s v="1074 HEATHROW DR"/>
    <x v="4"/>
    <s v="Single-family detached"/>
    <x v="0"/>
    <m/>
    <x v="0"/>
    <m/>
  </r>
  <r>
    <n v="2854"/>
    <x v="0"/>
    <n v="4"/>
    <n v="5878"/>
    <n v="1"/>
    <d v="2005-01-06T00:00:00"/>
    <s v="Single Family Dwelling"/>
    <n v="1"/>
    <s v="Active Bethel Citizens"/>
    <n v="4215930"/>
    <n v="888501"/>
    <m/>
    <m/>
    <s v="D R HORTON INC"/>
    <m/>
    <s v="1077 LEOPOLD DR"/>
    <x v="4"/>
    <s v="Single-family detached"/>
    <x v="0"/>
    <m/>
    <x v="0"/>
    <m/>
  </r>
  <r>
    <n v="2855"/>
    <x v="0"/>
    <n v="4"/>
    <n v="5881"/>
    <n v="1"/>
    <d v="2005-01-06T00:00:00"/>
    <s v="Single Family Dwelling"/>
    <n v="1"/>
    <s v="Active Bethel Citizens"/>
    <n v="4216024"/>
    <n v="888625"/>
    <m/>
    <m/>
    <s v="D R HORTON INC"/>
    <m/>
    <s v="1094 HEATHROW DR"/>
    <x v="4"/>
    <s v="Single-family detached"/>
    <x v="0"/>
    <m/>
    <x v="0"/>
    <m/>
  </r>
  <r>
    <n v="2856"/>
    <x v="0"/>
    <n v="4"/>
    <n v="5882"/>
    <n v="1"/>
    <d v="2005-01-06T00:00:00"/>
    <s v="Single Family Dwelling"/>
    <n v="1"/>
    <s v="Active Bethel Citizens"/>
    <n v="4215931"/>
    <n v="888630"/>
    <m/>
    <m/>
    <s v="D R HORTON INC"/>
    <m/>
    <s v="1097 LEOPOLD DR"/>
    <x v="4"/>
    <s v="Single-family detached"/>
    <x v="0"/>
    <m/>
    <x v="0"/>
    <m/>
  </r>
  <r>
    <n v="2857"/>
    <x v="0"/>
    <n v="4"/>
    <n v="6042"/>
    <n v="1"/>
    <d v="2005-01-06T00:00:00"/>
    <s v="Single Family Dwelling"/>
    <n v="1"/>
    <s v="Harlow Neighbors"/>
    <n v="4250621"/>
    <n v="888999"/>
    <m/>
    <m/>
    <s v="MELTEBEKE CONSTRUCTION DBA"/>
    <m/>
    <s v="1181 REGENCY DR"/>
    <x v="4"/>
    <s v="Single-family detached"/>
    <x v="0"/>
    <m/>
    <x v="0"/>
    <m/>
  </r>
  <r>
    <n v="2858"/>
    <x v="0"/>
    <n v="4"/>
    <n v="6083"/>
    <n v="1"/>
    <d v="2005-01-06T00:00:00"/>
    <s v="Mfg Home - Not in a Park"/>
    <n v="1"/>
    <s v="Active Bethel Citizens"/>
    <n v="4214839"/>
    <n v="890717"/>
    <m/>
    <m/>
    <s v="FUQUA HOMES DESIGN CENTER"/>
    <m/>
    <s v="5473 OLYMPIC CIR"/>
    <x v="4"/>
    <s v="Single-family detached"/>
    <x v="0"/>
    <m/>
    <x v="0"/>
    <m/>
  </r>
  <r>
    <n v="2859"/>
    <x v="0"/>
    <n v="4"/>
    <n v="6087"/>
    <n v="1"/>
    <d v="2005-01-06T00:00:00"/>
    <s v="Mfg Home - Not in a Park"/>
    <n v="1"/>
    <s v="Active Bethel Citizens"/>
    <n v="4214837"/>
    <n v="890777"/>
    <m/>
    <m/>
    <s v="FUQUA HOMES DESIGN CENTER"/>
    <m/>
    <s v="5475 OLYMPIC CIR"/>
    <x v="4"/>
    <s v="Single-family detached"/>
    <x v="0"/>
    <m/>
    <x v="0"/>
    <m/>
  </r>
  <r>
    <n v="2860"/>
    <x v="0"/>
    <n v="4"/>
    <n v="6089"/>
    <n v="1"/>
    <d v="2005-01-06T00:00:00"/>
    <s v="Mfg Home - Not in a Park"/>
    <n v="1"/>
    <s v="Active Bethel Citizens"/>
    <n v="4214852"/>
    <n v="891098"/>
    <m/>
    <m/>
    <s v="FUQUA HOMES DESIGN CENTER"/>
    <m/>
    <s v="1705 OAKHURST CT"/>
    <x v="4"/>
    <s v="Single-family detached"/>
    <x v="0"/>
    <m/>
    <x v="0"/>
    <m/>
  </r>
  <r>
    <n v="2861"/>
    <x v="0"/>
    <n v="4"/>
    <n v="6091"/>
    <n v="1"/>
    <d v="2005-01-06T00:00:00"/>
    <s v="Mfg Home - Not in a Park"/>
    <n v="1"/>
    <s v="Active Bethel Citizens"/>
    <n v="4214707"/>
    <n v="890590"/>
    <m/>
    <m/>
    <s v="FUQUA HOMES DESIGN CENTER"/>
    <m/>
    <s v="5214 ELK RIDGE DR"/>
    <x v="4"/>
    <s v="Single-family detached"/>
    <x v="0"/>
    <m/>
    <x v="0"/>
    <m/>
  </r>
  <r>
    <n v="2862"/>
    <x v="0"/>
    <n v="4"/>
    <n v="5868"/>
    <n v="1"/>
    <d v="2005-01-07T00:00:00"/>
    <s v="Single Family Dwelling"/>
    <n v="1"/>
    <s v="Churchill Area Neighbors"/>
    <n v="4223613"/>
    <n v="870265"/>
    <m/>
    <m/>
    <s v="SEERY JESSE L &amp; AMY R"/>
    <m/>
    <s v="3015 SUMMIT SKY BLVD"/>
    <x v="4"/>
    <s v="Single-family detached"/>
    <x v="0"/>
    <m/>
    <x v="0"/>
    <m/>
  </r>
  <r>
    <n v="2863"/>
    <x v="0"/>
    <n v="4"/>
    <n v="5906"/>
    <n v="1"/>
    <d v="2005-01-07T00:00:00"/>
    <s v="Single Family Dwelling"/>
    <n v="1"/>
    <s v="Active Bethel Citizens"/>
    <n v="4213214"/>
    <n v="892925"/>
    <m/>
    <m/>
    <s v="MARGOLIS FAMILY LTD PTRSHP"/>
    <m/>
    <s v="2031 DAKOTA ST"/>
    <x v="4"/>
    <s v="Single-family detached"/>
    <x v="0"/>
    <m/>
    <x v="0"/>
    <m/>
  </r>
  <r>
    <n v="2864"/>
    <x v="0"/>
    <n v="4"/>
    <n v="5931"/>
    <n v="1"/>
    <d v="2005-01-07T00:00:00"/>
    <s v="Single Family Dwelling"/>
    <n v="1"/>
    <s v="Northeast Neighbors"/>
    <n v="4242892"/>
    <n v="900945"/>
    <m/>
    <m/>
    <s v="RUHOFF HOMEBUILDERS INC"/>
    <m/>
    <s v="3961 MIRROR POND WAY"/>
    <x v="4"/>
    <s v="Single-family detached"/>
    <x v="0"/>
    <m/>
    <x v="0"/>
    <m/>
  </r>
  <r>
    <n v="2865"/>
    <x v="0"/>
    <n v="4"/>
    <n v="6041"/>
    <n v="1"/>
    <d v="2005-01-07T00:00:00"/>
    <s v="Duplex or 2-Family Hs"/>
    <n v="2"/>
    <s v="Northeast Neighbors"/>
    <n v="4242645"/>
    <n v="897201"/>
    <m/>
    <m/>
    <s v="MELTEBEKE CONSTRUCTION DBA"/>
    <m/>
    <s v="3209 LAKEMONT DR"/>
    <x v="4"/>
    <s v="Two to four units"/>
    <x v="1"/>
    <m/>
    <x v="0"/>
    <m/>
  </r>
  <r>
    <n v="2866"/>
    <x v="0"/>
    <n v="4"/>
    <n v="6019"/>
    <n v="1"/>
    <d v="2005-01-10T00:00:00"/>
    <s v="Single Family Dwelling"/>
    <n v="1"/>
    <s v="Southeast Neighbors"/>
    <n v="4245642"/>
    <n v="859551"/>
    <m/>
    <m/>
    <s v="HANCOCK DAVID &amp; SUE"/>
    <m/>
    <s v="5015 DILLARD RD"/>
    <x v="4"/>
    <s v="Single-family detached"/>
    <x v="0"/>
    <m/>
    <x v="0"/>
    <m/>
  </r>
  <r>
    <n v="2867"/>
    <x v="0"/>
    <n v="4"/>
    <n v="6207"/>
    <n v="1"/>
    <d v="2005-01-10T00:00:00"/>
    <s v="Single Family Dwelling"/>
    <n v="1"/>
    <s v="Churchill Area Neighbors"/>
    <n v="4220920"/>
    <n v="873746"/>
    <m/>
    <m/>
    <s v="BERTELSEN ESTATES LLC"/>
    <m/>
    <s v="2390 ROLLIE LP"/>
    <x v="4"/>
    <s v="Single-family detached"/>
    <x v="0"/>
    <m/>
    <x v="0"/>
    <m/>
  </r>
  <r>
    <n v="2868"/>
    <x v="0"/>
    <n v="4"/>
    <n v="5618"/>
    <n v="1"/>
    <d v="2005-01-11T00:00:00"/>
    <s v="Single Family Dwelling"/>
    <n v="1"/>
    <s v="Active Bethel Citizens"/>
    <n v="4212332"/>
    <n v="891477"/>
    <m/>
    <m/>
    <s v="B H ANDERSON CONSTRUCTION"/>
    <m/>
    <s v="1780 HEATH DR"/>
    <x v="4"/>
    <s v="Single-family detached"/>
    <x v="0"/>
    <m/>
    <x v="0"/>
    <m/>
  </r>
  <r>
    <n v="2869"/>
    <x v="0"/>
    <n v="4"/>
    <n v="5743"/>
    <n v="1"/>
    <d v="2005-01-11T00:00:00"/>
    <s v="Single Family Dwelling"/>
    <n v="1"/>
    <s v="Active Bethel Citizens"/>
    <n v="4212339"/>
    <n v="891436"/>
    <m/>
    <m/>
    <s v="B H ANDERSON CONSTRUCTION"/>
    <m/>
    <s v="1776 HEATH DR"/>
    <x v="4"/>
    <s v="Single-family detached"/>
    <x v="0"/>
    <m/>
    <x v="0"/>
    <m/>
  </r>
  <r>
    <n v="2870"/>
    <x v="0"/>
    <n v="4"/>
    <n v="6016"/>
    <n v="1"/>
    <d v="2005-01-11T00:00:00"/>
    <s v="Single Family Dwelling"/>
    <n v="1"/>
    <s v="Churchill Area Neighbors"/>
    <n v="4227937"/>
    <n v="868756"/>
    <m/>
    <m/>
    <s v="TUSKI BRIAN"/>
    <m/>
    <s v="3297 JAYHAWK CT"/>
    <x v="4"/>
    <s v="Single-family detached"/>
    <x v="0"/>
    <m/>
    <x v="0"/>
    <m/>
  </r>
  <r>
    <n v="2871"/>
    <x v="0"/>
    <n v="4"/>
    <n v="6084"/>
    <n v="1"/>
    <d v="2005-01-11T00:00:00"/>
    <s v="Mfg Home - Not in a Park"/>
    <n v="1"/>
    <s v="Active Bethel Citizens"/>
    <n v="4214833"/>
    <n v="890538"/>
    <m/>
    <m/>
    <s v="FUQUA HOMES DESIGN CENTER"/>
    <m/>
    <s v="5459 OLYMPIC CIR"/>
    <x v="4"/>
    <s v="Single-family detached"/>
    <x v="0"/>
    <m/>
    <x v="0"/>
    <m/>
  </r>
  <r>
    <n v="2872"/>
    <x v="0"/>
    <n v="4"/>
    <n v="6093"/>
    <n v="1"/>
    <d v="2005-01-11T00:00:00"/>
    <s v="Mfg Home - Not in a Park"/>
    <n v="1"/>
    <s v="Active Bethel Citizens"/>
    <n v="4214846"/>
    <n v="890904"/>
    <m/>
    <m/>
    <s v="FUQUA HOMES DESIGN CENTER"/>
    <m/>
    <s v="5489 OLYMPIC CIR"/>
    <x v="4"/>
    <s v="Single-family detached"/>
    <x v="0"/>
    <m/>
    <x v="0"/>
    <m/>
  </r>
  <r>
    <n v="2873"/>
    <x v="0"/>
    <n v="4"/>
    <n v="6095"/>
    <n v="1"/>
    <d v="2005-01-11T00:00:00"/>
    <s v="Mfg Home - Not in a Park"/>
    <n v="1"/>
    <s v="Active Bethel Citizens"/>
    <n v="4214838"/>
    <n v="890658"/>
    <m/>
    <m/>
    <s v="FUQUA HOMES DESIGN CENTER"/>
    <m/>
    <s v="5469 OLYMPIC CIR"/>
    <x v="4"/>
    <s v="Single-family detached"/>
    <x v="0"/>
    <m/>
    <x v="0"/>
    <m/>
  </r>
  <r>
    <n v="2874"/>
    <x v="0"/>
    <n v="4"/>
    <n v="6097"/>
    <n v="1"/>
    <d v="2005-01-11T00:00:00"/>
    <s v="Mfg Home - Not in a Park"/>
    <n v="1"/>
    <s v="Active Bethel Citizens"/>
    <n v="4214307"/>
    <n v="890166"/>
    <m/>
    <m/>
    <s v="FUQUA HOMES DESIGN CENTER"/>
    <m/>
    <s v="5388 OLYMPIC CIR"/>
    <x v="4"/>
    <s v="Single-family detached"/>
    <x v="0"/>
    <m/>
    <x v="0"/>
    <m/>
  </r>
  <r>
    <n v="2875"/>
    <x v="0"/>
    <n v="4"/>
    <n v="6110"/>
    <n v="1"/>
    <d v="2005-01-11T00:00:00"/>
    <s v="Single Family Dwelling"/>
    <n v="1"/>
    <s v="Churchill Area Neighbors"/>
    <n v="4227820"/>
    <n v="868177"/>
    <m/>
    <m/>
    <s v="GANSEN CONSTRUCTION"/>
    <m/>
    <s v="3150 MCNAULL DR"/>
    <x v="4"/>
    <s v="Single-family detached"/>
    <x v="0"/>
    <m/>
    <x v="0"/>
    <m/>
  </r>
  <r>
    <n v="2876"/>
    <x v="0"/>
    <n v="4"/>
    <n v="6309"/>
    <n v="1"/>
    <d v="2005-01-11T00:00:00"/>
    <s v="Single Family Dwelling"/>
    <n v="1"/>
    <s v="Cal Young Neighborhood Association"/>
    <n v="4237582"/>
    <n v="888879"/>
    <m/>
    <m/>
    <s v="MCALLISTER DANN"/>
    <m/>
    <s v="975 ROBIN HOOD AVE"/>
    <x v="4"/>
    <s v="Single-family detached"/>
    <x v="0"/>
    <m/>
    <x v="0"/>
    <m/>
  </r>
  <r>
    <n v="2877"/>
    <x v="0"/>
    <n v="4"/>
    <n v="3034"/>
    <n v="1"/>
    <d v="2005-01-13T00:00:00"/>
    <s v="Single Family Dwelling"/>
    <n v="1"/>
    <s v="Cal Young Neighborhood Association"/>
    <n v="4242258"/>
    <n v="892399"/>
    <m/>
    <m/>
    <s v="DESIGN POINTE LLC"/>
    <m/>
    <s v="1875 BREWER AVE"/>
    <x v="4"/>
    <s v="Single-family detached"/>
    <x v="0"/>
    <m/>
    <x v="0"/>
    <m/>
  </r>
  <r>
    <n v="2878"/>
    <x v="0"/>
    <n v="4"/>
    <n v="3035"/>
    <n v="1"/>
    <d v="2005-01-13T00:00:00"/>
    <s v="Single Family Dwelling"/>
    <n v="1"/>
    <s v="Cal Young Neighborhood Association"/>
    <n v="4242130"/>
    <n v="892403"/>
    <m/>
    <m/>
    <s v="DESIGN POINTE LLC"/>
    <m/>
    <s v="1825 BREWER AVE"/>
    <x v="4"/>
    <s v="Single-family detached"/>
    <x v="0"/>
    <m/>
    <x v="0"/>
    <m/>
  </r>
  <r>
    <n v="2879"/>
    <x v="0"/>
    <n v="4"/>
    <n v="5193"/>
    <n v="1"/>
    <d v="2005-01-14T00:00:00"/>
    <s v="Single Family Dwelling"/>
    <n v="1"/>
    <s v="Churchill Area Neighbors"/>
    <n v="4229946"/>
    <n v="871428"/>
    <m/>
    <m/>
    <s v="TJM INVESTMENTS INC"/>
    <m/>
    <s v="2327 W 29TH AVE"/>
    <x v="4"/>
    <s v="Single-family detached"/>
    <x v="0"/>
    <m/>
    <x v="0"/>
    <m/>
  </r>
  <r>
    <n v="2880"/>
    <x v="0"/>
    <n v="4"/>
    <n v="5480"/>
    <n v="1"/>
    <d v="2005-01-14T00:00:00"/>
    <s v="Single Family Dwelling"/>
    <n v="1"/>
    <s v="Churchill Area Neighbors"/>
    <n v="4227784"/>
    <n v="868969"/>
    <m/>
    <m/>
    <s v="ROCK BUILDERS INC"/>
    <m/>
    <s v="3256 JAYHAWK CT"/>
    <x v="4"/>
    <s v="Single-family detached"/>
    <x v="0"/>
    <m/>
    <x v="0"/>
    <m/>
  </r>
  <r>
    <n v="2881"/>
    <x v="0"/>
    <n v="4"/>
    <n v="5859"/>
    <n v="1"/>
    <d v="2005-01-14T00:00:00"/>
    <s v="Single Family Dwelling"/>
    <n v="1"/>
    <s v="Laurel Hill Valley Citizens"/>
    <n v="4251660"/>
    <n v="871268"/>
    <m/>
    <m/>
    <s v="BROWN MERLE"/>
    <m/>
    <s v="2668 BRACKENFERN RD"/>
    <x v="4"/>
    <s v="Single-family detached"/>
    <x v="0"/>
    <m/>
    <x v="0"/>
    <m/>
  </r>
  <r>
    <n v="2882"/>
    <x v="0"/>
    <n v="4"/>
    <n v="6128"/>
    <n v="1"/>
    <d v="2005-01-14T00:00:00"/>
    <s v="Single Family Dwelling"/>
    <n v="1"/>
    <s v="Active Bethel Citizens"/>
    <n v="4213614"/>
    <n v="885826"/>
    <m/>
    <m/>
    <s v="HAYDEN HOMES"/>
    <m/>
    <s v="5574 MEHR AVE"/>
    <x v="4"/>
    <s v="Single-family detached"/>
    <x v="0"/>
    <m/>
    <x v="0"/>
    <m/>
  </r>
  <r>
    <n v="2883"/>
    <x v="0"/>
    <n v="4"/>
    <n v="6129"/>
    <n v="1"/>
    <d v="2005-01-14T00:00:00"/>
    <s v="Single Family Dwelling"/>
    <n v="1"/>
    <s v="Active Bethel Citizens"/>
    <n v="4213726"/>
    <n v="885824"/>
    <m/>
    <m/>
    <s v="HAYDEN HOMES"/>
    <m/>
    <s v="5550 MEHR AVE"/>
    <x v="4"/>
    <s v="Single-family detached"/>
    <x v="0"/>
    <m/>
    <x v="0"/>
    <m/>
  </r>
  <r>
    <n v="2884"/>
    <x v="0"/>
    <n v="4"/>
    <n v="6130"/>
    <n v="1"/>
    <d v="2005-01-14T00:00:00"/>
    <s v="Single Family Dwelling"/>
    <n v="1"/>
    <s v="Active Bethel Citizens"/>
    <n v="4213669"/>
    <n v="885823"/>
    <m/>
    <m/>
    <s v="HAYDEN HOMES"/>
    <m/>
    <s v="5568 MEHR AVE"/>
    <x v="4"/>
    <s v="Single-family detached"/>
    <x v="0"/>
    <m/>
    <x v="0"/>
    <m/>
  </r>
  <r>
    <n v="2885"/>
    <x v="0"/>
    <n v="4"/>
    <n v="6131"/>
    <n v="1"/>
    <d v="2005-01-14T00:00:00"/>
    <s v="Single Family Dwelling"/>
    <n v="1"/>
    <s v="Active Bethel Citizens"/>
    <n v="4213551"/>
    <n v="885829"/>
    <m/>
    <m/>
    <s v="HAYDEN HOMES"/>
    <m/>
    <s v="5592 MEHR AVE"/>
    <x v="4"/>
    <s v="Single-family detached"/>
    <x v="0"/>
    <m/>
    <x v="0"/>
    <m/>
  </r>
  <r>
    <n v="2886"/>
    <x v="0"/>
    <n v="4"/>
    <n v="3082"/>
    <n v="1"/>
    <d v="2005-01-18T00:00:00"/>
    <s v="Single Family Dwelling"/>
    <n v="1"/>
    <s v="Santa Clara Community Organization"/>
    <n v="4232348"/>
    <n v="899779"/>
    <m/>
    <m/>
    <s v="HALL DAN"/>
    <m/>
    <s v="475 GERALD AVE"/>
    <x v="4"/>
    <s v="Single-family detached"/>
    <x v="0"/>
    <m/>
    <x v="0"/>
    <m/>
  </r>
  <r>
    <n v="2887"/>
    <x v="0"/>
    <n v="4"/>
    <n v="5873"/>
    <n v="1"/>
    <d v="2005-01-18T00:00:00"/>
    <s v="Single Family Dwelling"/>
    <n v="1"/>
    <s v="Active Bethel Citizens"/>
    <n v="4216040"/>
    <n v="888750"/>
    <m/>
    <m/>
    <s v="D R HORTON INC"/>
    <m/>
    <s v="4965 STAGECOACH RD"/>
    <x v="4"/>
    <s v="Single-family detached"/>
    <x v="0"/>
    <m/>
    <x v="0"/>
    <m/>
  </r>
  <r>
    <n v="2888"/>
    <x v="0"/>
    <n v="4"/>
    <n v="5879"/>
    <n v="1"/>
    <d v="2005-01-18T00:00:00"/>
    <s v="Single Family Dwelling"/>
    <n v="1"/>
    <s v="Active Bethel Citizens"/>
    <n v="4216024"/>
    <n v="888563"/>
    <m/>
    <m/>
    <s v="D R HORTON INC"/>
    <m/>
    <s v="1080 HEATHROW DR"/>
    <x v="4"/>
    <s v="Single-family detached"/>
    <x v="0"/>
    <m/>
    <x v="0"/>
    <m/>
  </r>
  <r>
    <n v="2889"/>
    <x v="0"/>
    <n v="4"/>
    <n v="5880"/>
    <n v="1"/>
    <d v="2005-01-18T00:00:00"/>
    <s v="Single Family Dwelling"/>
    <n v="1"/>
    <s v="Active Bethel Citizens"/>
    <n v="4215931"/>
    <n v="888565"/>
    <m/>
    <m/>
    <s v="D R HORTON INC"/>
    <m/>
    <s v="1083 LEOPOLD DR"/>
    <x v="4"/>
    <s v="Single-family detached"/>
    <x v="0"/>
    <m/>
    <x v="0"/>
    <m/>
  </r>
  <r>
    <n v="2890"/>
    <x v="0"/>
    <n v="4"/>
    <n v="5883"/>
    <n v="1"/>
    <d v="2005-01-18T00:00:00"/>
    <s v="Single Family Dwelling"/>
    <n v="1"/>
    <s v="Active Bethel Citizens"/>
    <n v="4216259"/>
    <n v="888617"/>
    <m/>
    <m/>
    <s v="D R HORTON INC"/>
    <m/>
    <s v="1096 THRONE DR"/>
    <x v="4"/>
    <s v="Single-family detached"/>
    <x v="0"/>
    <m/>
    <x v="0"/>
    <m/>
  </r>
  <r>
    <n v="2891"/>
    <x v="0"/>
    <n v="4"/>
    <n v="6221"/>
    <n v="1"/>
    <d v="2005-01-20T00:00:00"/>
    <s v="Single Family Dwelling"/>
    <n v="1"/>
    <s v="Southeast Neighbors"/>
    <n v="4235800"/>
    <n v="863936"/>
    <m/>
    <m/>
    <s v="GRAHAM JAMES K"/>
    <m/>
    <s v="745 PINE VIEW CT"/>
    <x v="4"/>
    <s v="Single-family detached"/>
    <x v="0"/>
    <m/>
    <x v="0"/>
    <m/>
  </r>
  <r>
    <n v="2892"/>
    <x v="0"/>
    <n v="5"/>
    <n v="247"/>
    <n v="1"/>
    <d v="2005-01-20T00:00:00"/>
    <s v="Mfg Home Park or Court"/>
    <n v="1"/>
    <s v="Active Bethel Citizens"/>
    <n v="4216916"/>
    <n v="892244"/>
    <m/>
    <m/>
    <s v="BRIARWOOD ESTATES MOBILE HOME PARK"/>
    <m/>
    <s v="4800 BARGER DR, Unit 73"/>
    <x v="4"/>
    <s v="Single-family detached"/>
    <x v="0"/>
    <m/>
    <x v="0"/>
    <m/>
  </r>
  <r>
    <n v="2893"/>
    <x v="0"/>
    <n v="4"/>
    <n v="5855"/>
    <n v="1"/>
    <d v="2005-01-21T00:00:00"/>
    <s v="Single Family Dwelling"/>
    <n v="1"/>
    <s v="Active Bethel Citizens"/>
    <n v="4212464"/>
    <n v="891414"/>
    <m/>
    <m/>
    <s v="B H ANDERSON CONSTRUCTION"/>
    <m/>
    <s v="5582 LANCELOT WAY"/>
    <x v="4"/>
    <s v="Single-family detached"/>
    <x v="0"/>
    <m/>
    <x v="0"/>
    <m/>
  </r>
  <r>
    <n v="2894"/>
    <x v="0"/>
    <n v="4"/>
    <n v="6271"/>
    <n v="1"/>
    <d v="2005-01-21T00:00:00"/>
    <s v="Single Family Dwelling"/>
    <n v="1"/>
    <s v="Active Bethel Citizens"/>
    <n v="4212339"/>
    <n v="891396"/>
    <m/>
    <m/>
    <s v="B H ANDERSON CONSTRUCTION"/>
    <m/>
    <s v="1774 HEATH DR"/>
    <x v="4"/>
    <s v="Single-family detached"/>
    <x v="0"/>
    <m/>
    <x v="0"/>
    <m/>
  </r>
  <r>
    <n v="2895"/>
    <x v="0"/>
    <n v="4"/>
    <n v="6292"/>
    <n v="1"/>
    <d v="2005-01-21T00:00:00"/>
    <s v="Mfg Home - Not in a Park"/>
    <n v="1"/>
    <s v="Northeast Neighbors"/>
    <n v="4251449"/>
    <n v="893792"/>
    <m/>
    <m/>
    <s v="HARMON PAM"/>
    <m/>
    <s v="89375 OLD COBURG RD"/>
    <x v="4"/>
    <s v="Single-family detached"/>
    <x v="0"/>
    <m/>
    <x v="0"/>
    <m/>
  </r>
  <r>
    <n v="2896"/>
    <x v="0"/>
    <n v="4"/>
    <n v="6310"/>
    <n v="1"/>
    <d v="2005-01-21T00:00:00"/>
    <s v="Single Family Dwelling"/>
    <n v="1"/>
    <s v="Churchill Area Neighbors"/>
    <n v="4227964"/>
    <n v="869285"/>
    <m/>
    <m/>
    <s v="GANSEN CONSTRUCTION"/>
    <m/>
    <s v="3203 JAYHAWK CT"/>
    <x v="4"/>
    <s v="Single-family detached"/>
    <x v="0"/>
    <m/>
    <x v="0"/>
    <m/>
  </r>
  <r>
    <n v="2897"/>
    <x v="0"/>
    <n v="4"/>
    <n v="5754"/>
    <n v="1"/>
    <d v="2005-01-24T00:00:00"/>
    <s v="Single Family Dwelling"/>
    <n v="1"/>
    <s v="Cal Young Neighborhood Association"/>
    <n v="4238769"/>
    <n v="892731"/>
    <m/>
    <m/>
    <s v="WALTER CUSTOM HOMES"/>
    <m/>
    <s v="1191 SKYLARK LN"/>
    <x v="4"/>
    <s v="Single-family detached"/>
    <x v="0"/>
    <m/>
    <x v="0"/>
    <m/>
  </r>
  <r>
    <n v="2898"/>
    <x v="0"/>
    <n v="4"/>
    <n v="5764"/>
    <n v="1"/>
    <d v="2005-01-24T00:00:00"/>
    <s v="Single Family Dwelling"/>
    <n v="1"/>
    <s v="Active Bethel Citizens"/>
    <n v="4215717"/>
    <n v="893099"/>
    <m/>
    <m/>
    <s v="WIGGLESWORTH HARLE"/>
    <m/>
    <s v="2108 W IRWIN WAY"/>
    <x v="4"/>
    <s v="Single-family detached"/>
    <x v="0"/>
    <m/>
    <x v="0"/>
    <m/>
  </r>
  <r>
    <n v="2899"/>
    <x v="0"/>
    <n v="4"/>
    <n v="6226"/>
    <n v="1"/>
    <d v="2005-01-24T00:00:00"/>
    <s v="Single Family Dwelling"/>
    <n v="1"/>
    <s v="Churchill Area Neighbors"/>
    <n v="4224127"/>
    <n v="869675"/>
    <m/>
    <m/>
    <s v="BREEDEN BROS INC--DUPLICATE"/>
    <m/>
    <s v="3322 BENTLEY AVE"/>
    <x v="4"/>
    <s v="Single-family detached"/>
    <x v="0"/>
    <m/>
    <x v="0"/>
    <m/>
  </r>
  <r>
    <n v="2900"/>
    <x v="0"/>
    <n v="4"/>
    <n v="6474"/>
    <n v="1"/>
    <d v="2005-01-24T00:00:00"/>
    <s v="Single Family Dwelling"/>
    <n v="1"/>
    <s v="Northeast Neighbors"/>
    <n v="4244316"/>
    <n v="899585"/>
    <m/>
    <m/>
    <s v="CHARACTER HOMES"/>
    <m/>
    <s v="3747 MARCELLA DR"/>
    <x v="4"/>
    <s v="Single-family detached"/>
    <x v="0"/>
    <m/>
    <x v="0"/>
    <m/>
  </r>
  <r>
    <n v="2901"/>
    <x v="0"/>
    <n v="4"/>
    <n v="6341"/>
    <n v="1"/>
    <d v="2005-01-25T00:00:00"/>
    <s v="Single Family Dwelling"/>
    <n v="1"/>
    <s v="Northeast Neighbors"/>
    <n v="4243055"/>
    <n v="897677"/>
    <m/>
    <m/>
    <s v="MELTEBEKE CONSTRUCTION DBA"/>
    <m/>
    <s v="2051 LAKE HARBOR DR"/>
    <x v="4"/>
    <s v="Single-family detached"/>
    <x v="0"/>
    <m/>
    <x v="0"/>
    <m/>
  </r>
  <r>
    <n v="2902"/>
    <x v="0"/>
    <n v="4"/>
    <n v="6390"/>
    <n v="1"/>
    <d v="2005-01-25T00:00:00"/>
    <s v="Single Family Dwelling"/>
    <n v="1"/>
    <s v="Santa Clara Community Organization"/>
    <n v="4232039"/>
    <n v="899891"/>
    <m/>
    <m/>
    <s v="RUHOFF HOMEBUILDERS INC"/>
    <m/>
    <s v="419 SALTY WAY"/>
    <x v="4"/>
    <s v="Single-family detached"/>
    <x v="0"/>
    <m/>
    <x v="0"/>
    <m/>
  </r>
  <r>
    <n v="2903"/>
    <x v="0"/>
    <n v="4"/>
    <n v="5757"/>
    <n v="1"/>
    <d v="2005-01-26T00:00:00"/>
    <s v="Single Family Dwelling"/>
    <n v="1"/>
    <s v="Cal Young Neighborhood Association"/>
    <n v="4238537"/>
    <n v="892583"/>
    <m/>
    <m/>
    <s v="WALTER THOMAS A"/>
    <m/>
    <s v="1154 SKYLARK LN"/>
    <x v="4"/>
    <s v="Single-family detached"/>
    <x v="0"/>
    <m/>
    <x v="0"/>
    <m/>
  </r>
  <r>
    <n v="2904"/>
    <x v="0"/>
    <n v="4"/>
    <n v="6370"/>
    <n v="1"/>
    <d v="2005-01-26T00:00:00"/>
    <s v="Single Family Dwelling"/>
    <n v="1"/>
    <s v="Northeast Neighbors"/>
    <n v="4248600"/>
    <n v="897612"/>
    <m/>
    <m/>
    <s v="D J S INVESTMENTS L L C"/>
    <m/>
    <s v="75 CRAFTSMAN WAY"/>
    <x v="4"/>
    <s v="Single-family detached"/>
    <x v="0"/>
    <m/>
    <x v="0"/>
    <m/>
  </r>
  <r>
    <n v="2905"/>
    <x v="0"/>
    <n v="4"/>
    <n v="6371"/>
    <n v="1"/>
    <d v="2005-01-26T00:00:00"/>
    <s v="Single Family Dwelling"/>
    <n v="1"/>
    <s v="Northeast Neighbors"/>
    <n v="4248664"/>
    <n v="897608"/>
    <m/>
    <m/>
    <s v="D J S INVESTMENTS L L C"/>
    <m/>
    <s v="95 CRAFTSMAN WAY"/>
    <x v="4"/>
    <s v="Single-family detached"/>
    <x v="0"/>
    <m/>
    <x v="0"/>
    <m/>
  </r>
  <r>
    <n v="2906"/>
    <x v="0"/>
    <n v="4"/>
    <n v="6432"/>
    <n v="1"/>
    <d v="2005-01-26T00:00:00"/>
    <s v="Single Family Dwelling"/>
    <n v="1"/>
    <s v="Active Bethel Citizens"/>
    <n v="4217620"/>
    <n v="895041"/>
    <m/>
    <m/>
    <s v="R W HOMES"/>
    <m/>
    <s v="4726 JESSEN DR"/>
    <x v="4"/>
    <s v="Single-family detached"/>
    <x v="0"/>
    <m/>
    <x v="0"/>
    <m/>
  </r>
  <r>
    <n v="2907"/>
    <x v="0"/>
    <n v="4"/>
    <n v="5369"/>
    <n v="1"/>
    <d v="2005-01-27T00:00:00"/>
    <s v="Single Family Dwelling"/>
    <n v="1"/>
    <s v="Churchill Area Neighbors"/>
    <n v="4228145"/>
    <n v="871945"/>
    <m/>
    <m/>
    <s v="PASCHALL CHRISTOPHER"/>
    <m/>
    <s v="2649 HAWKINS LN"/>
    <x v="4"/>
    <s v="Single-family detached"/>
    <x v="0"/>
    <m/>
    <x v="0"/>
    <m/>
  </r>
  <r>
    <n v="2908"/>
    <x v="0"/>
    <n v="4"/>
    <n v="6230"/>
    <n v="1"/>
    <d v="2005-01-27T00:00:00"/>
    <s v="Single Family Dwelling"/>
    <n v="1"/>
    <s v="Active Bethel Citizens"/>
    <n v="4216165"/>
    <n v="888556"/>
    <m/>
    <m/>
    <s v="D R HORTON INC"/>
    <m/>
    <s v="1087 HEATHROW DR"/>
    <x v="4"/>
    <s v="Single-family detached"/>
    <x v="0"/>
    <m/>
    <x v="0"/>
    <m/>
  </r>
  <r>
    <n v="2909"/>
    <x v="0"/>
    <n v="4"/>
    <n v="6260"/>
    <n v="1"/>
    <d v="2005-01-27T00:00:00"/>
    <s v="Single Family Dwelling"/>
    <n v="1"/>
    <s v="Active Bethel Citizens"/>
    <n v="4216161"/>
    <n v="888746"/>
    <m/>
    <m/>
    <s v="D R HORTON INC"/>
    <m/>
    <s v="4941 STAGECOACH RD"/>
    <x v="4"/>
    <s v="Single-family detached"/>
    <x v="0"/>
    <m/>
    <x v="0"/>
    <m/>
  </r>
  <r>
    <n v="2910"/>
    <x v="0"/>
    <n v="4"/>
    <n v="6262"/>
    <n v="1"/>
    <d v="2005-01-27T00:00:00"/>
    <s v="Single Family Dwelling"/>
    <n v="1"/>
    <s v="Active Bethel Citizens"/>
    <n v="4216397"/>
    <n v="888736"/>
    <m/>
    <m/>
    <s v="D R HORTON INC"/>
    <m/>
    <s v="4891 STAGECOACH RD"/>
    <x v="4"/>
    <s v="Single-family detached"/>
    <x v="0"/>
    <m/>
    <x v="0"/>
    <m/>
  </r>
  <r>
    <n v="2911"/>
    <x v="0"/>
    <n v="4"/>
    <n v="6263"/>
    <n v="1"/>
    <d v="2005-01-27T00:00:00"/>
    <s v="Single Family Dwelling"/>
    <n v="1"/>
    <s v="Active Bethel Citizens"/>
    <n v="4216100"/>
    <n v="888749"/>
    <m/>
    <m/>
    <s v="D R HORTON INC"/>
    <m/>
    <s v="4953 STAGECOACH RD"/>
    <x v="4"/>
    <s v="Single-family detached"/>
    <x v="0"/>
    <m/>
    <x v="0"/>
    <m/>
  </r>
  <r>
    <n v="2912"/>
    <x v="0"/>
    <n v="4"/>
    <n v="6264"/>
    <n v="1"/>
    <d v="2005-01-27T00:00:00"/>
    <s v="Single Family Dwelling"/>
    <n v="1"/>
    <s v="Active Bethel Citizens"/>
    <n v="4216221"/>
    <n v="888746"/>
    <m/>
    <m/>
    <s v="D R HORTON INC"/>
    <m/>
    <s v="4925 STAGECOACH RD"/>
    <x v="4"/>
    <s v="Single-family detached"/>
    <x v="0"/>
    <m/>
    <x v="0"/>
    <m/>
  </r>
  <r>
    <n v="2913"/>
    <x v="0"/>
    <n v="4"/>
    <n v="6421"/>
    <n v="1"/>
    <d v="2005-01-27T00:00:00"/>
    <s v="Single Family Dwelling"/>
    <n v="1"/>
    <s v="Active Bethel Citizens"/>
    <n v="4215847"/>
    <n v="888760"/>
    <m/>
    <m/>
    <s v="D R HORTON INC"/>
    <m/>
    <s v="4991 STAGECOACH RD"/>
    <x v="4"/>
    <s v="Single-family detached"/>
    <x v="0"/>
    <m/>
    <x v="0"/>
    <m/>
  </r>
  <r>
    <n v="2914"/>
    <x v="0"/>
    <n v="4"/>
    <n v="6422"/>
    <n v="1"/>
    <d v="2005-01-27T00:00:00"/>
    <s v="Single Family Dwelling"/>
    <n v="1"/>
    <s v="Active Bethel Citizens"/>
    <n v="4215981"/>
    <n v="888753"/>
    <m/>
    <m/>
    <s v="D R HORTON INC"/>
    <m/>
    <s v="4977 STAGECOACH RD"/>
    <x v="4"/>
    <s v="Single-family detached"/>
    <x v="0"/>
    <m/>
    <x v="0"/>
    <m/>
  </r>
  <r>
    <n v="2915"/>
    <x v="0"/>
    <n v="4"/>
    <n v="6423"/>
    <n v="1"/>
    <d v="2005-01-27T00:00:00"/>
    <s v="Single Family Dwelling"/>
    <n v="1"/>
    <s v="Active Bethel Citizens"/>
    <n v="4215785"/>
    <n v="888700"/>
    <m/>
    <m/>
    <s v="D R HORTON INC"/>
    <m/>
    <s v="1098 LEOPOLD DR"/>
    <x v="4"/>
    <s v="Single-family detached"/>
    <x v="0"/>
    <m/>
    <x v="0"/>
    <m/>
  </r>
  <r>
    <n v="2916"/>
    <x v="0"/>
    <n v="4"/>
    <n v="5613"/>
    <n v="1"/>
    <d v="2005-01-28T00:00:00"/>
    <s v="Single Family Dwelling"/>
    <n v="1"/>
    <s v="Active Bethel Citizens"/>
    <n v="4212545"/>
    <n v="891408"/>
    <m/>
    <m/>
    <s v="B H ANDERSON CONSTRUCTION"/>
    <m/>
    <s v="5564 LANCELOT WAY"/>
    <x v="4"/>
    <s v="Single-family detached"/>
    <x v="0"/>
    <m/>
    <x v="0"/>
    <m/>
  </r>
  <r>
    <n v="2917"/>
    <x v="0"/>
    <n v="4"/>
    <n v="6270"/>
    <n v="1"/>
    <d v="2005-01-28T00:00:00"/>
    <s v="Single Family Dwelling"/>
    <n v="1"/>
    <s v="Active Bethel Citizens"/>
    <n v="4212505"/>
    <n v="891408"/>
    <m/>
    <m/>
    <s v="B H ANDERSON CONSTRUCTION"/>
    <m/>
    <s v="5578 LANCELOT WAY"/>
    <x v="4"/>
    <s v="Single-family detached"/>
    <x v="0"/>
    <m/>
    <x v="0"/>
    <m/>
  </r>
  <r>
    <n v="2918"/>
    <x v="0"/>
    <n v="4"/>
    <n v="6315"/>
    <n v="1"/>
    <d v="2005-01-28T00:00:00"/>
    <s v="Duplex or 2-Family Hs"/>
    <n v="2"/>
    <s v="Active Bethel Citizens"/>
    <n v="4220540"/>
    <n v="888725"/>
    <m/>
    <m/>
    <s v="CRABTREE BUD"/>
    <m/>
    <s v="4137 MARSHALL AVE"/>
    <x v="4"/>
    <s v="Two to four units"/>
    <x v="1"/>
    <m/>
    <x v="0"/>
    <m/>
  </r>
  <r>
    <n v="2919"/>
    <x v="0"/>
    <n v="4"/>
    <n v="6397"/>
    <n v="1"/>
    <d v="2005-01-28T00:00:00"/>
    <s v="Single Family Dwelling"/>
    <n v="1"/>
    <s v="Active Bethel Citizens"/>
    <n v="4217736"/>
    <n v="895037"/>
    <m/>
    <m/>
    <s v="SLAUGHTER GEORGE"/>
    <m/>
    <s v="4708 JESSEN DR"/>
    <x v="4"/>
    <s v="Single-family detached"/>
    <x v="0"/>
    <m/>
    <x v="0"/>
    <m/>
  </r>
  <r>
    <n v="2920"/>
    <x v="0"/>
    <n v="4"/>
    <n v="5947"/>
    <n v="1"/>
    <d v="2005-02-01T00:00:00"/>
    <s v="Single Family Dwelling"/>
    <n v="1"/>
    <s v="Active Bethel Citizens"/>
    <n v="4215916"/>
    <n v="888759"/>
    <m/>
    <m/>
    <s v="D R HORTON INC"/>
    <m/>
    <s v="4983 STAGECOACH RD"/>
    <x v="4"/>
    <s v="Single-family detached"/>
    <x v="0"/>
    <m/>
    <x v="0"/>
    <m/>
  </r>
  <r>
    <n v="2921"/>
    <x v="0"/>
    <n v="4"/>
    <n v="5949"/>
    <n v="1"/>
    <d v="2005-02-01T00:00:00"/>
    <s v="Single Family Dwelling"/>
    <n v="1"/>
    <s v="Active Bethel Citizens"/>
    <n v="4216167"/>
    <n v="888622"/>
    <m/>
    <m/>
    <s v="D R HORTON INC"/>
    <m/>
    <s v="1099 HEATHROW DR"/>
    <x v="4"/>
    <s v="Single-family detached"/>
    <x v="0"/>
    <m/>
    <x v="0"/>
    <m/>
  </r>
  <r>
    <n v="2922"/>
    <x v="0"/>
    <n v="4"/>
    <n v="6298"/>
    <n v="1"/>
    <d v="2005-02-02T00:00:00"/>
    <s v="Single Family Dwelling"/>
    <n v="1"/>
    <s v="River Road Community Organization"/>
    <n v="4233340"/>
    <n v="888763"/>
    <m/>
    <m/>
    <s v="HEITMAN CUSTOM HOMES"/>
    <m/>
    <s v="882 JACKIES LN"/>
    <x v="4"/>
    <s v="Single-family detached"/>
    <x v="0"/>
    <m/>
    <x v="0"/>
    <m/>
  </r>
  <r>
    <n v="2923"/>
    <x v="0"/>
    <n v="4"/>
    <n v="6299"/>
    <n v="1"/>
    <d v="2005-02-02T00:00:00"/>
    <s v="Single Family Dwelling"/>
    <n v="1"/>
    <s v="Santa Clara Community Organization"/>
    <n v="4231716"/>
    <n v="899613"/>
    <m/>
    <m/>
    <s v="HEITMAN CUSTOM HOMES"/>
    <m/>
    <s v="475 SALTY WAY"/>
    <x v="4"/>
    <s v="Single-family detached"/>
    <x v="0"/>
    <m/>
    <x v="0"/>
    <m/>
  </r>
  <r>
    <n v="2924"/>
    <x v="0"/>
    <n v="4"/>
    <n v="6319"/>
    <n v="1"/>
    <d v="2005-02-02T00:00:00"/>
    <s v="Single Family Dwelling"/>
    <n v="1"/>
    <s v="Churchill Area Neighbors"/>
    <n v="4225555"/>
    <n v="871609"/>
    <m/>
    <m/>
    <s v="KILBY &amp; SONNEN PROJECT LLC"/>
    <m/>
    <s v="3736 COLONY OAKS DR"/>
    <x v="4"/>
    <s v="Single-family detached"/>
    <x v="0"/>
    <m/>
    <x v="0"/>
    <m/>
  </r>
  <r>
    <n v="2925"/>
    <x v="0"/>
    <n v="5"/>
    <n v="10"/>
    <n v="1"/>
    <d v="2005-02-02T00:00:00"/>
    <s v="Single Family Dwelling"/>
    <n v="1"/>
    <s v="Santa Clara Community Organization"/>
    <n v="4232317"/>
    <n v="899608"/>
    <m/>
    <m/>
    <s v="CRESCENT HOMES INC"/>
    <m/>
    <s v="474 GERALD AVE"/>
    <x v="4"/>
    <s v="Single-family detached"/>
    <x v="0"/>
    <m/>
    <x v="0"/>
    <m/>
  </r>
  <r>
    <n v="2926"/>
    <x v="0"/>
    <n v="4"/>
    <n v="6018"/>
    <n v="1"/>
    <d v="2005-02-03T00:00:00"/>
    <s v="Single Family Dwelling"/>
    <n v="1"/>
    <s v="Churchill Area Neighbors"/>
    <n v="4227691"/>
    <n v="869467"/>
    <m/>
    <m/>
    <s v="WONG EUGENE"/>
    <m/>
    <s v="3196 HERALD LN"/>
    <x v="4"/>
    <s v="Single-family detached"/>
    <x v="0"/>
    <m/>
    <x v="0"/>
    <m/>
  </r>
  <r>
    <n v="2927"/>
    <x v="0"/>
    <n v="4"/>
    <n v="6373"/>
    <n v="1"/>
    <d v="2005-02-03T00:00:00"/>
    <s v="Single Family Dwelling"/>
    <n v="1"/>
    <s v="Southeast Neighbors"/>
    <n v="4245435"/>
    <n v="860658"/>
    <m/>
    <m/>
    <s v="EDGAR JOE"/>
    <m/>
    <s v="4939 HUNTERS GLEN DR"/>
    <x v="4"/>
    <s v="Single-family detached"/>
    <x v="0"/>
    <m/>
    <x v="0"/>
    <m/>
  </r>
  <r>
    <n v="2928"/>
    <x v="0"/>
    <n v="5"/>
    <n v="409"/>
    <n v="1"/>
    <d v="2005-02-03T00:00:00"/>
    <s v="Mfg Home Park or Court"/>
    <n v="1"/>
    <s v="Active Bethel Citizens"/>
    <n v="4216916"/>
    <n v="892244"/>
    <m/>
    <s v="Briarwood MHP"/>
    <s v="BRIARWOOD"/>
    <s v="CHASTAIN DELBERT A TE"/>
    <s v="4800 BARGER DR, Unit 20"/>
    <x v="4"/>
    <s v="Single-family detached"/>
    <x v="0"/>
    <m/>
    <x v="0"/>
    <m/>
  </r>
  <r>
    <n v="2929"/>
    <x v="0"/>
    <n v="4"/>
    <n v="5620"/>
    <n v="1"/>
    <d v="2005-02-04T00:00:00"/>
    <s v="Single Family Dwelling"/>
    <n v="1"/>
    <s v="Active Bethel Citizens"/>
    <n v="4212622"/>
    <n v="891406"/>
    <m/>
    <m/>
    <s v="B H ANDERSON CONSTRUCTION"/>
    <m/>
    <s v="5544 LANCELOT WAY"/>
    <x v="4"/>
    <s v="Single-family detached"/>
    <x v="0"/>
    <m/>
    <x v="0"/>
    <m/>
  </r>
  <r>
    <n v="2930"/>
    <x v="0"/>
    <n v="4"/>
    <n v="5848"/>
    <n v="1"/>
    <d v="2005-02-04T00:00:00"/>
    <s v="Single Family Dwelling"/>
    <n v="1"/>
    <s v="Active Bethel Citizens"/>
    <n v="4212582"/>
    <n v="891407"/>
    <m/>
    <m/>
    <s v="B H ANDERSON CONSTRUCTION"/>
    <m/>
    <s v="5550 LANCELOT WAY"/>
    <x v="4"/>
    <s v="Single-family detached"/>
    <x v="0"/>
    <m/>
    <x v="0"/>
    <m/>
  </r>
  <r>
    <n v="2931"/>
    <x v="0"/>
    <n v="4"/>
    <n v="6392"/>
    <n v="1"/>
    <d v="2005-02-04T00:00:00"/>
    <s v="Single Family Dwelling"/>
    <n v="1"/>
    <s v="Santa Clara Community Organization"/>
    <n v="4230859"/>
    <n v="908079"/>
    <m/>
    <m/>
    <s v="RUHOFF HOMEBUILDERS INC"/>
    <m/>
    <s v="4720 WENDOVER ST"/>
    <x v="4"/>
    <s v="Single-family detached"/>
    <x v="0"/>
    <m/>
    <x v="0"/>
    <m/>
  </r>
  <r>
    <n v="2932"/>
    <x v="0"/>
    <n v="4"/>
    <n v="6398"/>
    <n v="1"/>
    <d v="2005-02-04T00:00:00"/>
    <s v="Single Family Dwelling"/>
    <n v="1"/>
    <s v="Active Bethel Citizens"/>
    <n v="4217674"/>
    <n v="895039"/>
    <m/>
    <m/>
    <s v="JONES TROY &amp; ERICA"/>
    <m/>
    <s v="4714 JESSEN DR"/>
    <x v="4"/>
    <s v="Single-family detached"/>
    <x v="0"/>
    <m/>
    <x v="0"/>
    <m/>
  </r>
  <r>
    <n v="2933"/>
    <x v="0"/>
    <n v="4"/>
    <n v="6453"/>
    <n v="1"/>
    <d v="2005-02-04T00:00:00"/>
    <s v="Duplex or 2-Family Hs"/>
    <n v="2"/>
    <s v="Santa Clara Community Organization"/>
    <n v="4232632"/>
    <n v="898840"/>
    <m/>
    <m/>
    <s v="CONSTRUCTION CONSULTANTS LTD"/>
    <m/>
    <s v="506 HUNSAKER LN"/>
    <x v="4"/>
    <s v="Two to four units"/>
    <x v="1"/>
    <m/>
    <x v="0"/>
    <m/>
  </r>
  <r>
    <n v="2934"/>
    <x v="0"/>
    <n v="5"/>
    <n v="152"/>
    <n v="1"/>
    <d v="2005-02-04T00:00:00"/>
    <s v="Single Family Dwelling"/>
    <n v="1"/>
    <s v="Churchill Area Neighbors"/>
    <n v="4228070"/>
    <n v="868747"/>
    <m/>
    <m/>
    <s v="JORDAN &amp; JORDAN CONSTRUCTION"/>
    <m/>
    <s v="3133 BLACKTAIL DR"/>
    <x v="4"/>
    <s v="Single-family detached"/>
    <x v="0"/>
    <m/>
    <x v="0"/>
    <m/>
  </r>
  <r>
    <n v="2935"/>
    <x v="0"/>
    <n v="4"/>
    <n v="6281"/>
    <n v="1"/>
    <d v="2005-02-07T00:00:00"/>
    <s v="Single Family Dwelling"/>
    <n v="1"/>
    <s v="Churchill Area Neighbors"/>
    <n v="4223994"/>
    <n v="869291"/>
    <m/>
    <m/>
    <s v="BREEDEN BROS INC--DUPLICATE"/>
    <m/>
    <s v="3385 BENTLEY AVE"/>
    <x v="4"/>
    <s v="Single-family detached"/>
    <x v="0"/>
    <m/>
    <x v="0"/>
    <m/>
  </r>
  <r>
    <n v="2936"/>
    <x v="0"/>
    <n v="5"/>
    <n v="71"/>
    <n v="1"/>
    <d v="2005-02-07T00:00:00"/>
    <s v="Single Family Dwelling"/>
    <n v="1"/>
    <s v="Active Bethel Citizens"/>
    <n v="4216258"/>
    <n v="888556"/>
    <m/>
    <m/>
    <s v="D R HORTON INC"/>
    <m/>
    <s v="1084 THRONE DR"/>
    <x v="4"/>
    <s v="Single-family detached"/>
    <x v="0"/>
    <m/>
    <x v="0"/>
    <m/>
  </r>
  <r>
    <n v="2937"/>
    <x v="0"/>
    <n v="4"/>
    <n v="6451"/>
    <n v="1"/>
    <d v="2005-02-08T00:00:00"/>
    <s v="Duplex or 2-Family Hs"/>
    <n v="2"/>
    <s v="Santa Clara Community Organization"/>
    <n v="4232630"/>
    <n v="898372"/>
    <m/>
    <m/>
    <s v="CONSTRUCTION CONSULTANTS LTD"/>
    <m/>
    <s v="504 HELEN ST"/>
    <x v="4"/>
    <s v="Two to four units"/>
    <x v="1"/>
    <m/>
    <x v="0"/>
    <m/>
  </r>
  <r>
    <n v="2938"/>
    <x v="0"/>
    <n v="5"/>
    <n v="15"/>
    <n v="1"/>
    <d v="2005-02-08T00:00:00"/>
    <s v="Single Family Dwelling"/>
    <n v="1"/>
    <s v="Northeast Neighbors"/>
    <n v="4242588"/>
    <n v="899248"/>
    <m/>
    <m/>
    <s v="WESTER KATRINA"/>
    <m/>
    <s v="3580 QUAIL MEADOW WAY"/>
    <x v="4"/>
    <s v="Single-family detached"/>
    <x v="0"/>
    <m/>
    <x v="0"/>
    <m/>
  </r>
  <r>
    <n v="2939"/>
    <x v="0"/>
    <n v="4"/>
    <n v="5742"/>
    <n v="1"/>
    <d v="2005-02-10T00:00:00"/>
    <s v="Single Family Dwelling"/>
    <n v="1"/>
    <s v="Active Bethel Citizens"/>
    <n v="4212706"/>
    <n v="891402"/>
    <m/>
    <m/>
    <s v="B H ANDERSON CONSTRUCTION"/>
    <m/>
    <s v="5526 LANCELOT WAY"/>
    <x v="4"/>
    <s v="Single-family detached"/>
    <x v="0"/>
    <m/>
    <x v="0"/>
    <m/>
  </r>
  <r>
    <n v="2940"/>
    <x v="0"/>
    <n v="4"/>
    <n v="6272"/>
    <n v="1"/>
    <d v="2005-02-10T00:00:00"/>
    <s v="Single Family Dwelling"/>
    <n v="1"/>
    <s v="Active Bethel Citizens"/>
    <n v="4212665"/>
    <n v="891402"/>
    <m/>
    <m/>
    <s v="B H ANDERSON CONSTRUCTION"/>
    <m/>
    <s v="5532 LANCELOT WAY"/>
    <x v="4"/>
    <s v="Single-family detached"/>
    <x v="0"/>
    <m/>
    <x v="0"/>
    <m/>
  </r>
  <r>
    <n v="2941"/>
    <x v="0"/>
    <n v="4"/>
    <n v="6081"/>
    <n v="1"/>
    <d v="2005-02-11T00:00:00"/>
    <s v="Single Family Dwelling"/>
    <n v="1"/>
    <s v="Churchill Area Neighbors"/>
    <n v="4227946"/>
    <n v="868312"/>
    <m/>
    <m/>
    <s v="CARLSON SCOTT"/>
    <m/>
    <s v="3125 MCNAULL DR"/>
    <x v="4"/>
    <s v="Single-family detached"/>
    <x v="0"/>
    <m/>
    <x v="0"/>
    <m/>
  </r>
  <r>
    <n v="2942"/>
    <x v="0"/>
    <n v="4"/>
    <n v="4800"/>
    <n v="1"/>
    <d v="2005-02-14T00:00:00"/>
    <s v="Single Family Dwelling"/>
    <n v="1"/>
    <s v="Active Bethel Citizens"/>
    <n v="4217265"/>
    <n v="894426"/>
    <m/>
    <m/>
    <s v="TYNDALL HOMES"/>
    <m/>
    <s v="2226 BLUE HERON LN"/>
    <x v="4"/>
    <s v="Single-family detached"/>
    <x v="0"/>
    <m/>
    <x v="0"/>
    <m/>
  </r>
  <r>
    <n v="2943"/>
    <x v="0"/>
    <n v="4"/>
    <n v="6478"/>
    <n v="1"/>
    <d v="2005-02-14T00:00:00"/>
    <s v="Single Family Dwelling"/>
    <n v="1"/>
    <s v="Cal Young Neighborhood Association"/>
    <n v="4242540"/>
    <n v="889245"/>
    <m/>
    <m/>
    <s v="DON OFFET GENERAL CONTRACTING"/>
    <m/>
    <s v="1985 CAL YOUNG RD"/>
    <x v="4"/>
    <s v="Single-family detached"/>
    <x v="0"/>
    <m/>
    <x v="0"/>
    <m/>
  </r>
  <r>
    <n v="2944"/>
    <x v="0"/>
    <n v="5"/>
    <n v="21"/>
    <n v="1"/>
    <d v="2005-02-14T00:00:00"/>
    <s v="Single Family Dwelling"/>
    <n v="1"/>
    <s v="Northeast Neighbors"/>
    <n v="4243285"/>
    <n v="897739"/>
    <m/>
    <m/>
    <s v="MELTEBEKE CONSTRUCTION DBA"/>
    <m/>
    <s v="2083 LAKE WIND DR"/>
    <x v="4"/>
    <s v="Single-family detached"/>
    <x v="0"/>
    <m/>
    <x v="0"/>
    <m/>
  </r>
  <r>
    <n v="2945"/>
    <x v="0"/>
    <n v="4"/>
    <n v="3312"/>
    <n v="1"/>
    <d v="2005-02-16T00:00:00"/>
    <s v="Single Family Dwelling"/>
    <n v="1"/>
    <s v="Northeast Neighbors"/>
    <n v="4250291"/>
    <n v="893937"/>
    <m/>
    <m/>
    <s v="ANSLOW &amp; DEGENEAULT"/>
    <m/>
    <s v="2602 CUMBERLAND DR"/>
    <x v="4"/>
    <s v="Single-family detached"/>
    <x v="0"/>
    <m/>
    <x v="0"/>
    <m/>
  </r>
  <r>
    <n v="2946"/>
    <x v="0"/>
    <n v="4"/>
    <n v="6114"/>
    <n v="1"/>
    <d v="2005-02-16T00:00:00"/>
    <s v="Single Family Dwelling"/>
    <n v="1"/>
    <s v="Active Bethel Citizens"/>
    <n v="4215789"/>
    <n v="888615"/>
    <m/>
    <m/>
    <s v="D R HORTON INC"/>
    <m/>
    <s v="1092 LEOPOLD DR"/>
    <x v="4"/>
    <s v="Single-family detached"/>
    <x v="0"/>
    <m/>
    <x v="0"/>
    <m/>
  </r>
  <r>
    <n v="2947"/>
    <x v="0"/>
    <n v="4"/>
    <n v="6296"/>
    <n v="1"/>
    <d v="2005-02-16T00:00:00"/>
    <s v="Single Family Dwelling"/>
    <n v="1"/>
    <s v="Santa Clara Community Organization"/>
    <n v="4231891"/>
    <n v="899789"/>
    <m/>
    <m/>
    <s v="HEITMAN CUSTOM HOMES"/>
    <m/>
    <s v="423 GERALD AVE"/>
    <x v="4"/>
    <s v="Single-family detached"/>
    <x v="0"/>
    <m/>
    <x v="0"/>
    <m/>
  </r>
  <r>
    <n v="2948"/>
    <x v="0"/>
    <n v="4"/>
    <n v="6297"/>
    <n v="1"/>
    <d v="2005-02-16T00:00:00"/>
    <s v="Single Family Dwelling"/>
    <n v="1"/>
    <s v="Churchill Area Neighbors"/>
    <n v="4227647"/>
    <n v="868616"/>
    <m/>
    <m/>
    <s v="HEITMAN CUSTOM HOMES"/>
    <m/>
    <s v="3188 BLACKTAIL DR"/>
    <x v="4"/>
    <s v="Single-family detached"/>
    <x v="0"/>
    <m/>
    <x v="0"/>
    <m/>
  </r>
  <r>
    <n v="2949"/>
    <x v="0"/>
    <n v="5"/>
    <n v="180"/>
    <n v="1"/>
    <d v="2005-02-16T00:00:00"/>
    <s v="Single Family Dwelling"/>
    <n v="1"/>
    <s v="River Road Community Organization"/>
    <n v="4233068"/>
    <n v="888758"/>
    <m/>
    <m/>
    <s v="HEITMAN CUSTOM HOMES"/>
    <m/>
    <s v="848 JACKIES LN"/>
    <x v="4"/>
    <s v="Single-family detached"/>
    <x v="0"/>
    <m/>
    <x v="0"/>
    <m/>
  </r>
  <r>
    <n v="2950"/>
    <x v="0"/>
    <n v="4"/>
    <n v="5736"/>
    <n v="1"/>
    <d v="2005-02-17T00:00:00"/>
    <s v="Single Family Dwelling"/>
    <n v="1"/>
    <s v="Active Bethel Citizens"/>
    <n v="4212333"/>
    <n v="891622"/>
    <m/>
    <m/>
    <s v="B H ANDERSON CONSTRUCTION"/>
    <m/>
    <s v="1786 HEATH DR"/>
    <x v="4"/>
    <s v="Single-family detached"/>
    <x v="0"/>
    <m/>
    <x v="0"/>
    <m/>
  </r>
  <r>
    <n v="2951"/>
    <x v="0"/>
    <n v="4"/>
    <n v="5856"/>
    <n v="1"/>
    <d v="2005-02-17T00:00:00"/>
    <s v="Single Family Dwelling"/>
    <n v="1"/>
    <s v="Active Bethel Citizens"/>
    <n v="4212743"/>
    <n v="891397"/>
    <m/>
    <m/>
    <s v="B H ANDERSON CONSTRUCTION"/>
    <m/>
    <s v="5514 LANCELOT WAY"/>
    <x v="4"/>
    <s v="Single-family detached"/>
    <x v="0"/>
    <m/>
    <x v="0"/>
    <m/>
  </r>
  <r>
    <n v="2952"/>
    <x v="0"/>
    <n v="4"/>
    <n v="6242"/>
    <n v="1"/>
    <d v="2005-02-17T00:00:00"/>
    <s v="Single Family Dwelling"/>
    <n v="1"/>
    <s v="Churchill Area Neighbors"/>
    <n v="4223933"/>
    <n v="869398"/>
    <m/>
    <m/>
    <s v="BREEDEN BROS INC--DUPLICATE"/>
    <m/>
    <s v="3379 BENTLEY AVE"/>
    <x v="4"/>
    <s v="Single-family detached"/>
    <x v="0"/>
    <m/>
    <x v="0"/>
    <m/>
  </r>
  <r>
    <n v="2953"/>
    <x v="0"/>
    <n v="4"/>
    <n v="6274"/>
    <n v="1"/>
    <d v="2005-02-17T00:00:00"/>
    <s v="Single Family Dwelling"/>
    <n v="1"/>
    <s v="Active Bethel Citizens"/>
    <n v="4212336"/>
    <n v="891579"/>
    <m/>
    <m/>
    <s v="B H ANDERSON CONSTRUCTION"/>
    <m/>
    <s v="1784 HEATH DR"/>
    <x v="4"/>
    <s v="Single-family detached"/>
    <x v="0"/>
    <m/>
    <x v="0"/>
    <m/>
  </r>
  <r>
    <n v="2954"/>
    <x v="0"/>
    <n v="4"/>
    <n v="6279"/>
    <n v="1"/>
    <d v="2005-02-17T00:00:00"/>
    <s v="Single Family Dwelling"/>
    <n v="1"/>
    <s v="Churchill Area Neighbors"/>
    <n v="4224141"/>
    <n v="870397"/>
    <m/>
    <m/>
    <s v="BREEDEN BROS INC--DUPLICATE"/>
    <m/>
    <s v="3341 BENTLEY AVE"/>
    <x v="4"/>
    <s v="Single-family detached"/>
    <x v="0"/>
    <m/>
    <x v="0"/>
    <m/>
  </r>
  <r>
    <n v="2955"/>
    <x v="0"/>
    <n v="4"/>
    <n v="6375"/>
    <n v="1"/>
    <d v="2005-02-17T00:00:00"/>
    <s v="Single Family Dwelling"/>
    <n v="1"/>
    <s v="Northeast Neighbors"/>
    <n v="4246538"/>
    <n v="896528"/>
    <m/>
    <m/>
    <s v="HAYDEN ENTERPRISES INC"/>
    <m/>
    <s v="2531 MOUNTAIN TER"/>
    <x v="4"/>
    <s v="Single-family detached"/>
    <x v="0"/>
    <m/>
    <x v="0"/>
    <m/>
  </r>
  <r>
    <n v="2956"/>
    <x v="0"/>
    <n v="4"/>
    <n v="6376"/>
    <n v="1"/>
    <d v="2005-02-17T00:00:00"/>
    <s v="Single Family Dwelling"/>
    <n v="1"/>
    <s v="Northeast Neighbors"/>
    <n v="4246578"/>
    <n v="896528"/>
    <m/>
    <m/>
    <s v="HAYDEN ENTERPRISES INC"/>
    <m/>
    <s v="2543 MOUNTAIN TER"/>
    <x v="4"/>
    <s v="Single-family detached"/>
    <x v="0"/>
    <m/>
    <x v="0"/>
    <m/>
  </r>
  <r>
    <n v="2957"/>
    <x v="0"/>
    <n v="4"/>
    <n v="6377"/>
    <n v="1"/>
    <d v="2005-02-17T00:00:00"/>
    <s v="Single Family Dwelling"/>
    <n v="1"/>
    <s v="Northeast Neighbors"/>
    <n v="4246660"/>
    <n v="896523"/>
    <m/>
    <m/>
    <s v="HAYDEN ENTERPRISES INC"/>
    <m/>
    <s v="2559 MOUNTAIN TER"/>
    <x v="4"/>
    <s v="Single-family detached"/>
    <x v="0"/>
    <m/>
    <x v="0"/>
    <m/>
  </r>
  <r>
    <n v="2958"/>
    <x v="0"/>
    <n v="4"/>
    <n v="6379"/>
    <n v="1"/>
    <d v="2005-02-17T00:00:00"/>
    <s v="Single Family Dwelling"/>
    <n v="1"/>
    <s v="Northeast Neighbors"/>
    <n v="4246500"/>
    <n v="896533"/>
    <m/>
    <m/>
    <s v="HAYDEN ENTERPRISES INC"/>
    <m/>
    <s v="2523 MOUNTAIN TER"/>
    <x v="4"/>
    <s v="Single-family detached"/>
    <x v="0"/>
    <m/>
    <x v="0"/>
    <m/>
  </r>
  <r>
    <n v="2959"/>
    <x v="0"/>
    <n v="5"/>
    <n v="240"/>
    <n v="1"/>
    <d v="2005-02-17T00:00:00"/>
    <s v="Single Family Dwelling"/>
    <n v="1"/>
    <s v="Crest Drive Citizens Association"/>
    <n v="4236162"/>
    <n v="869840"/>
    <m/>
    <m/>
    <s v="TAYLOR JOE"/>
    <m/>
    <s v="3009 FRIENDLY ST"/>
    <x v="4"/>
    <s v="Single-family detached"/>
    <x v="0"/>
    <m/>
    <x v="0"/>
    <m/>
  </r>
  <r>
    <n v="2960"/>
    <x v="0"/>
    <n v="5"/>
    <n v="335"/>
    <n v="1"/>
    <d v="2005-02-17T00:00:00"/>
    <s v="Single Family Dwelling"/>
    <n v="1"/>
    <s v="Crest Drive Citizens Association"/>
    <n v="4238374"/>
    <n v="866188"/>
    <m/>
    <m/>
    <s v="UNNO MARK &amp; MEGUMI"/>
    <m/>
    <s v="262 W 38TH AVE"/>
    <x v="4"/>
    <s v="Single-family detached"/>
    <x v="0"/>
    <m/>
    <x v="0"/>
    <m/>
  </r>
  <r>
    <n v="2961"/>
    <x v="0"/>
    <n v="4"/>
    <n v="6378"/>
    <n v="1"/>
    <d v="2005-02-18T00:00:00"/>
    <s v="Single Family Dwelling"/>
    <n v="1"/>
    <s v="Northeast Neighbors"/>
    <n v="4246620"/>
    <n v="896523"/>
    <m/>
    <m/>
    <s v="HAYDEN ENTERPRISES INC"/>
    <m/>
    <s v="2551 MOUNTAIN TER"/>
    <x v="4"/>
    <s v="Single-family detached"/>
    <x v="0"/>
    <m/>
    <x v="0"/>
    <m/>
  </r>
  <r>
    <n v="2962"/>
    <x v="0"/>
    <n v="5"/>
    <n v="234"/>
    <n v="1"/>
    <d v="2005-02-18T00:00:00"/>
    <s v="Single Family Dwelling"/>
    <n v="1"/>
    <s v="Santa Clara Community Organization"/>
    <n v="4231924"/>
    <n v="900066"/>
    <m/>
    <m/>
    <s v="WITT PAUL"/>
    <m/>
    <s v="434 SALTY WAY"/>
    <x v="4"/>
    <s v="Single-family detached"/>
    <x v="0"/>
    <m/>
    <x v="0"/>
    <m/>
  </r>
  <r>
    <n v="2963"/>
    <x v="0"/>
    <n v="5"/>
    <n v="750"/>
    <n v="1"/>
    <d v="2005-02-18T00:00:00"/>
    <s v="Mfg Home Park or Court"/>
    <n v="1"/>
    <s v="Trainsong Neighbors"/>
    <n v="4231618"/>
    <n v="883993"/>
    <m/>
    <s v="Garfield Trailor Park"/>
    <s v="ST VINCENT DE PAUL SOCIETY L"/>
    <m/>
    <s v="120 N GARFIELD ST, Unit 8"/>
    <x v="4"/>
    <s v="Single-family detached"/>
    <x v="0"/>
    <m/>
    <x v="0"/>
    <m/>
  </r>
  <r>
    <n v="2964"/>
    <x v="0"/>
    <n v="5"/>
    <n v="254"/>
    <n v="1"/>
    <d v="2005-02-22T00:00:00"/>
    <s v="Single Family Dwelling"/>
    <n v="1"/>
    <s v="Churchill Area Neighbors"/>
    <n v="4227658"/>
    <n v="868766"/>
    <m/>
    <m/>
    <s v="SOONER CONSTRUCTION CORP"/>
    <m/>
    <s v="3211 BLACKTAIL DR"/>
    <x v="4"/>
    <s v="Single-family detached"/>
    <x v="0"/>
    <m/>
    <x v="0"/>
    <m/>
  </r>
  <r>
    <n v="2965"/>
    <x v="0"/>
    <n v="5"/>
    <n v="609"/>
    <n v="1"/>
    <d v="2005-02-22T00:00:00"/>
    <s v="Mfg Home Park or Court"/>
    <n v="1"/>
    <s v="Active Bethel Citizens"/>
    <n v="4220215"/>
    <n v="885248"/>
    <m/>
    <s v="Roosevelt Acres"/>
    <s v="ROOSEVELT ACRES LLC"/>
    <m/>
    <s v="4175 FERGUS AVE, Unit 8"/>
    <x v="4"/>
    <s v="Single-family detached"/>
    <x v="0"/>
    <m/>
    <x v="0"/>
    <m/>
  </r>
  <r>
    <n v="2966"/>
    <x v="0"/>
    <n v="4"/>
    <n v="6366"/>
    <n v="1"/>
    <d v="2005-02-23T00:00:00"/>
    <s v="Single Family Dwelling"/>
    <n v="1"/>
    <s v="Santa Clara Community Organization"/>
    <n v="4229618"/>
    <n v="899888"/>
    <m/>
    <m/>
    <s v="OHMART JAMES"/>
    <m/>
    <s v="2910 RIVER RD"/>
    <x v="4"/>
    <s v="Single-family detached"/>
    <x v="0"/>
    <m/>
    <x v="0"/>
    <m/>
  </r>
  <r>
    <n v="2967"/>
    <x v="0"/>
    <n v="5"/>
    <n v="456"/>
    <n v="1"/>
    <d v="2005-02-23T00:00:00"/>
    <s v="Single Family Dwelling"/>
    <n v="1"/>
    <s v="Northeast Neighbors"/>
    <n v="4250643"/>
    <n v="894040"/>
    <m/>
    <m/>
    <s v="ANSLOW &amp; DEGENEAULT"/>
    <m/>
    <s v="3327 ROANOKE AVE"/>
    <x v="4"/>
    <s v="Single-family detached"/>
    <x v="0"/>
    <m/>
    <x v="0"/>
    <m/>
  </r>
  <r>
    <n v="2968"/>
    <x v="0"/>
    <n v="4"/>
    <n v="5557"/>
    <n v="1"/>
    <d v="2005-02-25T00:00:00"/>
    <s v="Single Family Dwelling"/>
    <n v="1"/>
    <s v="Churchill Area Neighbors"/>
    <n v="4228339"/>
    <n v="871945"/>
    <m/>
    <m/>
    <s v="DAHLQUIST GARY"/>
    <m/>
    <s v="2622 W 28TH AVE"/>
    <x v="4"/>
    <s v="Single-family detached"/>
    <x v="0"/>
    <m/>
    <x v="0"/>
    <m/>
  </r>
  <r>
    <n v="3618"/>
    <x v="0"/>
    <n v="5"/>
    <n v="4270"/>
    <n v="1"/>
    <d v="2005-11-04T00:00:00"/>
    <s v="Single Family Dwelling"/>
    <n v="1"/>
    <s v="Churchill Area Neighbors"/>
    <n v="4223488"/>
    <n v="869388"/>
    <m/>
    <m/>
    <s v="ELLIOTT DONALD D"/>
    <m/>
    <s v="3956 LOS ALTOS LN"/>
    <x v="4"/>
    <s v="Single-family detached"/>
    <x v="0"/>
    <m/>
    <x v="0"/>
    <m/>
  </r>
  <r>
    <n v="3619"/>
    <x v="0"/>
    <n v="5"/>
    <n v="4463"/>
    <n v="1"/>
    <d v="2005-11-04T00:00:00"/>
    <s v="Single Family Dwelling"/>
    <n v="1"/>
    <s v="Santa Clara Community Organization"/>
    <n v="4230580"/>
    <n v="901194"/>
    <m/>
    <m/>
    <s v="BRANDON JACK"/>
    <m/>
    <s v="193 RIVER LOOP 1"/>
    <x v="4"/>
    <s v="Single-family detached"/>
    <x v="0"/>
    <m/>
    <x v="0"/>
    <m/>
  </r>
  <r>
    <n v="3620"/>
    <x v="0"/>
    <n v="5"/>
    <n v="4481"/>
    <n v="1"/>
    <d v="2005-11-04T00:00:00"/>
    <s v="Single Family Dwelling"/>
    <n v="1"/>
    <s v="Northeast Neighbors"/>
    <n v="4246282"/>
    <n v="896440"/>
    <m/>
    <m/>
    <s v="HAYDEN ENTERPRISES INC"/>
    <m/>
    <s v="2490 MOUNTAIN TER"/>
    <x v="4"/>
    <s v="Single-family detached"/>
    <x v="0"/>
    <m/>
    <x v="0"/>
    <m/>
  </r>
  <r>
    <n v="3621"/>
    <x v="0"/>
    <n v="5"/>
    <n v="4593"/>
    <n v="1"/>
    <d v="2005-11-04T00:00:00"/>
    <s v="Single Family Dwelling"/>
    <n v="1"/>
    <s v="Santa Clara Community Organization"/>
    <n v="4223805"/>
    <n v="898843"/>
    <m/>
    <m/>
    <s v="BREEDEN BROS INC"/>
    <m/>
    <s v="2665 CROWTHER DR"/>
    <x v="4"/>
    <s v="Single-family detached"/>
    <x v="0"/>
    <m/>
    <x v="0"/>
    <m/>
  </r>
  <r>
    <n v="3622"/>
    <x v="0"/>
    <n v="5"/>
    <n v="5074"/>
    <n v="1"/>
    <d v="2005-11-04T00:00:00"/>
    <s v="Single Family Dwelling"/>
    <n v="1"/>
    <s v="Amazon Neighbors Association"/>
    <n v="4244729"/>
    <n v="871894"/>
    <m/>
    <m/>
    <s v="SPIDER MONKEY LLC"/>
    <m/>
    <s v="2630 ONYX ST"/>
    <x v="4"/>
    <s v="Single-family detached"/>
    <x v="0"/>
    <m/>
    <x v="0"/>
    <m/>
  </r>
  <r>
    <n v="3623"/>
    <x v="0"/>
    <n v="5"/>
    <n v="4085"/>
    <n v="1"/>
    <d v="2005-11-07T00:00:00"/>
    <s v="Single Family Dwelling"/>
    <n v="1"/>
    <s v="Churchill Area Neighbors"/>
    <n v="4223161"/>
    <n v="869458"/>
    <m/>
    <m/>
    <s v="OREGON ESTATES LLC"/>
    <m/>
    <s v="3927 LOS ALTOS LN"/>
    <x v="4"/>
    <s v="Single-family detached"/>
    <x v="0"/>
    <m/>
    <x v="0"/>
    <m/>
  </r>
  <r>
    <n v="3624"/>
    <x v="0"/>
    <n v="5"/>
    <n v="4613"/>
    <n v="1"/>
    <d v="2005-11-07T00:00:00"/>
    <s v="Single Family Dwelling"/>
    <n v="1"/>
    <s v="Active Bethel Citizens"/>
    <n v="4216635"/>
    <n v="888921"/>
    <m/>
    <s v="Stafford 2236 B"/>
    <s v="D R HORTON INC"/>
    <m/>
    <s v="4830 CHANCELLOR LN"/>
    <x v="4"/>
    <s v="Single-family detached"/>
    <x v="0"/>
    <m/>
    <x v="0"/>
    <m/>
  </r>
  <r>
    <n v="3625"/>
    <x v="0"/>
    <n v="5"/>
    <n v="3557"/>
    <n v="1"/>
    <d v="2005-11-08T00:00:00"/>
    <s v="Single Family Dwelling"/>
    <n v="1"/>
    <s v="Santa Clara Community Organization"/>
    <n v="4233332"/>
    <n v="897804"/>
    <m/>
    <s v="The JAE Home Design"/>
    <s v="EDGAR JOE"/>
    <m/>
    <s v="481 LONE OAK AVE"/>
    <x v="4"/>
    <s v="Single-family detached"/>
    <x v="0"/>
    <m/>
    <x v="0"/>
    <m/>
  </r>
  <r>
    <n v="3626"/>
    <x v="0"/>
    <n v="5"/>
    <n v="3558"/>
    <n v="1"/>
    <d v="2005-11-08T00:00:00"/>
    <s v="Single Family Dwelling"/>
    <n v="1"/>
    <s v="Santa Clara Community Organization"/>
    <n v="4233341"/>
    <n v="897888"/>
    <m/>
    <s v="The JAE Home Design"/>
    <s v="EDGAR JOE"/>
    <m/>
    <s v="485 LONE OAK AVE"/>
    <x v="4"/>
    <s v="Single-family detached"/>
    <x v="0"/>
    <m/>
    <x v="0"/>
    <m/>
  </r>
  <r>
    <n v="3627"/>
    <x v="0"/>
    <n v="5"/>
    <n v="4114"/>
    <n v="1"/>
    <d v="2005-11-08T00:00:00"/>
    <s v="Single Family Dwelling"/>
    <n v="1"/>
    <s v="Churchill Area Neighbors"/>
    <n v="4227582"/>
    <n v="868436"/>
    <m/>
    <m/>
    <s v="D C DESIGN &amp; CONSULTING INC"/>
    <m/>
    <s v="3350 ZACHARY LN"/>
    <x v="4"/>
    <s v="Single-family detached"/>
    <x v="0"/>
    <m/>
    <x v="0"/>
    <m/>
  </r>
  <r>
    <n v="3628"/>
    <x v="0"/>
    <n v="5"/>
    <n v="4606"/>
    <n v="1"/>
    <d v="2005-11-08T00:00:00"/>
    <s v="Single Family Dwelling"/>
    <n v="1"/>
    <s v="Churchill Area Neighbors"/>
    <n v="4228430"/>
    <n v="869068"/>
    <m/>
    <m/>
    <s v="HEITSTUMAN BOB"/>
    <m/>
    <s v="3079 CIMARRON PL"/>
    <x v="4"/>
    <s v="Single-family detached"/>
    <x v="0"/>
    <m/>
    <x v="0"/>
    <m/>
  </r>
  <r>
    <n v="3629"/>
    <x v="0"/>
    <n v="5"/>
    <n v="3775"/>
    <n v="1"/>
    <d v="2005-11-09T00:00:00"/>
    <s v="Single Family Dwelling"/>
    <n v="1"/>
    <s v="Active Bethel Citizens"/>
    <n v="4213658"/>
    <n v="885489"/>
    <m/>
    <s v="Sandalwood"/>
    <s v="HAYDEN ENTERPRISES INC"/>
    <m/>
    <s v="5577 ANDREA AVE"/>
    <x v="4"/>
    <s v="Single-family detached"/>
    <x v="0"/>
    <m/>
    <x v="0"/>
    <m/>
  </r>
  <r>
    <n v="3630"/>
    <x v="0"/>
    <n v="5"/>
    <n v="4461"/>
    <n v="1"/>
    <d v="2005-11-09T00:00:00"/>
    <s v="Single Family Dwelling"/>
    <n v="1"/>
    <s v="Santa Clara Community Organization"/>
    <n v="4230577"/>
    <n v="901099"/>
    <m/>
    <m/>
    <s v="BRANDON JACK"/>
    <m/>
    <s v="189 RIVER LOOP 1"/>
    <x v="4"/>
    <s v="Single-family detached"/>
    <x v="0"/>
    <m/>
    <x v="0"/>
    <m/>
  </r>
  <r>
    <n v="3631"/>
    <x v="0"/>
    <n v="5"/>
    <n v="4918"/>
    <n v="1"/>
    <d v="2005-11-09T00:00:00"/>
    <s v="Single Family Dwelling"/>
    <n v="1"/>
    <s v="Active Bethel Citizens"/>
    <n v="4217157"/>
    <n v="895048"/>
    <m/>
    <m/>
    <s v="MASADA DEVELOPMENT INC"/>
    <m/>
    <s v="4788 JESSEN DR"/>
    <x v="4"/>
    <s v="Single-family detached"/>
    <x v="0"/>
    <m/>
    <x v="0"/>
    <m/>
  </r>
  <r>
    <n v="3632"/>
    <x v="0"/>
    <n v="5"/>
    <n v="5766"/>
    <n v="1"/>
    <d v="2005-11-09T00:00:00"/>
    <s v="Mfg Home Park or Court"/>
    <n v="1"/>
    <s v="Active Bethel Citizens"/>
    <n v="4215055"/>
    <n v="891734"/>
    <m/>
    <s v="Woodland Park MHP"/>
    <s v="WOODLAND PARK ESTATES"/>
    <m/>
    <s v="1699 N TERRY ST, Unit 260"/>
    <x v="4"/>
    <s v="Single-family detached"/>
    <x v="0"/>
    <m/>
    <x v="0"/>
    <m/>
  </r>
  <r>
    <n v="3633"/>
    <x v="0"/>
    <n v="5"/>
    <n v="5803"/>
    <n v="1"/>
    <d v="2005-11-09T00:00:00"/>
    <s v="Mfg Home Park or Court"/>
    <n v="1"/>
    <s v="Harlow Neighbors"/>
    <n v="4250971"/>
    <n v="888295"/>
    <m/>
    <s v="Camelot Village"/>
    <s v="BABCOCK HAROLD"/>
    <m/>
    <s v="3700 BABCOCK LN, Unit 140"/>
    <x v="4"/>
    <s v="Single-family detached"/>
    <x v="0"/>
    <m/>
    <x v="0"/>
    <m/>
  </r>
  <r>
    <n v="3634"/>
    <x v="0"/>
    <n v="5"/>
    <n v="5169"/>
    <n v="1"/>
    <d v="2005-11-10T00:00:00"/>
    <s v="Single Family Dwelling"/>
    <n v="1"/>
    <s v="Santa Clara Community Organization"/>
    <n v="4226798"/>
    <n v="908317"/>
    <m/>
    <m/>
    <s v="BRUCE WIECHERT CUSTOM HOMES"/>
    <m/>
    <s v="101 STONEHAVEN ST"/>
    <x v="4"/>
    <s v="Single-family detached"/>
    <x v="0"/>
    <m/>
    <x v="0"/>
    <m/>
  </r>
  <r>
    <n v="3635"/>
    <x v="0"/>
    <n v="5"/>
    <n v="5256"/>
    <n v="1"/>
    <d v="2005-11-10T00:00:00"/>
    <s v="Single Family Dwelling"/>
    <n v="1"/>
    <s v="Santa Clara Community Organization"/>
    <n v="4226337"/>
    <n v="908495"/>
    <m/>
    <s v="Shaniko-R"/>
    <s v="BRUCE WIECHERT CUSTOM HOMES"/>
    <m/>
    <s v="4594 ALTURA ST"/>
    <x v="4"/>
    <s v="Single-family detached"/>
    <x v="0"/>
    <m/>
    <x v="0"/>
    <m/>
  </r>
  <r>
    <n v="3636"/>
    <x v="0"/>
    <n v="5"/>
    <n v="4896"/>
    <n v="1"/>
    <d v="2005-11-14T00:00:00"/>
    <s v="Single Family Dwelling"/>
    <n v="1"/>
    <s v="Northeast Neighbors"/>
    <n v="4250621"/>
    <n v="894419"/>
    <m/>
    <m/>
    <s v="ANSLOW &amp; DEGENEAULT"/>
    <m/>
    <s v="3324 COOPERSTOWN AVE"/>
    <x v="4"/>
    <s v="Single-family detached"/>
    <x v="0"/>
    <m/>
    <x v="0"/>
    <m/>
  </r>
  <r>
    <n v="3637"/>
    <x v="0"/>
    <n v="5"/>
    <n v="4112"/>
    <n v="1"/>
    <d v="2005-11-15T00:00:00"/>
    <s v="Single Family Dwelling"/>
    <n v="1"/>
    <s v="Laurel Hill Valley Citizens"/>
    <n v="4249911"/>
    <n v="872748"/>
    <m/>
    <m/>
    <s v="ANTONE TONY"/>
    <m/>
    <s v="2659 HENDRICKS RIDGE DR"/>
    <x v="4"/>
    <s v="Single-family detached"/>
    <x v="0"/>
    <m/>
    <x v="0"/>
    <m/>
  </r>
  <r>
    <n v="3638"/>
    <x v="0"/>
    <n v="5"/>
    <n v="5259"/>
    <n v="1"/>
    <d v="2005-11-15T00:00:00"/>
    <s v="Single Family Dwelling"/>
    <n v="1"/>
    <s v="Santa Clara Community Organization"/>
    <n v="4226584"/>
    <n v="908799"/>
    <m/>
    <m/>
    <s v="BRUCE WIECHERT CUSTOM HOMES"/>
    <m/>
    <s v="121 WILLOW SPRINGS DR"/>
    <x v="4"/>
    <s v="Single-family detached"/>
    <x v="0"/>
    <m/>
    <x v="0"/>
    <m/>
  </r>
  <r>
    <n v="3639"/>
    <x v="0"/>
    <n v="5"/>
    <n v="5572"/>
    <n v="1"/>
    <d v="2005-11-15T00:00:00"/>
    <s v="Single Family Dwelling"/>
    <n v="1"/>
    <s v="River Road Community Organization"/>
    <n v="4231289"/>
    <n v="891563"/>
    <m/>
    <m/>
    <s v="GEROT MICHAEL &amp; ELIZABETH"/>
    <m/>
    <s v="168 ROSETTA AVE"/>
    <x v="4"/>
    <s v="Single-family detached"/>
    <x v="0"/>
    <m/>
    <x v="0"/>
    <m/>
  </r>
  <r>
    <n v="3640"/>
    <x v="0"/>
    <n v="5"/>
    <n v="4803"/>
    <n v="1"/>
    <d v="2005-11-16T00:00:00"/>
    <s v="Single Family Dwelling"/>
    <n v="1"/>
    <s v="Cal Young Neighborhood Association"/>
    <n v="4238665"/>
    <n v="893014"/>
    <m/>
    <m/>
    <s v="WALTER CUSTOM HOMES"/>
    <m/>
    <s v="1120 CEDAR RIDGE DR"/>
    <x v="4"/>
    <s v="Single-family detached"/>
    <x v="0"/>
    <m/>
    <x v="0"/>
    <m/>
  </r>
  <r>
    <n v="3641"/>
    <x v="0"/>
    <n v="5"/>
    <n v="5054"/>
    <n v="1"/>
    <d v="2005-11-16T00:00:00"/>
    <s v="Single Family Dwelling"/>
    <n v="1"/>
    <s v="Northeast Neighbors"/>
    <n v="4246118"/>
    <n v="896628"/>
    <m/>
    <s v="Mascord 2174C"/>
    <s v="ROUNDSTONE CONSTRUCTION"/>
    <m/>
    <s v="2444 BELLE TERRA DR"/>
    <x v="4"/>
    <s v="Single-family detached"/>
    <x v="0"/>
    <m/>
    <x v="0"/>
    <m/>
  </r>
  <r>
    <n v="3642"/>
    <x v="0"/>
    <n v="5"/>
    <n v="5055"/>
    <n v="1"/>
    <d v="2005-11-16T00:00:00"/>
    <s v="Single Family Dwelling"/>
    <n v="1"/>
    <s v="Northeast Neighbors"/>
    <n v="4246463"/>
    <n v="896617"/>
    <m/>
    <s v="Mascord 2174C"/>
    <s v="ROUNDSTONE CONSTRUCTION"/>
    <m/>
    <s v="2518 BELLE TERRA DR"/>
    <x v="4"/>
    <s v="Single-family detached"/>
    <x v="0"/>
    <m/>
    <x v="0"/>
    <m/>
  </r>
  <r>
    <n v="3643"/>
    <x v="0"/>
    <n v="5"/>
    <n v="5056"/>
    <n v="1"/>
    <d v="2005-11-16T00:00:00"/>
    <s v="Single Family Dwelling"/>
    <n v="1"/>
    <s v="Northeast Neighbors"/>
    <n v="4246238"/>
    <n v="896625"/>
    <m/>
    <s v="Mascord 2174BB"/>
    <s v="ROUNDSTONE CONSTRUCTION"/>
    <m/>
    <s v="2470 BELLE TERRA DR"/>
    <x v="4"/>
    <s v="Single-family detached"/>
    <x v="0"/>
    <m/>
    <x v="0"/>
    <m/>
  </r>
  <r>
    <n v="3644"/>
    <x v="0"/>
    <n v="5"/>
    <n v="5057"/>
    <n v="1"/>
    <d v="2005-11-16T00:00:00"/>
    <s v="Single Family Dwelling"/>
    <n v="1"/>
    <s v="Northeast Neighbors"/>
    <n v="4246199"/>
    <n v="896628"/>
    <m/>
    <s v="Mascord 2175"/>
    <s v="ROUNDSTONE CONSTRUCTION"/>
    <m/>
    <s v="2464 BELLE TERRA DR"/>
    <x v="4"/>
    <s v="Single-family detached"/>
    <x v="0"/>
    <m/>
    <x v="0"/>
    <m/>
  </r>
  <r>
    <n v="3645"/>
    <x v="0"/>
    <n v="5"/>
    <n v="5058"/>
    <n v="1"/>
    <d v="2005-11-16T00:00:00"/>
    <s v="Single Family Dwelling"/>
    <n v="1"/>
    <s v="Northeast Neighbors"/>
    <n v="4246584"/>
    <n v="896611"/>
    <m/>
    <s v="Mascord 2174BB"/>
    <s v="ROUNDSTONE CONSTRUCTION"/>
    <m/>
    <s v="2560 BELLE TERRA DR"/>
    <x v="4"/>
    <s v="Single-family detached"/>
    <x v="0"/>
    <m/>
    <x v="0"/>
    <m/>
  </r>
  <r>
    <n v="3646"/>
    <x v="0"/>
    <n v="5"/>
    <n v="5059"/>
    <n v="1"/>
    <d v="2005-11-16T00:00:00"/>
    <s v="Single Family Dwelling"/>
    <n v="1"/>
    <s v="Northeast Neighbors"/>
    <n v="4246543"/>
    <n v="896615"/>
    <m/>
    <s v="Mascord 2175"/>
    <s v="ROUNDSTONE CONSTRUCTION"/>
    <m/>
    <s v="2542 BELLE TERRA DR"/>
    <x v="4"/>
    <s v="Single-family detached"/>
    <x v="0"/>
    <m/>
    <x v="0"/>
    <m/>
  </r>
  <r>
    <n v="3647"/>
    <x v="0"/>
    <n v="5"/>
    <n v="5062"/>
    <n v="1"/>
    <d v="2005-11-16T00:00:00"/>
    <s v="Single Family Dwelling"/>
    <n v="2"/>
    <s v="Northeast Neighbors"/>
    <n v="4246324"/>
    <n v="896622"/>
    <m/>
    <s v="Mascord 4013"/>
    <s v="ROUNDSTONE CONSTRUCTION"/>
    <m/>
    <s v="2494 BELLE TERRA DR"/>
    <x v="4"/>
    <s v="Single-family detached"/>
    <x v="0"/>
    <m/>
    <x v="0"/>
    <m/>
  </r>
  <r>
    <n v="3648"/>
    <x v="0"/>
    <n v="5"/>
    <n v="4796"/>
    <n v="1"/>
    <d v="2005-11-17T00:00:00"/>
    <s v="Single Family Dwelling"/>
    <n v="1"/>
    <s v="Southeast Neighbors"/>
    <n v="4246517"/>
    <n v="863247"/>
    <m/>
    <m/>
    <s v="OKRAY LAWRENCE &amp; KRISTIN"/>
    <m/>
    <s v="1880 E 43RD AVE"/>
    <x v="4"/>
    <s v="Single-family detached"/>
    <x v="0"/>
    <m/>
    <x v="0"/>
    <m/>
  </r>
  <r>
    <n v="3649"/>
    <x v="0"/>
    <n v="5"/>
    <n v="5877"/>
    <n v="1"/>
    <d v="2005-11-17T00:00:00"/>
    <s v="Mfg Home Park or Court"/>
    <n v="1"/>
    <s v="Active Bethel Citizens"/>
    <n v="4223961"/>
    <n v="884931"/>
    <m/>
    <s v="HIDDEN MEADOWS"/>
    <s v="HIDDEN MEADOWS PARK"/>
    <s v="ZEBEDEE SIMEON"/>
    <s v="307 LA CASA ST"/>
    <x v="4"/>
    <s v="Single-family detached"/>
    <x v="0"/>
    <m/>
    <x v="0"/>
    <m/>
  </r>
  <r>
    <n v="3650"/>
    <x v="0"/>
    <n v="5"/>
    <n v="5287"/>
    <n v="1"/>
    <d v="2005-11-21T00:00:00"/>
    <s v="Single Family Dwelling"/>
    <n v="1"/>
    <s v="Northeast Neighbors"/>
    <n v="4243286"/>
    <n v="897692"/>
    <m/>
    <m/>
    <s v="MELTEBEKE CONSTRUCTION DBA"/>
    <m/>
    <s v="2093 LAKE WIND DR"/>
    <x v="4"/>
    <s v="Single-family detached"/>
    <x v="0"/>
    <m/>
    <x v="0"/>
    <m/>
  </r>
  <r>
    <n v="3651"/>
    <x v="0"/>
    <n v="5"/>
    <n v="5434"/>
    <n v="1"/>
    <d v="2005-11-21T00:00:00"/>
    <s v="Single Family Dwelling"/>
    <n v="1"/>
    <s v="Santa Clara Community Organization"/>
    <n v="4226651"/>
    <n v="908862"/>
    <m/>
    <m/>
    <s v="BRUCE WIECHERT CUSTOM HOMES"/>
    <m/>
    <s v="107 WILLOW SPRINGS DR"/>
    <x v="4"/>
    <s v="Single-family detached"/>
    <x v="0"/>
    <m/>
    <x v="0"/>
    <m/>
  </r>
  <r>
    <n v="3652"/>
    <x v="0"/>
    <n v="5"/>
    <n v="4038"/>
    <n v="1"/>
    <d v="2005-11-23T00:00:00"/>
    <s v="Single Family Dwelling"/>
    <n v="1"/>
    <s v="Churchill Area Neighbors"/>
    <n v="4221524"/>
    <n v="873024"/>
    <m/>
    <m/>
    <s v="BERRY JON &amp; KAREN"/>
    <m/>
    <s v="2429 BAILEY HILL RD"/>
    <x v="4"/>
    <s v="Single-family detached"/>
    <x v="0"/>
    <m/>
    <x v="0"/>
    <m/>
  </r>
  <r>
    <n v="3653"/>
    <x v="0"/>
    <n v="5"/>
    <n v="4743"/>
    <n v="1"/>
    <d v="2005-11-23T00:00:00"/>
    <s v="Single Family Dwelling"/>
    <n v="1"/>
    <s v="Active Bethel Citizens"/>
    <n v="4216425"/>
    <n v="889075"/>
    <m/>
    <s v="Westport"/>
    <s v="D R HORTON INC"/>
    <m/>
    <s v="1131 THRONE DR"/>
    <x v="4"/>
    <s v="Single-family detached"/>
    <x v="0"/>
    <m/>
    <x v="0"/>
    <m/>
  </r>
  <r>
    <n v="3654"/>
    <x v="0"/>
    <n v="5"/>
    <n v="5192"/>
    <n v="1"/>
    <d v="2005-11-23T00:00:00"/>
    <s v="Single Family Dwelling"/>
    <n v="1"/>
    <s v="Northeast Neighbors"/>
    <n v="4250615"/>
    <n v="894677"/>
    <m/>
    <m/>
    <s v="CRANER MANDI J"/>
    <m/>
    <s v="3330 ARLINGTON AVE"/>
    <x v="4"/>
    <s v="Single-family detached"/>
    <x v="0"/>
    <m/>
    <x v="0"/>
    <m/>
  </r>
  <r>
    <n v="3655"/>
    <x v="0"/>
    <n v="5"/>
    <n v="5535"/>
    <n v="1"/>
    <d v="2005-11-23T00:00:00"/>
    <s v="Single Family Dwelling"/>
    <n v="1"/>
    <s v="Santa Clara Community Organization"/>
    <n v="4226568"/>
    <n v="908912"/>
    <m/>
    <s v="Lakewood"/>
    <s v="BRUCE WIECHERT CUSTOM HOMES"/>
    <m/>
    <s v="115 WILLOW SPRINGS DR"/>
    <x v="4"/>
    <s v="Single-family detached"/>
    <x v="0"/>
    <m/>
    <x v="0"/>
    <m/>
  </r>
  <r>
    <n v="3656"/>
    <x v="0"/>
    <n v="5"/>
    <n v="3826"/>
    <n v="1"/>
    <d v="2005-11-28T00:00:00"/>
    <s v="Single Family Dwelling"/>
    <n v="1"/>
    <s v="Cal Young Neighborhood Association"/>
    <n v="4240213"/>
    <n v="888913"/>
    <m/>
    <m/>
    <s v="MIKEL LOMSKY COMPANY INC"/>
    <m/>
    <s v="1355 HAMMOCK ST"/>
    <x v="4"/>
    <s v="Single-family detached"/>
    <x v="0"/>
    <m/>
    <x v="0"/>
    <m/>
  </r>
  <r>
    <n v="3657"/>
    <x v="0"/>
    <n v="5"/>
    <n v="4694"/>
    <n v="1"/>
    <d v="2005-11-28T00:00:00"/>
    <s v="Single Family Dwelling"/>
    <n v="1"/>
    <s v="Harlow Neighbors"/>
    <n v="4248431"/>
    <n v="890225"/>
    <m/>
    <m/>
    <s v="QUALITY HOMES"/>
    <m/>
    <s v="3070 WILLAKENZIE RD"/>
    <x v="4"/>
    <s v="Single-family detached"/>
    <x v="0"/>
    <m/>
    <x v="0"/>
    <m/>
  </r>
  <r>
    <n v="3658"/>
    <x v="0"/>
    <n v="5"/>
    <n v="4699"/>
    <n v="1"/>
    <d v="2005-11-28T00:00:00"/>
    <s v="Single Family Dwelling"/>
    <n v="1"/>
    <s v="Churchill Area Neighbors"/>
    <n v="4224077"/>
    <n v="870452"/>
    <m/>
    <s v="Hilliard Model - Breeden"/>
    <s v="BREEDEN BROS INC"/>
    <m/>
    <s v="3343 BENTLEY AVE"/>
    <x v="4"/>
    <s v="Single-family detached"/>
    <x v="0"/>
    <m/>
    <x v="0"/>
    <m/>
  </r>
  <r>
    <n v="3659"/>
    <x v="0"/>
    <n v="5"/>
    <n v="5232"/>
    <n v="1"/>
    <d v="2005-11-28T00:00:00"/>
    <s v="Single Family Dwelling"/>
    <n v="1"/>
    <s v="Cal Young Neighborhood Association"/>
    <n v="4238619"/>
    <n v="893169"/>
    <m/>
    <m/>
    <s v="WALTER CUSTOM HOMES"/>
    <m/>
    <s v="1103 CEDAR RIDGE DR"/>
    <x v="4"/>
    <s v="Single-family detached"/>
    <x v="0"/>
    <m/>
    <x v="0"/>
    <m/>
  </r>
  <r>
    <n v="3660"/>
    <x v="0"/>
    <n v="5"/>
    <n v="5237"/>
    <n v="1"/>
    <d v="2005-11-28T00:00:00"/>
    <s v="Single Family Dwelling"/>
    <n v="1"/>
    <s v="Cal Young Neighborhood Association"/>
    <n v="4238728"/>
    <n v="893013"/>
    <m/>
    <s v="Mascord 22154"/>
    <s v="WALTER CUSTOM HOMES"/>
    <m/>
    <s v="1126 CEDAR RIDGE DR"/>
    <x v="4"/>
    <s v="Single-family detached"/>
    <x v="0"/>
    <m/>
    <x v="0"/>
    <m/>
  </r>
  <r>
    <n v="3661"/>
    <x v="0"/>
    <n v="5"/>
    <n v="5274"/>
    <n v="1"/>
    <d v="2005-11-28T00:00:00"/>
    <s v="Single Family Dwelling"/>
    <n v="1"/>
    <s v="Laurel Hill Valley Citizens"/>
    <n v="4251833"/>
    <n v="871450"/>
    <m/>
    <s v="Mascord 22154"/>
    <s v="FORSYTH LANCE"/>
    <m/>
    <s v="2619 LAUREL HILL DR"/>
    <x v="4"/>
    <s v="Single-family detached"/>
    <x v="0"/>
    <m/>
    <x v="0"/>
    <m/>
  </r>
  <r>
    <n v="3662"/>
    <x v="0"/>
    <n v="5"/>
    <n v="5454"/>
    <n v="1"/>
    <d v="2005-11-28T00:00:00"/>
    <s v="Single Family Dwelling"/>
    <n v="1"/>
    <s v="Santa Clara Community Organization"/>
    <n v="4223524"/>
    <n v="898096"/>
    <m/>
    <m/>
    <s v="LAULE RANDY &amp; CAROLYN"/>
    <m/>
    <s v="2462 CROWTHER DR"/>
    <x v="4"/>
    <s v="Single-family detached"/>
    <x v="0"/>
    <m/>
    <x v="0"/>
    <m/>
  </r>
  <r>
    <n v="3663"/>
    <x v="0"/>
    <n v="5"/>
    <n v="3047"/>
    <n v="1"/>
    <d v="2005-11-29T00:00:00"/>
    <s v="Single Family Dwelling"/>
    <n v="1"/>
    <s v="Northeast Neighbors"/>
    <n v="4242593"/>
    <n v="899612"/>
    <m/>
    <m/>
    <s v="WESTER KATRINA"/>
    <m/>
    <s v="1935 CRIMSON AVE"/>
    <x v="4"/>
    <s v="Single-family detached"/>
    <x v="0"/>
    <m/>
    <x v="0"/>
    <m/>
  </r>
  <r>
    <n v="3664"/>
    <x v="0"/>
    <n v="5"/>
    <n v="4426"/>
    <n v="1"/>
    <d v="2005-11-29T00:00:00"/>
    <s v="Single Family Dwelling"/>
    <n v="1"/>
    <s v="Churchill Area Neighbors"/>
    <n v="4226371"/>
    <n v="870659"/>
    <m/>
    <m/>
    <s v="RASMUSSEN KARSTEN"/>
    <m/>
    <s v="3065 SKYVIEW LN"/>
    <x v="4"/>
    <s v="Single-family detached"/>
    <x v="0"/>
    <m/>
    <x v="0"/>
    <m/>
  </r>
  <r>
    <n v="3665"/>
    <x v="0"/>
    <n v="5"/>
    <n v="5880"/>
    <n v="1"/>
    <d v="2005-11-29T00:00:00"/>
    <s v="Mfg Home - Not in a Park"/>
    <n v="1"/>
    <s v="Active Bethel Citizens"/>
    <n v="4219459"/>
    <n v="885270"/>
    <m/>
    <m/>
    <s v="TRAVESS GEORGE T"/>
    <m/>
    <s v="4376 FERGUS AVE"/>
    <x v="4"/>
    <s v="Single-family detached"/>
    <x v="0"/>
    <m/>
    <x v="0"/>
    <m/>
  </r>
  <r>
    <n v="3666"/>
    <x v="0"/>
    <n v="5"/>
    <n v="5112"/>
    <n v="1"/>
    <d v="2005-11-30T00:00:00"/>
    <s v="Single Family Dwelling"/>
    <n v="1"/>
    <s v="Northeast Neighbors"/>
    <n v="4250971"/>
    <n v="894242"/>
    <m/>
    <m/>
    <s v="ANSLOW &amp; DEGENEAULT"/>
    <m/>
    <s v="2653 CHESAPEAKE DR"/>
    <x v="4"/>
    <s v="Single-family detached"/>
    <x v="0"/>
    <m/>
    <x v="0"/>
    <m/>
  </r>
  <r>
    <n v="3667"/>
    <x v="0"/>
    <n v="5"/>
    <n v="5118"/>
    <n v="1"/>
    <d v="2005-11-30T00:00:00"/>
    <s v="Single Family Dwelling"/>
    <n v="1"/>
    <s v="Laurel Hill Valley Citizens"/>
    <n v="4251588"/>
    <n v="871087"/>
    <m/>
    <m/>
    <s v="BYRD JOHN"/>
    <m/>
    <s v="2695 BRACKENFERN RD"/>
    <x v="4"/>
    <s v="Single-family detached"/>
    <x v="0"/>
    <m/>
    <x v="0"/>
    <m/>
  </r>
  <r>
    <n v="3668"/>
    <x v="0"/>
    <n v="5"/>
    <n v="5197"/>
    <n v="1"/>
    <d v="2005-11-30T00:00:00"/>
    <s v="Single Family Dwelling"/>
    <n v="1"/>
    <s v="Active Bethel Citizens"/>
    <n v="4223480"/>
    <n v="891704"/>
    <m/>
    <m/>
    <s v="VANESSA THOMASTON PROPERTIES INC"/>
    <m/>
    <s v="1920 TAFT ST"/>
    <x v="4"/>
    <s v="Single-family detached"/>
    <x v="0"/>
    <m/>
    <x v="0"/>
    <m/>
  </r>
  <r>
    <n v="3669"/>
    <x v="0"/>
    <n v="5"/>
    <n v="5212"/>
    <n v="1"/>
    <d v="2005-11-30T00:00:00"/>
    <s v="Single Family Dwelling"/>
    <n v="1"/>
    <s v="Churchill Area Neighbors"/>
    <n v="4223832"/>
    <n v="870797"/>
    <m/>
    <m/>
    <s v="DON ELLIOTT CONSTRUCTION"/>
    <m/>
    <s v="2907 SUMMIT SKY BLVD"/>
    <x v="4"/>
    <s v="Single-family detached"/>
    <x v="0"/>
    <m/>
    <x v="0"/>
    <m/>
  </r>
  <r>
    <n v="3670"/>
    <x v="0"/>
    <n v="5"/>
    <n v="5267"/>
    <n v="1"/>
    <d v="2005-11-30T00:00:00"/>
    <s v="Single Family Dwelling"/>
    <n v="1"/>
    <s v="Active Bethel Citizens"/>
    <n v="4212810"/>
    <n v="893045"/>
    <m/>
    <m/>
    <s v="PELAYO FERNANDO"/>
    <m/>
    <s v="2049 WISCONSIN ST"/>
    <x v="4"/>
    <s v="Single-family detached"/>
    <x v="0"/>
    <m/>
    <x v="0"/>
    <m/>
  </r>
  <r>
    <n v="3671"/>
    <x v="0"/>
    <n v="5"/>
    <n v="5512"/>
    <n v="1"/>
    <d v="2005-11-30T00:00:00"/>
    <s v="Single Family Dwelling"/>
    <n v="1"/>
    <s v="Northeast Neighbors"/>
    <n v="4250285"/>
    <n v="894734"/>
    <m/>
    <m/>
    <s v="ANSLOW &amp; DEGENEAULT"/>
    <m/>
    <s v="3307 ARLINGTON AVE"/>
    <x v="4"/>
    <s v="Single-family detached"/>
    <x v="0"/>
    <m/>
    <x v="0"/>
    <m/>
  </r>
  <r>
    <n v="3672"/>
    <x v="0"/>
    <n v="5"/>
    <n v="5609"/>
    <n v="1"/>
    <d v="2005-11-30T00:00:00"/>
    <s v="Single Family Dwelling"/>
    <n v="1"/>
    <s v="Santa Clara Community Organization"/>
    <n v="4230760"/>
    <n v="906108"/>
    <m/>
    <s v="Cavanaugh T8540"/>
    <s v="BROWN BOBBY &amp; ANGELA"/>
    <m/>
    <s v="512 WARRINGTON AVE"/>
    <x v="4"/>
    <s v="Single-family detached"/>
    <x v="0"/>
    <m/>
    <x v="0"/>
    <m/>
  </r>
  <r>
    <n v="3673"/>
    <x v="0"/>
    <n v="5"/>
    <n v="5725"/>
    <n v="1"/>
    <d v="2005-11-30T00:00:00"/>
    <s v="Single Family Dwelling"/>
    <n v="1"/>
    <s v="Northeast Neighbors"/>
    <n v="4243199"/>
    <n v="897570"/>
    <m/>
    <m/>
    <s v="MELTEBEKE CONSTRUCTION DBA"/>
    <m/>
    <s v="2076 LAKE HARBOR DR"/>
    <x v="4"/>
    <s v="Single-family detached"/>
    <x v="0"/>
    <m/>
    <x v="0"/>
    <m/>
  </r>
  <r>
    <n v="3674"/>
    <x v="0"/>
    <n v="5"/>
    <n v="5533"/>
    <n v="1"/>
    <d v="2005-12-01T00:00:00"/>
    <s v="Single Family Dwelling"/>
    <n v="1"/>
    <s v="Santa Clara Community Organization"/>
    <n v="4226721"/>
    <n v="908870"/>
    <m/>
    <m/>
    <s v="BRUCE WIECHERT CUSTOM HOMES"/>
    <m/>
    <s v="99 WILLOW SPRINGS DR"/>
    <x v="4"/>
    <s v="Single-family detached"/>
    <x v="0"/>
    <m/>
    <x v="0"/>
    <m/>
  </r>
  <r>
    <n v="3675"/>
    <x v="0"/>
    <n v="5"/>
    <n v="4238"/>
    <n v="1"/>
    <d v="2005-12-02T00:00:00"/>
    <s v="Single Family Dwelling"/>
    <n v="1"/>
    <s v="Northeast Neighbors"/>
    <n v="4251061"/>
    <n v="894311"/>
    <m/>
    <m/>
    <s v="ANSLOW &amp; DEGENEAULT"/>
    <m/>
    <s v="2646 VALLEY FORGE DR"/>
    <x v="4"/>
    <s v="Single-family detached"/>
    <x v="0"/>
    <m/>
    <x v="0"/>
    <m/>
  </r>
  <r>
    <n v="3676"/>
    <x v="0"/>
    <n v="5"/>
    <n v="5456"/>
    <n v="1"/>
    <d v="2005-12-02T00:00:00"/>
    <s v="Single Family Dwelling"/>
    <n v="1"/>
    <s v="Santa Clara Community Organization"/>
    <n v="4228592"/>
    <n v="906990"/>
    <m/>
    <m/>
    <s v="ZEEDYK STEVE"/>
    <m/>
    <s v="4398 SPRING MEADOW AVE"/>
    <x v="4"/>
    <s v="Single-family detached"/>
    <x v="0"/>
    <m/>
    <x v="0"/>
    <m/>
  </r>
  <r>
    <n v="3677"/>
    <x v="0"/>
    <n v="5"/>
    <n v="5234"/>
    <n v="1"/>
    <d v="2005-12-05T00:00:00"/>
    <s v="Single Family Dwelling"/>
    <n v="1"/>
    <s v="Cal Young Neighborhood Association"/>
    <n v="4238682"/>
    <n v="893171"/>
    <m/>
    <m/>
    <s v="WALTER CUSTOM HOMES"/>
    <m/>
    <s v="1119 CEDAR RIDGE DR"/>
    <x v="4"/>
    <s v="Single-family detached"/>
    <x v="0"/>
    <m/>
    <x v="0"/>
    <m/>
  </r>
  <r>
    <n v="3678"/>
    <x v="0"/>
    <n v="5"/>
    <n v="5536"/>
    <n v="1"/>
    <d v="2005-12-05T00:00:00"/>
    <s v="Single Family Dwelling"/>
    <n v="1"/>
    <s v="Santa Clara Community Organization"/>
    <n v="4231881"/>
    <n v="901754"/>
    <m/>
    <m/>
    <s v="J D DEVELOPMENT"/>
    <m/>
    <s v="634 RIVER LOOP 1"/>
    <x v="4"/>
    <s v="Single-family detached"/>
    <x v="0"/>
    <m/>
    <x v="0"/>
    <m/>
  </r>
  <r>
    <n v="3679"/>
    <x v="0"/>
    <n v="5"/>
    <n v="5613"/>
    <n v="1"/>
    <d v="2005-12-05T00:00:00"/>
    <s v="Single Family Dwelling"/>
    <n v="1"/>
    <s v="Active Bethel Citizens"/>
    <n v="4221443"/>
    <n v="889133"/>
    <m/>
    <m/>
    <s v="MULGRAVE HOGAN &amp; CRAMPTON JAMIE"/>
    <m/>
    <s v="1323 RUTLEDGE ST"/>
    <x v="4"/>
    <s v="Single-family detached"/>
    <x v="0"/>
    <m/>
    <x v="0"/>
    <m/>
  </r>
  <r>
    <n v="3680"/>
    <x v="0"/>
    <n v="5"/>
    <n v="6084"/>
    <n v="1"/>
    <d v="2005-12-05T00:00:00"/>
    <s v="Mfg Home Park or Court"/>
    <n v="1"/>
    <s v="Active Bethel Citizens"/>
    <n v="4217939"/>
    <n v="886467"/>
    <m/>
    <s v="Hidden Meadows"/>
    <s v="HIDDEN MEADOWS PARK"/>
    <s v="URSHAN NATHAN"/>
    <s v="555 N DANEBO AVE, Unit 32"/>
    <x v="4"/>
    <s v="Single-family detached"/>
    <x v="0"/>
    <m/>
    <x v="0"/>
    <m/>
  </r>
  <r>
    <n v="3681"/>
    <x v="0"/>
    <n v="5"/>
    <n v="4784"/>
    <n v="1"/>
    <d v="2005-12-06T00:00:00"/>
    <s v="Mfg Home - Not in a Park"/>
    <n v="1"/>
    <s v="Active Bethel Citizens"/>
    <n v="4214400"/>
    <n v="890539"/>
    <m/>
    <m/>
    <s v="FUQUA HOMES DESIGN CENTER"/>
    <m/>
    <s v="5293 BRIDGEWATER DR"/>
    <x v="4"/>
    <s v="Single-family detached"/>
    <x v="0"/>
    <m/>
    <x v="0"/>
    <m/>
  </r>
  <r>
    <n v="3682"/>
    <x v="0"/>
    <n v="5"/>
    <n v="5458"/>
    <n v="1"/>
    <d v="2005-12-06T00:00:00"/>
    <s v="Single Family Dwelling"/>
    <n v="1"/>
    <s v="Northeast Neighbors"/>
    <n v="4250698"/>
    <n v="894709"/>
    <m/>
    <m/>
    <s v="FUTURE B HOMES INC"/>
    <m/>
    <s v="3348 ARLINGTON AVE"/>
    <x v="4"/>
    <s v="Single-family detached"/>
    <x v="0"/>
    <m/>
    <x v="0"/>
    <m/>
  </r>
  <r>
    <n v="3683"/>
    <x v="0"/>
    <n v="5"/>
    <n v="5814"/>
    <n v="1"/>
    <d v="2005-12-06T00:00:00"/>
    <s v="Mfg Home - Not in a Park"/>
    <n v="1"/>
    <s v="Active Bethel Citizens"/>
    <n v="4214334"/>
    <n v="890447"/>
    <m/>
    <m/>
    <s v="FUQUA HOMES DESIGN CENTER"/>
    <m/>
    <s v="5318 BRIDGEWATER DR"/>
    <x v="4"/>
    <s v="Single-family detached"/>
    <x v="0"/>
    <m/>
    <x v="0"/>
    <m/>
  </r>
  <r>
    <n v="3684"/>
    <x v="0"/>
    <n v="5"/>
    <n v="5817"/>
    <n v="1"/>
    <d v="2005-12-06T00:00:00"/>
    <s v="Mfg Home - Not in a Park"/>
    <n v="1"/>
    <s v="Active Bethel Citizens"/>
    <n v="4214194"/>
    <n v="891288"/>
    <m/>
    <m/>
    <s v="FUQUA HOMES DESIGN CENTER"/>
    <m/>
    <s v="1748 POLARIS CT"/>
    <x v="4"/>
    <s v="Single-family detached"/>
    <x v="0"/>
    <m/>
    <x v="0"/>
    <m/>
  </r>
  <r>
    <n v="3685"/>
    <x v="0"/>
    <n v="5"/>
    <n v="5820"/>
    <n v="1"/>
    <d v="2005-12-06T00:00:00"/>
    <s v="Mfg Home - Not in a Park"/>
    <n v="1"/>
    <s v="Active Bethel Citizens"/>
    <n v="4214074"/>
    <n v="890183"/>
    <m/>
    <m/>
    <s v="FUQUA HOMES DESIGN CENTER"/>
    <m/>
    <s v="5368 OLYMPIC CIR"/>
    <x v="4"/>
    <s v="Single-family detached"/>
    <x v="0"/>
    <m/>
    <x v="0"/>
    <m/>
  </r>
  <r>
    <n v="3686"/>
    <x v="0"/>
    <n v="5"/>
    <n v="5827"/>
    <n v="1"/>
    <d v="2005-12-06T00:00:00"/>
    <s v="Mfg Home - Not in a Park"/>
    <n v="1"/>
    <s v="Active Bethel Citizens"/>
    <n v="4214081"/>
    <n v="890265"/>
    <m/>
    <m/>
    <s v="FUQUA HOMES DESIGN CENTER"/>
    <m/>
    <s v="5360 OLYMPIC CIR"/>
    <x v="4"/>
    <s v="Single-family detached"/>
    <x v="0"/>
    <m/>
    <x v="0"/>
    <m/>
  </r>
  <r>
    <n v="3687"/>
    <x v="0"/>
    <n v="5"/>
    <n v="5537"/>
    <n v="1"/>
    <d v="2005-12-07T00:00:00"/>
    <s v="Single Family Dwelling"/>
    <n v="1"/>
    <s v="Santa Clara Community Organization"/>
    <n v="4231890"/>
    <n v="901897"/>
    <m/>
    <m/>
    <s v="J D DEVELOPMENT"/>
    <m/>
    <s v="646 RIVER LOOP 1"/>
    <x v="4"/>
    <s v="Single-family detached"/>
    <x v="0"/>
    <m/>
    <x v="0"/>
    <m/>
  </r>
  <r>
    <n v="3688"/>
    <x v="0"/>
    <n v="5"/>
    <n v="4716"/>
    <n v="1"/>
    <d v="2005-12-08T00:00:00"/>
    <s v="Secondary Dwelling Unit"/>
    <n v="1"/>
    <s v="Southeast Neighbors"/>
    <n v="4241793"/>
    <n v="868648"/>
    <m/>
    <m/>
    <s v="LECOMPTE ANGELA R"/>
    <m/>
    <s v="535 E 33RD AVE, Unit A"/>
    <x v="4"/>
    <s v="Single-family detached"/>
    <x v="0"/>
    <m/>
    <x v="0"/>
    <m/>
  </r>
  <r>
    <n v="3689"/>
    <x v="0"/>
    <n v="5"/>
    <n v="4940"/>
    <n v="1"/>
    <d v="2005-12-08T00:00:00"/>
    <s v="Secondary Dwelling Unit"/>
    <n v="1"/>
    <s v="Crest Drive Citizens Association"/>
    <n v="4235038"/>
    <n v="868655"/>
    <m/>
    <m/>
    <s v="KING STEVEN H &amp; VALERIE H"/>
    <m/>
    <s v="3245 VAN BUREN ST, Unit A"/>
    <x v="4"/>
    <s v="Single-family detached"/>
    <x v="0"/>
    <m/>
    <x v="0"/>
    <m/>
  </r>
  <r>
    <n v="3690"/>
    <x v="0"/>
    <n v="5"/>
    <n v="5347"/>
    <n v="1"/>
    <d v="2005-12-08T00:00:00"/>
    <s v="Single Family Dwelling"/>
    <n v="1"/>
    <s v="Laurel Hill Valley Citizens"/>
    <n v="4249790"/>
    <n v="872592"/>
    <m/>
    <s v="Mascord 22138A"/>
    <s v="AGUERO JESSE &amp; AMY"/>
    <m/>
    <s v="2414 SUNTREK DR"/>
    <x v="4"/>
    <s v="Single-family detached"/>
    <x v="0"/>
    <m/>
    <x v="0"/>
    <m/>
  </r>
  <r>
    <n v="3691"/>
    <x v="0"/>
    <n v="5"/>
    <n v="5538"/>
    <n v="1"/>
    <d v="2005-12-08T00:00:00"/>
    <s v="Single Family Dwelling"/>
    <n v="1"/>
    <s v="Santa Clara Community Organization"/>
    <n v="4231886"/>
    <n v="901828"/>
    <m/>
    <m/>
    <s v="J D DEVELOPMENT"/>
    <m/>
    <s v="640 RIVER LOOP 1"/>
    <x v="4"/>
    <s v="Single-family detached"/>
    <x v="0"/>
    <m/>
    <x v="0"/>
    <m/>
  </r>
  <r>
    <n v="3692"/>
    <x v="0"/>
    <n v="5"/>
    <n v="5568"/>
    <n v="1"/>
    <d v="2005-12-08T00:00:00"/>
    <s v="Single Family Dwelling"/>
    <n v="1"/>
    <s v="Churchill Area Neighbors"/>
    <n v="4228760"/>
    <n v="875507"/>
    <m/>
    <m/>
    <s v="HALLER TOM &amp; DEBBIE"/>
    <m/>
    <s v="1930 HAWKINS LN"/>
    <x v="4"/>
    <s v="Single-family detached"/>
    <x v="0"/>
    <m/>
    <x v="0"/>
    <m/>
  </r>
  <r>
    <n v="3693"/>
    <x v="0"/>
    <n v="5"/>
    <n v="5436"/>
    <n v="1"/>
    <d v="2005-12-09T00:00:00"/>
    <s v="Single Family Dwelling"/>
    <n v="1"/>
    <s v="Santa Clara Community Organization"/>
    <n v="4226787"/>
    <n v="908871"/>
    <m/>
    <m/>
    <s v="BRUCE WIECHERT CUSTOM HOMES"/>
    <m/>
    <s v="85 WILLOW SPRINGS DR"/>
    <x v="4"/>
    <s v="Single-family detached"/>
    <x v="0"/>
    <m/>
    <x v="0"/>
    <m/>
  </r>
  <r>
    <n v="3694"/>
    <x v="0"/>
    <n v="5"/>
    <n v="5507"/>
    <n v="1"/>
    <d v="2005-12-09T00:00:00"/>
    <s v="Single Family Dwelling"/>
    <n v="1"/>
    <s v="Northeast Neighbors"/>
    <n v="4242371"/>
    <n v="896779"/>
    <m/>
    <m/>
    <s v="KNUTSON &amp; SONS"/>
    <m/>
    <s v="3185 METOLIUS DR"/>
    <x v="4"/>
    <s v="Single-family detached"/>
    <x v="0"/>
    <m/>
    <x v="0"/>
    <m/>
  </r>
  <r>
    <n v="3695"/>
    <x v="0"/>
    <n v="5"/>
    <n v="5598"/>
    <n v="1"/>
    <d v="2005-12-09T00:00:00"/>
    <s v="Single Family Dwelling"/>
    <n v="1"/>
    <s v="Churchill Area Neighbors"/>
    <n v="4228355"/>
    <n v="868747"/>
    <m/>
    <m/>
    <s v="GRICE DENNIS &amp; LYNNE"/>
    <m/>
    <s v="3033 BLACKTAIL DR"/>
    <x v="4"/>
    <s v="Single-family detached"/>
    <x v="0"/>
    <m/>
    <x v="0"/>
    <m/>
  </r>
  <r>
    <n v="3696"/>
    <x v="0"/>
    <n v="5"/>
    <n v="5687"/>
    <n v="1"/>
    <d v="2005-12-13T00:00:00"/>
    <s v="Single Family Dwelling"/>
    <n v="1"/>
    <s v="Active Bethel Citizens"/>
    <n v="4216105"/>
    <n v="888955"/>
    <m/>
    <s v="Stafford"/>
    <s v="D R HORTON INC"/>
    <m/>
    <s v="4956 CHANCELLOR LN"/>
    <x v="4"/>
    <s v="Single-family detached"/>
    <x v="0"/>
    <m/>
    <x v="0"/>
    <m/>
  </r>
  <r>
    <n v="3697"/>
    <x v="0"/>
    <n v="5"/>
    <n v="5688"/>
    <n v="1"/>
    <d v="2005-12-13T00:00:00"/>
    <s v="Single Family Dwelling"/>
    <n v="1"/>
    <s v="Active Bethel Citizens"/>
    <n v="4216429"/>
    <n v="889144"/>
    <m/>
    <s v="Stafford"/>
    <s v="D R HORTON INC"/>
    <m/>
    <s v="1141 THRONE DR"/>
    <x v="4"/>
    <s v="Single-family detached"/>
    <x v="0"/>
    <m/>
    <x v="0"/>
    <m/>
  </r>
  <r>
    <n v="3698"/>
    <x v="0"/>
    <n v="5"/>
    <n v="5690"/>
    <n v="1"/>
    <d v="2005-12-13T00:00:00"/>
    <s v="Single Family Dwelling"/>
    <n v="1"/>
    <s v="Active Bethel Citizens"/>
    <n v="4216042"/>
    <n v="888958"/>
    <m/>
    <s v="Santa Monica"/>
    <s v="D R HORTON INC"/>
    <m/>
    <s v="4968 CHANCELLOR LN"/>
    <x v="4"/>
    <s v="Single-family detached"/>
    <x v="0"/>
    <m/>
    <x v="0"/>
    <m/>
  </r>
  <r>
    <n v="3699"/>
    <x v="0"/>
    <n v="5"/>
    <n v="5691"/>
    <n v="1"/>
    <d v="2005-12-13T00:00:00"/>
    <s v="Single Family Dwelling"/>
    <n v="1"/>
    <s v="Active Bethel Citizens"/>
    <n v="4216665"/>
    <n v="889073"/>
    <m/>
    <s v="Santa Monica"/>
    <s v="D R HORTON INC"/>
    <m/>
    <s v="1129 LUDGATE DR"/>
    <x v="4"/>
    <s v="Single-family detached"/>
    <x v="0"/>
    <m/>
    <x v="0"/>
    <m/>
  </r>
  <r>
    <n v="3700"/>
    <x v="0"/>
    <n v="5"/>
    <n v="5693"/>
    <n v="1"/>
    <d v="2005-12-13T00:00:00"/>
    <s v="Single Family Dwelling"/>
    <n v="1"/>
    <s v="Active Bethel Citizens"/>
    <n v="4216522"/>
    <n v="889134"/>
    <m/>
    <s v="Rockport"/>
    <s v="D R HORTON INC"/>
    <m/>
    <s v="1134 LUDGATE DR"/>
    <x v="4"/>
    <s v="Single-family detached"/>
    <x v="0"/>
    <m/>
    <x v="0"/>
    <m/>
  </r>
  <r>
    <n v="3701"/>
    <x v="0"/>
    <n v="5"/>
    <n v="5695"/>
    <n v="1"/>
    <d v="2005-12-13T00:00:00"/>
    <s v="Single Family Dwelling"/>
    <n v="1"/>
    <s v="Active Bethel Citizens"/>
    <n v="4216042"/>
    <n v="889086"/>
    <m/>
    <s v="Rockport"/>
    <s v="D R HORTON INC"/>
    <m/>
    <s v="1116 HEATHMAN DR"/>
    <x v="4"/>
    <s v="Single-family detached"/>
    <x v="0"/>
    <m/>
    <x v="0"/>
    <m/>
  </r>
  <r>
    <n v="3702"/>
    <x v="0"/>
    <n v="5"/>
    <n v="5698"/>
    <n v="1"/>
    <d v="2005-12-13T00:00:00"/>
    <s v="Single Family Dwelling"/>
    <n v="1"/>
    <s v="Active Bethel Citizens"/>
    <n v="4215949"/>
    <n v="889090"/>
    <m/>
    <s v="Westport"/>
    <s v="D R HORTON INC"/>
    <m/>
    <s v="1109 PEASCOD DR"/>
    <x v="4"/>
    <s v="Single-family detached"/>
    <x v="0"/>
    <m/>
    <x v="0"/>
    <m/>
  </r>
  <r>
    <n v="3703"/>
    <x v="0"/>
    <n v="5"/>
    <n v="5702"/>
    <n v="1"/>
    <d v="2005-12-13T00:00:00"/>
    <s v="Single Family Dwelling"/>
    <n v="1"/>
    <s v="Active Bethel Citizens"/>
    <n v="4216664"/>
    <n v="889143"/>
    <m/>
    <s v="Westport"/>
    <s v="D R HORTON INC"/>
    <m/>
    <s v="1137 LUDGATE DR"/>
    <x v="4"/>
    <s v="Single-family detached"/>
    <x v="0"/>
    <m/>
    <x v="0"/>
    <m/>
  </r>
  <r>
    <n v="3704"/>
    <x v="0"/>
    <n v="5"/>
    <n v="6173"/>
    <n v="1"/>
    <d v="2005-12-13T00:00:00"/>
    <s v="Single Family Dwelling"/>
    <n v="1"/>
    <s v="Active Bethel Citizens"/>
    <n v="4215809"/>
    <n v="889217"/>
    <m/>
    <s v="2236B - Stafford"/>
    <s v="D R HORTON INC"/>
    <m/>
    <s v="1130 PEASCOD DR"/>
    <x v="4"/>
    <s v="Single-family detached"/>
    <x v="0"/>
    <m/>
    <x v="0"/>
    <m/>
  </r>
  <r>
    <n v="3705"/>
    <x v="0"/>
    <n v="5"/>
    <n v="6174"/>
    <n v="1"/>
    <d v="2005-12-13T00:00:00"/>
    <s v="Single Family Dwelling"/>
    <n v="1"/>
    <s v="Active Bethel Citizens"/>
    <n v="4216223"/>
    <n v="888948"/>
    <m/>
    <s v="2054A - Westport"/>
    <s v="D R HORTON INC"/>
    <m/>
    <s v="4936 CHANCELLOR LN"/>
    <x v="4"/>
    <s v="Single-family detached"/>
    <x v="0"/>
    <m/>
    <x v="0"/>
    <m/>
  </r>
  <r>
    <n v="3706"/>
    <x v="0"/>
    <n v="5"/>
    <n v="6177"/>
    <n v="1"/>
    <d v="2005-12-13T00:00:00"/>
    <s v="Single Family Dwelling"/>
    <n v="1"/>
    <s v="Active Bethel Citizens"/>
    <n v="4215811"/>
    <n v="889279"/>
    <m/>
    <s v="1840A - Brentwood"/>
    <s v="D R HORTON INC"/>
    <m/>
    <s v="1142 PEASCOD DR"/>
    <x v="4"/>
    <s v="Single-family detached"/>
    <x v="0"/>
    <m/>
    <x v="0"/>
    <m/>
  </r>
  <r>
    <n v="3707"/>
    <x v="0"/>
    <n v="5"/>
    <n v="4696"/>
    <n v="1"/>
    <d v="2005-12-14T00:00:00"/>
    <s v="Single Family Dwelling"/>
    <n v="1"/>
    <s v="Churchill Area Neighbors"/>
    <n v="4227042"/>
    <n v="869499"/>
    <m/>
    <s v="Mascord 1201GD"/>
    <s v="CONSTRUCTION UNLIMITED INC"/>
    <m/>
    <s v="3341 MURRY DR"/>
    <x v="4"/>
    <s v="Single-family detached"/>
    <x v="0"/>
    <m/>
    <x v="0"/>
    <m/>
  </r>
  <r>
    <n v="3708"/>
    <x v="0"/>
    <n v="5"/>
    <n v="4969"/>
    <n v="1"/>
    <d v="2005-12-14T00:00:00"/>
    <s v="Single Family Dwelling"/>
    <n v="1"/>
    <s v="Southeast Neighbors"/>
    <n v="4242187"/>
    <n v="862864"/>
    <m/>
    <m/>
    <s v="PHILLIP PROPERTIES, LLC."/>
    <m/>
    <s v="4540 FOX HOLLOW RD"/>
    <x v="4"/>
    <s v="Single-family detached"/>
    <x v="0"/>
    <m/>
    <x v="0"/>
    <m/>
  </r>
  <r>
    <n v="3709"/>
    <x v="0"/>
    <n v="5"/>
    <n v="5386"/>
    <n v="1"/>
    <d v="2005-12-14T00:00:00"/>
    <s v="Single Family Dwelling"/>
    <n v="1"/>
    <s v="Santa Clara Community Organization"/>
    <n v="4223626"/>
    <n v="897790"/>
    <m/>
    <m/>
    <s v="OREGON CUSTOM HOMES"/>
    <m/>
    <s v="2406 CROWTHER DR"/>
    <x v="4"/>
    <s v="Single-family detached"/>
    <x v="0"/>
    <m/>
    <x v="0"/>
    <m/>
  </r>
  <r>
    <n v="3710"/>
    <x v="0"/>
    <n v="5"/>
    <n v="5174"/>
    <n v="1"/>
    <d v="2005-12-15T00:00:00"/>
    <s v="Single Family Dwelling"/>
    <n v="1"/>
    <s v="Santa Clara Community Organization"/>
    <n v="4223645"/>
    <n v="898156"/>
    <m/>
    <m/>
    <s v="NORDIC HOMES &amp; CONSTRUCTION"/>
    <m/>
    <s v="2465 CROWTHER DR"/>
    <x v="4"/>
    <s v="Single-family detached"/>
    <x v="0"/>
    <m/>
    <x v="0"/>
    <m/>
  </r>
  <r>
    <n v="3711"/>
    <x v="0"/>
    <n v="5"/>
    <n v="5666"/>
    <n v="1"/>
    <d v="2005-12-15T00:00:00"/>
    <s v="Single Family Dwelling"/>
    <n v="1"/>
    <s v="Unknown"/>
    <n v="4211572"/>
    <n v="878666"/>
    <m/>
    <m/>
    <s v="DILWORTH FRANK &amp; MICHELLE"/>
    <m/>
    <s v="87880 LA PORTE DR"/>
    <x v="4"/>
    <s v="Single-family detached"/>
    <x v="0"/>
    <m/>
    <x v="0"/>
    <m/>
  </r>
  <r>
    <n v="3712"/>
    <x v="0"/>
    <n v="5"/>
    <n v="5907"/>
    <n v="1"/>
    <d v="2005-12-15T00:00:00"/>
    <s v="Single Family Dwelling"/>
    <n v="1"/>
    <s v="Churchill Area Neighbors"/>
    <n v="4227965"/>
    <n v="869390"/>
    <m/>
    <m/>
    <s v="CHALUS CONSTRUCTION"/>
    <m/>
    <s v="3144 HERALD LN"/>
    <x v="4"/>
    <s v="Single-family detached"/>
    <x v="0"/>
    <m/>
    <x v="0"/>
    <m/>
  </r>
  <r>
    <n v="3713"/>
    <x v="0"/>
    <n v="5"/>
    <n v="5939"/>
    <n v="1"/>
    <d v="2005-12-15T00:00:00"/>
    <s v="Single Family Dwelling"/>
    <n v="1"/>
    <s v="Churchill Area Neighbors"/>
    <n v="4223923"/>
    <n v="869642"/>
    <m/>
    <m/>
    <s v="BREEDEN BROS INC"/>
    <m/>
    <s v="3373 BENTLEY AVE"/>
    <x v="4"/>
    <s v="Single-family detached"/>
    <x v="0"/>
    <m/>
    <x v="0"/>
    <m/>
  </r>
  <r>
    <n v="3714"/>
    <x v="0"/>
    <n v="5"/>
    <n v="6025"/>
    <n v="1"/>
    <d v="2005-12-15T00:00:00"/>
    <s v="Single Family Dwelling"/>
    <n v="1"/>
    <s v="Santa Clara Community Organization"/>
    <n v="4224047"/>
    <n v="897664"/>
    <m/>
    <s v="Bryson"/>
    <s v="BREEDEN BROS INC"/>
    <m/>
    <s v="2348 CROWTHER DR"/>
    <x v="4"/>
    <s v="Single-family detached"/>
    <x v="0"/>
    <m/>
    <x v="0"/>
    <m/>
  </r>
  <r>
    <n v="3715"/>
    <x v="0"/>
    <n v="5"/>
    <n v="1873"/>
    <n v="1"/>
    <d v="2005-12-16T00:00:00"/>
    <s v="Apartment  5-19 Units"/>
    <n v="18"/>
    <s v="Active Bethel Citizens"/>
    <n v="4216343"/>
    <n v="886507"/>
    <m/>
    <s v="Heron Meadows"/>
    <s v="CANDLELIGHT PARTNERS LLC"/>
    <m/>
    <s v="685 THRONE DR"/>
    <x v="4"/>
    <s v="Five or more units"/>
    <x v="1"/>
    <m/>
    <x v="0"/>
    <m/>
  </r>
  <r>
    <n v="3716"/>
    <x v="0"/>
    <n v="5"/>
    <n v="1874"/>
    <n v="1"/>
    <d v="2005-12-16T00:00:00"/>
    <s v="Apartment  5-19 Units"/>
    <n v="12"/>
    <s v="Active Bethel Citizens"/>
    <n v="4216193"/>
    <n v="886548"/>
    <m/>
    <s v="Heron Meadows"/>
    <s v="CANDLELIGHT PARTNERS LLC"/>
    <m/>
    <s v="690 THRONE DR"/>
    <x v="4"/>
    <s v="Five or more units"/>
    <x v="1"/>
    <m/>
    <x v="0"/>
    <m/>
  </r>
  <r>
    <n v="3717"/>
    <x v="0"/>
    <n v="5"/>
    <n v="1875"/>
    <n v="1"/>
    <d v="2005-12-16T00:00:00"/>
    <s v="Apartment  5-19 Units"/>
    <n v="18"/>
    <s v="Active Bethel Citizens"/>
    <n v="4216155"/>
    <n v="886392"/>
    <m/>
    <s v="Heron Meadows"/>
    <s v="CANDLELIGHT PARTNERS LLC"/>
    <m/>
    <s v="670 THRONE DR"/>
    <x v="4"/>
    <s v="Five or more units"/>
    <x v="1"/>
    <m/>
    <x v="0"/>
    <m/>
  </r>
  <r>
    <n v="2969"/>
    <x v="0"/>
    <n v="4"/>
    <n v="5619"/>
    <n v="1"/>
    <d v="2005-02-25T00:00:00"/>
    <s v="Single Family Dwelling"/>
    <n v="1"/>
    <s v="Active Bethel Citizens"/>
    <n v="4212340"/>
    <n v="891798"/>
    <m/>
    <m/>
    <s v="B H ANDERSON CONSTRUCTION"/>
    <m/>
    <s v="1806 HEATH DR"/>
    <x v="4"/>
    <s v="Single-family detached"/>
    <x v="0"/>
    <m/>
    <x v="0"/>
    <m/>
  </r>
  <r>
    <n v="2970"/>
    <x v="0"/>
    <n v="4"/>
    <n v="6273"/>
    <n v="1"/>
    <d v="2005-02-25T00:00:00"/>
    <s v="Single Family Dwelling"/>
    <n v="1"/>
    <s v="Active Bethel Citizens"/>
    <n v="4212339"/>
    <n v="891754"/>
    <m/>
    <m/>
    <s v="B H ANDERSON CONSTRUCTION"/>
    <m/>
    <s v="1794 HEATH DR"/>
    <x v="4"/>
    <s v="Single-family detached"/>
    <x v="0"/>
    <m/>
    <x v="0"/>
    <m/>
  </r>
  <r>
    <n v="2971"/>
    <x v="0"/>
    <n v="5"/>
    <n v="581"/>
    <n v="1"/>
    <d v="2005-02-25T00:00:00"/>
    <s v="Single Family Dwelling"/>
    <n v="1"/>
    <s v="Santa Clara Community Organization"/>
    <n v="4226611"/>
    <n v="908416"/>
    <m/>
    <m/>
    <s v="BRUCE WIECHERT CUSTOM HOMES"/>
    <m/>
    <s v="124 WATERSTONE DR"/>
    <x v="4"/>
    <s v="Single-family detached"/>
    <x v="0"/>
    <m/>
    <x v="0"/>
    <m/>
  </r>
  <r>
    <n v="2972"/>
    <x v="0"/>
    <n v="5"/>
    <n v="73"/>
    <n v="1"/>
    <d v="2005-02-28T00:00:00"/>
    <s v="Single Family Dwelling"/>
    <n v="1"/>
    <s v="Active Bethel Citizens"/>
    <n v="4216160"/>
    <n v="888493"/>
    <m/>
    <m/>
    <s v="D R HORTON INC"/>
    <m/>
    <s v="1075 HEATHROW DR"/>
    <x v="4"/>
    <s v="Single-family detached"/>
    <x v="0"/>
    <m/>
    <x v="0"/>
    <m/>
  </r>
  <r>
    <n v="2973"/>
    <x v="0"/>
    <n v="5"/>
    <n v="74"/>
    <n v="1"/>
    <d v="2005-02-28T00:00:00"/>
    <s v="Single Family Dwelling"/>
    <n v="1"/>
    <s v="Active Bethel Citizens"/>
    <n v="4216250"/>
    <n v="888492"/>
    <m/>
    <m/>
    <s v="D R HORTON INC"/>
    <m/>
    <s v="1078 THRONE DR"/>
    <x v="4"/>
    <s v="Single-family detached"/>
    <x v="0"/>
    <m/>
    <x v="0"/>
    <m/>
  </r>
  <r>
    <n v="2974"/>
    <x v="0"/>
    <n v="5"/>
    <n v="260"/>
    <n v="1"/>
    <d v="2005-02-28T00:00:00"/>
    <s v="Single Family Dwelling"/>
    <n v="1"/>
    <s v="Crest Drive Citizens Association"/>
    <n v="4235932"/>
    <n v="868220"/>
    <m/>
    <m/>
    <s v="TABET NICK &amp; JOHNSON SHELLY"/>
    <m/>
    <s v="3371 STOREY BLVD"/>
    <x v="4"/>
    <s v="Single-family detached"/>
    <x v="0"/>
    <m/>
    <x v="0"/>
    <m/>
  </r>
  <r>
    <n v="2975"/>
    <x v="0"/>
    <n v="5"/>
    <n v="331"/>
    <n v="1"/>
    <d v="2005-02-28T00:00:00"/>
    <s v="Single Family Dwelling"/>
    <n v="1"/>
    <s v="Churchill Area Neighbors"/>
    <n v="4227785"/>
    <n v="869115"/>
    <m/>
    <m/>
    <s v="BUTLER CHRIS &amp; JULIE"/>
    <m/>
    <s v="3234 JAYHAWK CT"/>
    <x v="4"/>
    <s v="Single-family detached"/>
    <x v="0"/>
    <m/>
    <x v="0"/>
    <m/>
  </r>
  <r>
    <n v="2976"/>
    <x v="0"/>
    <n v="4"/>
    <n v="6345"/>
    <n v="1"/>
    <d v="2005-03-01T00:00:00"/>
    <s v="Single Family Dwelling"/>
    <n v="1"/>
    <s v="Cal Young Neighborhood Association"/>
    <n v="4242152"/>
    <n v="890793"/>
    <m/>
    <m/>
    <s v="CHRISTENSEN PRESTON &amp; DIANE"/>
    <m/>
    <s v="1721 LONG ISLAND DR"/>
    <x v="4"/>
    <s v="Single-family detached"/>
    <x v="0"/>
    <m/>
    <x v="0"/>
    <m/>
  </r>
  <r>
    <n v="2977"/>
    <x v="0"/>
    <n v="4"/>
    <n v="6449"/>
    <n v="1"/>
    <d v="2005-03-01T00:00:00"/>
    <s v="Duplex or 2-Family Hs"/>
    <n v="2"/>
    <s v="Santa Clara Community Organization"/>
    <n v="4232637"/>
    <n v="898467"/>
    <m/>
    <m/>
    <s v="CONSTRUCTION CONSULTANTS LTD"/>
    <m/>
    <s v="512 HELEN ST"/>
    <x v="4"/>
    <s v="Two to four units"/>
    <x v="1"/>
    <m/>
    <x v="0"/>
    <m/>
  </r>
  <r>
    <n v="2978"/>
    <x v="0"/>
    <n v="4"/>
    <n v="6452"/>
    <n v="1"/>
    <d v="2005-03-01T00:00:00"/>
    <s v="Duplex or 2-Family Hs"/>
    <n v="2"/>
    <s v="Santa Clara Community Organization"/>
    <n v="4232722"/>
    <n v="898677"/>
    <m/>
    <m/>
    <s v="CONSTRUCTION CONSULTANTS LTD"/>
    <m/>
    <s v="523 HELEN ST"/>
    <x v="4"/>
    <s v="Two to four units"/>
    <x v="1"/>
    <m/>
    <x v="0"/>
    <m/>
  </r>
  <r>
    <n v="2979"/>
    <x v="0"/>
    <n v="4"/>
    <n v="709"/>
    <n v="1"/>
    <d v="2005-03-02T00:00:00"/>
    <s v="Single Family Dwelling"/>
    <n v="1"/>
    <s v="Southeast Neighbors"/>
    <n v="4245538"/>
    <n v="863661"/>
    <m/>
    <m/>
    <s v="REYNOLDS MICHAEL J"/>
    <m/>
    <s v="1630 LEATHERWOOD DR"/>
    <x v="4"/>
    <s v="Single-family detached"/>
    <x v="0"/>
    <m/>
    <x v="0"/>
    <m/>
  </r>
  <r>
    <n v="2980"/>
    <x v="0"/>
    <n v="4"/>
    <n v="5486"/>
    <n v="1"/>
    <d v="2005-03-02T00:00:00"/>
    <s v="Single Family Dwelling"/>
    <n v="1"/>
    <s v="Santa Clara Community Organization"/>
    <n v="4233353"/>
    <n v="902248"/>
    <m/>
    <m/>
    <s v="OREGON ESTATES LLC"/>
    <m/>
    <s v="3337 PEREGRINE ST"/>
    <x v="4"/>
    <s v="Single-family detached"/>
    <x v="0"/>
    <m/>
    <x v="0"/>
    <m/>
  </r>
  <r>
    <n v="2981"/>
    <x v="0"/>
    <n v="4"/>
    <n v="5487"/>
    <n v="1"/>
    <d v="2005-03-02T00:00:00"/>
    <s v="Single Family Dwelling"/>
    <n v="1"/>
    <s v="Santa Clara Community Organization"/>
    <n v="4233418"/>
    <n v="902245"/>
    <m/>
    <m/>
    <s v="OREGON ESTATES LLC"/>
    <m/>
    <s v="3345 PEREGRINE ST"/>
    <x v="4"/>
    <s v="Single-family detached"/>
    <x v="0"/>
    <m/>
    <x v="0"/>
    <m/>
  </r>
  <r>
    <n v="2982"/>
    <x v="0"/>
    <n v="4"/>
    <n v="5847"/>
    <n v="1"/>
    <d v="2005-03-03T00:00:00"/>
    <s v="Single Family Dwelling"/>
    <n v="1"/>
    <s v="Active Bethel Citizens"/>
    <n v="4212337"/>
    <n v="891709"/>
    <m/>
    <m/>
    <s v="B H ANDERSON CONSTRUCTION"/>
    <m/>
    <s v="1790 HEATH DR"/>
    <x v="4"/>
    <s v="Single-family detached"/>
    <x v="0"/>
    <m/>
    <x v="0"/>
    <m/>
  </r>
  <r>
    <n v="2983"/>
    <x v="0"/>
    <n v="4"/>
    <n v="6367"/>
    <n v="1"/>
    <d v="2005-03-03T00:00:00"/>
    <s v="Single Family Dwelling"/>
    <n v="1"/>
    <s v="Churchill Area Neighbors"/>
    <n v="4227789"/>
    <n v="868396"/>
    <m/>
    <m/>
    <s v="MCKAY A BRUCE"/>
    <m/>
    <s v="3160 EARLASUE ST"/>
    <x v="4"/>
    <s v="Single-family detached"/>
    <x v="0"/>
    <m/>
    <x v="0"/>
    <m/>
  </r>
  <r>
    <n v="2984"/>
    <x v="0"/>
    <n v="4"/>
    <n v="6416"/>
    <n v="1"/>
    <d v="2005-03-03T00:00:00"/>
    <s v="Single Family Dwelling"/>
    <n v="1"/>
    <s v="Churchill Area Neighbors"/>
    <n v="4226465"/>
    <n v="869046"/>
    <m/>
    <m/>
    <s v="HEITMAN CUSTOM HOMES"/>
    <m/>
    <s v="3380 SOUTHVIEW DR"/>
    <x v="4"/>
    <s v="Single-family detached"/>
    <x v="0"/>
    <m/>
    <x v="0"/>
    <m/>
  </r>
  <r>
    <n v="2985"/>
    <x v="0"/>
    <n v="5"/>
    <n v="445"/>
    <n v="1"/>
    <d v="2005-03-03T00:00:00"/>
    <s v="Single Family Dwelling"/>
    <n v="1"/>
    <s v="Laurel Hill Valley Citizens"/>
    <n v="4251394"/>
    <n v="870911"/>
    <m/>
    <m/>
    <s v="DOGGWILER HEIDI"/>
    <m/>
    <s v="2719 BRACKENFERN RD"/>
    <x v="4"/>
    <s v="Single-family detached"/>
    <x v="0"/>
    <m/>
    <x v="0"/>
    <m/>
  </r>
  <r>
    <n v="2986"/>
    <x v="0"/>
    <n v="5"/>
    <n v="494"/>
    <n v="1"/>
    <d v="2005-03-03T00:00:00"/>
    <s v="Single Family Dwelling"/>
    <n v="1"/>
    <s v="Cal Young Neighborhood Association"/>
    <n v="4237429"/>
    <n v="888458"/>
    <m/>
    <s v="The Redwood"/>
    <s v="WINDFALL GROUP LLC"/>
    <m/>
    <s v="1230 LITTLE JOHN LN"/>
    <x v="4"/>
    <s v="Single-family detached"/>
    <x v="0"/>
    <m/>
    <x v="0"/>
    <m/>
  </r>
  <r>
    <n v="2987"/>
    <x v="0"/>
    <n v="5"/>
    <n v="495"/>
    <n v="1"/>
    <d v="2005-03-03T00:00:00"/>
    <s v="Single Family Dwelling"/>
    <n v="1"/>
    <s v="Cal Young Neighborhood Association"/>
    <n v="4237556"/>
    <n v="888455"/>
    <m/>
    <s v="The Spruce"/>
    <s v="WINDFALL GROUP LLC"/>
    <m/>
    <s v="1233 LITTLE JOHN LN"/>
    <x v="4"/>
    <s v="Single-family detached"/>
    <x v="0"/>
    <m/>
    <x v="0"/>
    <m/>
  </r>
  <r>
    <n v="2988"/>
    <x v="0"/>
    <n v="5"/>
    <n v="496"/>
    <n v="1"/>
    <d v="2005-03-03T00:00:00"/>
    <s v="Single Family Dwelling"/>
    <n v="1"/>
    <s v="Cal Young Neighborhood Association"/>
    <n v="4237557"/>
    <n v="888405"/>
    <m/>
    <s v="The Madrone"/>
    <s v="WINDFALL GROUP LLC"/>
    <m/>
    <s v="1223 LITTLE JOHN LN"/>
    <x v="4"/>
    <s v="Single-family detached"/>
    <x v="0"/>
    <m/>
    <x v="0"/>
    <m/>
  </r>
  <r>
    <n v="2989"/>
    <x v="0"/>
    <n v="5"/>
    <n v="497"/>
    <n v="1"/>
    <d v="2005-03-03T00:00:00"/>
    <s v="Single Family Dwelling"/>
    <n v="1"/>
    <s v="Cal Young Neighborhood Association"/>
    <n v="4237426"/>
    <n v="888412"/>
    <m/>
    <s v="The Aspen"/>
    <s v="WINDFALL GROUP LLC"/>
    <m/>
    <s v="1220 LITTLE JOHN LN"/>
    <x v="4"/>
    <s v="Single-family detached"/>
    <x v="0"/>
    <m/>
    <x v="0"/>
    <m/>
  </r>
  <r>
    <n v="2990"/>
    <x v="0"/>
    <n v="5"/>
    <n v="213"/>
    <n v="1"/>
    <d v="2005-03-04T00:00:00"/>
    <s v="Single Family Dwelling"/>
    <n v="1"/>
    <s v="Cal Young Neighborhood Association"/>
    <n v="4238593"/>
    <n v="892585"/>
    <m/>
    <s v="Eastmoreland Model"/>
    <s v="WALTER CUSTOM HOMES"/>
    <m/>
    <s v="1162 SKYLARK LN"/>
    <x v="4"/>
    <s v="Single-family detached"/>
    <x v="0"/>
    <m/>
    <x v="0"/>
    <m/>
  </r>
  <r>
    <n v="2991"/>
    <x v="0"/>
    <n v="5"/>
    <n v="245"/>
    <n v="1"/>
    <d v="2005-03-04T00:00:00"/>
    <s v="Single Family Dwelling"/>
    <n v="1"/>
    <s v="Churchill Area Neighbors"/>
    <n v="4223124"/>
    <n v="870651"/>
    <m/>
    <m/>
    <s v="SCHERER TIM"/>
    <m/>
    <s v="3979 TERRACE TRAIL"/>
    <x v="4"/>
    <s v="Single-family detached"/>
    <x v="0"/>
    <m/>
    <x v="0"/>
    <m/>
  </r>
  <r>
    <n v="2992"/>
    <x v="0"/>
    <n v="5"/>
    <n v="417"/>
    <n v="1"/>
    <d v="2005-03-07T00:00:00"/>
    <s v="Single Family Dwelling"/>
    <n v="1"/>
    <s v="Northeast Neighbors"/>
    <n v="4241572"/>
    <n v="898972"/>
    <m/>
    <m/>
    <s v="APPLEBY LINDA"/>
    <m/>
    <s v="3645 MEADOW VIEW DR"/>
    <x v="4"/>
    <s v="Single-family detached"/>
    <x v="0"/>
    <m/>
    <x v="0"/>
    <m/>
  </r>
  <r>
    <n v="2993"/>
    <x v="0"/>
    <n v="5"/>
    <n v="662"/>
    <n v="1"/>
    <d v="2005-03-07T00:00:00"/>
    <s v="Mfg Home Park or Court"/>
    <n v="1"/>
    <s v="Active Bethel Citizens"/>
    <n v="4214424"/>
    <n v="890155"/>
    <m/>
    <s v="West Eugene Village"/>
    <s v="FUQUA HOMES DESIGN CENTER"/>
    <m/>
    <s v="5390 OLYMPIC CIR"/>
    <x v="4"/>
    <s v="Single-family detached"/>
    <x v="0"/>
    <m/>
    <x v="0"/>
    <m/>
  </r>
  <r>
    <n v="2994"/>
    <x v="0"/>
    <n v="4"/>
    <n v="6484"/>
    <n v="1"/>
    <d v="2005-03-08T00:00:00"/>
    <s v="Apartment  1-4 Units"/>
    <n v="3"/>
    <s v="West University Neighbors"/>
    <n v="4242702"/>
    <n v="875790"/>
    <m/>
    <m/>
    <s v="QUINNEY ROBERT S &amp; LESLIE A"/>
    <m/>
    <s v="762 E 17TH AVE"/>
    <x v="4"/>
    <s v="Two to four units"/>
    <x v="1"/>
    <m/>
    <x v="1"/>
    <s v="Yes"/>
  </r>
  <r>
    <n v="2995"/>
    <x v="0"/>
    <n v="5"/>
    <n v="108"/>
    <n v="1"/>
    <d v="2005-03-08T00:00:00"/>
    <s v="Single Family Dwelling"/>
    <n v="1"/>
    <s v="Southeast Neighbors"/>
    <n v="4240797"/>
    <n v="858491"/>
    <m/>
    <m/>
    <s v="KNOX GARY"/>
    <m/>
    <s v="835 FOXBORO LN"/>
    <x v="4"/>
    <s v="Single-family detached"/>
    <x v="0"/>
    <m/>
    <x v="0"/>
    <m/>
  </r>
  <r>
    <n v="2996"/>
    <x v="0"/>
    <n v="5"/>
    <n v="535"/>
    <n v="1"/>
    <d v="2005-03-08T00:00:00"/>
    <s v="Single Family Dwelling"/>
    <n v="1"/>
    <s v="Northeast Neighbors"/>
    <n v="4250548"/>
    <n v="894036"/>
    <m/>
    <m/>
    <s v="FUTURE B HOMES INC"/>
    <m/>
    <s v="3319 ROANOKE AVE"/>
    <x v="4"/>
    <s v="Single-family detached"/>
    <x v="0"/>
    <m/>
    <x v="0"/>
    <m/>
  </r>
  <r>
    <n v="2997"/>
    <x v="0"/>
    <n v="4"/>
    <n v="6243"/>
    <n v="1"/>
    <d v="2005-03-09T00:00:00"/>
    <s v="Single Family Dwelling"/>
    <n v="1"/>
    <s v="Churchill Area Neighbors"/>
    <n v="4223986"/>
    <n v="869883"/>
    <m/>
    <m/>
    <s v="BREEDEN BROS INC--DUPLICATE"/>
    <m/>
    <s v="3363 BENTLEY AVE"/>
    <x v="4"/>
    <s v="Single-family detached"/>
    <x v="0"/>
    <m/>
    <x v="0"/>
    <m/>
  </r>
  <r>
    <n v="2998"/>
    <x v="0"/>
    <n v="5"/>
    <n v="92"/>
    <n v="1"/>
    <d v="2005-03-09T00:00:00"/>
    <s v="Single Family Dwelling"/>
    <n v="1"/>
    <s v="Churchill Area Neighbors"/>
    <n v="4223925"/>
    <n v="869248"/>
    <m/>
    <m/>
    <s v="BREEDEN BROS INC--DUPLICATE"/>
    <m/>
    <s v="3383 BENTLEY AVE"/>
    <x v="4"/>
    <s v="Single-family detached"/>
    <x v="0"/>
    <m/>
    <x v="0"/>
    <m/>
  </r>
  <r>
    <n v="2999"/>
    <x v="0"/>
    <n v="5"/>
    <n v="730"/>
    <n v="1"/>
    <d v="2005-03-09T00:00:00"/>
    <s v="Single Family Dwelling"/>
    <n v="1"/>
    <s v="Santa Clara Community Organization"/>
    <n v="4228608"/>
    <n v="901733"/>
    <m/>
    <m/>
    <s v="BREEDEN BROS INC"/>
    <m/>
    <s v="219 LOBELIA AVE"/>
    <x v="4"/>
    <s v="Single-family detached"/>
    <x v="0"/>
    <m/>
    <x v="0"/>
    <m/>
  </r>
  <r>
    <n v="3000"/>
    <x v="0"/>
    <n v="5"/>
    <n v="77"/>
    <n v="1"/>
    <d v="2005-03-10T00:00:00"/>
    <s v="Single Family Dwelling"/>
    <n v="1"/>
    <s v="Southeast Neighbors"/>
    <n v="4239214"/>
    <n v="860658"/>
    <m/>
    <m/>
    <s v="OREGON ESTATES LLC"/>
    <m/>
    <s v="134 MARLBORO LN"/>
    <x v="4"/>
    <s v="Single-family detached"/>
    <x v="0"/>
    <m/>
    <x v="0"/>
    <m/>
  </r>
  <r>
    <n v="3001"/>
    <x v="0"/>
    <n v="5"/>
    <n v="493"/>
    <n v="1"/>
    <d v="2005-03-10T00:00:00"/>
    <s v="Duplex or 2-Family Hs"/>
    <n v="2"/>
    <s v="Santa Clara Community Organization"/>
    <n v="4232546"/>
    <n v="898463"/>
    <m/>
    <m/>
    <s v="JONES KEVIN &amp; JULIE"/>
    <m/>
    <s v="454 HELEN ST"/>
    <x v="4"/>
    <s v="Two to four units"/>
    <x v="1"/>
    <m/>
    <x v="0"/>
    <m/>
  </r>
  <r>
    <n v="3002"/>
    <x v="0"/>
    <n v="4"/>
    <n v="5745"/>
    <n v="1"/>
    <d v="2005-03-11T00:00:00"/>
    <s v="Single Family Dwelling"/>
    <n v="1"/>
    <s v="Active Bethel Citizens"/>
    <n v="4212858"/>
    <n v="891376"/>
    <m/>
    <m/>
    <s v="B H ANDERSON CONSTRUCTION"/>
    <m/>
    <s v="1779 MERLIN WAY"/>
    <x v="4"/>
    <s v="Single-family detached"/>
    <x v="0"/>
    <m/>
    <x v="0"/>
    <m/>
  </r>
  <r>
    <n v="3003"/>
    <x v="0"/>
    <n v="4"/>
    <n v="6266"/>
    <n v="1"/>
    <d v="2005-03-11T00:00:00"/>
    <s v="Single Family Dwelling"/>
    <n v="1"/>
    <s v="Active Bethel Citizens"/>
    <n v="4212862"/>
    <n v="891414"/>
    <m/>
    <m/>
    <s v="B H ANDERSON CONSTRUCTION"/>
    <m/>
    <s v="1783 MERLIN WAY"/>
    <x v="4"/>
    <s v="Single-family detached"/>
    <x v="0"/>
    <m/>
    <x v="0"/>
    <m/>
  </r>
  <r>
    <n v="3004"/>
    <x v="0"/>
    <n v="5"/>
    <n v="442"/>
    <n v="1"/>
    <d v="2005-03-11T00:00:00"/>
    <s v="Single Family Dwelling"/>
    <n v="1"/>
    <s v="Active Bethel Citizens"/>
    <n v="4217867"/>
    <n v="886964"/>
    <m/>
    <s v="Hayden Plan 7C"/>
    <s v="SOONER CONSTRUCTION CORP"/>
    <m/>
    <s v="4656 ROYAL AVE"/>
    <x v="4"/>
    <s v="Single-family detached"/>
    <x v="0"/>
    <m/>
    <x v="0"/>
    <m/>
  </r>
  <r>
    <n v="3005"/>
    <x v="0"/>
    <n v="5"/>
    <n v="762"/>
    <n v="1"/>
    <d v="2005-03-11T00:00:00"/>
    <s v="Single Family Dwelling"/>
    <n v="1"/>
    <s v="Santa Clara Community Organization"/>
    <n v="4226764"/>
    <n v="908679"/>
    <m/>
    <m/>
    <s v="BRUCE WIECHERT CUSTOM HOMES"/>
    <m/>
    <s v="4644 CHAMPAGNE LN"/>
    <x v="4"/>
    <s v="Single-family detached"/>
    <x v="0"/>
    <m/>
    <x v="0"/>
    <m/>
  </r>
  <r>
    <n v="3006"/>
    <x v="0"/>
    <n v="5"/>
    <n v="951"/>
    <n v="1"/>
    <d v="2005-03-11T00:00:00"/>
    <s v="Single Family Dwelling"/>
    <n v="1"/>
    <s v="Santa Clara Community Organization"/>
    <n v="4226485"/>
    <n v="908559"/>
    <m/>
    <m/>
    <s v="BRUCE WIECHERT CUSTOM HOMES"/>
    <m/>
    <s v="147 WATERSTONE DR"/>
    <x v="4"/>
    <s v="Single-family detached"/>
    <x v="0"/>
    <m/>
    <x v="0"/>
    <m/>
  </r>
  <r>
    <n v="3007"/>
    <x v="0"/>
    <n v="5"/>
    <n v="117"/>
    <n v="1"/>
    <d v="2005-03-14T00:00:00"/>
    <s v="Single Family Dwelling"/>
    <n v="1"/>
    <s v="Churchill Area Neighbors"/>
    <n v="4228299"/>
    <n v="869070"/>
    <m/>
    <m/>
    <s v="CARLSON SCOTT"/>
    <m/>
    <s v="3093 CIMARRON PL"/>
    <x v="4"/>
    <s v="Single-family detached"/>
    <x v="0"/>
    <m/>
    <x v="0"/>
    <m/>
  </r>
  <r>
    <n v="3008"/>
    <x v="0"/>
    <n v="5"/>
    <n v="538"/>
    <n v="1"/>
    <d v="2005-03-14T00:00:00"/>
    <s v="Single Family Dwelling"/>
    <n v="1"/>
    <s v="Cal Young Neighborhood Association"/>
    <n v="4238537"/>
    <n v="892744"/>
    <m/>
    <s v="Dunthorpe A"/>
    <s v="WALTER CUSTOM HOMES"/>
    <m/>
    <s v="1149 SKYLARK LN"/>
    <x v="4"/>
    <s v="Single-family detached"/>
    <x v="0"/>
    <m/>
    <x v="0"/>
    <m/>
  </r>
  <r>
    <n v="3009"/>
    <x v="0"/>
    <n v="5"/>
    <n v="781"/>
    <n v="1"/>
    <d v="2005-03-14T00:00:00"/>
    <s v="Single Family Dwelling"/>
    <n v="1"/>
    <s v="Cal Young Neighborhood Association"/>
    <n v="4237573"/>
    <n v="888742"/>
    <m/>
    <m/>
    <s v="WINDFALL GROUP LLC"/>
    <m/>
    <s v="1293 LITTLE JOHN LN"/>
    <x v="4"/>
    <s v="Single-family detached"/>
    <x v="0"/>
    <m/>
    <x v="0"/>
    <m/>
  </r>
  <r>
    <n v="3010"/>
    <x v="0"/>
    <n v="4"/>
    <n v="881"/>
    <n v="1"/>
    <d v="2005-03-15T00:00:00"/>
    <s v="Duplex or 2-Family Hs"/>
    <n v="2"/>
    <s v="Crest Drive Citizens Association"/>
    <n v="4239699"/>
    <n v="870192"/>
    <m/>
    <m/>
    <s v="PORTLAND STREET PARK LLC"/>
    <m/>
    <s v="2927 PORTLAND ST"/>
    <x v="4"/>
    <s v="Two to four units"/>
    <x v="1"/>
    <m/>
    <x v="0"/>
    <m/>
  </r>
  <r>
    <n v="3011"/>
    <x v="0"/>
    <n v="4"/>
    <n v="883"/>
    <n v="1"/>
    <d v="2005-03-15T00:00:00"/>
    <s v="Duplex or 2-Family Hs"/>
    <n v="2"/>
    <s v="Crest Drive Citizens Association"/>
    <n v="4239682"/>
    <n v="870193"/>
    <m/>
    <m/>
    <s v="BRAUNGER KEVIN"/>
    <m/>
    <s v="2931 PORTLAND ST"/>
    <x v="4"/>
    <s v="Two to four units"/>
    <x v="1"/>
    <m/>
    <x v="0"/>
    <m/>
  </r>
  <r>
    <n v="3012"/>
    <x v="0"/>
    <n v="4"/>
    <n v="884"/>
    <n v="1"/>
    <d v="2005-03-15T00:00:00"/>
    <s v="Duplex or 2-Family Hs"/>
    <n v="2"/>
    <s v="Crest Drive Citizens Association"/>
    <n v="4239697"/>
    <n v="870134"/>
    <m/>
    <m/>
    <s v="BRAUNGER KEVIN"/>
    <m/>
    <s v="2943 PORTLAND ST"/>
    <x v="4"/>
    <s v="Two to four units"/>
    <x v="1"/>
    <m/>
    <x v="0"/>
    <m/>
  </r>
  <r>
    <n v="3013"/>
    <x v="0"/>
    <n v="4"/>
    <n v="6300"/>
    <n v="1"/>
    <d v="2005-03-15T00:00:00"/>
    <s v="Single Family Dwelling"/>
    <n v="1"/>
    <s v="Churchill Area Neighbors"/>
    <n v="4227707"/>
    <n v="868321"/>
    <m/>
    <m/>
    <s v="HEITMAN CUSTOM HOMES"/>
    <m/>
    <s v="3185 MCNAULL DR"/>
    <x v="4"/>
    <s v="Single-family detached"/>
    <x v="0"/>
    <m/>
    <x v="0"/>
    <m/>
  </r>
  <r>
    <n v="3014"/>
    <x v="0"/>
    <n v="5"/>
    <n v="214"/>
    <n v="1"/>
    <d v="2005-03-15T00:00:00"/>
    <s v="Single Family Dwelling"/>
    <n v="1"/>
    <s v="Cal Young Neighborhood Association"/>
    <n v="4238645"/>
    <n v="892739"/>
    <m/>
    <m/>
    <s v="WALTER CUSTOM HOMES"/>
    <m/>
    <s v="1165 SKYLARK LN"/>
    <x v="4"/>
    <s v="Single-family detached"/>
    <x v="0"/>
    <m/>
    <x v="0"/>
    <m/>
  </r>
  <r>
    <n v="3015"/>
    <x v="0"/>
    <n v="5"/>
    <n v="695"/>
    <n v="1"/>
    <d v="2005-03-15T00:00:00"/>
    <s v="Single Family Dwelling"/>
    <n v="1"/>
    <s v="Northeast Neighbors"/>
    <n v="4250870"/>
    <n v="893884"/>
    <m/>
    <m/>
    <s v="FUTURE B HOMES INC"/>
    <m/>
    <s v="3351 CAPE HATTERAS DR"/>
    <x v="4"/>
    <s v="Single-family detached"/>
    <x v="0"/>
    <m/>
    <x v="0"/>
    <m/>
  </r>
  <r>
    <n v="3016"/>
    <x v="0"/>
    <n v="5"/>
    <n v="178"/>
    <n v="1"/>
    <d v="2005-03-16T00:00:00"/>
    <s v="Single Family Dwelling"/>
    <n v="1"/>
    <s v="Churchill Area Neighbors"/>
    <n v="4228354"/>
    <n v="873187"/>
    <m/>
    <m/>
    <s v="HEITMAN CUSTOM HOMES"/>
    <m/>
    <s v="2788 BOWMONT DR"/>
    <x v="4"/>
    <s v="Single-family detached"/>
    <x v="0"/>
    <m/>
    <x v="0"/>
    <m/>
  </r>
  <r>
    <n v="3017"/>
    <x v="0"/>
    <n v="5"/>
    <n v="1245"/>
    <n v="1"/>
    <d v="2005-03-16T00:00:00"/>
    <s v="Mfg Home Park or Court"/>
    <n v="1"/>
    <s v="Active Bethel Citizens"/>
    <n v="4215055"/>
    <n v="891734"/>
    <m/>
    <m/>
    <s v="SUN COMMUNITIES OPERATING"/>
    <s v="MAXWELL LETHA"/>
    <s v="1699 N TERRY ST, Unit 197"/>
    <x v="4"/>
    <s v="Single-family detached"/>
    <x v="0"/>
    <m/>
    <x v="0"/>
    <m/>
  </r>
  <r>
    <n v="3018"/>
    <x v="0"/>
    <n v="5"/>
    <n v="455"/>
    <n v="1"/>
    <d v="2005-03-17T00:00:00"/>
    <s v="Single Family Dwelling"/>
    <n v="1"/>
    <s v="Cal Young Neighborhood Association"/>
    <n v="4238486"/>
    <n v="892746"/>
    <m/>
    <m/>
    <s v="WALTER CUSTOM HOMES"/>
    <m/>
    <s v="1141 SKYLARK LN"/>
    <x v="4"/>
    <s v="Single-family detached"/>
    <x v="0"/>
    <m/>
    <x v="0"/>
    <m/>
  </r>
  <r>
    <n v="3101"/>
    <x v="0"/>
    <n v="4"/>
    <n v="4049"/>
    <n v="1"/>
    <d v="2005-04-14T00:00:00"/>
    <s v="Single Family Dwelling"/>
    <n v="1"/>
    <s v="Fairmount Neighbors"/>
    <n v="4248845"/>
    <n v="876206"/>
    <m/>
    <m/>
    <s v="MCFADDEN MATTHEW"/>
    <m/>
    <s v="2364 BIRCH LN"/>
    <x v="4"/>
    <s v="Single-family detached"/>
    <x v="0"/>
    <m/>
    <x v="0"/>
    <s v="Yes"/>
  </r>
  <r>
    <n v="3102"/>
    <x v="0"/>
    <n v="5"/>
    <n v="276"/>
    <n v="1"/>
    <d v="2005-04-14T00:00:00"/>
    <s v="Single Family Dwelling"/>
    <n v="1"/>
    <s v="Churchill Area Neighbors"/>
    <n v="4228246"/>
    <n v="868529"/>
    <m/>
    <m/>
    <s v="BROWN JEFF"/>
    <m/>
    <s v="3321 MICHAEL LN"/>
    <x v="4"/>
    <s v="Single-family detached"/>
    <x v="0"/>
    <m/>
    <x v="0"/>
    <m/>
  </r>
  <r>
    <n v="3103"/>
    <x v="0"/>
    <n v="5"/>
    <n v="640"/>
    <n v="1"/>
    <d v="2005-04-14T00:00:00"/>
    <s v="Single Family Dwelling"/>
    <n v="1"/>
    <s v="Southeast Neighbors"/>
    <n v="4246101"/>
    <n v="863293"/>
    <m/>
    <m/>
    <s v="DAYTON HOMES"/>
    <m/>
    <s v="1780 E 43RD AVE"/>
    <x v="4"/>
    <s v="Single-family detached"/>
    <x v="0"/>
    <m/>
    <x v="0"/>
    <m/>
  </r>
  <r>
    <n v="3104"/>
    <x v="0"/>
    <n v="5"/>
    <n v="673"/>
    <n v="1"/>
    <d v="2005-04-14T00:00:00"/>
    <s v="Single Family Dwelling"/>
    <n v="1"/>
    <s v="Churchill Area Neighbors"/>
    <n v="4227502"/>
    <n v="868967"/>
    <m/>
    <m/>
    <s v="MOODY JOHN T"/>
    <m/>
    <s v="3278 SOUTHVIEW DR"/>
    <x v="4"/>
    <s v="Single-family detached"/>
    <x v="0"/>
    <m/>
    <x v="0"/>
    <m/>
  </r>
  <r>
    <n v="3105"/>
    <x v="0"/>
    <n v="5"/>
    <n v="1098"/>
    <n v="1"/>
    <d v="2005-04-14T00:00:00"/>
    <s v="Single Family Dwelling"/>
    <n v="1"/>
    <s v="Northeast Neighbors"/>
    <n v="4246459"/>
    <n v="896531"/>
    <m/>
    <m/>
    <s v="HAYDEN HOMES"/>
    <m/>
    <s v="2517 MOUNTAIN TER"/>
    <x v="4"/>
    <s v="Single-family detached"/>
    <x v="0"/>
    <m/>
    <x v="0"/>
    <m/>
  </r>
  <r>
    <n v="3106"/>
    <x v="0"/>
    <n v="5"/>
    <n v="1145"/>
    <n v="1"/>
    <d v="2005-04-14T00:00:00"/>
    <s v="Single Family Dwelling"/>
    <n v="1"/>
    <s v="Churchill Area Neighbors"/>
    <n v="4224175"/>
    <n v="870016"/>
    <m/>
    <m/>
    <s v="BREEDEN BROS INC"/>
    <m/>
    <s v="3356 BENTLEY AVE"/>
    <x v="4"/>
    <s v="Single-family detached"/>
    <x v="0"/>
    <m/>
    <x v="0"/>
    <m/>
  </r>
  <r>
    <n v="3107"/>
    <x v="0"/>
    <n v="5"/>
    <n v="1228"/>
    <n v="1"/>
    <d v="2005-04-14T00:00:00"/>
    <s v="Single Family Dwelling"/>
    <n v="1"/>
    <s v="Cal Young Neighborhood Association"/>
    <n v="4237568"/>
    <n v="888701"/>
    <m/>
    <m/>
    <s v="WINDFALL GROUP LLC"/>
    <m/>
    <s v="1283 LITTLE JOHN LN"/>
    <x v="4"/>
    <s v="Single-family detached"/>
    <x v="0"/>
    <m/>
    <x v="0"/>
    <m/>
  </r>
  <r>
    <n v="3108"/>
    <x v="0"/>
    <n v="5"/>
    <n v="1299"/>
    <n v="1"/>
    <d v="2005-04-15T00:00:00"/>
    <s v="Single Family Dwelling"/>
    <n v="1"/>
    <s v="Churchill Area Neighbors"/>
    <n v="4227531"/>
    <n v="869677"/>
    <m/>
    <m/>
    <s v="DEVINE HOMES LLC"/>
    <m/>
    <s v="3274 MYSTIC LN"/>
    <x v="4"/>
    <s v="Single-family detached"/>
    <x v="0"/>
    <m/>
    <x v="0"/>
    <m/>
  </r>
  <r>
    <n v="3109"/>
    <x v="0"/>
    <n v="5"/>
    <n v="1763"/>
    <n v="1"/>
    <d v="2005-04-15T00:00:00"/>
    <s v="Mfg Home Park or Court"/>
    <n v="1"/>
    <s v="Santa Clara Community Organization"/>
    <n v="4224643"/>
    <n v="898090"/>
    <m/>
    <s v="Gainsborough MHP"/>
    <s v="GAINSBOROUGH"/>
    <m/>
    <s v="2483 NORTHAMPTON RD"/>
    <x v="4"/>
    <s v="Single-family detached"/>
    <x v="0"/>
    <m/>
    <x v="0"/>
    <m/>
  </r>
  <r>
    <n v="3110"/>
    <x v="0"/>
    <n v="5"/>
    <n v="805"/>
    <n v="1"/>
    <d v="2005-04-18T00:00:00"/>
    <s v="Single Family Dwelling"/>
    <n v="1"/>
    <s v="Santa Clara Community Organization"/>
    <n v="4228681"/>
    <n v="901718"/>
    <m/>
    <m/>
    <s v="BREEDEN BROS INC"/>
    <m/>
    <s v="3240 CINDY ST"/>
    <x v="4"/>
    <s v="Single-family detached"/>
    <x v="0"/>
    <m/>
    <x v="0"/>
    <m/>
  </r>
  <r>
    <n v="3111"/>
    <x v="0"/>
    <n v="5"/>
    <n v="1227"/>
    <n v="1"/>
    <d v="2005-04-18T00:00:00"/>
    <s v="Single Family Dwelling"/>
    <n v="1"/>
    <s v="Cal Young Neighborhood Association"/>
    <n v="4237442"/>
    <n v="888744"/>
    <m/>
    <m/>
    <s v="WINDFALL GROUP LLC"/>
    <m/>
    <s v="1290 LITTLE JOHN LN"/>
    <x v="4"/>
    <s v="Single-family detached"/>
    <x v="0"/>
    <m/>
    <x v="0"/>
    <m/>
  </r>
  <r>
    <n v="3112"/>
    <x v="0"/>
    <n v="5"/>
    <n v="1321"/>
    <n v="1"/>
    <d v="2005-04-18T00:00:00"/>
    <s v="Single Family Dwelling"/>
    <n v="1"/>
    <s v="Active Bethel Citizens"/>
    <n v="4215924"/>
    <n v="888438"/>
    <m/>
    <m/>
    <s v="D R HORTON INC"/>
    <m/>
    <s v="1061 LEOPOLD DR"/>
    <x v="4"/>
    <s v="Single-family detached"/>
    <x v="0"/>
    <m/>
    <x v="0"/>
    <m/>
  </r>
  <r>
    <n v="3113"/>
    <x v="0"/>
    <n v="5"/>
    <n v="1323"/>
    <n v="1"/>
    <d v="2005-04-18T00:00:00"/>
    <s v="Single Family Dwelling"/>
    <n v="1"/>
    <s v="Active Bethel Citizens"/>
    <n v="4215963"/>
    <n v="888225"/>
    <m/>
    <m/>
    <s v="D R HORTON INC"/>
    <m/>
    <s v="1183 WELCOME WAY"/>
    <x v="4"/>
    <s v="Single-family detached"/>
    <x v="0"/>
    <m/>
    <x v="0"/>
    <m/>
  </r>
  <r>
    <n v="3114"/>
    <x v="0"/>
    <n v="5"/>
    <n v="1376"/>
    <n v="1"/>
    <d v="2005-04-18T00:00:00"/>
    <s v="Single Family Dwelling"/>
    <n v="1"/>
    <s v="River Road Community Organization"/>
    <n v="4232280"/>
    <n v="890696"/>
    <m/>
    <m/>
    <s v="WELWYN GROUP L L C"/>
    <m/>
    <s v="1161 STEVI SHAY LN"/>
    <x v="4"/>
    <s v="Single-family detached"/>
    <x v="0"/>
    <m/>
    <x v="0"/>
    <m/>
  </r>
  <r>
    <n v="3115"/>
    <x v="0"/>
    <n v="4"/>
    <n v="6318"/>
    <n v="1"/>
    <d v="2005-04-19T00:00:00"/>
    <s v="Single Family Dwelling"/>
    <n v="1"/>
    <s v="Churchill Area Neighbors"/>
    <n v="4225505"/>
    <n v="871609"/>
    <m/>
    <m/>
    <s v="KILBY &amp; SONNEN PROJECT LLC"/>
    <m/>
    <s v="3760 COLONY OAKS DR"/>
    <x v="4"/>
    <s v="Single-family detached"/>
    <x v="0"/>
    <m/>
    <x v="0"/>
    <m/>
  </r>
  <r>
    <n v="3116"/>
    <x v="0"/>
    <n v="5"/>
    <n v="1322"/>
    <n v="1"/>
    <d v="2005-04-19T00:00:00"/>
    <s v="Single Family Dwelling"/>
    <n v="1"/>
    <s v="Cal Young Neighborhood Association"/>
    <n v="4242959"/>
    <n v="890333"/>
    <m/>
    <m/>
    <s v="FORSMAN NELS P &amp; BECKY L"/>
    <m/>
    <s v="1674 GILHAM RD"/>
    <x v="4"/>
    <s v="Single-family detached"/>
    <x v="0"/>
    <m/>
    <x v="0"/>
    <m/>
  </r>
  <r>
    <n v="3117"/>
    <x v="0"/>
    <n v="5"/>
    <n v="1342"/>
    <n v="1"/>
    <d v="2005-04-19T00:00:00"/>
    <s v="Single Family Dwelling"/>
    <n v="1"/>
    <s v="Santa Clara Community Organization"/>
    <n v="4226945"/>
    <n v="908593"/>
    <m/>
    <s v="Oakland"/>
    <s v="BRUCE WIECHERT CUSTOM HOMES"/>
    <m/>
    <s v="4613 CHAMPAGNE LN"/>
    <x v="4"/>
    <s v="Single-family detached"/>
    <x v="0"/>
    <m/>
    <x v="0"/>
    <m/>
  </r>
  <r>
    <n v="3118"/>
    <x v="0"/>
    <n v="5"/>
    <n v="1375"/>
    <n v="1"/>
    <d v="2005-04-19T00:00:00"/>
    <s v="Single Family Dwelling"/>
    <n v="1"/>
    <s v="Santa Clara Community Organization"/>
    <n v="4232270"/>
    <n v="899777"/>
    <m/>
    <m/>
    <s v="PRIAULX DEVIN &amp; JAMIE"/>
    <m/>
    <s v="461 GERALD AVE"/>
    <x v="4"/>
    <s v="Single-family detached"/>
    <x v="0"/>
    <m/>
    <x v="0"/>
    <m/>
  </r>
  <r>
    <n v="3119"/>
    <x v="0"/>
    <n v="5"/>
    <n v="1437"/>
    <n v="1"/>
    <d v="2005-04-19T00:00:00"/>
    <s v="Single Family Dwelling"/>
    <n v="1"/>
    <s v="Harlow Neighbors"/>
    <n v="4248492"/>
    <n v="891201"/>
    <m/>
    <m/>
    <s v="PREMIER HOMES"/>
    <m/>
    <s v="1727 PROVINCIAL WAY"/>
    <x v="4"/>
    <s v="Single-family detached"/>
    <x v="0"/>
    <m/>
    <x v="0"/>
    <m/>
  </r>
  <r>
    <n v="3120"/>
    <x v="0"/>
    <n v="4"/>
    <n v="3081"/>
    <n v="1"/>
    <d v="2005-04-20T00:00:00"/>
    <s v="Single Family Dwelling"/>
    <n v="1"/>
    <s v="Northeast Neighbors"/>
    <n v="4250533"/>
    <n v="894420"/>
    <m/>
    <m/>
    <s v="ANSLOW &amp; DEGENEAULT"/>
    <m/>
    <s v="3306 COOPERSTOWN AVE"/>
    <x v="4"/>
    <s v="Single-family detached"/>
    <x v="0"/>
    <m/>
    <x v="0"/>
    <m/>
  </r>
  <r>
    <n v="3121"/>
    <x v="0"/>
    <n v="4"/>
    <n v="5854"/>
    <n v="1"/>
    <d v="2005-04-20T00:00:00"/>
    <s v="Single Family Dwelling"/>
    <n v="1"/>
    <s v="Active Bethel Citizens"/>
    <n v="4212332"/>
    <n v="891536"/>
    <m/>
    <m/>
    <s v="B H ANDERSON CONSTRUCTION"/>
    <m/>
    <s v="1782 HEATH DR"/>
    <x v="4"/>
    <s v="Single-family detached"/>
    <x v="0"/>
    <m/>
    <x v="0"/>
    <m/>
  </r>
  <r>
    <n v="3122"/>
    <x v="0"/>
    <n v="5"/>
    <n v="995"/>
    <n v="1"/>
    <d v="2005-04-20T00:00:00"/>
    <s v="Single Family Dwelling"/>
    <n v="1"/>
    <s v="River Road Community Organization"/>
    <n v="4230067"/>
    <n v="890900"/>
    <m/>
    <m/>
    <s v="WASHBURN DAVID N JR"/>
    <m/>
    <s v="1186 MAPLE DR"/>
    <x v="4"/>
    <s v="Single-family detached"/>
    <x v="0"/>
    <m/>
    <x v="0"/>
    <m/>
  </r>
  <r>
    <n v="3123"/>
    <x v="0"/>
    <n v="5"/>
    <n v="1176"/>
    <n v="1"/>
    <d v="2005-04-20T00:00:00"/>
    <s v="Single Family Dwelling"/>
    <n v="1"/>
    <s v="Unknown"/>
    <n v="4218494"/>
    <n v="870045"/>
    <m/>
    <m/>
    <s v="COON CORY"/>
    <m/>
    <s v="29778 GIMPL HILL RD"/>
    <x v="4"/>
    <s v="Single-family detached"/>
    <x v="0"/>
    <m/>
    <x v="0"/>
    <m/>
  </r>
  <r>
    <n v="3124"/>
    <x v="0"/>
    <n v="5"/>
    <n v="1363"/>
    <n v="1"/>
    <d v="2005-04-20T00:00:00"/>
    <s v="Single Family Dwelling"/>
    <n v="1"/>
    <s v="Active Bethel Citizens"/>
    <n v="4213716"/>
    <n v="885741"/>
    <m/>
    <m/>
    <s v="HAYDEN ENTERPRISES INC"/>
    <m/>
    <s v="5551 LIVINGSTON AVE"/>
    <x v="4"/>
    <s v="Single-family detached"/>
    <x v="0"/>
    <m/>
    <x v="0"/>
    <m/>
  </r>
  <r>
    <n v="3125"/>
    <x v="0"/>
    <n v="5"/>
    <n v="1364"/>
    <n v="1"/>
    <d v="2005-04-20T00:00:00"/>
    <s v="Single Family Dwelling"/>
    <n v="1"/>
    <s v="Active Bethel Citizens"/>
    <n v="4213829"/>
    <n v="885728"/>
    <m/>
    <m/>
    <s v="HAYDEN ENTERPRISES INC"/>
    <m/>
    <s v="5527 LIVINGSTON AVE"/>
    <x v="4"/>
    <s v="Single-family detached"/>
    <x v="0"/>
    <m/>
    <x v="0"/>
    <m/>
  </r>
  <r>
    <n v="3126"/>
    <x v="0"/>
    <n v="5"/>
    <n v="1365"/>
    <n v="1"/>
    <d v="2005-04-20T00:00:00"/>
    <s v="Single Family Dwelling"/>
    <n v="1"/>
    <s v="Active Bethel Citizens"/>
    <n v="4213768"/>
    <n v="885742"/>
    <m/>
    <m/>
    <s v="HAYDEN ENTERPRISES INC"/>
    <m/>
    <s v="5539 LIVINGSTON AVE"/>
    <x v="4"/>
    <s v="Single-family detached"/>
    <x v="0"/>
    <m/>
    <x v="0"/>
    <m/>
  </r>
  <r>
    <n v="3127"/>
    <x v="0"/>
    <n v="5"/>
    <n v="1302"/>
    <n v="1"/>
    <d v="2005-04-21T00:00:00"/>
    <s v="Single Family Dwelling"/>
    <n v="1"/>
    <s v="Active Bethel Citizens"/>
    <n v="4223681"/>
    <n v="888694"/>
    <m/>
    <m/>
    <s v="CAMPBELL ROBERT"/>
    <m/>
    <s v="1218 HUGHES ST"/>
    <x v="4"/>
    <s v="Single-family detached"/>
    <x v="0"/>
    <m/>
    <x v="0"/>
    <m/>
  </r>
  <r>
    <n v="3128"/>
    <x v="0"/>
    <n v="5"/>
    <n v="1352"/>
    <n v="1"/>
    <d v="2005-04-21T00:00:00"/>
    <s v="Single Family Dwelling"/>
    <n v="1"/>
    <s v="Northeast Neighbors"/>
    <n v="4248537"/>
    <n v="897479"/>
    <m/>
    <m/>
    <s v="ADKINS MARK L"/>
    <m/>
    <s v="60 CRAFTSMAN WAY"/>
    <x v="4"/>
    <s v="Single-family detached"/>
    <x v="0"/>
    <m/>
    <x v="0"/>
    <m/>
  </r>
  <r>
    <n v="3129"/>
    <x v="0"/>
    <n v="5"/>
    <n v="1657"/>
    <n v="1"/>
    <d v="2005-04-21T00:00:00"/>
    <s v="Single Family Dwelling"/>
    <n v="1"/>
    <s v="Santa Clara Community Organization"/>
    <n v="4226690"/>
    <n v="908651"/>
    <m/>
    <m/>
    <s v="BRUCE WIECHERT CUSTOM HOMES"/>
    <m/>
    <s v="116 WILLOW SPRINGS DR"/>
    <x v="4"/>
    <s v="Single-family detached"/>
    <x v="0"/>
    <m/>
    <x v="0"/>
    <m/>
  </r>
  <r>
    <n v="3130"/>
    <x v="0"/>
    <n v="4"/>
    <n v="5849"/>
    <n v="1"/>
    <d v="2005-04-22T00:00:00"/>
    <s v="Single Family Dwelling"/>
    <n v="1"/>
    <s v="Active Bethel Citizens"/>
    <n v="4212566"/>
    <n v="891534"/>
    <m/>
    <m/>
    <s v="B H ANDERSON CONSTRUCTION"/>
    <m/>
    <s v="5563 LANCELOT WAY"/>
    <x v="4"/>
    <s v="Single-family detached"/>
    <x v="0"/>
    <m/>
    <x v="0"/>
    <m/>
  </r>
  <r>
    <n v="3131"/>
    <x v="0"/>
    <n v="4"/>
    <n v="6269"/>
    <n v="1"/>
    <d v="2005-04-22T00:00:00"/>
    <s v="Single Family Dwelling"/>
    <n v="1"/>
    <s v="Active Bethel Citizens"/>
    <n v="4212605"/>
    <n v="891533"/>
    <m/>
    <m/>
    <s v="B H ANDERSON CONSTRUCTION"/>
    <m/>
    <s v="5549 LANCELOT WAY"/>
    <x v="4"/>
    <s v="Single-family detached"/>
    <x v="0"/>
    <m/>
    <x v="0"/>
    <m/>
  </r>
  <r>
    <n v="3132"/>
    <x v="0"/>
    <n v="5"/>
    <n v="828"/>
    <n v="1"/>
    <d v="2005-04-22T00:00:00"/>
    <s v="Single Family Dwelling"/>
    <n v="1"/>
    <s v="Crest Drive Citizens Association"/>
    <n v="4232447"/>
    <n v="868837"/>
    <m/>
    <s v="Hayden Plan 71"/>
    <s v="DAVIS JOSH &amp; GARRETT"/>
    <m/>
    <s v="1775 WHITE OAK DR"/>
    <x v="4"/>
    <s v="Single-family detached"/>
    <x v="0"/>
    <m/>
    <x v="0"/>
    <m/>
  </r>
  <r>
    <n v="3133"/>
    <x v="0"/>
    <n v="5"/>
    <n v="1439"/>
    <n v="1"/>
    <d v="2005-04-22T00:00:00"/>
    <s v="Single Family Dwelling"/>
    <n v="1"/>
    <s v="Active Bethel Citizens"/>
    <n v="4215782"/>
    <n v="888495"/>
    <m/>
    <m/>
    <s v="D R HORTON INC"/>
    <m/>
    <s v="1064 LEOPOLD DR"/>
    <x v="4"/>
    <s v="Single-family detached"/>
    <x v="0"/>
    <m/>
    <x v="0"/>
    <m/>
  </r>
  <r>
    <n v="3134"/>
    <x v="0"/>
    <n v="5"/>
    <n v="1440"/>
    <n v="1"/>
    <d v="2005-04-22T00:00:00"/>
    <s v="Single Family Dwelling"/>
    <n v="1"/>
    <s v="Active Bethel Citizens"/>
    <n v="4215780"/>
    <n v="888430"/>
    <m/>
    <m/>
    <s v="D R HORTON INC"/>
    <m/>
    <s v="1056 LEOPOLD DR"/>
    <x v="4"/>
    <s v="Single-family detached"/>
    <x v="0"/>
    <m/>
    <x v="0"/>
    <m/>
  </r>
  <r>
    <n v="3135"/>
    <x v="0"/>
    <n v="5"/>
    <n v="1441"/>
    <n v="1"/>
    <d v="2005-04-22T00:00:00"/>
    <s v="Single Family Dwelling"/>
    <n v="1"/>
    <s v="Active Bethel Citizens"/>
    <n v="4215782"/>
    <n v="888371"/>
    <m/>
    <m/>
    <s v="D R HORTON INC"/>
    <m/>
    <s v="1040 LEOPOLD DR"/>
    <x v="4"/>
    <s v="Single-family detached"/>
    <x v="0"/>
    <m/>
    <x v="0"/>
    <m/>
  </r>
  <r>
    <n v="3136"/>
    <x v="0"/>
    <n v="5"/>
    <n v="1442"/>
    <n v="1"/>
    <d v="2005-04-22T00:00:00"/>
    <s v="Single Family Dwelling"/>
    <n v="1"/>
    <s v="Active Bethel Citizens"/>
    <n v="4215778"/>
    <n v="888306"/>
    <m/>
    <m/>
    <s v="D R HORTON INC"/>
    <m/>
    <s v="1026 LEOPOLD DR"/>
    <x v="4"/>
    <s v="Single-family detached"/>
    <x v="0"/>
    <m/>
    <x v="0"/>
    <m/>
  </r>
  <r>
    <n v="3137"/>
    <x v="0"/>
    <n v="5"/>
    <n v="1443"/>
    <n v="1"/>
    <d v="2005-04-22T00:00:00"/>
    <s v="Single Family Dwelling"/>
    <n v="1"/>
    <s v="Active Bethel Citizens"/>
    <n v="4215774"/>
    <n v="888244"/>
    <m/>
    <m/>
    <s v="D R HORTON INC"/>
    <m/>
    <s v="1018 LEOPOLD DR"/>
    <x v="4"/>
    <s v="Single-family detached"/>
    <x v="0"/>
    <m/>
    <x v="0"/>
    <m/>
  </r>
  <r>
    <n v="3138"/>
    <x v="0"/>
    <n v="5"/>
    <n v="1444"/>
    <n v="1"/>
    <d v="2005-04-22T00:00:00"/>
    <s v="Single Family Dwelling"/>
    <n v="1"/>
    <s v="Active Bethel Citizens"/>
    <n v="4215774"/>
    <n v="888183"/>
    <m/>
    <m/>
    <s v="D R HORTON INC"/>
    <m/>
    <s v="1004 LEOPOLD DR"/>
    <x v="4"/>
    <s v="Single-family detached"/>
    <x v="0"/>
    <m/>
    <x v="0"/>
    <m/>
  </r>
  <r>
    <n v="3139"/>
    <x v="0"/>
    <n v="5"/>
    <n v="1445"/>
    <n v="1"/>
    <d v="2005-04-22T00:00:00"/>
    <s v="Single Family Dwelling"/>
    <n v="1"/>
    <s v="Active Bethel Citizens"/>
    <n v="4215904"/>
    <n v="888227"/>
    <m/>
    <m/>
    <s v="D R HORTON INC"/>
    <m/>
    <s v="1195 WELCOME WAY"/>
    <x v="4"/>
    <s v="Single-family detached"/>
    <x v="0"/>
    <m/>
    <x v="0"/>
    <m/>
  </r>
  <r>
    <n v="3140"/>
    <x v="0"/>
    <n v="5"/>
    <n v="1446"/>
    <n v="1"/>
    <d v="2005-04-22T00:00:00"/>
    <s v="Single Family Dwelling"/>
    <n v="1"/>
    <s v="Active Bethel Citizens"/>
    <n v="4215917"/>
    <n v="888311"/>
    <m/>
    <m/>
    <s v="D R HORTON INC"/>
    <m/>
    <s v="1033 LEOPOLD DR"/>
    <x v="4"/>
    <s v="Single-family detached"/>
    <x v="0"/>
    <m/>
    <x v="0"/>
    <m/>
  </r>
  <r>
    <n v="3141"/>
    <x v="0"/>
    <n v="5"/>
    <n v="1447"/>
    <n v="1"/>
    <d v="2005-04-22T00:00:00"/>
    <s v="Single Family Dwelling"/>
    <n v="1"/>
    <s v="Active Bethel Citizens"/>
    <n v="4215920"/>
    <n v="888379"/>
    <m/>
    <m/>
    <s v="D R HORTON INC"/>
    <m/>
    <s v="1049 LEOPOLD DR"/>
    <x v="4"/>
    <s v="Single-family detached"/>
    <x v="0"/>
    <m/>
    <x v="0"/>
    <m/>
  </r>
  <r>
    <n v="3142"/>
    <x v="0"/>
    <n v="5"/>
    <n v="1448"/>
    <n v="1"/>
    <d v="2005-04-22T00:00:00"/>
    <s v="Single Family Dwelling"/>
    <n v="1"/>
    <s v="Active Bethel Citizens"/>
    <n v="4216017"/>
    <n v="888433"/>
    <m/>
    <m/>
    <s v="D R HORTON INC"/>
    <m/>
    <s v="1060 HEATHROW DR"/>
    <x v="4"/>
    <s v="Single-family detached"/>
    <x v="0"/>
    <m/>
    <x v="0"/>
    <m/>
  </r>
  <r>
    <n v="3143"/>
    <x v="0"/>
    <n v="5"/>
    <n v="1389"/>
    <n v="1"/>
    <d v="2005-04-25T00:00:00"/>
    <s v="Single Family Dwelling"/>
    <n v="1"/>
    <s v="Northeast Neighbors"/>
    <n v="4250461"/>
    <n v="894793"/>
    <m/>
    <m/>
    <s v="FUTURE B HOMES INC"/>
    <m/>
    <s v="3323 ARLINGTON AVE"/>
    <x v="4"/>
    <s v="Single-family detached"/>
    <x v="0"/>
    <m/>
    <x v="0"/>
    <m/>
  </r>
  <r>
    <n v="3144"/>
    <x v="0"/>
    <n v="5"/>
    <n v="1629"/>
    <n v="1"/>
    <d v="2005-04-25T00:00:00"/>
    <s v="Mfg Home - Not in a Park"/>
    <n v="1"/>
    <s v="Active Bethel Citizens"/>
    <n v="4214723"/>
    <n v="890025"/>
    <m/>
    <s v="West Eugene Village"/>
    <s v="FUQUA HOMES DESIGN CENTER"/>
    <m/>
    <s v="5417 OLYMPIC CIR"/>
    <x v="4"/>
    <s v="Single-family detached"/>
    <x v="0"/>
    <m/>
    <x v="0"/>
    <m/>
  </r>
  <r>
    <n v="3145"/>
    <x v="0"/>
    <n v="5"/>
    <n v="1630"/>
    <n v="1"/>
    <d v="2005-04-25T00:00:00"/>
    <s v="Mfg Home - Not in a Park"/>
    <n v="1"/>
    <s v="Active Bethel Citizens"/>
    <n v="4214704"/>
    <n v="890482"/>
    <m/>
    <s v="West Eugene Village"/>
    <s v="FUQUA HOMES DESIGN CENTER"/>
    <m/>
    <s v="5225 BRIDGEWATER DR"/>
    <x v="4"/>
    <s v="Single-family detached"/>
    <x v="0"/>
    <m/>
    <x v="0"/>
    <m/>
  </r>
  <r>
    <n v="3146"/>
    <x v="0"/>
    <n v="5"/>
    <n v="1329"/>
    <n v="1"/>
    <d v="2005-04-26T00:00:00"/>
    <s v="Single Family Dwelling"/>
    <n v="1"/>
    <s v="Churchill Area Neighbors"/>
    <n v="4228629"/>
    <n v="869289"/>
    <m/>
    <m/>
    <s v="THOMAS F KAST INC"/>
    <m/>
    <s v="3055 HERALD LN"/>
    <x v="4"/>
    <s v="Single-family detached"/>
    <x v="0"/>
    <m/>
    <x v="0"/>
    <m/>
  </r>
  <r>
    <n v="3147"/>
    <x v="0"/>
    <n v="4"/>
    <n v="2130"/>
    <n v="1"/>
    <d v="2005-04-28T00:00:00"/>
    <s v="Single Family Dwelling"/>
    <n v="1"/>
    <s v="Santa Clara Community Organization"/>
    <n v="4224375"/>
    <n v="904354"/>
    <m/>
    <m/>
    <s v="COZY HOMES BY TOM WIRFS DBA"/>
    <m/>
    <s v="3860 SHENSTONE DR"/>
    <x v="4"/>
    <s v="Single-family detached"/>
    <x v="0"/>
    <m/>
    <x v="0"/>
    <m/>
  </r>
  <r>
    <n v="3148"/>
    <x v="0"/>
    <n v="5"/>
    <n v="692"/>
    <n v="1"/>
    <d v="2005-04-28T00:00:00"/>
    <s v="Single Family Dwelling"/>
    <n v="1"/>
    <s v="Northeast Neighbors"/>
    <n v="4250742"/>
    <n v="894031"/>
    <m/>
    <m/>
    <s v="HOMEBUILDERS CONSTRUCTION COMPANY"/>
    <m/>
    <s v="3349 ROANOKE AVE"/>
    <x v="4"/>
    <s v="Single-family detached"/>
    <x v="0"/>
    <m/>
    <x v="0"/>
    <m/>
  </r>
  <r>
    <n v="3149"/>
    <x v="0"/>
    <n v="4"/>
    <n v="5282"/>
    <n v="1"/>
    <d v="2005-04-29T00:00:00"/>
    <s v="Apartment  1-4 Units"/>
    <n v="4"/>
    <s v="Active Bethel Citizens"/>
    <n v="4226520"/>
    <n v="886782"/>
    <m/>
    <m/>
    <s v="O'CONNELL MICHAEL R SR"/>
    <m/>
    <s v="3042 ROYAL AVE"/>
    <x v="4"/>
    <s v="Two to four units"/>
    <x v="1"/>
    <m/>
    <x v="0"/>
    <m/>
  </r>
  <r>
    <n v="3150"/>
    <x v="0"/>
    <n v="5"/>
    <n v="1377"/>
    <n v="1"/>
    <d v="2005-04-29T00:00:00"/>
    <s v="Single Family Dwelling"/>
    <n v="1"/>
    <s v="Santa Clara Community Organization"/>
    <n v="4231281"/>
    <n v="907538"/>
    <m/>
    <m/>
    <s v="RUHOFF HOMEBUILDERS INC"/>
    <m/>
    <s v="4528 WENDOVER ST"/>
    <x v="4"/>
    <s v="Single-family detached"/>
    <x v="0"/>
    <m/>
    <x v="0"/>
    <m/>
  </r>
  <r>
    <n v="3151"/>
    <x v="0"/>
    <n v="5"/>
    <n v="1518"/>
    <n v="1"/>
    <d v="2005-04-29T00:00:00"/>
    <s v="Single Family Dwelling"/>
    <n v="1"/>
    <s v="Crest Drive Citizens Association"/>
    <n v="4235121"/>
    <n v="871045"/>
    <m/>
    <m/>
    <s v="PEOPLE'S NATURAL CONSTRUCTION"/>
    <m/>
    <s v="1020 W 28TH AVE"/>
    <x v="4"/>
    <s v="Single-family detached"/>
    <x v="0"/>
    <m/>
    <x v="0"/>
    <m/>
  </r>
  <r>
    <n v="3152"/>
    <x v="0"/>
    <n v="5"/>
    <n v="984"/>
    <n v="1"/>
    <d v="2005-05-02T00:00:00"/>
    <s v="Single Family Dwelling"/>
    <n v="1"/>
    <s v="Churchill Area Neighbors"/>
    <n v="4229675"/>
    <n v="869971"/>
    <m/>
    <m/>
    <s v="GILLIAND DIANE"/>
    <m/>
    <s v="2453 RIDGEMONT DR"/>
    <x v="4"/>
    <s v="Single-family detached"/>
    <x v="0"/>
    <m/>
    <x v="0"/>
    <m/>
  </r>
  <r>
    <n v="3153"/>
    <x v="0"/>
    <n v="5"/>
    <n v="1519"/>
    <n v="1"/>
    <d v="2005-05-03T00:00:00"/>
    <s v="Single Family Dwelling"/>
    <n v="1"/>
    <s v="Santa Clara Community Organization"/>
    <n v="4230932"/>
    <n v="907545"/>
    <m/>
    <m/>
    <s v="RUHOFF HOMEBUILDERS INC"/>
    <m/>
    <s v="4580 WENDOVER ST"/>
    <x v="4"/>
    <s v="Single-family detached"/>
    <x v="0"/>
    <m/>
    <x v="0"/>
    <m/>
  </r>
  <r>
    <n v="3154"/>
    <x v="0"/>
    <n v="5"/>
    <n v="922"/>
    <n v="1"/>
    <d v="2005-05-04T00:00:00"/>
    <s v="Single Family Dwelling"/>
    <n v="1"/>
    <s v="Churchill Area Neighbors"/>
    <n v="4227947"/>
    <n v="868389"/>
    <m/>
    <m/>
    <s v="HEITMAN CUSTOM HOMES"/>
    <m/>
    <s v="3120 EARLASUE ST"/>
    <x v="4"/>
    <s v="Single-family detached"/>
    <x v="0"/>
    <m/>
    <x v="0"/>
    <m/>
  </r>
  <r>
    <n v="3155"/>
    <x v="0"/>
    <n v="5"/>
    <n v="1225"/>
    <n v="1"/>
    <d v="2005-05-04T00:00:00"/>
    <s v="Single Family Dwelling"/>
    <n v="1"/>
    <s v="Santa Clara Community Organization"/>
    <n v="4230827"/>
    <n v="907938"/>
    <m/>
    <m/>
    <s v="CRESCENT HOMES INC"/>
    <m/>
    <s v="4692 WENDOVER ST"/>
    <x v="4"/>
    <s v="Single-family detached"/>
    <x v="0"/>
    <m/>
    <x v="0"/>
    <m/>
  </r>
  <r>
    <n v="3156"/>
    <x v="0"/>
    <n v="5"/>
    <n v="1385"/>
    <n v="1"/>
    <d v="2005-05-04T00:00:00"/>
    <s v="Single Family Dwelling"/>
    <n v="1"/>
    <s v="Churchill Area Neighbors"/>
    <n v="4227672"/>
    <n v="869124"/>
    <m/>
    <m/>
    <s v="HEITMAN CUSTOM HOMES"/>
    <m/>
    <s v="3257 BLACKTAIL DR"/>
    <x v="4"/>
    <s v="Single-family detached"/>
    <x v="0"/>
    <m/>
    <x v="0"/>
    <m/>
  </r>
  <r>
    <n v="3157"/>
    <x v="0"/>
    <n v="5"/>
    <n v="1474"/>
    <n v="1"/>
    <d v="2005-05-04T00:00:00"/>
    <s v="Single Family Dwelling"/>
    <n v="1"/>
    <s v="Cal Young Neighborhood Association"/>
    <n v="4238438"/>
    <n v="892793"/>
    <m/>
    <s v="Mascord 22151A"/>
    <s v="WALTER CUSTOM HOMES"/>
    <m/>
    <s v="1133 SKYLARK LN"/>
    <x v="4"/>
    <s v="Single-family detached"/>
    <x v="0"/>
    <m/>
    <x v="0"/>
    <m/>
  </r>
  <r>
    <n v="3158"/>
    <x v="0"/>
    <n v="5"/>
    <n v="1647"/>
    <n v="1"/>
    <d v="2005-05-04T00:00:00"/>
    <s v="Single Family Dwelling"/>
    <n v="1"/>
    <s v="Churchill Area Neighbors"/>
    <n v="4227711"/>
    <n v="868399"/>
    <m/>
    <m/>
    <s v="HEITMAN CUSTOM HOMES"/>
    <m/>
    <s v="3180 EARLASUE ST"/>
    <x v="4"/>
    <s v="Single-family detached"/>
    <x v="0"/>
    <m/>
    <x v="0"/>
    <m/>
  </r>
  <r>
    <n v="3159"/>
    <x v="0"/>
    <n v="5"/>
    <n v="1691"/>
    <n v="1"/>
    <d v="2005-05-04T00:00:00"/>
    <s v="Single Family Dwelling"/>
    <n v="1"/>
    <s v="Northeast Neighbors"/>
    <n v="4250207"/>
    <n v="894657"/>
    <m/>
    <m/>
    <s v="FUTURE B HOMES INC"/>
    <m/>
    <s v="3301 ARLINGTON AVE"/>
    <x v="4"/>
    <s v="Single-family detached"/>
    <x v="0"/>
    <m/>
    <x v="0"/>
    <m/>
  </r>
  <r>
    <n v="3160"/>
    <x v="0"/>
    <n v="5"/>
    <n v="1337"/>
    <n v="1"/>
    <d v="2005-05-05T00:00:00"/>
    <s v="Single Family Dwelling"/>
    <n v="1"/>
    <s v="Santa Clara Community Organization"/>
    <n v="4222381"/>
    <n v="902594"/>
    <m/>
    <m/>
    <s v="IVERSON &amp; CO INC"/>
    <m/>
    <s v="3418 GOLDBERRY LN"/>
    <x v="4"/>
    <s v="Single-family detached"/>
    <x v="0"/>
    <m/>
    <x v="0"/>
    <m/>
  </r>
  <r>
    <n v="3161"/>
    <x v="0"/>
    <n v="5"/>
    <n v="1338"/>
    <n v="1"/>
    <d v="2005-05-05T00:00:00"/>
    <s v="Single Family Dwelling"/>
    <n v="1"/>
    <s v="Santa Clara Community Organization"/>
    <n v="4222470"/>
    <n v="902703"/>
    <m/>
    <m/>
    <s v="IVERSON &amp; CO INC"/>
    <m/>
    <s v="3423 GOLDBERRY LN"/>
    <x v="4"/>
    <s v="Single-family detached"/>
    <x v="0"/>
    <m/>
    <x v="0"/>
    <m/>
  </r>
  <r>
    <n v="3162"/>
    <x v="0"/>
    <n v="5"/>
    <n v="1435"/>
    <n v="1"/>
    <d v="2005-05-05T00:00:00"/>
    <s v="Single Family Dwelling"/>
    <n v="1"/>
    <s v="Laurel Hill Valley Citizens"/>
    <n v="4251392"/>
    <n v="871117"/>
    <m/>
    <m/>
    <s v="BAESLER STEVE &amp; CINDY"/>
    <m/>
    <s v="2702 BRACKENFERN RD"/>
    <x v="4"/>
    <s v="Single-family detached"/>
    <x v="0"/>
    <m/>
    <x v="0"/>
    <m/>
  </r>
  <r>
    <n v="3163"/>
    <x v="0"/>
    <n v="5"/>
    <n v="1615"/>
    <n v="1"/>
    <d v="2005-05-05T00:00:00"/>
    <s v="Single Family Dwelling"/>
    <n v="1"/>
    <s v="Santa Clara Community Organization"/>
    <n v="4228838"/>
    <n v="901751"/>
    <m/>
    <s v="Bryson"/>
    <s v="BREEDEN BROS INC"/>
    <m/>
    <s v="3241 CINDY ST"/>
    <x v="4"/>
    <s v="Single-family detached"/>
    <x v="0"/>
    <m/>
    <x v="0"/>
    <m/>
  </r>
  <r>
    <n v="3164"/>
    <x v="0"/>
    <n v="4"/>
    <n v="5621"/>
    <n v="1"/>
    <d v="2005-05-06T00:00:00"/>
    <s v="Single Family Dwelling"/>
    <n v="1"/>
    <s v="Active Bethel Citizens"/>
    <n v="4212685"/>
    <n v="891524"/>
    <m/>
    <m/>
    <s v="B H ANDERSON CONSTRUCTION"/>
    <m/>
    <s v="5531 LANCELOT WAY"/>
    <x v="4"/>
    <s v="Single-family detached"/>
    <x v="0"/>
    <m/>
    <x v="0"/>
    <m/>
  </r>
  <r>
    <n v="3165"/>
    <x v="0"/>
    <n v="4"/>
    <n v="5737"/>
    <n v="1"/>
    <d v="2005-05-06T00:00:00"/>
    <s v="Single Family Dwelling"/>
    <n v="1"/>
    <s v="Active Bethel Citizens"/>
    <n v="4212646"/>
    <n v="891528"/>
    <m/>
    <m/>
    <s v="B H ANDERSON CONSTRUCTION"/>
    <m/>
    <s v="5541 LANCELOT WAY"/>
    <x v="4"/>
    <s v="Single-family detached"/>
    <x v="0"/>
    <m/>
    <x v="0"/>
    <m/>
  </r>
  <r>
    <n v="3166"/>
    <x v="0"/>
    <n v="5"/>
    <n v="1067"/>
    <n v="1"/>
    <d v="2005-05-06T00:00:00"/>
    <s v="Single Family Dwelling"/>
    <n v="1"/>
    <s v="Santa Clara Community Organization"/>
    <n v="4227348"/>
    <n v="903796"/>
    <m/>
    <m/>
    <s v="B H ANDERSON CONSTRUCTION"/>
    <m/>
    <s v="3633 LODENQUAI LN"/>
    <x v="4"/>
    <s v="Single-family detached"/>
    <x v="0"/>
    <m/>
    <x v="0"/>
    <m/>
  </r>
  <r>
    <n v="3167"/>
    <x v="0"/>
    <n v="5"/>
    <n v="1469"/>
    <n v="1"/>
    <d v="2005-05-06T00:00:00"/>
    <s v="Single Family Dwelling"/>
    <n v="1"/>
    <s v="Churchill Area Neighbors"/>
    <n v="4228454"/>
    <n v="869230"/>
    <m/>
    <m/>
    <s v="FREY DALLAS"/>
    <m/>
    <s v="3084 HERALD LN"/>
    <x v="4"/>
    <s v="Single-family detached"/>
    <x v="0"/>
    <m/>
    <x v="0"/>
    <m/>
  </r>
  <r>
    <n v="3168"/>
    <x v="0"/>
    <n v="5"/>
    <n v="1606"/>
    <n v="1"/>
    <d v="2005-05-06T00:00:00"/>
    <s v="Single Family Dwelling"/>
    <n v="1"/>
    <s v="Harlow Neighbors"/>
    <n v="4248370"/>
    <n v="891380"/>
    <m/>
    <m/>
    <s v="PREMIER HOMES"/>
    <m/>
    <s v="1766 PROVINCIAL WAY"/>
    <x v="4"/>
    <s v="Single-family detached"/>
    <x v="0"/>
    <m/>
    <x v="0"/>
    <m/>
  </r>
  <r>
    <n v="3169"/>
    <x v="0"/>
    <n v="5"/>
    <n v="1659"/>
    <n v="1"/>
    <d v="2005-05-06T00:00:00"/>
    <s v="Single Family Dwelling"/>
    <n v="1"/>
    <s v="Santa Clara Community Organization"/>
    <n v="4227006"/>
    <n v="908723"/>
    <m/>
    <s v="Mascord 1231/Lakewood"/>
    <s v="BRUCE WIECHERT CUSTOM HOMES"/>
    <m/>
    <s v="62 WILLOW SPRINGS DR"/>
    <x v="4"/>
    <s v="Single-family detached"/>
    <x v="0"/>
    <m/>
    <x v="0"/>
    <m/>
  </r>
  <r>
    <n v="3170"/>
    <x v="0"/>
    <n v="5"/>
    <n v="1715"/>
    <n v="1"/>
    <d v="2005-05-06T00:00:00"/>
    <s v="Single Family Dwelling"/>
    <n v="1"/>
    <s v="Friendly Area Neighbors"/>
    <n v="4236693"/>
    <n v="871224"/>
    <m/>
    <m/>
    <s v="WARNE CARL &amp; EDEN"/>
    <m/>
    <s v="2770 MADISON ST"/>
    <x v="4"/>
    <s v="Single-family detached"/>
    <x v="0"/>
    <m/>
    <x v="0"/>
    <m/>
  </r>
  <r>
    <n v="3171"/>
    <x v="0"/>
    <n v="4"/>
    <n v="6406"/>
    <n v="1"/>
    <d v="2005-05-09T00:00:00"/>
    <s v="Single Family Dwelling"/>
    <n v="1"/>
    <s v="Churchill Area Neighbors"/>
    <n v="4225656"/>
    <n v="870238"/>
    <m/>
    <m/>
    <s v="MARGOLIS FAMILY LTD PARTNERSHIP"/>
    <m/>
    <s v="3801 ASHFORD DR"/>
    <x v="4"/>
    <s v="Single-family detached"/>
    <x v="0"/>
    <m/>
    <x v="0"/>
    <m/>
  </r>
  <r>
    <n v="3172"/>
    <x v="0"/>
    <n v="5"/>
    <n v="1562"/>
    <n v="1"/>
    <d v="2005-05-09T00:00:00"/>
    <s v="Single Family Dwelling"/>
    <n v="1"/>
    <s v="Santa Clara Community Organization"/>
    <n v="4228685"/>
    <n v="901796"/>
    <m/>
    <m/>
    <s v="BREEDEN BROS INC--DUPLICATE"/>
    <m/>
    <s v="3248 CINDY ST"/>
    <x v="4"/>
    <s v="Single-family detached"/>
    <x v="0"/>
    <m/>
    <x v="0"/>
    <m/>
  </r>
  <r>
    <n v="3173"/>
    <x v="0"/>
    <n v="5"/>
    <n v="1839"/>
    <n v="1"/>
    <d v="2005-05-09T00:00:00"/>
    <s v="Mfg Home - Not in a Park"/>
    <n v="1"/>
    <s v="Active Bethel Citizens"/>
    <n v="4214725"/>
    <n v="891162"/>
    <m/>
    <s v="West Eugene Village"/>
    <s v="FUQUA HOMES DESIGN CENTER"/>
    <m/>
    <s v="1732 OAKHURST CT"/>
    <x v="4"/>
    <s v="Single-family detached"/>
    <x v="0"/>
    <m/>
    <x v="0"/>
    <m/>
  </r>
  <r>
    <n v="3174"/>
    <x v="0"/>
    <n v="5"/>
    <n v="1842"/>
    <n v="1"/>
    <d v="2005-05-09T00:00:00"/>
    <s v="Mfg Home - Not in a Park"/>
    <n v="1"/>
    <s v="Active Bethel Citizens"/>
    <n v="4214331"/>
    <n v="891246"/>
    <m/>
    <s v="West Eugene Village"/>
    <s v="FUQUA HOMES DESIGN CENTER"/>
    <m/>
    <s v="1745 POLARIS CT"/>
    <x v="4"/>
    <s v="Single-family detached"/>
    <x v="0"/>
    <m/>
    <x v="0"/>
    <m/>
  </r>
  <r>
    <n v="3175"/>
    <x v="0"/>
    <n v="5"/>
    <n v="1845"/>
    <n v="1"/>
    <d v="2005-05-09T00:00:00"/>
    <s v="Mfg Home - Not in a Park"/>
    <n v="1"/>
    <s v="Active Bethel Citizens"/>
    <n v="4214701"/>
    <n v="890147"/>
    <m/>
    <s v="West Eugene Village"/>
    <s v="FUQUA HOMES DESIGN CENTER"/>
    <m/>
    <s v="5416 OLYMPIC CIR"/>
    <x v="4"/>
    <s v="Single-family detached"/>
    <x v="0"/>
    <m/>
    <x v="0"/>
    <m/>
  </r>
  <r>
    <n v="3176"/>
    <x v="0"/>
    <n v="5"/>
    <n v="1493"/>
    <n v="1"/>
    <d v="2005-05-10T00:00:00"/>
    <s v="Single Family Dwelling"/>
    <n v="1"/>
    <s v="Southeast Neighbors"/>
    <n v="4246107"/>
    <n v="861632"/>
    <m/>
    <m/>
    <s v="HARDING GEORGE"/>
    <m/>
    <s v="1340 SKYLINE PARK LP"/>
    <x v="4"/>
    <s v="Single-family detached"/>
    <x v="0"/>
    <m/>
    <x v="0"/>
    <m/>
  </r>
  <r>
    <n v="3177"/>
    <x v="0"/>
    <n v="5"/>
    <n v="1625"/>
    <n v="1"/>
    <d v="2005-05-10T00:00:00"/>
    <s v="Single Family Dwelling"/>
    <n v="1"/>
    <s v="Churchill Area Neighbors"/>
    <n v="4228801"/>
    <n v="868825"/>
    <m/>
    <m/>
    <s v="JORDAN SCOTT"/>
    <m/>
    <s v="2954 BLACKTAIL DR"/>
    <x v="4"/>
    <s v="Single-family detached"/>
    <x v="0"/>
    <m/>
    <x v="0"/>
    <m/>
  </r>
  <r>
    <n v="3178"/>
    <x v="0"/>
    <n v="5"/>
    <n v="2221"/>
    <n v="1"/>
    <d v="2005-05-10T00:00:00"/>
    <s v="Mfg Home Park or Court"/>
    <n v="1"/>
    <s v="Active Bethel Citizens"/>
    <n v="4214949"/>
    <n v="888055"/>
    <m/>
    <s v="Daneland"/>
    <s v="DENOR MARGARET"/>
    <s v="DENOR MARGARET"/>
    <s v="1199 N TERRY ST, Unit 320"/>
    <x v="4"/>
    <s v="Single-family detached"/>
    <x v="0"/>
    <m/>
    <x v="0"/>
    <m/>
  </r>
  <r>
    <n v="3179"/>
    <x v="0"/>
    <n v="5"/>
    <n v="1277"/>
    <n v="1"/>
    <d v="2005-05-11T00:00:00"/>
    <s v="Single Family Dwelling"/>
    <n v="1"/>
    <s v="Jefferson Westside Neighbors"/>
    <n v="4238342"/>
    <n v="877440"/>
    <m/>
    <m/>
    <s v="BARBER LAWRENCE S &amp; CHRISTINE"/>
    <m/>
    <s v="1327 LINCOLN ALY"/>
    <x v="4"/>
    <s v="Single-family detached"/>
    <x v="0"/>
    <m/>
    <x v="0"/>
    <m/>
  </r>
  <r>
    <n v="3180"/>
    <x v="0"/>
    <n v="5"/>
    <n v="1380"/>
    <n v="1"/>
    <d v="2005-05-12T00:00:00"/>
    <s v="Single Family Dwelling"/>
    <n v="1"/>
    <s v="Laurel Hill Valley Citizens"/>
    <n v="4251841"/>
    <n v="871520"/>
    <m/>
    <m/>
    <s v="FORSYTH CONSTRUCTION"/>
    <m/>
    <s v="2617 LAUREL HILL DR"/>
    <x v="4"/>
    <s v="Single-family detached"/>
    <x v="0"/>
    <m/>
    <x v="0"/>
    <m/>
  </r>
  <r>
    <n v="3181"/>
    <x v="0"/>
    <n v="5"/>
    <n v="1726"/>
    <n v="1"/>
    <d v="2005-05-12T00:00:00"/>
    <s v="Secondary Dwelling Unit"/>
    <n v="1"/>
    <s v="Southeast Neighbors"/>
    <n v="4241637"/>
    <n v="868097"/>
    <m/>
    <m/>
    <s v="WONG KENNETH K &amp; MARY C S"/>
    <m/>
    <s v="3405 FERRY ST, Unit A"/>
    <x v="4"/>
    <s v="Single-family detached"/>
    <x v="0"/>
    <m/>
    <x v="0"/>
    <m/>
  </r>
  <r>
    <n v="3182"/>
    <x v="0"/>
    <n v="4"/>
    <n v="6212"/>
    <n v="1"/>
    <d v="2005-05-13T00:00:00"/>
    <s v="Single Family Dwelling"/>
    <n v="1"/>
    <s v="Churchill Area Neighbors"/>
    <n v="4221032"/>
    <n v="873972"/>
    <m/>
    <m/>
    <s v="BAKER DAVID &amp; LISA"/>
    <m/>
    <s v="2313 ROLLIE LP"/>
    <x v="4"/>
    <s v="Single-family detached"/>
    <x v="0"/>
    <m/>
    <x v="0"/>
    <m/>
  </r>
  <r>
    <n v="3183"/>
    <x v="0"/>
    <n v="5"/>
    <n v="1358"/>
    <n v="1"/>
    <d v="2005-05-13T00:00:00"/>
    <s v="Single Family Dwelling"/>
    <n v="1"/>
    <s v="Industrial Corridor Community Organization"/>
    <n v="4220652"/>
    <n v="901898"/>
    <m/>
    <m/>
    <s v="APPLEMAN JEAN"/>
    <m/>
    <s v="29980 CAROL AVE"/>
    <x v="4"/>
    <s v="Single-family detached"/>
    <x v="0"/>
    <m/>
    <x v="0"/>
    <m/>
  </r>
  <r>
    <n v="3184"/>
    <x v="0"/>
    <n v="5"/>
    <n v="1616"/>
    <n v="1"/>
    <d v="2005-05-16T00:00:00"/>
    <s v="Single Family Dwelling"/>
    <n v="1"/>
    <s v="Santa Clara Community Organization"/>
    <n v="4228849"/>
    <n v="901694"/>
    <m/>
    <m/>
    <s v="BREEDEN BROS INC--DUPLICATE"/>
    <m/>
    <s v="3233 CINDY ST"/>
    <x v="4"/>
    <s v="Single-family detached"/>
    <x v="0"/>
    <m/>
    <x v="0"/>
    <m/>
  </r>
  <r>
    <n v="3185"/>
    <x v="0"/>
    <n v="5"/>
    <n v="1800"/>
    <n v="1"/>
    <d v="2005-05-16T00:00:00"/>
    <s v="Single Family Dwelling"/>
    <n v="1"/>
    <s v="Santa Clara Community Organization"/>
    <n v="4226313"/>
    <n v="908766"/>
    <m/>
    <m/>
    <s v="BRUCE WIECHERT CUSTOM HOMES"/>
    <m/>
    <s v="4640 ALTURA ST"/>
    <x v="4"/>
    <s v="Single-family detached"/>
    <x v="0"/>
    <m/>
    <x v="0"/>
    <m/>
  </r>
  <r>
    <n v="3186"/>
    <x v="0"/>
    <n v="5"/>
    <n v="1184"/>
    <n v="1"/>
    <d v="2005-05-18T00:00:00"/>
    <s v="Single Family Dwelling"/>
    <n v="1"/>
    <s v="Churchill Area Neighbors"/>
    <n v="4224048"/>
    <n v="870247"/>
    <m/>
    <m/>
    <s v="BREEDEN BROS INC"/>
    <m/>
    <s v="3350 BENTLEY AVE"/>
    <x v="4"/>
    <s v="Single-family detached"/>
    <x v="0"/>
    <m/>
    <x v="0"/>
    <m/>
  </r>
  <r>
    <n v="3187"/>
    <x v="0"/>
    <n v="5"/>
    <n v="1619"/>
    <n v="1"/>
    <d v="2005-05-18T00:00:00"/>
    <s v="Duplex or 2-Family Hs"/>
    <n v="2"/>
    <s v="Santa Clara Community Organization"/>
    <n v="4228724"/>
    <n v="901586"/>
    <m/>
    <m/>
    <s v="BREEDEN BROS INC--DUPLICATE"/>
    <m/>
    <s v="3224 CINDY ST"/>
    <x v="4"/>
    <s v="Two to four units"/>
    <x v="1"/>
    <m/>
    <x v="0"/>
    <m/>
  </r>
  <r>
    <n v="3188"/>
    <x v="0"/>
    <n v="5"/>
    <n v="1680"/>
    <n v="1"/>
    <d v="2005-05-19T00:00:00"/>
    <s v="Single Family Dwelling"/>
    <n v="1"/>
    <s v="Santa Clara Community Organization"/>
    <n v="4226630"/>
    <n v="908548"/>
    <m/>
    <s v="Mascord 22148"/>
    <s v="BRUCE WIECHERT CUSTOM HOMES"/>
    <m/>
    <s v="121 WATERSTONE DR"/>
    <x v="4"/>
    <s v="Single-family detached"/>
    <x v="0"/>
    <m/>
    <x v="0"/>
    <m/>
  </r>
  <r>
    <n v="3189"/>
    <x v="0"/>
    <n v="4"/>
    <n v="5614"/>
    <n v="1"/>
    <d v="2005-05-20T00:00:00"/>
    <s v="Single Family Dwelling"/>
    <n v="1"/>
    <s v="Active Bethel Citizens"/>
    <n v="4212486"/>
    <n v="891537"/>
    <m/>
    <m/>
    <s v="B H ANDERSON CONSTRUCTION"/>
    <m/>
    <s v="5575 LANCELOT WAY"/>
    <x v="4"/>
    <s v="Single-family detached"/>
    <x v="0"/>
    <m/>
    <x v="0"/>
    <m/>
  </r>
  <r>
    <n v="3190"/>
    <x v="0"/>
    <n v="4"/>
    <n v="5639"/>
    <n v="1"/>
    <d v="2005-05-20T00:00:00"/>
    <s v="Secondary Dwelling Unit"/>
    <n v="1"/>
    <s v="Amazon Neighbors Association"/>
    <n v="4243074"/>
    <n v="870878"/>
    <m/>
    <m/>
    <s v="SCHIRMER CAROL ELAINE"/>
    <m/>
    <s v="2773 KINCAID ST, Unit A"/>
    <x v="4"/>
    <s v="Single-family detached"/>
    <x v="0"/>
    <m/>
    <x v="0"/>
    <m/>
  </r>
  <r>
    <n v="3191"/>
    <x v="0"/>
    <n v="4"/>
    <n v="5740"/>
    <n v="1"/>
    <d v="2005-05-20T00:00:00"/>
    <s v="Single Family Dwelling"/>
    <n v="1"/>
    <s v="Active Bethel Citizens"/>
    <n v="4212527"/>
    <n v="891535"/>
    <m/>
    <m/>
    <s v="B H ANDERSON CONSTRUCTION"/>
    <m/>
    <s v="5567 LANCELOT WAY"/>
    <x v="4"/>
    <s v="Single-family detached"/>
    <x v="0"/>
    <m/>
    <x v="0"/>
    <m/>
  </r>
  <r>
    <n v="3192"/>
    <x v="0"/>
    <n v="4"/>
    <n v="6267"/>
    <n v="1"/>
    <d v="2005-05-20T00:00:00"/>
    <s v="Single Family Dwelling"/>
    <n v="1"/>
    <s v="Active Bethel Citizens"/>
    <n v="4212443"/>
    <n v="891538"/>
    <m/>
    <m/>
    <s v="B H ANDERSON CONSTRUCTION"/>
    <m/>
    <s v="5593 LANCELOT WAY"/>
    <x v="4"/>
    <s v="Single-family detached"/>
    <x v="0"/>
    <m/>
    <x v="0"/>
    <m/>
  </r>
  <r>
    <n v="3193"/>
    <x v="0"/>
    <n v="5"/>
    <n v="1683"/>
    <n v="1"/>
    <d v="2005-05-20T00:00:00"/>
    <s v="Single Family Dwelling"/>
    <n v="1"/>
    <s v="Crest Drive Citizens Association"/>
    <n v="4237082"/>
    <n v="867023"/>
    <m/>
    <m/>
    <s v="RODENHUIS JUDY"/>
    <m/>
    <s v="453 DELLWOOD DR"/>
    <x v="4"/>
    <s v="Single-family detached"/>
    <x v="0"/>
    <m/>
    <x v="0"/>
    <m/>
  </r>
  <r>
    <n v="3194"/>
    <x v="0"/>
    <n v="5"/>
    <n v="1764"/>
    <n v="1"/>
    <d v="2005-05-20T00:00:00"/>
    <s v="Single Family Dwelling"/>
    <n v="1"/>
    <s v="Churchill Area Neighbors"/>
    <n v="4228130"/>
    <n v="869513"/>
    <m/>
    <m/>
    <s v="A J BRANDT CONSTRUCTION"/>
    <m/>
    <s v="3117 HERALD LN"/>
    <x v="4"/>
    <s v="Single-family detached"/>
    <x v="0"/>
    <m/>
    <x v="0"/>
    <m/>
  </r>
  <r>
    <n v="3195"/>
    <x v="0"/>
    <n v="5"/>
    <n v="1772"/>
    <n v="1"/>
    <d v="2005-05-20T00:00:00"/>
    <s v="Single Family Dwelling"/>
    <n v="1"/>
    <s v="Active Bethel Citizens"/>
    <n v="4221438"/>
    <n v="889033"/>
    <m/>
    <m/>
    <s v="BOONE CHARLES &amp; CAROL"/>
    <m/>
    <s v="1303 RUTLEDGE ST"/>
    <x v="4"/>
    <s v="Single-family detached"/>
    <x v="0"/>
    <m/>
    <x v="0"/>
    <m/>
  </r>
  <r>
    <n v="3196"/>
    <x v="0"/>
    <n v="5"/>
    <n v="1854"/>
    <n v="1"/>
    <d v="2005-05-20T00:00:00"/>
    <s v="Single Family Dwelling"/>
    <n v="1"/>
    <s v="Cal Young Neighborhood Association"/>
    <n v="4239417"/>
    <n v="888375"/>
    <m/>
    <m/>
    <s v="SMITH DAVID E"/>
    <m/>
    <s v="1286 BRICKLEY RD"/>
    <x v="4"/>
    <s v="Single-family detached"/>
    <x v="0"/>
    <m/>
    <x v="0"/>
    <m/>
  </r>
  <r>
    <n v="3197"/>
    <x v="0"/>
    <n v="5"/>
    <n v="1858"/>
    <n v="1"/>
    <d v="2005-05-20T00:00:00"/>
    <s v="Single Family Dwelling"/>
    <n v="1"/>
    <s v="Cal Young Neighborhood Association"/>
    <n v="4239391"/>
    <n v="888226"/>
    <m/>
    <m/>
    <s v="SMITH DAVID E"/>
    <m/>
    <s v="1274 BRICKLEY RD"/>
    <x v="4"/>
    <s v="Single-family detached"/>
    <x v="0"/>
    <m/>
    <x v="0"/>
    <m/>
  </r>
  <r>
    <n v="3198"/>
    <x v="0"/>
    <n v="5"/>
    <n v="2340"/>
    <n v="1"/>
    <d v="2005-05-20T00:00:00"/>
    <s v="Mfg Home Park or Court"/>
    <n v="1"/>
    <s v="Active Bethel Citizens"/>
    <n v="4220215"/>
    <n v="885248"/>
    <m/>
    <m/>
    <s v="ROOSEVELT ACRES LLC"/>
    <s v="HERNANDEZ JUANITA"/>
    <s v="4175 FERGUS AVE, Unit 1"/>
    <x v="4"/>
    <s v="Single-family detached"/>
    <x v="0"/>
    <m/>
    <x v="0"/>
    <m/>
  </r>
  <r>
    <n v="3199"/>
    <x v="0"/>
    <n v="5"/>
    <n v="1713"/>
    <n v="1"/>
    <d v="2005-05-23T00:00:00"/>
    <s v="Single Family Dwelling"/>
    <n v="1"/>
    <s v="Churchill Area Neighbors"/>
    <n v="4227807"/>
    <n v="869315"/>
    <m/>
    <m/>
    <s v="GANSEN CONSTRUCTION"/>
    <m/>
    <s v="3206 JAYHAWK CT"/>
    <x v="4"/>
    <s v="Single-family detached"/>
    <x v="0"/>
    <m/>
    <x v="0"/>
    <m/>
  </r>
  <r>
    <n v="3200"/>
    <x v="0"/>
    <n v="5"/>
    <n v="1798"/>
    <n v="1"/>
    <d v="2005-05-23T00:00:00"/>
    <s v="Single Family Dwelling"/>
    <n v="1"/>
    <s v="Cal Young Neighborhood Association"/>
    <n v="4238401"/>
    <n v="892584"/>
    <m/>
    <m/>
    <s v="WALTER CUSTOM HOMES"/>
    <m/>
    <s v="1126 SKYLARK LN"/>
    <x v="4"/>
    <s v="Single-family detached"/>
    <x v="0"/>
    <m/>
    <x v="0"/>
    <m/>
  </r>
  <r>
    <n v="3201"/>
    <x v="0"/>
    <n v="5"/>
    <n v="1998"/>
    <n v="1"/>
    <d v="2005-05-23T00:00:00"/>
    <s v="Single Family Dwelling"/>
    <n v="1"/>
    <s v="Santa Clara Community Organization"/>
    <n v="4232450"/>
    <n v="899763"/>
    <m/>
    <m/>
    <s v="EVANS AARON M &amp; KERRI E"/>
    <m/>
    <s v="483 GERALD AVE"/>
    <x v="4"/>
    <s v="Single-family detached"/>
    <x v="0"/>
    <m/>
    <x v="0"/>
    <m/>
  </r>
  <r>
    <n v="3202"/>
    <x v="0"/>
    <n v="5"/>
    <n v="458"/>
    <n v="1"/>
    <d v="2005-05-24T00:00:00"/>
    <s v="Duplex or 2-Family Hs"/>
    <n v="2"/>
    <s v="South University Neighborhood Association"/>
    <n v="4242357"/>
    <n v="873133"/>
    <m/>
    <m/>
    <s v="201 L L C"/>
    <m/>
    <s v="719 E 24TH AVE"/>
    <x v="4"/>
    <s v="Two to four units"/>
    <x v="1"/>
    <s v="BP indicates a SFD was added and attached to existing dwelling to create duplex."/>
    <x v="1"/>
    <s v="Yes"/>
  </r>
  <r>
    <n v="3203"/>
    <x v="0"/>
    <n v="5"/>
    <n v="646"/>
    <n v="1"/>
    <d v="2005-05-24T00:00:00"/>
    <s v="Single Family Dwelling"/>
    <n v="1"/>
    <s v="Cal Young Neighborhood Association"/>
    <n v="4239549"/>
    <n v="887665"/>
    <m/>
    <m/>
    <s v="COGSWELL CURT M &amp; HELEN M"/>
    <m/>
    <s v="1212 CRENSHAW RD"/>
    <x v="4"/>
    <s v="Single-family detached"/>
    <x v="0"/>
    <m/>
    <x v="0"/>
    <m/>
  </r>
  <r>
    <n v="3204"/>
    <x v="0"/>
    <n v="5"/>
    <n v="1535"/>
    <n v="1"/>
    <d v="2005-05-24T00:00:00"/>
    <s v="Single Family Dwelling"/>
    <n v="1"/>
    <s v="Santa Clara Community Organization"/>
    <n v="4226705"/>
    <n v="908545"/>
    <m/>
    <s v="Mascord 2262A"/>
    <s v="BRUCE WIECHERT CUSTOM HOMES"/>
    <m/>
    <s v="115 WATERSTONE DR"/>
    <x v="4"/>
    <s v="Single-family detached"/>
    <x v="0"/>
    <m/>
    <x v="0"/>
    <m/>
  </r>
  <r>
    <n v="3205"/>
    <x v="0"/>
    <n v="5"/>
    <n v="1750"/>
    <n v="1"/>
    <d v="2005-05-24T00:00:00"/>
    <s v="Single Family Dwelling"/>
    <n v="1"/>
    <s v="Northeast Neighbors"/>
    <n v="4243262"/>
    <n v="897281"/>
    <m/>
    <m/>
    <s v="MELTEBEKE CONSTRUCTION DBA"/>
    <m/>
    <s v="3265 LAKE CREST DR"/>
    <x v="4"/>
    <s v="Single-family detached"/>
    <x v="0"/>
    <m/>
    <x v="0"/>
    <m/>
  </r>
  <r>
    <n v="3206"/>
    <x v="0"/>
    <n v="5"/>
    <n v="1801"/>
    <n v="1"/>
    <d v="2005-05-24T00:00:00"/>
    <s v="Single Family Dwelling"/>
    <n v="1"/>
    <s v="Harlow Neighbors"/>
    <n v="4250522"/>
    <n v="889004"/>
    <m/>
    <m/>
    <s v="MELTEBEKE CONSTRUCTION DBA"/>
    <m/>
    <s v="1193 REGENCY DR"/>
    <x v="4"/>
    <s v="Single-family detached"/>
    <x v="0"/>
    <m/>
    <x v="0"/>
    <m/>
  </r>
  <r>
    <n v="3207"/>
    <x v="0"/>
    <n v="5"/>
    <n v="2157"/>
    <n v="1"/>
    <d v="2005-05-24T00:00:00"/>
    <s v="Mfg Home - Not in a Park"/>
    <n v="1"/>
    <s v="Active Bethel Citizens"/>
    <n v="4214821"/>
    <n v="890085"/>
    <m/>
    <s v="West Eugene Village"/>
    <s v="FUQUA HOMES DESIGN CENTER"/>
    <m/>
    <s v="5421 OLYMPIC CIR"/>
    <x v="4"/>
    <s v="Single-family detached"/>
    <x v="0"/>
    <m/>
    <x v="0"/>
    <m/>
  </r>
  <r>
    <n v="3208"/>
    <x v="0"/>
    <n v="5"/>
    <n v="2567"/>
    <n v="1"/>
    <d v="2005-05-26T00:00:00"/>
    <s v="Mfg Home Park or Court"/>
    <n v="1"/>
    <s v="Active Bethel Citizens"/>
    <n v="4215373"/>
    <n v="886215"/>
    <m/>
    <s v="Royal Oaks"/>
    <s v="ROYAL OAKS MOBILE PARK"/>
    <s v="KOUNS ANETHA BAXTER TE"/>
    <s v="4900 ROYAL AVE, Unit 71"/>
    <x v="4"/>
    <s v="Single-family detached"/>
    <x v="0"/>
    <m/>
    <x v="0"/>
    <m/>
  </r>
  <r>
    <n v="3209"/>
    <x v="0"/>
    <n v="5"/>
    <n v="2647"/>
    <n v="1"/>
    <d v="2005-05-26T00:00:00"/>
    <s v="Mfg Home Park or Court"/>
    <n v="1"/>
    <s v="Santa Clara Community Organization"/>
    <n v="4224421"/>
    <n v="898087"/>
    <m/>
    <m/>
    <s v="FORWARD INVESTMENTS INC"/>
    <m/>
    <s v="2447 BLUE BOY LN"/>
    <x v="4"/>
    <s v="Single-family detached"/>
    <x v="0"/>
    <m/>
    <x v="0"/>
    <m/>
  </r>
  <r>
    <n v="3210"/>
    <x v="0"/>
    <n v="5"/>
    <n v="2026"/>
    <n v="1"/>
    <d v="2005-05-31T00:00:00"/>
    <s v="Single Family Dwelling"/>
    <n v="1"/>
    <s v="Santa Clara Community Organization"/>
    <n v="4228261"/>
    <n v="909045"/>
    <m/>
    <m/>
    <s v="PRODEN RICK S"/>
    <m/>
    <s v="4860 SEDONA DR"/>
    <x v="4"/>
    <s v="Single-family detached"/>
    <x v="0"/>
    <m/>
    <x v="0"/>
    <m/>
  </r>
  <r>
    <n v="3211"/>
    <x v="0"/>
    <n v="5"/>
    <n v="2027"/>
    <n v="1"/>
    <d v="2005-05-31T00:00:00"/>
    <s v="Single Family Dwelling"/>
    <n v="1"/>
    <s v="Santa Clara Community Organization"/>
    <n v="4228190"/>
    <n v="909047"/>
    <m/>
    <m/>
    <s v="PRODEN RICK S"/>
    <m/>
    <s v="4866 SEDONA DR"/>
    <x v="4"/>
    <s v="Single-family detached"/>
    <x v="0"/>
    <m/>
    <x v="0"/>
    <m/>
  </r>
  <r>
    <n v="3212"/>
    <x v="0"/>
    <n v="5"/>
    <n v="2201"/>
    <n v="1"/>
    <d v="2005-06-01T00:00:00"/>
    <s v="Mfg Home - Not in a Park"/>
    <n v="1"/>
    <s v="Active Bethel Citizens"/>
    <n v="4214622"/>
    <n v="890213"/>
    <m/>
    <m/>
    <s v="FUQUA HOMES DESIGN CENTER"/>
    <m/>
    <s v="1645 SILVERWATER LN"/>
    <x v="4"/>
    <s v="Single-family detached"/>
    <x v="0"/>
    <m/>
    <x v="0"/>
    <m/>
  </r>
  <r>
    <n v="3213"/>
    <x v="0"/>
    <n v="5"/>
    <n v="1366"/>
    <n v="1"/>
    <d v="2005-06-02T00:00:00"/>
    <s v="Single Family Dwelling"/>
    <n v="1"/>
    <s v="Active Bethel Citizens"/>
    <n v="4213892"/>
    <n v="885728"/>
    <m/>
    <m/>
    <s v="HAYDEN ENTERPRISES INC"/>
    <m/>
    <s v="604 MURIN ST"/>
    <x v="4"/>
    <s v="Single-family detached"/>
    <x v="0"/>
    <m/>
    <x v="0"/>
    <m/>
  </r>
  <r>
    <n v="3214"/>
    <x v="0"/>
    <n v="5"/>
    <n v="2085"/>
    <n v="1"/>
    <d v="2005-06-02T00:00:00"/>
    <s v="Single Family Dwelling"/>
    <n v="1"/>
    <s v="Cal Young Neighborhood Association"/>
    <n v="4239471"/>
    <n v="888224"/>
    <m/>
    <m/>
    <s v="SMITH JEANN LOUISE TE"/>
    <m/>
    <s v="1278 BRICKLEY RD"/>
    <x v="4"/>
    <s v="Single-family detached"/>
    <x v="0"/>
    <m/>
    <x v="0"/>
    <m/>
  </r>
  <r>
    <n v="3215"/>
    <x v="0"/>
    <n v="4"/>
    <n v="5622"/>
    <n v="1"/>
    <d v="2005-06-03T00:00:00"/>
    <s v="Single Family Dwelling"/>
    <n v="1"/>
    <s v="Active Bethel Citizens"/>
    <n v="4212493"/>
    <n v="891724"/>
    <m/>
    <m/>
    <s v="B H ANDERSON CONSTRUCTION"/>
    <m/>
    <s v="5586 KING ARTHUR CT"/>
    <x v="4"/>
    <s v="Single-family detached"/>
    <x v="0"/>
    <m/>
    <x v="0"/>
    <m/>
  </r>
  <r>
    <n v="3216"/>
    <x v="0"/>
    <n v="4"/>
    <n v="5744"/>
    <n v="1"/>
    <d v="2005-06-03T00:00:00"/>
    <s v="Single Family Dwelling"/>
    <n v="1"/>
    <s v="Active Bethel Citizens"/>
    <n v="4212449"/>
    <n v="891721"/>
    <m/>
    <m/>
    <s v="B H ANDERSON CONSTRUCTION"/>
    <m/>
    <s v="5594 KING ARTHUR CT"/>
    <x v="4"/>
    <s v="Single-family detached"/>
    <x v="0"/>
    <m/>
    <x v="0"/>
    <m/>
  </r>
  <r>
    <n v="3217"/>
    <x v="0"/>
    <n v="5"/>
    <n v="1788"/>
    <n v="1"/>
    <d v="2005-06-03T00:00:00"/>
    <s v="Single Family Dwelling"/>
    <n v="1"/>
    <s v="Churchill Area Neighbors"/>
    <n v="4229328"/>
    <n v="869498"/>
    <m/>
    <m/>
    <s v="HAZELL BRET"/>
    <m/>
    <s v="2613 BLACKTAIL DR"/>
    <x v="4"/>
    <s v="Single-family detached"/>
    <x v="0"/>
    <m/>
    <x v="0"/>
    <m/>
  </r>
  <r>
    <n v="3218"/>
    <x v="0"/>
    <n v="5"/>
    <n v="1965"/>
    <n v="1"/>
    <d v="2005-06-03T00:00:00"/>
    <s v="Single Family Dwelling"/>
    <n v="1"/>
    <s v="Santa Clara Community Organization"/>
    <n v="4222535"/>
    <n v="902694"/>
    <m/>
    <m/>
    <s v="IVERSON &amp; CO INC"/>
    <m/>
    <s v="3419 GOLDBERRY LN"/>
    <x v="4"/>
    <s v="Single-family detached"/>
    <x v="0"/>
    <m/>
    <x v="0"/>
    <m/>
  </r>
  <r>
    <n v="3219"/>
    <x v="0"/>
    <n v="5"/>
    <n v="1966"/>
    <n v="1"/>
    <d v="2005-06-03T00:00:00"/>
    <s v="Single Family Dwelling"/>
    <n v="1"/>
    <s v="Santa Clara Community Organization"/>
    <n v="4222378"/>
    <n v="902536"/>
    <m/>
    <m/>
    <s v="IVERSON &amp; CO INC"/>
    <m/>
    <s v="3412 GOLDBERRY LN"/>
    <x v="4"/>
    <s v="Single-family detached"/>
    <x v="0"/>
    <m/>
    <x v="0"/>
    <m/>
  </r>
  <r>
    <n v="3220"/>
    <x v="0"/>
    <n v="5"/>
    <n v="2090"/>
    <n v="1"/>
    <d v="2005-06-03T00:00:00"/>
    <s v="Single Family Dwelling"/>
    <n v="1"/>
    <s v="Santa Clara Community Organization"/>
    <n v="4222569"/>
    <n v="902428"/>
    <m/>
    <s v="River Road Plan 23.1R"/>
    <s v="IVERSON &amp; CO INC"/>
    <m/>
    <s v="1345 CHARDONNAY LN"/>
    <x v="4"/>
    <s v="Single-family detached"/>
    <x v="0"/>
    <m/>
    <x v="0"/>
    <m/>
  </r>
  <r>
    <n v="3221"/>
    <x v="0"/>
    <n v="5"/>
    <n v="2136"/>
    <n v="1"/>
    <d v="2005-06-03T00:00:00"/>
    <s v="Single Family Dwelling"/>
    <n v="1"/>
    <s v="Santa Clara Community Organization"/>
    <n v="4222520"/>
    <n v="902425"/>
    <m/>
    <s v="River Road Plan 21R"/>
    <s v="IVERSON &amp; CO INC"/>
    <m/>
    <s v="1349 CHARDONNAY LN"/>
    <x v="4"/>
    <s v="Single-family detached"/>
    <x v="0"/>
    <m/>
    <x v="0"/>
    <m/>
  </r>
  <r>
    <n v="3222"/>
    <x v="0"/>
    <n v="5"/>
    <n v="1749"/>
    <n v="1"/>
    <d v="2005-06-06T00:00:00"/>
    <s v="Single Family Dwelling"/>
    <n v="1"/>
    <s v="Santa Clara Community Organization"/>
    <n v="4226544"/>
    <n v="908416"/>
    <m/>
    <m/>
    <s v="WIECHERT BRUCE"/>
    <m/>
    <s v="138 WATERSTONE DR"/>
    <x v="4"/>
    <s v="Single-family detached"/>
    <x v="0"/>
    <m/>
    <x v="0"/>
    <m/>
  </r>
  <r>
    <n v="3223"/>
    <x v="0"/>
    <n v="5"/>
    <n v="1974"/>
    <n v="1"/>
    <d v="2005-06-06T00:00:00"/>
    <s v="Duplex or 2-Family Hs"/>
    <n v="2"/>
    <s v="Santa Clara Community Organization"/>
    <n v="4232716"/>
    <n v="898458"/>
    <m/>
    <m/>
    <s v="MCBETH BUILDERS INC"/>
    <m/>
    <s v="524 HELEN ST"/>
    <x v="4"/>
    <s v="Two to four units"/>
    <x v="1"/>
    <m/>
    <x v="0"/>
    <m/>
  </r>
  <r>
    <n v="3224"/>
    <x v="0"/>
    <n v="5"/>
    <n v="1976"/>
    <n v="1"/>
    <d v="2005-06-06T00:00:00"/>
    <s v="Duplex or 2-Family Hs"/>
    <n v="2"/>
    <s v="Santa Clara Community Organization"/>
    <n v="4232792"/>
    <n v="898457"/>
    <m/>
    <m/>
    <s v="MCBETH BUILDERS INC"/>
    <m/>
    <s v="538 HELEN ST"/>
    <x v="4"/>
    <s v="Two to four units"/>
    <x v="1"/>
    <m/>
    <x v="0"/>
    <m/>
  </r>
  <r>
    <n v="3225"/>
    <x v="0"/>
    <n v="5"/>
    <n v="2149"/>
    <n v="1"/>
    <d v="2005-06-06T00:00:00"/>
    <s v="Single Family Dwelling"/>
    <n v="1"/>
    <s v="Churchill Area Neighbors"/>
    <n v="4227664"/>
    <n v="868864"/>
    <m/>
    <m/>
    <s v="MADDEN JOHN &amp; NORINE"/>
    <m/>
    <s v="3229 BLACKTAIL DR"/>
    <x v="4"/>
    <s v="Single-family detached"/>
    <x v="0"/>
    <m/>
    <x v="0"/>
    <m/>
  </r>
  <r>
    <n v="3226"/>
    <x v="0"/>
    <n v="5"/>
    <n v="2177"/>
    <n v="1"/>
    <d v="2005-06-06T00:00:00"/>
    <s v="Secondary Dwelling Unit"/>
    <n v="1"/>
    <s v="Crest Drive Citizens Association"/>
    <n v="4234621"/>
    <n v="870980"/>
    <s v="Single Family Dwelling"/>
    <m/>
    <s v="DOWNEY SCOTT J"/>
    <m/>
    <s v="1165 MCLEAN BLVD, Unit A"/>
    <x v="4"/>
    <s v="Single-family detached"/>
    <x v="0"/>
    <s v="count as SDU_x000a_changed proposed BPR code to SDU from SDU and change multi-use code from SDU to SFD"/>
    <x v="0"/>
    <m/>
  </r>
  <r>
    <n v="3227"/>
    <x v="0"/>
    <n v="5"/>
    <n v="1982"/>
    <n v="1"/>
    <d v="2005-06-07T00:00:00"/>
    <s v="Single Family Dwelling"/>
    <n v="1"/>
    <s v="Churchill Area Neighbors"/>
    <n v="4220972"/>
    <n v="873970"/>
    <m/>
    <m/>
    <s v="PADDOCK CONSTRUCTION DBA"/>
    <m/>
    <s v="2305 ROLLIE LP"/>
    <x v="4"/>
    <s v="Single-family detached"/>
    <x v="0"/>
    <m/>
    <x v="0"/>
    <m/>
  </r>
  <r>
    <n v="3228"/>
    <x v="0"/>
    <n v="5"/>
    <n v="2224"/>
    <n v="1"/>
    <d v="2005-06-07T00:00:00"/>
    <s v="Single Family Dwelling"/>
    <n v="1"/>
    <s v="Santa Clara Community Organization"/>
    <n v="4226306"/>
    <n v="908693"/>
    <m/>
    <m/>
    <s v="WIECHERT BRUCE"/>
    <m/>
    <s v="4630 ALTURA ST"/>
    <x v="4"/>
    <s v="Single-family detached"/>
    <x v="0"/>
    <m/>
    <x v="0"/>
    <m/>
  </r>
  <r>
    <n v="3229"/>
    <x v="0"/>
    <n v="5"/>
    <n v="1962"/>
    <n v="1"/>
    <d v="2005-06-08T00:00:00"/>
    <s v="Single Family Dwelling"/>
    <n v="1"/>
    <s v="Churchill Area Neighbors"/>
    <n v="4227915"/>
    <n v="868605"/>
    <m/>
    <m/>
    <s v="HEITMAN CUSTOM HOMES"/>
    <m/>
    <s v="3158 BLACKTAIL DR"/>
    <x v="4"/>
    <s v="Single-family detached"/>
    <x v="0"/>
    <m/>
    <x v="0"/>
    <m/>
  </r>
  <r>
    <n v="3230"/>
    <x v="0"/>
    <n v="5"/>
    <n v="2152"/>
    <n v="1"/>
    <d v="2005-06-08T00:00:00"/>
    <s v="Single Family Dwelling"/>
    <n v="1"/>
    <s v="Santa Clara Community Organization"/>
    <n v="4232195"/>
    <n v="899883"/>
    <m/>
    <m/>
    <s v="RUHOFF HOMEBUILDERS INC"/>
    <m/>
    <s v="403 SALTY WAY"/>
    <x v="4"/>
    <s v="Single-family detached"/>
    <x v="0"/>
    <m/>
    <x v="0"/>
    <m/>
  </r>
  <r>
    <n v="3231"/>
    <x v="0"/>
    <n v="5"/>
    <n v="252"/>
    <n v="1"/>
    <d v="2005-06-09T00:00:00"/>
    <s v="Duplex or 2-Family Hs"/>
    <n v="2"/>
    <s v="Santa Clara Community Organization"/>
    <n v="4232698"/>
    <n v="898269"/>
    <m/>
    <m/>
    <s v="RAKOCZY/WELKER ENTERPRISES"/>
    <m/>
    <s v="478 HELEN ST"/>
    <x v="4"/>
    <s v="Two to four units"/>
    <x v="1"/>
    <m/>
    <x v="0"/>
    <m/>
  </r>
  <r>
    <n v="3232"/>
    <x v="0"/>
    <n v="5"/>
    <n v="1089"/>
    <n v="1"/>
    <d v="2005-06-09T00:00:00"/>
    <s v="Single Family Dwelling"/>
    <n v="1"/>
    <s v="Cal Young Neighborhood Association"/>
    <n v="4242936"/>
    <n v="889496"/>
    <m/>
    <m/>
    <s v="OREGON ESTATES LLC"/>
    <m/>
    <s v="1474 ARONDO CT"/>
    <x v="4"/>
    <s v="Single-family detached"/>
    <x v="0"/>
    <m/>
    <x v="0"/>
    <m/>
  </r>
  <r>
    <n v="3233"/>
    <x v="0"/>
    <n v="5"/>
    <n v="1306"/>
    <n v="1"/>
    <d v="2005-06-09T00:00:00"/>
    <s v="Single Family Dwelling"/>
    <n v="1"/>
    <s v="Churchill Area Neighbors"/>
    <n v="4223256"/>
    <n v="870852"/>
    <m/>
    <s v="Mascord 2713B"/>
    <s v="STANGLAND CONSTRUCTION INC"/>
    <m/>
    <s v="2969 SUMMIT TERRACE DR"/>
    <x v="4"/>
    <s v="Single-family detached"/>
    <x v="0"/>
    <m/>
    <x v="0"/>
    <m/>
  </r>
  <r>
    <n v="3234"/>
    <x v="0"/>
    <n v="5"/>
    <n v="1480"/>
    <n v="1"/>
    <d v="2005-06-09T00:00:00"/>
    <s v="Single Family Dwelling"/>
    <n v="1"/>
    <s v="Churchill Area Neighbors"/>
    <n v="4229699"/>
    <n v="870271"/>
    <m/>
    <m/>
    <s v="REZAEE SHAHRAM"/>
    <m/>
    <s v="2541 RIDGEMONT DR"/>
    <x v="4"/>
    <s v="Single-family detached"/>
    <x v="0"/>
    <m/>
    <x v="0"/>
    <m/>
  </r>
  <r>
    <n v="3235"/>
    <x v="0"/>
    <n v="5"/>
    <n v="2294"/>
    <n v="1"/>
    <d v="2005-06-09T00:00:00"/>
    <s v="Single Family Dwelling"/>
    <n v="1"/>
    <s v="Northeast Neighbors"/>
    <n v="4246414"/>
    <n v="896531"/>
    <m/>
    <s v="Hayden Plan 2"/>
    <s v="HAYDEN ENTERPRISES INC"/>
    <m/>
    <s v="2509 MOUNTAIN TER"/>
    <x v="4"/>
    <s v="Single-family detached"/>
    <x v="0"/>
    <m/>
    <x v="0"/>
    <m/>
  </r>
  <r>
    <n v="3236"/>
    <x v="0"/>
    <n v="5"/>
    <n v="1898"/>
    <n v="1"/>
    <d v="2005-06-10T00:00:00"/>
    <s v="Single Family Dwelling"/>
    <n v="1"/>
    <s v="Churchill Area Neighbors"/>
    <n v="4228893"/>
    <n v="869336"/>
    <m/>
    <m/>
    <s v="ORMSBY LARRY"/>
    <m/>
    <s v="2775 BLACKTAIL DR"/>
    <x v="4"/>
    <s v="Single-family detached"/>
    <x v="0"/>
    <m/>
    <x v="0"/>
    <m/>
  </r>
  <r>
    <n v="3237"/>
    <x v="0"/>
    <n v="5"/>
    <n v="2206"/>
    <n v="1"/>
    <d v="2005-06-10T00:00:00"/>
    <s v="Single Family Dwelling"/>
    <n v="1"/>
    <s v="Churchill Area Neighbors"/>
    <n v="4223542"/>
    <n v="869044"/>
    <m/>
    <m/>
    <s v="GANSEN CONSTRUCTION"/>
    <m/>
    <s v="3163 SUMMIT SKY BLVD"/>
    <x v="4"/>
    <s v="Single-family detached"/>
    <x v="0"/>
    <m/>
    <x v="0"/>
    <m/>
  </r>
  <r>
    <n v="3238"/>
    <x v="0"/>
    <n v="5"/>
    <n v="1929"/>
    <n v="1"/>
    <d v="2005-06-13T00:00:00"/>
    <s v="Single Family Dwelling"/>
    <n v="1"/>
    <s v="Northeast Neighbors"/>
    <n v="4250287"/>
    <n v="894027"/>
    <m/>
    <m/>
    <s v="ANSLOW &amp; DEGENEAULT"/>
    <m/>
    <s v="2610 CUMBERLAND DR"/>
    <x v="4"/>
    <s v="Single-family detached"/>
    <x v="0"/>
    <m/>
    <x v="0"/>
    <m/>
  </r>
  <r>
    <n v="3239"/>
    <x v="0"/>
    <n v="5"/>
    <n v="2011"/>
    <n v="1"/>
    <d v="2005-06-13T00:00:00"/>
    <s v="Single Family Dwelling"/>
    <n v="1"/>
    <s v="Northeast Neighbors"/>
    <n v="4250277"/>
    <n v="894436"/>
    <m/>
    <m/>
    <s v="FUTURE B HOMES INC"/>
    <m/>
    <s v="2656 CUMBERLAND DR"/>
    <x v="4"/>
    <s v="Single-family detached"/>
    <x v="0"/>
    <m/>
    <x v="0"/>
    <m/>
  </r>
  <r>
    <n v="3240"/>
    <x v="0"/>
    <n v="5"/>
    <n v="2234"/>
    <n v="1"/>
    <d v="2005-06-13T00:00:00"/>
    <s v="Single Family Dwelling"/>
    <n v="1"/>
    <s v="Santa Clara Community Organization"/>
    <n v="4223397"/>
    <n v="898979"/>
    <m/>
    <s v="Mascord Plan #22122B"/>
    <s v="S S D LLC"/>
    <m/>
    <s v="2616 CROWTHER DR"/>
    <x v="4"/>
    <s v="Single-family detached"/>
    <x v="0"/>
    <m/>
    <x v="0"/>
    <m/>
  </r>
  <r>
    <n v="3241"/>
    <x v="0"/>
    <n v="5"/>
    <n v="2295"/>
    <n v="1"/>
    <d v="2005-06-13T00:00:00"/>
    <s v="Single Family Dwelling"/>
    <n v="1"/>
    <s v="Northeast Neighbors"/>
    <n v="4246277"/>
    <n v="896539"/>
    <m/>
    <s v="Hayden Plan 2"/>
    <s v="HAYDEN ENTERPRISES INC"/>
    <m/>
    <s v="2487 MOUNTAIN TER"/>
    <x v="4"/>
    <s v="Single-family detached"/>
    <x v="0"/>
    <m/>
    <x v="0"/>
    <m/>
  </r>
  <r>
    <n v="3242"/>
    <x v="0"/>
    <n v="5"/>
    <n v="2296"/>
    <n v="1"/>
    <d v="2005-06-13T00:00:00"/>
    <s v="Single Family Dwelling"/>
    <n v="1"/>
    <s v="Northeast Neighbors"/>
    <n v="4246035"/>
    <n v="896548"/>
    <m/>
    <s v="Hayden Plan 2"/>
    <s v="HAYDEN ENTERPRISES INC"/>
    <m/>
    <s v="2449 MOUNTAIN TER"/>
    <x v="4"/>
    <s v="Single-family detached"/>
    <x v="0"/>
    <m/>
    <x v="0"/>
    <m/>
  </r>
  <r>
    <n v="3243"/>
    <x v="0"/>
    <n v="5"/>
    <n v="2397"/>
    <n v="1"/>
    <d v="2005-06-13T00:00:00"/>
    <s v="Single Family Dwelling"/>
    <n v="1"/>
    <s v="Active Bethel Citizens"/>
    <n v="4223240"/>
    <n v="889228"/>
    <m/>
    <m/>
    <s v="VANESSA THOMASTON PROPERTIES INC"/>
    <m/>
    <s v="3750 CONCORD ST"/>
    <x v="4"/>
    <s v="Single-family detached"/>
    <x v="0"/>
    <m/>
    <x v="0"/>
    <m/>
  </r>
  <r>
    <n v="3244"/>
    <x v="0"/>
    <n v="5"/>
    <n v="2398"/>
    <n v="1"/>
    <d v="2005-06-13T00:00:00"/>
    <s v="Secondary Dwelling Unit"/>
    <n v="1"/>
    <s v="Crest Drive Citizens Association"/>
    <n v="4235929"/>
    <n v="870879"/>
    <m/>
    <m/>
    <s v="WARREN CHERYL JO"/>
    <m/>
    <s v="2840 FRIENDLY ST, Unit A"/>
    <x v="4"/>
    <s v="Single-family detached"/>
    <x v="0"/>
    <m/>
    <x v="0"/>
    <m/>
  </r>
  <r>
    <n v="3245"/>
    <x v="0"/>
    <n v="4"/>
    <n v="5852"/>
    <n v="1"/>
    <d v="2005-06-14T00:00:00"/>
    <s v="Single Family Dwelling"/>
    <n v="1"/>
    <s v="Active Bethel Citizens"/>
    <n v="4212574"/>
    <n v="891723"/>
    <m/>
    <m/>
    <s v="B H ANDERSON CONSTRUCTION"/>
    <m/>
    <s v="5568 KING ARTHUR CT"/>
    <x v="4"/>
    <s v="Single-family detached"/>
    <x v="0"/>
    <m/>
    <x v="0"/>
    <m/>
  </r>
  <r>
    <n v="3246"/>
    <x v="0"/>
    <n v="4"/>
    <n v="6268"/>
    <n v="1"/>
    <d v="2005-06-14T00:00:00"/>
    <s v="Single Family Dwelling"/>
    <n v="1"/>
    <s v="Active Bethel Citizens"/>
    <n v="4212532"/>
    <n v="891723"/>
    <m/>
    <m/>
    <s v="B H ANDERSON CONSTRUCTION"/>
    <m/>
    <s v="5572 KING ARTHUR CT"/>
    <x v="4"/>
    <s v="Single-family detached"/>
    <x v="0"/>
    <m/>
    <x v="0"/>
    <m/>
  </r>
  <r>
    <n v="3247"/>
    <x v="0"/>
    <n v="5"/>
    <n v="2354"/>
    <n v="1"/>
    <d v="2005-06-14T00:00:00"/>
    <s v="Single Family Dwelling"/>
    <n v="1"/>
    <s v="Northeast Neighbors"/>
    <n v="4250354"/>
    <n v="894314"/>
    <m/>
    <m/>
    <s v="FUTURE B HOMES INC"/>
    <m/>
    <s v="2642 CUMBERLAND DR"/>
    <x v="4"/>
    <s v="Single-family detached"/>
    <x v="0"/>
    <m/>
    <x v="0"/>
    <m/>
  </r>
  <r>
    <n v="3248"/>
    <x v="0"/>
    <n v="5"/>
    <n v="2290"/>
    <n v="1"/>
    <d v="2005-06-15T00:00:00"/>
    <s v="Single Family Dwelling"/>
    <n v="1"/>
    <s v="Northeast Neighbors"/>
    <n v="4246319"/>
    <n v="896539"/>
    <m/>
    <s v="Hayden Plan 2B"/>
    <s v="HAYDEN ENTERPRISES INC"/>
    <m/>
    <s v="2495 MOUNTAIN TER"/>
    <x v="4"/>
    <s v="Single-family detached"/>
    <x v="0"/>
    <m/>
    <x v="0"/>
    <m/>
  </r>
  <r>
    <n v="3249"/>
    <x v="0"/>
    <n v="5"/>
    <n v="2291"/>
    <n v="1"/>
    <d v="2005-06-15T00:00:00"/>
    <s v="Single Family Dwelling"/>
    <n v="1"/>
    <s v="Northeast Neighbors"/>
    <n v="4246155"/>
    <n v="896543"/>
    <m/>
    <s v="Hayden Plan 2B"/>
    <s v="HAYDEN ENTERPRISES INC"/>
    <m/>
    <s v="2467 MOUNTAIN TER"/>
    <x v="4"/>
    <s v="Single-family detached"/>
    <x v="0"/>
    <m/>
    <x v="0"/>
    <m/>
  </r>
  <r>
    <n v="3250"/>
    <x v="0"/>
    <n v="5"/>
    <n v="2292"/>
    <n v="1"/>
    <d v="2005-06-15T00:00:00"/>
    <s v="Single Family Dwelling"/>
    <n v="1"/>
    <s v="Northeast Neighbors"/>
    <n v="4246075"/>
    <n v="896546"/>
    <m/>
    <s v="Hayden Plan 2B"/>
    <s v="HAYDEN ENTERPRISES INC"/>
    <m/>
    <s v="2455 MOUNTAIN TER"/>
    <x v="4"/>
    <s v="Single-family detached"/>
    <x v="0"/>
    <m/>
    <x v="0"/>
    <m/>
  </r>
  <r>
    <n v="3251"/>
    <x v="0"/>
    <n v="5"/>
    <n v="1317"/>
    <n v="1"/>
    <d v="2005-06-16T00:00:00"/>
    <s v="Single Family Dwelling"/>
    <n v="1"/>
    <s v="Churchill Area Neighbors"/>
    <n v="4227540"/>
    <n v="869845"/>
    <m/>
    <m/>
    <s v="SIANIS ALEXANDRA"/>
    <m/>
    <s v="3277 MYSTIC LN"/>
    <x v="4"/>
    <s v="Single-family detached"/>
    <x v="0"/>
    <m/>
    <x v="0"/>
    <m/>
  </r>
  <r>
    <n v="3252"/>
    <x v="0"/>
    <n v="5"/>
    <n v="2615"/>
    <n v="1"/>
    <d v="2005-06-16T00:00:00"/>
    <s v="Secondary Dwelling Unit"/>
    <n v="1"/>
    <s v="Fairmount Neighbors"/>
    <n v="4247491"/>
    <n v="875273"/>
    <m/>
    <m/>
    <s v="HARMENING CHRISTOPHER D"/>
    <m/>
    <s v="1801 ORCHARD ST, Unit A"/>
    <x v="4"/>
    <s v="Single-family detached"/>
    <x v="0"/>
    <m/>
    <x v="0"/>
    <s v="Yes"/>
  </r>
  <r>
    <n v="3253"/>
    <x v="0"/>
    <n v="4"/>
    <n v="6211"/>
    <n v="1"/>
    <d v="2005-06-17T00:00:00"/>
    <s v="Single Family Dwelling"/>
    <n v="1"/>
    <s v="Churchill Area Neighbors"/>
    <n v="4228253"/>
    <n v="871974"/>
    <m/>
    <m/>
    <s v="DAHLQUIST GARY"/>
    <m/>
    <s v="2634 W 28TH AVE"/>
    <x v="4"/>
    <s v="Single-family detached"/>
    <x v="0"/>
    <m/>
    <x v="0"/>
    <m/>
  </r>
  <r>
    <n v="3254"/>
    <x v="0"/>
    <n v="5"/>
    <n v="2003"/>
    <n v="1"/>
    <d v="2005-06-17T00:00:00"/>
    <s v="Single Family Dwelling"/>
    <n v="1"/>
    <s v="Churchill Area Neighbors"/>
    <n v="4228713"/>
    <n v="869043"/>
    <m/>
    <m/>
    <s v="TERRY SHERMAN D"/>
    <m/>
    <s v="2909 BLACKTAIL DR"/>
    <x v="4"/>
    <s v="Single-family detached"/>
    <x v="0"/>
    <m/>
    <x v="0"/>
    <m/>
  </r>
  <r>
    <n v="3255"/>
    <x v="0"/>
    <n v="5"/>
    <n v="2287"/>
    <n v="1"/>
    <d v="2005-06-17T00:00:00"/>
    <s v="Single Family Dwelling"/>
    <n v="1"/>
    <s v="Harlow Neighbors"/>
    <n v="4249446"/>
    <n v="884792"/>
    <m/>
    <s v="Arbor South Brickley Mode"/>
    <s v="BRIAN MURRY HOMES"/>
    <m/>
    <s v="3492 WHISPER LN"/>
    <x v="4"/>
    <s v="Single-family detached"/>
    <x v="0"/>
    <m/>
    <x v="0"/>
    <m/>
  </r>
  <r>
    <n v="3256"/>
    <x v="0"/>
    <n v="5"/>
    <n v="2442"/>
    <n v="1"/>
    <d v="2005-06-17T00:00:00"/>
    <s v="Single Family Dwelling"/>
    <n v="1"/>
    <s v="Santa Clara Community Organization"/>
    <n v="4226783"/>
    <n v="908615"/>
    <m/>
    <m/>
    <s v="BRUCE WIECHERT CUSTOM HOMES"/>
    <m/>
    <s v="4628 CHAMPAGNE LN"/>
    <x v="4"/>
    <s v="Single-family detached"/>
    <x v="0"/>
    <m/>
    <x v="0"/>
    <m/>
  </r>
  <r>
    <n v="3257"/>
    <x v="0"/>
    <n v="5"/>
    <n v="2514"/>
    <n v="1"/>
    <d v="2005-06-17T00:00:00"/>
    <s v="Single Family Dwelling"/>
    <n v="1"/>
    <s v="Santa Clara Community Organization"/>
    <n v="4222292"/>
    <n v="902402"/>
    <m/>
    <m/>
    <s v="IVERSON &amp; CO INC"/>
    <m/>
    <s v="3413 CABERNET LN"/>
    <x v="4"/>
    <s v="Single-family detached"/>
    <x v="0"/>
    <m/>
    <x v="0"/>
    <m/>
  </r>
  <r>
    <n v="3258"/>
    <x v="0"/>
    <n v="5"/>
    <n v="2388"/>
    <n v="1"/>
    <d v="2005-06-20T00:00:00"/>
    <s v="Single Family Dwelling"/>
    <n v="1"/>
    <s v="Northeast Neighbors"/>
    <n v="4242718"/>
    <n v="897116"/>
    <m/>
    <m/>
    <s v="MELTEBEKE CONSTRUCTION DBA"/>
    <m/>
    <s v="3112 LAKE CREST DR"/>
    <x v="4"/>
    <s v="Single-family detached"/>
    <x v="0"/>
    <m/>
    <x v="0"/>
    <m/>
  </r>
  <r>
    <n v="3259"/>
    <x v="0"/>
    <n v="5"/>
    <n v="2476"/>
    <n v="1"/>
    <d v="2005-06-20T00:00:00"/>
    <s v="Single Family Dwelling"/>
    <n v="1"/>
    <s v="Active Bethel Citizens"/>
    <n v="4216201"/>
    <n v="888220"/>
    <m/>
    <s v="Santa Monica 2452A"/>
    <s v="D R HORTON INC"/>
    <m/>
    <s v="1157 WELCOME WAY"/>
    <x v="4"/>
    <s v="Single-family detached"/>
    <x v="0"/>
    <m/>
    <x v="0"/>
    <m/>
  </r>
  <r>
    <n v="3260"/>
    <x v="0"/>
    <n v="5"/>
    <n v="2477"/>
    <n v="1"/>
    <d v="2005-06-20T00:00:00"/>
    <s v="Single Family Dwelling"/>
    <n v="1"/>
    <s v="Active Bethel Citizens"/>
    <n v="4216245"/>
    <n v="888303"/>
    <m/>
    <s v="Rockport 1479B"/>
    <s v="D R HORTON INC"/>
    <m/>
    <s v="1044 THRONE DR"/>
    <x v="4"/>
    <s v="Single-family detached"/>
    <x v="0"/>
    <m/>
    <x v="0"/>
    <m/>
  </r>
  <r>
    <n v="3261"/>
    <x v="0"/>
    <n v="5"/>
    <n v="2478"/>
    <n v="1"/>
    <d v="2005-06-20T00:00:00"/>
    <s v="Single Family Dwelling"/>
    <n v="1"/>
    <s v="Active Bethel Citizens"/>
    <n v="4216014"/>
    <n v="888370"/>
    <m/>
    <s v="Brentwood #1840A"/>
    <s v="D R HORTON INC"/>
    <m/>
    <s v="1054 HEATHROW DR"/>
    <x v="4"/>
    <s v="Single-family detached"/>
    <x v="0"/>
    <m/>
    <x v="0"/>
    <m/>
  </r>
  <r>
    <n v="3262"/>
    <x v="0"/>
    <n v="5"/>
    <n v="2479"/>
    <n v="1"/>
    <d v="2005-06-20T00:00:00"/>
    <s v="Single Family Dwelling"/>
    <n v="1"/>
    <s v="Active Bethel Citizens"/>
    <n v="4216026"/>
    <n v="888222"/>
    <m/>
    <s v="Rockport 1479A"/>
    <s v="D R HORTON INC"/>
    <m/>
    <s v="1171 WELCOME WAY"/>
    <x v="4"/>
    <s v="Single-family detached"/>
    <x v="0"/>
    <m/>
    <x v="0"/>
    <m/>
  </r>
  <r>
    <n v="3263"/>
    <x v="0"/>
    <n v="5"/>
    <n v="2480"/>
    <n v="1"/>
    <d v="2005-06-20T00:00:00"/>
    <s v="Single Family Dwelling"/>
    <n v="1"/>
    <s v="Active Bethel Citizens"/>
    <n v="4216137"/>
    <n v="888221"/>
    <m/>
    <s v="Brentwood #1840B"/>
    <s v="D R HORTON INC"/>
    <m/>
    <s v="1165 WELCOME WAY"/>
    <x v="4"/>
    <s v="Single-family detached"/>
    <x v="0"/>
    <m/>
    <x v="0"/>
    <m/>
  </r>
  <r>
    <n v="3264"/>
    <x v="0"/>
    <n v="5"/>
    <n v="2481"/>
    <n v="1"/>
    <d v="2005-06-20T00:00:00"/>
    <s v="Single Family Dwelling"/>
    <n v="1"/>
    <s v="Active Bethel Citizens"/>
    <n v="4216249"/>
    <n v="888428"/>
    <m/>
    <s v="Westport 2054B"/>
    <s v="D R HORTON INC"/>
    <m/>
    <s v="1072 THRONE DR"/>
    <x v="4"/>
    <s v="Single-family detached"/>
    <x v="0"/>
    <m/>
    <x v="0"/>
    <m/>
  </r>
  <r>
    <n v="3265"/>
    <x v="0"/>
    <n v="5"/>
    <n v="2482"/>
    <n v="1"/>
    <d v="2005-06-20T00:00:00"/>
    <s v="Single Family Dwelling"/>
    <n v="1"/>
    <s v="Active Bethel Citizens"/>
    <n v="4216247"/>
    <n v="888362"/>
    <m/>
    <s v="Acadia #2314A"/>
    <s v="D R HORTON INC"/>
    <m/>
    <s v="1064 THRONE DR"/>
    <x v="4"/>
    <s v="Single-family detached"/>
    <x v="0"/>
    <m/>
    <x v="0"/>
    <m/>
  </r>
  <r>
    <n v="3266"/>
    <x v="0"/>
    <n v="5"/>
    <n v="2483"/>
    <n v="1"/>
    <d v="2005-06-20T00:00:00"/>
    <s v="Single Family Dwelling"/>
    <n v="1"/>
    <s v="Active Bethel Citizens"/>
    <n v="4216014"/>
    <n v="888306"/>
    <m/>
    <s v="Westport 2054A"/>
    <s v="D R HORTON INC"/>
    <m/>
    <s v="1038 HEATHROW DR"/>
    <x v="4"/>
    <s v="Single-family detached"/>
    <x v="0"/>
    <m/>
    <x v="0"/>
    <m/>
  </r>
  <r>
    <n v="3267"/>
    <x v="0"/>
    <n v="5"/>
    <n v="1830"/>
    <n v="1"/>
    <d v="2005-06-21T00:00:00"/>
    <s v="Single Family Dwelling"/>
    <n v="1"/>
    <s v="Southeast Neighbors"/>
    <n v="4246896"/>
    <n v="863228"/>
    <m/>
    <m/>
    <s v="HAWES GEORGE"/>
    <m/>
    <s v="4312 WENDELL LN"/>
    <x v="4"/>
    <s v="Single-family detached"/>
    <x v="0"/>
    <m/>
    <x v="0"/>
    <m/>
  </r>
  <r>
    <n v="3268"/>
    <x v="0"/>
    <n v="5"/>
    <n v="2182"/>
    <n v="1"/>
    <d v="2005-06-21T00:00:00"/>
    <s v="Single Family Dwelling"/>
    <n v="1"/>
    <s v="River Road Community Organization"/>
    <n v="4232184"/>
    <n v="890666"/>
    <m/>
    <m/>
    <s v="WELWYN GROUP L L C"/>
    <m/>
    <s v="1158 STEVI SHAY LN"/>
    <x v="4"/>
    <s v="Single-family detached"/>
    <x v="0"/>
    <m/>
    <x v="0"/>
    <m/>
  </r>
  <r>
    <n v="3269"/>
    <x v="0"/>
    <n v="5"/>
    <n v="2257"/>
    <n v="1"/>
    <d v="2005-06-21T00:00:00"/>
    <s v="Single Family Dwelling"/>
    <n v="1"/>
    <s v="Churchill Area Neighbors"/>
    <n v="4227660"/>
    <n v="868184"/>
    <m/>
    <m/>
    <s v="LENN NICHOLI"/>
    <m/>
    <s v="3190 MCNAULL DR"/>
    <x v="4"/>
    <s v="Single-family detached"/>
    <x v="0"/>
    <m/>
    <x v="0"/>
    <m/>
  </r>
  <r>
    <n v="3270"/>
    <x v="0"/>
    <n v="5"/>
    <n v="2303"/>
    <n v="1"/>
    <d v="2005-06-21T00:00:00"/>
    <s v="Single Family Dwelling"/>
    <n v="1"/>
    <s v="Churchill Area Neighbors"/>
    <n v="4223996"/>
    <n v="870465"/>
    <m/>
    <m/>
    <s v="BREEDEN BROS INC--DUPLICATE"/>
    <m/>
    <s v="3345 BENTLEY AVE"/>
    <x v="4"/>
    <s v="Single-family detached"/>
    <x v="0"/>
    <m/>
    <x v="0"/>
    <m/>
  </r>
  <r>
    <n v="3271"/>
    <x v="0"/>
    <n v="5"/>
    <n v="2471"/>
    <n v="1"/>
    <d v="2005-06-21T00:00:00"/>
    <s v="Mfg Home - Not in a Park"/>
    <n v="1"/>
    <s v="Northeast Neighbors"/>
    <n v="4246101"/>
    <n v="897622"/>
    <m/>
    <m/>
    <s v="WALER DONALD L"/>
    <m/>
    <s v="2452 DALE AVE"/>
    <x v="4"/>
    <s v="Single-family detached"/>
    <x v="0"/>
    <m/>
    <x v="0"/>
    <m/>
  </r>
  <r>
    <n v="3272"/>
    <x v="0"/>
    <n v="5"/>
    <n v="2515"/>
    <n v="1"/>
    <d v="2005-06-21T00:00:00"/>
    <s v="Single Family Dwelling"/>
    <n v="1"/>
    <s v="Churchill Area Neighbors"/>
    <n v="4227681"/>
    <n v="869352"/>
    <m/>
    <m/>
    <s v="LONGWORTH LARRY &amp; SHERRY"/>
    <m/>
    <s v="3277 BLACKTAIL DR"/>
    <x v="4"/>
    <s v="Single-family detached"/>
    <x v="0"/>
    <m/>
    <x v="0"/>
    <m/>
  </r>
  <r>
    <n v="3273"/>
    <x v="0"/>
    <n v="5"/>
    <n v="2282"/>
    <n v="1"/>
    <d v="2005-06-22T00:00:00"/>
    <s v="Single Family Dwelling"/>
    <n v="1"/>
    <s v="Northeast Neighbors"/>
    <n v="4246126"/>
    <n v="896368"/>
    <m/>
    <s v="Hayden Elmwood"/>
    <s v="HAYDEN ENTERPRISES INC"/>
    <m/>
    <s v="2443 PARK VIEW DR"/>
    <x v="4"/>
    <s v="Single-family detached"/>
    <x v="0"/>
    <m/>
    <x v="0"/>
    <m/>
  </r>
  <r>
    <n v="3274"/>
    <x v="0"/>
    <n v="5"/>
    <n v="2283"/>
    <n v="1"/>
    <d v="2005-06-22T00:00:00"/>
    <s v="Single Family Dwelling"/>
    <n v="1"/>
    <s v="Northeast Neighbors"/>
    <n v="4246237"/>
    <n v="896538"/>
    <m/>
    <s v="Hayden Elmwood"/>
    <s v="HAYDEN ENTERPRISES INC"/>
    <m/>
    <s v="2481 MOUNTAIN TER"/>
    <x v="4"/>
    <s v="Single-family detached"/>
    <x v="0"/>
    <m/>
    <x v="0"/>
    <m/>
  </r>
  <r>
    <n v="3275"/>
    <x v="0"/>
    <n v="5"/>
    <n v="2284"/>
    <n v="1"/>
    <d v="2005-06-22T00:00:00"/>
    <s v="Single Family Dwelling"/>
    <n v="1"/>
    <s v="Northeast Neighbors"/>
    <n v="4246054"/>
    <n v="896444"/>
    <m/>
    <s v="Hayden Elmwood"/>
    <s v="HAYDEN ENTERPRISES INC"/>
    <m/>
    <s v="2450 MOUNTAIN TER"/>
    <x v="4"/>
    <s v="Single-family detached"/>
    <x v="0"/>
    <m/>
    <x v="0"/>
    <m/>
  </r>
  <r>
    <n v="3276"/>
    <x v="0"/>
    <n v="5"/>
    <n v="2285"/>
    <n v="1"/>
    <d v="2005-06-22T00:00:00"/>
    <s v="Single Family Dwelling"/>
    <n v="1"/>
    <s v="Northeast Neighbors"/>
    <n v="4246128"/>
    <n v="896442"/>
    <m/>
    <s v="Hayden Elmwood"/>
    <s v="HAYDEN ENTERPRISES INC"/>
    <m/>
    <s v="2466 MOUNTAIN TER"/>
    <x v="4"/>
    <s v="Single-family detached"/>
    <x v="0"/>
    <m/>
    <x v="0"/>
    <m/>
  </r>
  <r>
    <n v="3277"/>
    <x v="0"/>
    <n v="5"/>
    <n v="2286"/>
    <n v="1"/>
    <d v="2005-06-22T00:00:00"/>
    <s v="Single Family Dwelling"/>
    <n v="1"/>
    <s v="Northeast Neighbors"/>
    <n v="4246117"/>
    <n v="896542"/>
    <m/>
    <s v="Hayden Elmwood"/>
    <s v="HAYDEN ENTERPRISES INC"/>
    <m/>
    <s v="2461 MOUNTAIN TER"/>
    <x v="4"/>
    <s v="Single-family detached"/>
    <x v="0"/>
    <m/>
    <x v="0"/>
    <m/>
  </r>
  <r>
    <n v="3278"/>
    <x v="0"/>
    <n v="5"/>
    <n v="2288"/>
    <n v="1"/>
    <d v="2005-06-22T00:00:00"/>
    <s v="Single Family Dwelling"/>
    <n v="1"/>
    <s v="Northeast Neighbors"/>
    <n v="4246049"/>
    <n v="896371"/>
    <m/>
    <s v="Hayden Elmwood"/>
    <s v="HAYDEN ENTERPRISES INC"/>
    <m/>
    <s v="2425 PARK VIEW DR"/>
    <x v="4"/>
    <s v="Single-family detached"/>
    <x v="0"/>
    <m/>
    <x v="0"/>
    <m/>
  </r>
  <r>
    <n v="3279"/>
    <x v="0"/>
    <n v="5"/>
    <n v="2297"/>
    <n v="1"/>
    <d v="2005-06-22T00:00:00"/>
    <s v="Single Family Dwelling"/>
    <n v="1"/>
    <s v="Northeast Neighbors"/>
    <n v="4246093"/>
    <n v="896442"/>
    <m/>
    <s v="Plan 4B"/>
    <s v="HAYDEN ENTERPRISES INC"/>
    <m/>
    <s v="2458 MOUNTAIN TER"/>
    <x v="4"/>
    <s v="Single-family detached"/>
    <x v="0"/>
    <m/>
    <x v="0"/>
    <m/>
  </r>
  <r>
    <n v="3280"/>
    <x v="0"/>
    <n v="5"/>
    <n v="2298"/>
    <n v="1"/>
    <d v="2005-06-22T00:00:00"/>
    <s v="Single Family Dwelling"/>
    <n v="1"/>
    <s v="Northeast Neighbors"/>
    <n v="4246197"/>
    <n v="896539"/>
    <m/>
    <s v="Plan 4B"/>
    <s v="HAYDEN ENTERPRISES INC"/>
    <m/>
    <s v="2475 MOUNTAIN TER"/>
    <x v="4"/>
    <s v="Single-family detached"/>
    <x v="0"/>
    <m/>
    <x v="0"/>
    <m/>
  </r>
  <r>
    <n v="3281"/>
    <x v="0"/>
    <n v="5"/>
    <n v="2299"/>
    <n v="1"/>
    <d v="2005-06-22T00:00:00"/>
    <s v="Single Family Dwelling"/>
    <n v="1"/>
    <s v="Northeast Neighbors"/>
    <n v="4246090"/>
    <n v="896371"/>
    <m/>
    <s v="Plan 4"/>
    <s v="HAYDEN ENTERPRISES INC"/>
    <m/>
    <s v="2431 PARK VIEW DR"/>
    <x v="4"/>
    <s v="Single-family detached"/>
    <x v="0"/>
    <m/>
    <x v="0"/>
    <m/>
  </r>
  <r>
    <n v="3282"/>
    <x v="0"/>
    <n v="5"/>
    <n v="2300"/>
    <n v="1"/>
    <d v="2005-06-22T00:00:00"/>
    <s v="Single Family Dwelling"/>
    <n v="1"/>
    <s v="Northeast Neighbors"/>
    <n v="4245997"/>
    <n v="896547"/>
    <m/>
    <s v="Plan 4"/>
    <s v="HAYDEN ENTERPRISES INC"/>
    <m/>
    <s v="2441 MOUNTAIN TER"/>
    <x v="4"/>
    <s v="Single-family detached"/>
    <x v="0"/>
    <m/>
    <x v="0"/>
    <m/>
  </r>
  <r>
    <n v="3283"/>
    <x v="0"/>
    <n v="5"/>
    <n v="2558"/>
    <n v="1"/>
    <d v="2005-06-22T00:00:00"/>
    <s v="Single Family Dwelling"/>
    <n v="1"/>
    <s v="Active Bethel Citizens"/>
    <n v="4216151"/>
    <n v="888299"/>
    <m/>
    <s v="D R Arcadia B #2314"/>
    <s v="D R HORTON INC"/>
    <m/>
    <s v="1043 HEATHROW DR"/>
    <x v="4"/>
    <s v="Single-family detached"/>
    <x v="0"/>
    <m/>
    <x v="0"/>
    <m/>
  </r>
  <r>
    <n v="3284"/>
    <x v="0"/>
    <n v="5"/>
    <n v="2559"/>
    <n v="1"/>
    <d v="2005-06-22T00:00:00"/>
    <s v="Single Family Dwelling"/>
    <n v="1"/>
    <s v="Active Bethel Citizens"/>
    <n v="4216154"/>
    <n v="888366"/>
    <m/>
    <s v="D R Brentwood #184 A &amp; B"/>
    <s v="D R HORTON INC"/>
    <m/>
    <s v="1057 HEATHROW DR"/>
    <x v="4"/>
    <s v="Single-family detached"/>
    <x v="0"/>
    <m/>
    <x v="0"/>
    <m/>
  </r>
  <r>
    <n v="3285"/>
    <x v="0"/>
    <n v="5"/>
    <n v="2560"/>
    <n v="1"/>
    <d v="2005-06-22T00:00:00"/>
    <s v="Single Family Dwelling"/>
    <n v="1"/>
    <s v="Active Bethel Citizens"/>
    <n v="4216261"/>
    <n v="888215"/>
    <m/>
    <s v="Stafford #2236"/>
    <s v="D R HORTON INC"/>
    <m/>
    <s v="1153 WELCOME WAY"/>
    <x v="4"/>
    <s v="Single-family detached"/>
    <x v="0"/>
    <m/>
    <x v="0"/>
    <m/>
  </r>
  <r>
    <n v="3286"/>
    <x v="0"/>
    <n v="5"/>
    <n v="2561"/>
    <n v="1"/>
    <d v="2005-06-22T00:00:00"/>
    <s v="Single Family Dwelling"/>
    <n v="1"/>
    <s v="Active Bethel Citizens"/>
    <n v="4216159"/>
    <n v="888430"/>
    <m/>
    <s v="Stafford #2236"/>
    <s v="D R HORTON INC"/>
    <m/>
    <s v="1063 HEATHROW DR"/>
    <x v="4"/>
    <s v="Single-family detached"/>
    <x v="0"/>
    <m/>
    <x v="0"/>
    <m/>
  </r>
  <r>
    <n v="3287"/>
    <x v="0"/>
    <n v="5"/>
    <n v="2461"/>
    <n v="1"/>
    <d v="2005-06-23T00:00:00"/>
    <s v="Single Family Dwelling"/>
    <n v="1"/>
    <s v="Churchill Area Neighbors"/>
    <n v="4227530"/>
    <n v="869569"/>
    <m/>
    <m/>
    <s v="BELLA CHATEAU HOMES INC"/>
    <m/>
    <s v="3304 BLACKTAIL DR"/>
    <x v="4"/>
    <s v="Single-family detached"/>
    <x v="0"/>
    <m/>
    <x v="0"/>
    <m/>
  </r>
  <r>
    <n v="3288"/>
    <x v="0"/>
    <n v="5"/>
    <n v="2341"/>
    <n v="1"/>
    <d v="2005-06-24T00:00:00"/>
    <s v="Duplex or 2-Family Hs"/>
    <n v="2"/>
    <s v="Jefferson Westside Neighbors"/>
    <n v="4233756"/>
    <n v="878644"/>
    <m/>
    <m/>
    <s v="NAEGLE VANCE"/>
    <m/>
    <s v="1465 W 11TH AVE"/>
    <x v="4"/>
    <s v="Two to four units"/>
    <x v="1"/>
    <m/>
    <x v="0"/>
    <m/>
  </r>
  <r>
    <n v="3289"/>
    <x v="0"/>
    <n v="5"/>
    <n v="2537"/>
    <n v="1"/>
    <d v="2005-06-24T00:00:00"/>
    <s v="Single Family Dwelling"/>
    <n v="1"/>
    <s v="Santa Clara Community Organization"/>
    <n v="4223582"/>
    <n v="898744"/>
    <m/>
    <s v="Mascord 22145 Cascade ANG eng"/>
    <s v="HEITMAN CUSTOM HOMES"/>
    <m/>
    <s v="1133 SERENA WAY"/>
    <x v="4"/>
    <s v="Single-family detached"/>
    <x v="0"/>
    <m/>
    <x v="0"/>
    <m/>
  </r>
  <r>
    <n v="3290"/>
    <x v="0"/>
    <n v="5"/>
    <n v="2226"/>
    <n v="1"/>
    <d v="2005-06-27T00:00:00"/>
    <s v="Single Family Dwelling"/>
    <n v="1"/>
    <s v="Churchill Area Neighbors"/>
    <n v="4228537"/>
    <n v="869168"/>
    <m/>
    <m/>
    <s v="MABINUORI TUNJI &amp; CHRISTINA"/>
    <m/>
    <s v="3066 HERALD LN"/>
    <x v="4"/>
    <s v="Single-family detached"/>
    <x v="0"/>
    <m/>
    <x v="0"/>
    <m/>
  </r>
  <r>
    <n v="3291"/>
    <x v="0"/>
    <n v="5"/>
    <n v="2281"/>
    <n v="1"/>
    <d v="2005-06-27T00:00:00"/>
    <s v="Single Family Dwelling"/>
    <n v="2"/>
    <s v="Santa Clara Community Organization"/>
    <n v="4232712"/>
    <n v="898366"/>
    <m/>
    <m/>
    <s v="R W HOMES"/>
    <m/>
    <s v="496 HELEN ST"/>
    <x v="4"/>
    <s v="Single-family detached"/>
    <x v="0"/>
    <m/>
    <x v="0"/>
    <m/>
  </r>
  <r>
    <n v="3292"/>
    <x v="0"/>
    <n v="5"/>
    <n v="2093"/>
    <n v="1"/>
    <d v="2005-06-28T00:00:00"/>
    <s v="Single Family Dwelling"/>
    <n v="1"/>
    <s v="Amazon Neighbors Association"/>
    <n v="4242608"/>
    <n v="871785"/>
    <m/>
    <m/>
    <s v="SORRIC RICHARD JOHN"/>
    <m/>
    <s v="2628 ALDER ST"/>
    <x v="4"/>
    <s v="Single-family detached"/>
    <x v="0"/>
    <m/>
    <x v="0"/>
    <m/>
  </r>
  <r>
    <n v="3293"/>
    <x v="0"/>
    <n v="5"/>
    <n v="2151"/>
    <n v="1"/>
    <d v="2005-06-28T00:00:00"/>
    <s v="Single Family Dwelling"/>
    <n v="1"/>
    <s v="Santa Clara Community Organization"/>
    <n v="4232273"/>
    <n v="899882"/>
    <m/>
    <m/>
    <s v="RUHOFF HOMEBUILDERS INC"/>
    <m/>
    <s v="2862 TAITO ST"/>
    <x v="4"/>
    <s v="Single-family detached"/>
    <x v="0"/>
    <m/>
    <x v="0"/>
    <m/>
  </r>
  <r>
    <n v="3294"/>
    <x v="0"/>
    <n v="5"/>
    <n v="2356"/>
    <n v="1"/>
    <d v="2005-06-28T00:00:00"/>
    <s v="Single Family Dwelling"/>
    <n v="1"/>
    <s v="Northeast Neighbors"/>
    <n v="4250458"/>
    <n v="894027"/>
    <m/>
    <m/>
    <s v="FUTURE B HOMES INC"/>
    <m/>
    <s v="2617 CUMBERLAND DR"/>
    <x v="4"/>
    <s v="Single-family detached"/>
    <x v="0"/>
    <m/>
    <x v="0"/>
    <m/>
  </r>
  <r>
    <n v="3295"/>
    <x v="0"/>
    <n v="4"/>
    <n v="3108"/>
    <n v="1"/>
    <d v="2005-06-29T00:00:00"/>
    <s v="Single Family Dwelling"/>
    <n v="1"/>
    <s v="Goodpasture Island Neighbors"/>
    <n v="4235601"/>
    <n v="893607"/>
    <m/>
    <m/>
    <s v="STEWART THOMAS"/>
    <m/>
    <s v="2628 EDGEWATER DR"/>
    <x v="4"/>
    <s v="Single-family detached"/>
    <x v="0"/>
    <m/>
    <x v="0"/>
    <m/>
  </r>
  <r>
    <n v="3296"/>
    <x v="0"/>
    <n v="4"/>
    <n v="5616"/>
    <n v="1"/>
    <d v="2005-06-29T00:00:00"/>
    <s v="Single Family Dwelling"/>
    <n v="1"/>
    <s v="Active Bethel Citizens"/>
    <n v="4212611"/>
    <n v="891718"/>
    <m/>
    <m/>
    <s v="B H ANDERSON CONSTRUCTION"/>
    <m/>
    <s v="5554 KING ARTHUR CT"/>
    <x v="4"/>
    <s v="Single-family detached"/>
    <x v="0"/>
    <m/>
    <x v="0"/>
    <m/>
  </r>
  <r>
    <n v="3297"/>
    <x v="0"/>
    <n v="4"/>
    <n v="5741"/>
    <n v="1"/>
    <d v="2005-06-29T00:00:00"/>
    <s v="Single Family Dwelling"/>
    <n v="1"/>
    <s v="Active Bethel Citizens"/>
    <n v="4212652"/>
    <n v="891717"/>
    <m/>
    <m/>
    <s v="B H ANDERSON CONSTRUCTION"/>
    <m/>
    <s v="5546 KING ARTHUR CT"/>
    <x v="4"/>
    <s v="Single-family detached"/>
    <x v="0"/>
    <m/>
    <x v="0"/>
    <m/>
  </r>
  <r>
    <n v="3298"/>
    <x v="0"/>
    <n v="5"/>
    <n v="2232"/>
    <n v="1"/>
    <d v="2005-06-29T00:00:00"/>
    <s v="Single Family Dwelling"/>
    <n v="1"/>
    <s v="Santa Clara Community Organization"/>
    <n v="4223891"/>
    <n v="898570"/>
    <m/>
    <s v="Arbor South Sweethome"/>
    <s v="S S D LLC"/>
    <m/>
    <s v="2541 BORDERS DR"/>
    <x v="4"/>
    <s v="Single-family detached"/>
    <x v="0"/>
    <m/>
    <x v="0"/>
    <m/>
  </r>
  <r>
    <n v="3299"/>
    <x v="0"/>
    <n v="5"/>
    <n v="2326"/>
    <n v="1"/>
    <d v="2005-06-29T00:00:00"/>
    <s v="Single Family Dwelling"/>
    <n v="1"/>
    <s v="Crest Drive Citizens Association"/>
    <n v="4237299"/>
    <n v="868691"/>
    <m/>
    <m/>
    <s v="MCDONALD JAMES E"/>
    <m/>
    <s v="560 CREST DR"/>
    <x v="4"/>
    <s v="Single-family detached"/>
    <x v="0"/>
    <m/>
    <x v="0"/>
    <m/>
  </r>
  <r>
    <n v="3300"/>
    <x v="0"/>
    <n v="5"/>
    <n v="2584"/>
    <n v="1"/>
    <d v="2005-06-29T00:00:00"/>
    <s v="Single Family Dwelling"/>
    <n v="1"/>
    <s v="Active Bethel Citizens"/>
    <n v="4213658"/>
    <n v="885751"/>
    <m/>
    <s v="Hayden - Sandalwood"/>
    <s v="HAYDEN ENTERPRISES INC"/>
    <m/>
    <s v="5563 LIVINGSTON AVE"/>
    <x v="4"/>
    <s v="Single-family detached"/>
    <x v="0"/>
    <m/>
    <x v="0"/>
    <m/>
  </r>
  <r>
    <n v="3301"/>
    <x v="0"/>
    <n v="5"/>
    <n v="2208"/>
    <n v="1"/>
    <d v="2005-06-30T00:00:00"/>
    <s v="Single Family Dwelling"/>
    <n v="1"/>
    <s v="Northeast Neighbors"/>
    <n v="4242769"/>
    <n v="897397"/>
    <m/>
    <m/>
    <s v="MELTEBEKE DAVID"/>
    <m/>
    <s v="2002 LAKE SHORE DR"/>
    <x v="4"/>
    <s v="Single-family detached"/>
    <x v="0"/>
    <m/>
    <x v="0"/>
    <m/>
  </r>
  <r>
    <n v="3302"/>
    <x v="0"/>
    <n v="5"/>
    <n v="2587"/>
    <n v="1"/>
    <d v="2005-06-30T00:00:00"/>
    <s v="Single Family Dwelling"/>
    <n v="1"/>
    <s v="Active Bethel Citizens"/>
    <n v="4213603"/>
    <n v="885748"/>
    <m/>
    <s v="Hayden - Cascade"/>
    <s v="HAYDEN ENTERPRISES INC"/>
    <m/>
    <s v="5577 LIVINGSTON AVE"/>
    <x v="4"/>
    <s v="Single-family detached"/>
    <x v="0"/>
    <m/>
    <x v="0"/>
    <m/>
  </r>
  <r>
    <n v="3303"/>
    <x v="0"/>
    <n v="5"/>
    <n v="2596"/>
    <n v="1"/>
    <d v="2005-06-30T00:00:00"/>
    <s v="Single Family Dwelling"/>
    <n v="1"/>
    <s v="Whiteaker Community Council"/>
    <n v="4234527"/>
    <n v="884461"/>
    <m/>
    <m/>
    <s v="SULENTIC LEO"/>
    <m/>
    <s v="344 N POLK ST"/>
    <x v="4"/>
    <s v="Single-family detached"/>
    <x v="0"/>
    <m/>
    <x v="0"/>
    <m/>
  </r>
  <r>
    <n v="3304"/>
    <x v="0"/>
    <n v="5"/>
    <n v="1706"/>
    <n v="1"/>
    <d v="2005-07-01T00:00:00"/>
    <s v="Single Family Dwelling"/>
    <n v="1"/>
    <s v="Churchill Area Neighbors"/>
    <n v="4228959"/>
    <n v="869065"/>
    <m/>
    <m/>
    <s v="GRAY RANDY"/>
    <m/>
    <s v="2880 BLACKTAIL DR"/>
    <x v="4"/>
    <s v="Single-family detached"/>
    <x v="0"/>
    <m/>
    <x v="0"/>
    <m/>
  </r>
  <r>
    <n v="3305"/>
    <x v="0"/>
    <n v="5"/>
    <n v="1911"/>
    <n v="1"/>
    <d v="2005-07-01T00:00:00"/>
    <s v="Secondary Dwelling Unit"/>
    <n v="1"/>
    <s v="Southeast Neighbors"/>
    <n v="4240052"/>
    <n v="863282"/>
    <m/>
    <m/>
    <s v="OLALDE JANESE C"/>
    <m/>
    <s v="4595 MILL ST, Unit A"/>
    <x v="4"/>
    <s v="Single-family detached"/>
    <x v="0"/>
    <m/>
    <x v="0"/>
    <m/>
  </r>
  <r>
    <n v="3306"/>
    <x v="0"/>
    <n v="5"/>
    <n v="2469"/>
    <n v="1"/>
    <d v="2005-07-01T00:00:00"/>
    <s v="Single Family Dwelling"/>
    <n v="1"/>
    <s v="Crest Drive Citizens Association"/>
    <n v="4235801"/>
    <n v="870738"/>
    <m/>
    <m/>
    <s v="TIMMONS CRAIG &amp; KLEIN MAE"/>
    <m/>
    <s v="2869 ADAMS ST"/>
    <x v="4"/>
    <s v="Single-family detached"/>
    <x v="0"/>
    <m/>
    <x v="0"/>
    <m/>
  </r>
  <r>
    <n v="3307"/>
    <x v="0"/>
    <n v="5"/>
    <n v="2661"/>
    <n v="1"/>
    <d v="2005-07-01T00:00:00"/>
    <s v="Mfg Home - Not in a Park"/>
    <n v="1"/>
    <s v="Active Bethel Citizens"/>
    <n v="4214622"/>
    <n v="890264"/>
    <m/>
    <m/>
    <s v="FUQUA HOMES DESIGN CENTER"/>
    <m/>
    <s v="1657 SILVERWATER LN"/>
    <x v="4"/>
    <s v="Single-family detached"/>
    <x v="0"/>
    <m/>
    <x v="0"/>
    <m/>
  </r>
  <r>
    <n v="3308"/>
    <x v="0"/>
    <n v="5"/>
    <n v="2736"/>
    <n v="1"/>
    <d v="2005-07-01T00:00:00"/>
    <s v="Mfg Home - Not in a Park"/>
    <n v="1"/>
    <s v="Active Bethel Citizens"/>
    <n v="4214505"/>
    <n v="890206"/>
    <m/>
    <m/>
    <s v="FUQUA HOMES DESIGN CENTER"/>
    <m/>
    <s v="1634 SILVERWATER LN"/>
    <x v="4"/>
    <s v="Single-family detached"/>
    <x v="0"/>
    <m/>
    <x v="0"/>
    <m/>
  </r>
  <r>
    <n v="3309"/>
    <x v="0"/>
    <n v="5"/>
    <n v="2791"/>
    <n v="1"/>
    <d v="2005-07-01T00:00:00"/>
    <s v="Mfg Home - Not in a Park"/>
    <n v="1"/>
    <s v="Active Bethel Citizens"/>
    <n v="4214416"/>
    <n v="890292"/>
    <m/>
    <m/>
    <s v="FUQUA HOMES DESIGN CENTER"/>
    <m/>
    <s v="5343 COBBLESTONE LN"/>
    <x v="4"/>
    <s v="Single-family detached"/>
    <x v="0"/>
    <m/>
    <x v="0"/>
    <m/>
  </r>
  <r>
    <n v="3310"/>
    <x v="0"/>
    <n v="5"/>
    <n v="3123"/>
    <n v="1"/>
    <d v="2005-07-01T00:00:00"/>
    <s v="Single Family Dwelling"/>
    <n v="1"/>
    <s v="Santa Clara Community Organization"/>
    <n v="4226751"/>
    <n v="908409"/>
    <m/>
    <m/>
    <s v="BRUCE WIECHERT CUSTOM HOMES"/>
    <m/>
    <s v="112 WATERSTONE DR"/>
    <x v="4"/>
    <s v="Single-family detached"/>
    <x v="0"/>
    <m/>
    <x v="0"/>
    <m/>
  </r>
  <r>
    <n v="3311"/>
    <x v="0"/>
    <n v="5"/>
    <n v="2512"/>
    <n v="1"/>
    <d v="2005-07-05T00:00:00"/>
    <s v="Single Family Dwelling"/>
    <n v="1"/>
    <s v="Harlow Neighbors"/>
    <n v="4249205"/>
    <n v="889655"/>
    <m/>
    <s v="Mascord 2271AC"/>
    <s v="QUALITY HOMES"/>
    <m/>
    <s v="1449 BARRINGTON AVE"/>
    <x v="4"/>
    <s v="Single-family detached"/>
    <x v="0"/>
    <m/>
    <x v="0"/>
    <m/>
  </r>
  <r>
    <n v="3312"/>
    <x v="0"/>
    <n v="5"/>
    <n v="2676"/>
    <n v="1"/>
    <d v="2005-07-05T00:00:00"/>
    <s v="Single Family Dwelling"/>
    <n v="1"/>
    <s v="Santa Clara Community Organization"/>
    <n v="4228502"/>
    <n v="901582"/>
    <m/>
    <s v="Breeden Rosewood 5"/>
    <s v="BREEDEN BROS INC--DUPLICATE"/>
    <m/>
    <s v="234 LOBELIA AVE"/>
    <x v="4"/>
    <s v="Single-family detached"/>
    <x v="0"/>
    <m/>
    <x v="0"/>
    <m/>
  </r>
  <r>
    <n v="3313"/>
    <x v="0"/>
    <n v="5"/>
    <n v="2679"/>
    <n v="1"/>
    <d v="2005-07-05T00:00:00"/>
    <s v="Single Family Dwelling"/>
    <n v="1"/>
    <s v="Santa Clara Community Organization"/>
    <n v="4228729"/>
    <n v="901521"/>
    <m/>
    <s v="Breeden Reseda 2"/>
    <s v="BREEDEN BROS INC--DUPLICATE"/>
    <m/>
    <s v="3190 CINDY ST"/>
    <x v="4"/>
    <s v="Single-family detached"/>
    <x v="0"/>
    <m/>
    <x v="0"/>
    <m/>
  </r>
  <r>
    <n v="3314"/>
    <x v="0"/>
    <n v="5"/>
    <n v="2385"/>
    <n v="1"/>
    <d v="2005-07-06T00:00:00"/>
    <s v="Single Family Dwelling"/>
    <n v="1"/>
    <s v="Churchill Area Neighbors"/>
    <n v="4228081"/>
    <n v="868946"/>
    <m/>
    <m/>
    <s v="MACKEY DAVID W (BO)"/>
    <m/>
    <s v="3266 MICHAEL LN"/>
    <x v="4"/>
    <s v="Single-family detached"/>
    <x v="0"/>
    <m/>
    <x v="0"/>
    <m/>
  </r>
  <r>
    <n v="3315"/>
    <x v="0"/>
    <n v="5"/>
    <n v="2418"/>
    <n v="1"/>
    <d v="2005-07-06T00:00:00"/>
    <s v="Single Family Dwelling"/>
    <n v="1"/>
    <s v="Southeast Neighbors"/>
    <n v="4247213"/>
    <n v="862081"/>
    <m/>
    <m/>
    <s v="WOODY JOHN &amp; SUSAN"/>
    <m/>
    <s v="4555 S SHASTA LP"/>
    <x v="4"/>
    <s v="Single-family detached"/>
    <x v="0"/>
    <m/>
    <x v="0"/>
    <m/>
  </r>
  <r>
    <n v="3316"/>
    <x v="0"/>
    <n v="5"/>
    <n v="2581"/>
    <n v="1"/>
    <d v="2005-07-06T00:00:00"/>
    <s v="Single Family Dwelling"/>
    <n v="1"/>
    <s v="Active Bethel Citizens"/>
    <n v="4213551"/>
    <n v="885747"/>
    <m/>
    <s v="Hayden - Springfield"/>
    <s v="HAYDEN ENTERPRISES INC"/>
    <m/>
    <s v="5589 LIVINGSTON AVE"/>
    <x v="4"/>
    <s v="Single-family detached"/>
    <x v="0"/>
    <m/>
    <x v="0"/>
    <m/>
  </r>
  <r>
    <n v="3317"/>
    <x v="0"/>
    <n v="5"/>
    <n v="2675"/>
    <n v="1"/>
    <d v="2005-07-06T00:00:00"/>
    <s v="Single Family Dwelling"/>
    <n v="1"/>
    <s v="Santa Clara Community Organization"/>
    <n v="4228567"/>
    <n v="901583"/>
    <m/>
    <s v="Breeden Reseda 5"/>
    <s v="BREEDEN BROS INC"/>
    <m/>
    <s v="226 LOBELIA AVE"/>
    <x v="4"/>
    <s v="Single-family detached"/>
    <x v="0"/>
    <m/>
    <x v="0"/>
    <m/>
  </r>
  <r>
    <n v="3318"/>
    <x v="0"/>
    <n v="5"/>
    <n v="2222"/>
    <n v="1"/>
    <d v="2005-07-07T00:00:00"/>
    <s v="Single Family Dwelling"/>
    <n v="1"/>
    <s v="Cal Young Neighborhood Association"/>
    <n v="4238393"/>
    <n v="892711"/>
    <m/>
    <m/>
    <s v="WALTER CUSTOM HOMES"/>
    <m/>
    <s v="1115 SKYLARK LN"/>
    <x v="4"/>
    <s v="Single-family detached"/>
    <x v="0"/>
    <m/>
    <x v="0"/>
    <m/>
  </r>
  <r>
    <n v="3319"/>
    <x v="0"/>
    <n v="5"/>
    <n v="2244"/>
    <n v="1"/>
    <d v="2005-07-07T00:00:00"/>
    <s v="Single Family Dwelling"/>
    <n v="1"/>
    <s v="Santa Clara Community Organization"/>
    <n v="4228111"/>
    <n v="909052"/>
    <m/>
    <m/>
    <s v="PRODEN HOMES"/>
    <m/>
    <s v="4872 SEDONA DR"/>
    <x v="4"/>
    <s v="Single-family detached"/>
    <x v="0"/>
    <m/>
    <x v="0"/>
    <m/>
  </r>
  <r>
    <n v="3320"/>
    <x v="0"/>
    <n v="5"/>
    <n v="2278"/>
    <n v="1"/>
    <d v="2005-07-07T00:00:00"/>
    <s v="Single Family Dwelling"/>
    <n v="1"/>
    <s v="Unknown"/>
    <n v="4219156"/>
    <n v="868698"/>
    <m/>
    <m/>
    <s v="SLOCUM RICHARD DENNIS"/>
    <m/>
    <s v="86878 BAILEY HILL RD"/>
    <x v="4"/>
    <s v="Single-family detached"/>
    <x v="0"/>
    <m/>
    <x v="0"/>
    <m/>
  </r>
  <r>
    <n v="3321"/>
    <x v="0"/>
    <n v="5"/>
    <n v="2443"/>
    <n v="1"/>
    <d v="2005-07-07T00:00:00"/>
    <s v="Single Family Dwelling"/>
    <n v="1"/>
    <s v="Churchill Area Neighbors"/>
    <n v="4228713"/>
    <n v="871321"/>
    <m/>
    <m/>
    <s v="HEITMAN CUSTOM HOMES"/>
    <m/>
    <s v="2610 SUNCREST AVE"/>
    <x v="4"/>
    <s v="Single-family detached"/>
    <x v="0"/>
    <m/>
    <x v="0"/>
    <m/>
  </r>
  <r>
    <n v="3322"/>
    <x v="0"/>
    <n v="5"/>
    <n v="2509"/>
    <n v="1"/>
    <d v="2005-07-07T00:00:00"/>
    <s v="Single Family Dwelling"/>
    <n v="1"/>
    <s v="Santa Clara Community Organization"/>
    <n v="4223567"/>
    <n v="897974"/>
    <m/>
    <s v="Mascord Cascade"/>
    <s v="HEITMAN CUSTOM HOMES"/>
    <m/>
    <s v="2446 CROWTHER DR"/>
    <x v="4"/>
    <s v="Single-family detached"/>
    <x v="0"/>
    <m/>
    <x v="0"/>
    <m/>
  </r>
  <r>
    <n v="3323"/>
    <x v="0"/>
    <n v="5"/>
    <n v="2640"/>
    <n v="1"/>
    <d v="2005-07-07T00:00:00"/>
    <s v="Single Family Dwelling"/>
    <n v="1"/>
    <s v="Santa Clara Community Organization"/>
    <n v="4223654"/>
    <n v="898840"/>
    <m/>
    <m/>
    <s v="JORDAN SCOTT"/>
    <m/>
    <s v="2647 CROWTHER DR"/>
    <x v="4"/>
    <s v="Single-family detached"/>
    <x v="0"/>
    <m/>
    <x v="0"/>
    <m/>
  </r>
  <r>
    <n v="3324"/>
    <x v="0"/>
    <n v="5"/>
    <n v="2642"/>
    <n v="1"/>
    <d v="2005-07-07T00:00:00"/>
    <s v="Single Family Dwelling"/>
    <n v="1"/>
    <s v="Santa Clara Community Organization"/>
    <n v="4223935"/>
    <n v="897961"/>
    <m/>
    <m/>
    <s v="JORDAN SCOTT"/>
    <m/>
    <s v="2439 BORDERS DR"/>
    <x v="4"/>
    <s v="Single-family detached"/>
    <x v="0"/>
    <m/>
    <x v="0"/>
    <m/>
  </r>
  <r>
    <n v="3325"/>
    <x v="0"/>
    <n v="5"/>
    <n v="2772"/>
    <n v="1"/>
    <d v="2005-07-07T00:00:00"/>
    <s v="Single Family Dwelling"/>
    <n v="1"/>
    <s v="Santa Clara Community Organization"/>
    <n v="4226978"/>
    <n v="908391"/>
    <m/>
    <m/>
    <s v="BRUCE WIECHERT CUSTOM HOMES"/>
    <m/>
    <s v="4585 CHAMPAGNE LN"/>
    <x v="4"/>
    <s v="Single-family detached"/>
    <x v="0"/>
    <m/>
    <x v="0"/>
    <m/>
  </r>
  <r>
    <n v="3326"/>
    <x v="0"/>
    <n v="4"/>
    <n v="5853"/>
    <n v="1"/>
    <d v="2005-07-08T00:00:00"/>
    <s v="Single Family Dwelling"/>
    <n v="1"/>
    <s v="Active Bethel Citizens"/>
    <n v="4212733"/>
    <n v="891717"/>
    <m/>
    <m/>
    <s v="B H ANDERSON CONSTRUCTION"/>
    <m/>
    <s v="5524 KING ARTHUR CT"/>
    <x v="4"/>
    <s v="Single-family detached"/>
    <x v="0"/>
    <m/>
    <x v="0"/>
    <m/>
  </r>
  <r>
    <n v="3327"/>
    <x v="0"/>
    <n v="4"/>
    <n v="6261"/>
    <n v="1"/>
    <d v="2005-07-08T00:00:00"/>
    <s v="Single Family Dwelling"/>
    <n v="1"/>
    <s v="Active Bethel Citizens"/>
    <n v="4212693"/>
    <n v="891718"/>
    <m/>
    <m/>
    <s v="B H ANDERSON CONSTRUCTION"/>
    <m/>
    <s v="5530 KING ARTHUR CT"/>
    <x v="4"/>
    <s v="Single-family detached"/>
    <x v="0"/>
    <m/>
    <x v="0"/>
    <m/>
  </r>
  <r>
    <n v="3328"/>
    <x v="0"/>
    <n v="5"/>
    <n v="1822"/>
    <n v="1"/>
    <d v="2005-07-08T00:00:00"/>
    <s v="Single Family Dwelling"/>
    <n v="1"/>
    <s v="Crest Drive Citizens Association"/>
    <n v="4232323"/>
    <n v="868961"/>
    <m/>
    <m/>
    <s v="WARBERG ROBERT W"/>
    <m/>
    <s v="1772 WHITE OAK DR"/>
    <x v="4"/>
    <s v="Single-family detached"/>
    <x v="0"/>
    <m/>
    <x v="0"/>
    <m/>
  </r>
  <r>
    <n v="3329"/>
    <x v="0"/>
    <n v="5"/>
    <n v="2597"/>
    <n v="1"/>
    <d v="2005-07-08T00:00:00"/>
    <s v="Duplex or 2-Family Hs"/>
    <n v="2"/>
    <s v="River Road Community Organization"/>
    <n v="4228877"/>
    <n v="894173"/>
    <m/>
    <m/>
    <s v="CASCADE DOOR WINDOW &amp; CONSTRUCTION"/>
    <m/>
    <s v="1680 DALTON DR"/>
    <x v="4"/>
    <s v="Two to four units"/>
    <x v="1"/>
    <m/>
    <x v="0"/>
    <m/>
  </r>
  <r>
    <n v="3330"/>
    <x v="0"/>
    <n v="5"/>
    <n v="2768"/>
    <n v="1"/>
    <d v="2005-07-08T00:00:00"/>
    <s v="Single Family Dwelling"/>
    <n v="1"/>
    <s v="Santa Clara Community Organization"/>
    <n v="4227093"/>
    <n v="908518"/>
    <m/>
    <m/>
    <s v="BRUCE WIECHERT CUSTOM HOMES"/>
    <m/>
    <s v="4602 RIVER RD"/>
    <x v="4"/>
    <s v="Single-family detached"/>
    <x v="0"/>
    <m/>
    <x v="0"/>
    <m/>
  </r>
  <r>
    <n v="3331"/>
    <x v="0"/>
    <n v="5"/>
    <n v="3150"/>
    <n v="1"/>
    <d v="2005-07-08T00:00:00"/>
    <s v="Single Family Dwelling"/>
    <n v="1"/>
    <s v="Active Bethel Citizens"/>
    <n v="4222919"/>
    <n v="891539"/>
    <m/>
    <m/>
    <s v="VANESSA THOMASTON PROPERTIES INC"/>
    <m/>
    <s v="3806 DOVE LN"/>
    <x v="4"/>
    <s v="Single-family detached"/>
    <x v="0"/>
    <m/>
    <x v="0"/>
    <m/>
  </r>
  <r>
    <n v="3332"/>
    <x v="0"/>
    <n v="4"/>
    <n v="6450"/>
    <n v="1"/>
    <d v="2005-07-11T00:00:00"/>
    <s v="Duplex or 2-Family Hs"/>
    <n v="2"/>
    <s v="Santa Clara Community Organization"/>
    <n v="4232636"/>
    <n v="898589"/>
    <m/>
    <m/>
    <s v="CONSTRUCTION CONSULTANTS LTD"/>
    <m/>
    <s v="507 HELEN ST"/>
    <x v="4"/>
    <s v="Two to four units"/>
    <x v="1"/>
    <m/>
    <x v="0"/>
    <m/>
  </r>
  <r>
    <n v="3333"/>
    <x v="0"/>
    <n v="5"/>
    <n v="2554"/>
    <n v="1"/>
    <d v="2005-07-11T00:00:00"/>
    <s v="Single Family Dwelling"/>
    <n v="1"/>
    <s v="Cal Young Neighborhood Association"/>
    <n v="4238672"/>
    <n v="892820"/>
    <m/>
    <s v="Mascord - Hawthorne"/>
    <s v="WALTER CUSTOM HOMES"/>
    <m/>
    <s v="2133 WOOD DUCK WAY"/>
    <x v="4"/>
    <s v="Single-family detached"/>
    <x v="0"/>
    <m/>
    <x v="0"/>
    <m/>
  </r>
  <r>
    <n v="3334"/>
    <x v="0"/>
    <n v="5"/>
    <n v="2598"/>
    <n v="1"/>
    <d v="2005-07-11T00:00:00"/>
    <s v="Single Family Dwelling"/>
    <n v="1"/>
    <s v="Laurel Hill Valley Citizens"/>
    <n v="4250449"/>
    <n v="871726"/>
    <m/>
    <s v="Arbor South Charleston"/>
    <s v="FRIBERG RON &amp; CHRISTINA"/>
    <m/>
    <s v="2650 AUGUSTA ST"/>
    <x v="4"/>
    <s v="Single-family detached"/>
    <x v="0"/>
    <m/>
    <x v="0"/>
    <m/>
  </r>
  <r>
    <n v="3335"/>
    <x v="0"/>
    <n v="5"/>
    <n v="2734"/>
    <n v="1"/>
    <d v="2005-07-12T00:00:00"/>
    <s v="Single Family Dwelling"/>
    <n v="1"/>
    <s v="Active Bethel Citizens"/>
    <n v="4222500"/>
    <n v="891253"/>
    <m/>
    <m/>
    <s v="TURNER VIVIAN"/>
    <m/>
    <s v="3837 SOUZA ST"/>
    <x v="4"/>
    <s v="Single-family detached"/>
    <x v="0"/>
    <m/>
    <x v="0"/>
    <m/>
  </r>
  <r>
    <n v="3336"/>
    <x v="0"/>
    <n v="5"/>
    <n v="2928"/>
    <n v="1"/>
    <d v="2005-07-12T00:00:00"/>
    <s v="Single Family Dwelling"/>
    <n v="1"/>
    <s v="Santa Clara Community Organization"/>
    <n v="4227460"/>
    <n v="909210"/>
    <m/>
    <m/>
    <s v="LOCKE DEAN"/>
    <m/>
    <s v="105 DANIEL DR"/>
    <x v="4"/>
    <s v="Single-family detached"/>
    <x v="0"/>
    <m/>
    <x v="0"/>
    <m/>
  </r>
  <r>
    <n v="3337"/>
    <x v="0"/>
    <n v="5"/>
    <n v="2580"/>
    <n v="1"/>
    <d v="2005-07-13T00:00:00"/>
    <s v="Single Family Dwelling"/>
    <n v="1"/>
    <s v="Santa Clara Community Organization"/>
    <n v="4228703"/>
    <n v="901463"/>
    <m/>
    <m/>
    <s v="BREEDEN BROS INC"/>
    <m/>
    <s v="3180 CINDY ST"/>
    <x v="4"/>
    <s v="Single-family detached"/>
    <x v="0"/>
    <m/>
    <x v="0"/>
    <m/>
  </r>
  <r>
    <n v="3338"/>
    <x v="0"/>
    <n v="5"/>
    <n v="3470"/>
    <n v="1"/>
    <d v="2005-07-13T00:00:00"/>
    <s v="Mfg Home Park or Court"/>
    <n v="1"/>
    <s v="Santa Clara Community Organization"/>
    <n v="4224625"/>
    <n v="897731"/>
    <m/>
    <m/>
    <s v="FORE-WARD INVESTMENTS"/>
    <m/>
    <s v="2433 NORTHAMPTON RD"/>
    <x v="4"/>
    <s v="Single-family detached"/>
    <x v="0"/>
    <m/>
    <x v="0"/>
    <m/>
  </r>
  <r>
    <n v="3339"/>
    <x v="0"/>
    <n v="5"/>
    <n v="2289"/>
    <n v="1"/>
    <d v="2005-07-14T00:00:00"/>
    <s v="Single Family Dwelling"/>
    <n v="1"/>
    <s v="Harlow Neighbors"/>
    <n v="4249285"/>
    <n v="884964"/>
    <m/>
    <s v="Sisters View-R; Arbor S."/>
    <s v="BRIAN MURRY HOMES"/>
    <m/>
    <s v="3457 WHISPER LN"/>
    <x v="4"/>
    <s v="Single-family detached"/>
    <x v="0"/>
    <m/>
    <x v="0"/>
    <m/>
  </r>
  <r>
    <n v="3340"/>
    <x v="0"/>
    <n v="5"/>
    <n v="2568"/>
    <n v="1"/>
    <d v="2005-07-14T00:00:00"/>
    <s v="Single Family Dwelling"/>
    <n v="1"/>
    <s v="Northeast Neighbors"/>
    <n v="4242455"/>
    <n v="898979"/>
    <m/>
    <m/>
    <s v="SHEPARD CHARLES N"/>
    <m/>
    <s v="3682 QUAIL MEADOW WAY"/>
    <x v="4"/>
    <s v="Single-family detached"/>
    <x v="0"/>
    <m/>
    <x v="0"/>
    <m/>
  </r>
  <r>
    <n v="3341"/>
    <x v="0"/>
    <n v="5"/>
    <n v="1360"/>
    <n v="1"/>
    <d v="2005-07-15T00:00:00"/>
    <s v="Single Family Dwelling"/>
    <n v="1"/>
    <s v="Friendly Area Neighbors"/>
    <n v="4234926"/>
    <n v="874825"/>
    <m/>
    <m/>
    <s v="GIVE ME SHELTER LLC"/>
    <m/>
    <s v="1140 W 20TH AVE"/>
    <x v="4"/>
    <s v="Single-family detached"/>
    <x v="0"/>
    <m/>
    <x v="0"/>
    <m/>
  </r>
  <r>
    <n v="3342"/>
    <x v="0"/>
    <n v="5"/>
    <n v="2583"/>
    <n v="1"/>
    <d v="2005-07-15T00:00:00"/>
    <s v="Single Family Dwelling"/>
    <n v="1"/>
    <s v="Churchill Area Neighbors"/>
    <n v="4223940"/>
    <n v="869727"/>
    <m/>
    <s v="Breeden - Chapparal"/>
    <s v="BREEDEN BROS INC--DUPLICATE"/>
    <m/>
    <s v="3371 BENTLEY AVE"/>
    <x v="4"/>
    <s v="Single-family detached"/>
    <x v="0"/>
    <m/>
    <x v="0"/>
    <m/>
  </r>
  <r>
    <n v="3343"/>
    <x v="0"/>
    <n v="5"/>
    <n v="2602"/>
    <n v="1"/>
    <d v="2005-07-15T00:00:00"/>
    <s v="Duplex or 2-Family Hs"/>
    <n v="2"/>
    <s v="Northeast Neighbors"/>
    <n v="4242529"/>
    <n v="897215"/>
    <m/>
    <m/>
    <s v="MELTEBEKE CONSTRUCTION DBA"/>
    <m/>
    <s v="3223 LAKE GLENN DR"/>
    <x v="4"/>
    <s v="Two to four units"/>
    <x v="1"/>
    <m/>
    <x v="0"/>
    <m/>
  </r>
  <r>
    <n v="3344"/>
    <x v="0"/>
    <n v="5"/>
    <n v="2665"/>
    <n v="1"/>
    <d v="2005-07-15T00:00:00"/>
    <s v="Mfg Home - Not in a Park"/>
    <n v="1"/>
    <s v="Active Bethel Citizens"/>
    <n v="4214628"/>
    <n v="890379"/>
    <m/>
    <m/>
    <s v="FUQUA HOMES DESIGN CENTER"/>
    <m/>
    <s v="1685 SILVERWATER LN"/>
    <x v="4"/>
    <s v="Single-family detached"/>
    <x v="0"/>
    <m/>
    <x v="0"/>
    <m/>
  </r>
  <r>
    <n v="3345"/>
    <x v="0"/>
    <n v="5"/>
    <n v="2680"/>
    <n v="1"/>
    <d v="2005-07-15T00:00:00"/>
    <s v="Duplex or 2-Family Hs"/>
    <n v="2"/>
    <s v="Santa Clara Community Organization"/>
    <n v="4232787"/>
    <n v="898674"/>
    <m/>
    <m/>
    <s v="MILLER MICHAEL P"/>
    <m/>
    <s v="529 HELEN ST"/>
    <x v="4"/>
    <s v="Two to four units"/>
    <x v="1"/>
    <m/>
    <x v="0"/>
    <m/>
  </r>
  <r>
    <n v="3346"/>
    <x v="0"/>
    <n v="5"/>
    <n v="2741"/>
    <n v="1"/>
    <d v="2005-07-15T00:00:00"/>
    <s v="Mfg Home - Not in a Park"/>
    <n v="1"/>
    <s v="Active Bethel Citizens"/>
    <n v="4213954"/>
    <n v="890150"/>
    <m/>
    <m/>
    <s v="FUQUA HOMES DESIGN CENTER"/>
    <m/>
    <s v="5367 OLYMPIC CIR"/>
    <x v="4"/>
    <s v="Single-family detached"/>
    <x v="0"/>
    <m/>
    <x v="0"/>
    <m/>
  </r>
  <r>
    <n v="3347"/>
    <x v="0"/>
    <n v="5"/>
    <n v="2866"/>
    <n v="1"/>
    <d v="2005-07-15T00:00:00"/>
    <s v="Single Family Dwelling"/>
    <n v="1"/>
    <s v="Harlow Neighbors"/>
    <n v="4250371"/>
    <n v="889007"/>
    <m/>
    <m/>
    <s v="MELTEBEKE CONSTRUCTION DBA"/>
    <m/>
    <s v="1219 REGENCY DR"/>
    <x v="4"/>
    <s v="Single-family detached"/>
    <x v="0"/>
    <m/>
    <x v="0"/>
    <m/>
  </r>
  <r>
    <n v="3348"/>
    <x v="0"/>
    <n v="5"/>
    <n v="3065"/>
    <n v="1"/>
    <d v="2005-07-15T00:00:00"/>
    <s v="Single Family Dwelling"/>
    <n v="1"/>
    <s v="Southeast Neighbors"/>
    <n v="4238656"/>
    <n v="858061"/>
    <m/>
    <m/>
    <s v="BRUCK CINDI"/>
    <m/>
    <s v="31775 OWL RD"/>
    <x v="4"/>
    <s v="Single-family detached"/>
    <x v="0"/>
    <m/>
    <x v="0"/>
    <m/>
  </r>
  <r>
    <n v="3349"/>
    <x v="0"/>
    <n v="5"/>
    <n v="2230"/>
    <n v="1"/>
    <d v="2005-07-18T00:00:00"/>
    <s v="Single Family Dwelling"/>
    <n v="1"/>
    <s v="Santa Clara Community Organization"/>
    <n v="4223935"/>
    <n v="898989"/>
    <m/>
    <s v="Jamestown"/>
    <s v="HEITMAN CUSTOM HOMES"/>
    <m/>
    <s v="2682 CROWTHER DR"/>
    <x v="4"/>
    <s v="Single-family detached"/>
    <x v="0"/>
    <m/>
    <x v="0"/>
    <m/>
  </r>
  <r>
    <n v="3350"/>
    <x v="0"/>
    <n v="5"/>
    <n v="2504"/>
    <n v="1"/>
    <d v="2005-07-18T00:00:00"/>
    <s v="Single Family Dwelling"/>
    <n v="1"/>
    <s v="River Road Community Organization"/>
    <n v="4231232"/>
    <n v="891567"/>
    <m/>
    <m/>
    <s v="GEROT MIKE &amp; ELIZABETH"/>
    <m/>
    <s v="178 ROSETTA AVE"/>
    <x v="4"/>
    <s v="Single-family detached"/>
    <x v="0"/>
    <m/>
    <x v="0"/>
    <m/>
  </r>
  <r>
    <n v="3351"/>
    <x v="0"/>
    <n v="5"/>
    <n v="2739"/>
    <n v="1"/>
    <d v="2005-07-20T00:00:00"/>
    <s v="Mfg Home - Not in a Park"/>
    <n v="1"/>
    <s v="Active Bethel Citizens"/>
    <n v="4213944"/>
    <n v="890065"/>
    <m/>
    <m/>
    <s v="FUQUA HOMES DESIGN CENTER"/>
    <m/>
    <s v="5369 OLYMPIC CIR"/>
    <x v="4"/>
    <s v="Single-family detached"/>
    <x v="0"/>
    <m/>
    <x v="0"/>
    <m/>
  </r>
  <r>
    <n v="3352"/>
    <x v="0"/>
    <n v="5"/>
    <n v="2790"/>
    <n v="1"/>
    <d v="2005-07-20T00:00:00"/>
    <s v="Single Family Dwelling"/>
    <n v="1"/>
    <s v="Harlow Neighbors"/>
    <n v="4248360"/>
    <n v="890896"/>
    <m/>
    <m/>
    <s v="PREMIER HOMES"/>
    <m/>
    <s v="1682 PROVINCIAL WAY"/>
    <x v="4"/>
    <s v="Single-family detached"/>
    <x v="0"/>
    <m/>
    <x v="0"/>
    <m/>
  </r>
  <r>
    <n v="3353"/>
    <x v="0"/>
    <n v="5"/>
    <n v="2911"/>
    <n v="1"/>
    <d v="2005-07-20T00:00:00"/>
    <s v="Single Family Dwelling"/>
    <n v="1"/>
    <s v="Northeast Neighbors"/>
    <n v="4250320"/>
    <n v="894202"/>
    <m/>
    <m/>
    <s v="ANSLOW &amp; DEGENEAULT"/>
    <m/>
    <s v="2630 CUMBERLAND DR"/>
    <x v="4"/>
    <s v="Single-family detached"/>
    <x v="0"/>
    <m/>
    <x v="0"/>
    <m/>
  </r>
  <r>
    <n v="3354"/>
    <x v="0"/>
    <n v="5"/>
    <n v="3019"/>
    <n v="1"/>
    <d v="2005-07-20T00:00:00"/>
    <s v="Single Family Dwelling"/>
    <n v="1"/>
    <s v="Santa Clara Community Organization"/>
    <n v="4223378"/>
    <n v="898519"/>
    <m/>
    <m/>
    <s v="JORDAN SCOTT"/>
    <m/>
    <s v="2526 CROWTHER DR"/>
    <x v="4"/>
    <s v="Single-family detached"/>
    <x v="0"/>
    <m/>
    <x v="0"/>
    <m/>
  </r>
  <r>
    <n v="3355"/>
    <x v="0"/>
    <n v="5"/>
    <n v="3146"/>
    <n v="1"/>
    <d v="2005-07-20T00:00:00"/>
    <s v="Single Family Dwelling"/>
    <n v="1"/>
    <s v="River Road Community Organization"/>
    <n v="4233145"/>
    <n v="888760"/>
    <m/>
    <s v="Trenton"/>
    <s v="HEITMAN CUSTOM HOMES"/>
    <m/>
    <s v="856 JACKIES LN"/>
    <x v="4"/>
    <s v="Single-family detached"/>
    <x v="0"/>
    <m/>
    <x v="0"/>
    <m/>
  </r>
  <r>
    <n v="3356"/>
    <x v="0"/>
    <n v="5"/>
    <n v="3147"/>
    <n v="1"/>
    <d v="2005-07-20T00:00:00"/>
    <s v="Single Family Dwelling"/>
    <n v="1"/>
    <s v="River Road Community Organization"/>
    <n v="4233026"/>
    <n v="888617"/>
    <m/>
    <s v="Trenton"/>
    <s v="HEITMAN DAN"/>
    <m/>
    <s v="814 JACKIES LN"/>
    <x v="4"/>
    <s v="Single-family detached"/>
    <x v="0"/>
    <m/>
    <x v="0"/>
    <m/>
  </r>
  <r>
    <n v="3357"/>
    <x v="0"/>
    <n v="5"/>
    <n v="3239"/>
    <n v="1"/>
    <d v="2005-07-20T00:00:00"/>
    <s v="Single Family Dwelling"/>
    <n v="1"/>
    <s v="River Road Community Organization"/>
    <n v="4232588"/>
    <n v="885978"/>
    <m/>
    <m/>
    <s v="MALLARD CONSTRUCTION"/>
    <m/>
    <s v="159 CROCKER LN"/>
    <x v="4"/>
    <s v="Single-family detached"/>
    <x v="0"/>
    <m/>
    <x v="0"/>
    <m/>
  </r>
  <r>
    <n v="3358"/>
    <x v="0"/>
    <n v="5"/>
    <n v="2311"/>
    <n v="1"/>
    <d v="2005-07-21T00:00:00"/>
    <s v="Single Family Dwelling"/>
    <n v="1"/>
    <s v="Northeast Neighbors"/>
    <n v="4242583"/>
    <n v="897013"/>
    <m/>
    <m/>
    <s v="KNUTSON &amp; SONS"/>
    <m/>
    <s v="1951 LAKEVIEW DR"/>
    <x v="4"/>
    <s v="Single-family detached"/>
    <x v="0"/>
    <m/>
    <x v="0"/>
    <m/>
  </r>
  <r>
    <n v="3359"/>
    <x v="0"/>
    <n v="5"/>
    <n v="2588"/>
    <n v="1"/>
    <d v="2005-07-21T00:00:00"/>
    <s v="Single Family Dwelling"/>
    <n v="1"/>
    <s v="Active Bethel Citizens"/>
    <n v="4213890"/>
    <n v="885591"/>
    <m/>
    <s v="Hayden - Cascade"/>
    <s v="HAYDEN ENTERPRISES INC"/>
    <m/>
    <s v="5512 LIVINGSTON AVE"/>
    <x v="4"/>
    <s v="Single-family detached"/>
    <x v="0"/>
    <m/>
    <x v="0"/>
    <m/>
  </r>
  <r>
    <n v="3360"/>
    <x v="0"/>
    <n v="5"/>
    <n v="2589"/>
    <n v="1"/>
    <d v="2005-07-21T00:00:00"/>
    <s v="Single Family Dwelling"/>
    <n v="1"/>
    <s v="Active Bethel Citizens"/>
    <n v="4213916"/>
    <n v="885142"/>
    <m/>
    <s v="Hayden - Cascade"/>
    <s v="HAYDEN ENTERPRISES INC"/>
    <m/>
    <s v="5506 PRANZ PL"/>
    <x v="4"/>
    <s v="Single-family detached"/>
    <x v="0"/>
    <m/>
    <x v="0"/>
    <m/>
  </r>
  <r>
    <n v="3361"/>
    <x v="0"/>
    <n v="5"/>
    <n v="2712"/>
    <n v="1"/>
    <d v="2005-07-21T00:00:00"/>
    <s v="Single Family Dwelling"/>
    <n v="1"/>
    <s v="Churchill Area Neighbors"/>
    <n v="4224223"/>
    <n v="870095"/>
    <m/>
    <s v="Breeden Talisman 20"/>
    <s v="BREEDEN BROS INC--DUPLICATE"/>
    <m/>
    <s v="3334 BENTLEY AVE"/>
    <x v="4"/>
    <s v="Single-family detached"/>
    <x v="0"/>
    <m/>
    <x v="0"/>
    <m/>
  </r>
  <r>
    <n v="3362"/>
    <x v="0"/>
    <n v="5"/>
    <n v="2724"/>
    <n v="1"/>
    <d v="2005-07-21T00:00:00"/>
    <s v="Single Family Dwelling"/>
    <n v="1"/>
    <s v="Cal Young Neighborhood Association"/>
    <n v="4238516"/>
    <n v="892830"/>
    <m/>
    <s v="Watton Concordia"/>
    <s v="WALTER CUSTOM HOMES"/>
    <m/>
    <s v="2138 WOOD DUCK WAY"/>
    <x v="4"/>
    <s v="Single-family detached"/>
    <x v="0"/>
    <m/>
    <x v="0"/>
    <m/>
  </r>
  <r>
    <n v="3363"/>
    <x v="0"/>
    <n v="5"/>
    <n v="2726"/>
    <n v="1"/>
    <d v="2005-07-21T00:00:00"/>
    <s v="Single Family Dwelling"/>
    <n v="1"/>
    <s v="Cal Young Neighborhood Association"/>
    <n v="4238375"/>
    <n v="892641"/>
    <m/>
    <s v="Mascord Phoenix 2 22145"/>
    <s v="WALTER CUSTOM HOMES"/>
    <m/>
    <s v="1108 SKYLARK LN"/>
    <x v="4"/>
    <s v="Single-family detached"/>
    <x v="0"/>
    <m/>
    <x v="0"/>
    <m/>
  </r>
  <r>
    <n v="3364"/>
    <x v="0"/>
    <n v="5"/>
    <n v="2770"/>
    <n v="1"/>
    <d v="2005-07-21T00:00:00"/>
    <s v="Single Family Dwelling"/>
    <n v="1"/>
    <s v="Santa Clara Community Organization"/>
    <n v="4226731"/>
    <n v="908319"/>
    <m/>
    <m/>
    <s v="BRUCE WIECHERT CUSTOM HOMES"/>
    <m/>
    <s v="107 STONEHAVEN ST"/>
    <x v="4"/>
    <s v="Single-family detached"/>
    <x v="0"/>
    <m/>
    <x v="0"/>
    <m/>
  </r>
  <r>
    <n v="3365"/>
    <x v="0"/>
    <n v="5"/>
    <n v="3108"/>
    <n v="1"/>
    <d v="2005-07-21T00:00:00"/>
    <s v="Single Family Dwelling"/>
    <n v="1"/>
    <s v="Santa Clara Community Organization"/>
    <n v="4228640"/>
    <n v="901573"/>
    <m/>
    <m/>
    <s v="BREEDEN BROS INC"/>
    <m/>
    <s v="212 LOBELIA AVE"/>
    <x v="4"/>
    <s v="Single-family detached"/>
    <x v="0"/>
    <m/>
    <x v="0"/>
    <m/>
  </r>
  <r>
    <n v="3366"/>
    <x v="0"/>
    <n v="5"/>
    <n v="3519"/>
    <n v="1"/>
    <d v="2005-07-22T00:00:00"/>
    <s v="Mfg Home Park or Court"/>
    <n v="1"/>
    <s v="Active Bethel Citizens"/>
    <n v="4215373"/>
    <n v="886215"/>
    <m/>
    <m/>
    <s v="ROYAL OAKS M H PARK"/>
    <m/>
    <s v="4900 ROYAL AVE, Unit 34"/>
    <x v="4"/>
    <s v="Single-family detached"/>
    <x v="0"/>
    <m/>
    <x v="0"/>
    <m/>
  </r>
  <r>
    <n v="3367"/>
    <x v="0"/>
    <n v="4"/>
    <n v="5615"/>
    <n v="1"/>
    <d v="2005-07-25T00:00:00"/>
    <s v="Single Family Dwelling"/>
    <n v="1"/>
    <s v="Active Bethel Citizens"/>
    <n v="4212773"/>
    <n v="891717"/>
    <m/>
    <m/>
    <s v="B H ANDERSON CONSTRUCTION"/>
    <m/>
    <s v="5512 KING ARTHUR CT"/>
    <x v="4"/>
    <s v="Single-family detached"/>
    <x v="0"/>
    <m/>
    <x v="0"/>
    <m/>
  </r>
  <r>
    <n v="3368"/>
    <x v="0"/>
    <n v="5"/>
    <n v="2663"/>
    <n v="1"/>
    <d v="2005-07-25T00:00:00"/>
    <s v="Mfg Home - Not in a Park"/>
    <n v="1"/>
    <s v="Active Bethel Citizens"/>
    <n v="4214621"/>
    <n v="890319"/>
    <m/>
    <m/>
    <s v="FUQUA HOMES DESIGN CENTER"/>
    <m/>
    <s v="1673 SILVERWATER LN"/>
    <x v="4"/>
    <s v="Single-family detached"/>
    <x v="0"/>
    <m/>
    <x v="0"/>
    <m/>
  </r>
  <r>
    <n v="3369"/>
    <x v="0"/>
    <n v="5"/>
    <n v="2667"/>
    <n v="1"/>
    <d v="2005-07-25T00:00:00"/>
    <s v="Mfg Home - Not in a Park"/>
    <n v="1"/>
    <s v="Active Bethel Citizens"/>
    <n v="4214509"/>
    <n v="890316"/>
    <m/>
    <m/>
    <s v="FUQUA HOMES DESIGN CENTER"/>
    <m/>
    <s v="1666 SILVERWATER LN"/>
    <x v="4"/>
    <s v="Single-family detached"/>
    <x v="0"/>
    <m/>
    <x v="0"/>
    <m/>
  </r>
  <r>
    <n v="3370"/>
    <x v="0"/>
    <n v="5"/>
    <n v="2669"/>
    <n v="1"/>
    <d v="2005-07-25T00:00:00"/>
    <s v="Mfg Home - Not in a Park"/>
    <n v="1"/>
    <s v="Active Bethel Citizens"/>
    <n v="4214579"/>
    <n v="890498"/>
    <m/>
    <m/>
    <s v="FUQUA HOMES DESIGN CENTER"/>
    <m/>
    <s v="5245 BRIDGEWATER DR"/>
    <x v="4"/>
    <s v="Single-family detached"/>
    <x v="0"/>
    <m/>
    <x v="0"/>
    <m/>
  </r>
  <r>
    <n v="3371"/>
    <x v="0"/>
    <n v="5"/>
    <n v="2803"/>
    <n v="1"/>
    <d v="2005-07-25T00:00:00"/>
    <s v="Single Family Dwelling"/>
    <n v="1"/>
    <s v="Laurel Hill Valley Citizens"/>
    <n v="4251848"/>
    <n v="871702"/>
    <m/>
    <m/>
    <s v="FORSYTH LANCE"/>
    <m/>
    <s v="2611 LAUREL HILL DR"/>
    <x v="4"/>
    <s v="Single-family detached"/>
    <x v="0"/>
    <m/>
    <x v="0"/>
    <m/>
  </r>
  <r>
    <n v="3372"/>
    <x v="0"/>
    <n v="5"/>
    <n v="3274"/>
    <n v="1"/>
    <d v="2005-07-25T00:00:00"/>
    <s v="Single Family Dwelling"/>
    <n v="1"/>
    <s v="Santa Clara Community Organization"/>
    <n v="4226330"/>
    <n v="908627"/>
    <m/>
    <m/>
    <s v="BRUCE WIECHERT CUSTOM HOMES"/>
    <m/>
    <s v="4620 ALTURA ST"/>
    <x v="4"/>
    <s v="Single-family detached"/>
    <x v="0"/>
    <m/>
    <x v="0"/>
    <m/>
  </r>
  <r>
    <n v="3373"/>
    <x v="0"/>
    <n v="5"/>
    <n v="2590"/>
    <n v="1"/>
    <d v="2005-07-26T00:00:00"/>
    <s v="Single Family Dwelling"/>
    <n v="1"/>
    <s v="Active Bethel Citizens"/>
    <n v="4214039"/>
    <n v="885140"/>
    <m/>
    <s v="Hayden - Klamath"/>
    <s v="HAYDEN ENTERPRISES INC"/>
    <m/>
    <s v="5490 PRANZ PL"/>
    <x v="4"/>
    <s v="Single-family detached"/>
    <x v="0"/>
    <m/>
    <x v="0"/>
    <m/>
  </r>
  <r>
    <n v="3374"/>
    <x v="0"/>
    <n v="5"/>
    <n v="2591"/>
    <n v="1"/>
    <d v="2005-07-26T00:00:00"/>
    <s v="Single Family Dwelling"/>
    <n v="1"/>
    <s v="Active Bethel Citizens"/>
    <n v="4213915"/>
    <n v="885365"/>
    <m/>
    <s v="Hayden - Klamath"/>
    <s v="HAYDEN ENTERPRISES INC"/>
    <m/>
    <s v="5514 ANDREA AVE"/>
    <x v="4"/>
    <s v="Single-family detached"/>
    <x v="0"/>
    <m/>
    <x v="0"/>
    <m/>
  </r>
  <r>
    <n v="3375"/>
    <x v="0"/>
    <n v="5"/>
    <n v="2813"/>
    <n v="1"/>
    <d v="2005-07-26T00:00:00"/>
    <s v="Single Family Dwelling"/>
    <n v="1"/>
    <s v="Santa Clara Community Organization"/>
    <n v="4223862"/>
    <n v="898169"/>
    <m/>
    <s v="Heitman Kace"/>
    <s v="HEITMAN CUSTOM HOMES"/>
    <m/>
    <s v="2467 BORDERS DR"/>
    <x v="4"/>
    <s v="Single-family detached"/>
    <x v="0"/>
    <m/>
    <x v="0"/>
    <m/>
  </r>
  <r>
    <n v="3376"/>
    <x v="0"/>
    <n v="5"/>
    <n v="2942"/>
    <n v="1"/>
    <d v="2005-07-26T00:00:00"/>
    <s v="Single Family Dwelling"/>
    <n v="1"/>
    <s v="Santa Clara Community Organization"/>
    <n v="4223728"/>
    <n v="898990"/>
    <m/>
    <m/>
    <s v="CAMELOT HOMES"/>
    <m/>
    <s v="2656 CROWTHER DR"/>
    <x v="4"/>
    <s v="Single-family detached"/>
    <x v="0"/>
    <m/>
    <x v="0"/>
    <m/>
  </r>
  <r>
    <n v="3377"/>
    <x v="0"/>
    <n v="5"/>
    <n v="3136"/>
    <n v="1"/>
    <d v="2005-07-26T00:00:00"/>
    <s v="Single Family Dwelling"/>
    <n v="1"/>
    <s v="Churchill Area Neighbors"/>
    <n v="4228196"/>
    <n v="869320"/>
    <m/>
    <m/>
    <s v="KING EDGAR B (ED)"/>
    <m/>
    <s v="3208 MICHAEL LN"/>
    <x v="4"/>
    <s v="Single-family detached"/>
    <x v="0"/>
    <m/>
    <x v="0"/>
    <m/>
  </r>
  <r>
    <n v="3378"/>
    <x v="0"/>
    <n v="5"/>
    <n v="3201"/>
    <n v="1"/>
    <d v="2005-07-26T00:00:00"/>
    <s v="Single Family Dwelling"/>
    <n v="1"/>
    <s v="Churchill Area Neighbors"/>
    <n v="4225332"/>
    <n v="869847"/>
    <m/>
    <s v="Breeden Sheffield 6"/>
    <s v="BREEDEN BROS INC--DUPLICATE"/>
    <m/>
    <s v="3818 BRIGHTON AVE"/>
    <x v="4"/>
    <s v="Single-family detached"/>
    <x v="0"/>
    <m/>
    <x v="0"/>
    <m/>
  </r>
  <r>
    <n v="3379"/>
    <x v="0"/>
    <n v="5"/>
    <n v="2531"/>
    <n v="1"/>
    <d v="2005-07-27T00:00:00"/>
    <s v="Single Family Dwelling"/>
    <n v="1"/>
    <s v="Churchill Area Neighbors"/>
    <n v="4229238"/>
    <n v="869262"/>
    <m/>
    <m/>
    <s v="REICH TIM"/>
    <m/>
    <s v="2692 BLACKTAIL DR"/>
    <x v="4"/>
    <s v="Single-family detached"/>
    <x v="0"/>
    <m/>
    <x v="0"/>
    <m/>
  </r>
  <r>
    <n v="3380"/>
    <x v="0"/>
    <n v="5"/>
    <n v="2884"/>
    <n v="1"/>
    <d v="2005-07-27T00:00:00"/>
    <s v="Single Family Dwelling"/>
    <n v="1"/>
    <s v="Santa Clara Community Organization"/>
    <n v="4226474"/>
    <n v="908417"/>
    <m/>
    <m/>
    <s v="BRUCE WIECHERT CUSTOM HOMES"/>
    <m/>
    <s v="152 WATERSTONE DR"/>
    <x v="4"/>
    <s v="Single-family detached"/>
    <x v="0"/>
    <m/>
    <x v="0"/>
    <m/>
  </r>
  <r>
    <n v="3381"/>
    <x v="0"/>
    <n v="5"/>
    <n v="3042"/>
    <n v="1"/>
    <d v="2005-07-27T00:00:00"/>
    <s v="Single Family Dwelling"/>
    <n v="1"/>
    <s v="Santa Clara Community Organization"/>
    <n v="4226385"/>
    <n v="908821"/>
    <m/>
    <m/>
    <s v="BRUCE WIECHERT CUSTOM HOMES"/>
    <m/>
    <s v="167 WILLOW SPRINGS DR"/>
    <x v="4"/>
    <s v="Single-family detached"/>
    <x v="0"/>
    <m/>
    <x v="0"/>
    <m/>
  </r>
  <r>
    <n v="3382"/>
    <x v="0"/>
    <n v="5"/>
    <n v="2235"/>
    <n v="1"/>
    <d v="2005-07-28T00:00:00"/>
    <s v="Single Family Dwelling"/>
    <n v="1"/>
    <s v="River Road Community Organization"/>
    <n v="4233108"/>
    <n v="888613"/>
    <m/>
    <m/>
    <s v="HEITMAN CUSTOM HOMES"/>
    <m/>
    <s v="810 JACKIES LN"/>
    <x v="4"/>
    <s v="Single-family detached"/>
    <x v="0"/>
    <m/>
    <x v="0"/>
    <m/>
  </r>
  <r>
    <n v="3383"/>
    <x v="0"/>
    <n v="5"/>
    <n v="2627"/>
    <n v="1"/>
    <d v="2005-07-28T00:00:00"/>
    <s v="Single Family Dwelling"/>
    <n v="1"/>
    <s v="Northeast Neighbors"/>
    <n v="4248735"/>
    <n v="897598"/>
    <m/>
    <m/>
    <s v="ADKINS MARK L"/>
    <m/>
    <s v="125 CRAFTSMAN WAY"/>
    <x v="4"/>
    <s v="Single-family detached"/>
    <x v="0"/>
    <m/>
    <x v="0"/>
    <m/>
  </r>
  <r>
    <n v="3384"/>
    <x v="0"/>
    <n v="5"/>
    <n v="2468"/>
    <n v="1"/>
    <d v="2005-08-01T00:00:00"/>
    <s v="Single Family Dwelling"/>
    <n v="1"/>
    <s v="Southeast Neighbors"/>
    <n v="4246229"/>
    <n v="863251"/>
    <m/>
    <m/>
    <s v="FITTIPALDI JESSE &amp; AOYAGI MITZI"/>
    <m/>
    <s v="1792 E 43RD AVE"/>
    <x v="4"/>
    <s v="Single-family detached"/>
    <x v="0"/>
    <m/>
    <x v="0"/>
    <m/>
  </r>
  <r>
    <n v="3385"/>
    <x v="0"/>
    <n v="5"/>
    <n v="2722"/>
    <n v="1"/>
    <d v="2005-08-01T00:00:00"/>
    <s v="Single Family Dwelling"/>
    <n v="1"/>
    <s v="Cal Young Neighborhood Association"/>
    <n v="4238675"/>
    <n v="892878"/>
    <m/>
    <s v="Mascord Inverness"/>
    <s v="WALTER CUSTOM HOMES"/>
    <m/>
    <s v="2155 WOOD DUCK WAY"/>
    <x v="4"/>
    <s v="Single-family detached"/>
    <x v="0"/>
    <m/>
    <x v="0"/>
    <m/>
  </r>
  <r>
    <n v="3386"/>
    <x v="0"/>
    <n v="5"/>
    <n v="2809"/>
    <n v="1"/>
    <d v="2005-08-01T00:00:00"/>
    <s v="Single Family Dwelling"/>
    <n v="1"/>
    <s v="Santa Clara Community Organization"/>
    <n v="4223599"/>
    <n v="898987"/>
    <m/>
    <s v="Heitman Cascade"/>
    <s v="HEITMAN CUSTOM HOMES"/>
    <m/>
    <s v="2644 CROWTHER DR"/>
    <x v="4"/>
    <s v="Single-family detached"/>
    <x v="0"/>
    <m/>
    <x v="0"/>
    <m/>
  </r>
  <r>
    <n v="3387"/>
    <x v="0"/>
    <n v="5"/>
    <n v="3023"/>
    <n v="1"/>
    <d v="2005-08-01T00:00:00"/>
    <s v="Single Family Dwelling"/>
    <n v="1"/>
    <s v="Southeast Neighbors"/>
    <n v="4247014"/>
    <n v="861943"/>
    <m/>
    <m/>
    <s v="IVES &amp; STEBBINS L L C DO NOT USE!!!"/>
    <m/>
    <s v="4698 CRESCENT RIDGE LN"/>
    <x v="4"/>
    <s v="Single-family detached"/>
    <x v="0"/>
    <m/>
    <x v="0"/>
    <m/>
  </r>
  <r>
    <n v="3388"/>
    <x v="0"/>
    <n v="5"/>
    <n v="3229"/>
    <n v="1"/>
    <d v="2005-08-01T00:00:00"/>
    <s v="Single Family Dwelling"/>
    <n v="1"/>
    <s v="River Road Community Organization"/>
    <n v="4233287"/>
    <n v="889817"/>
    <m/>
    <m/>
    <s v="PHAIGH RICH"/>
    <m/>
    <s v="128 E HILLIARD LN"/>
    <x v="4"/>
    <s v="Single-family detached"/>
    <x v="0"/>
    <m/>
    <x v="0"/>
    <m/>
  </r>
  <r>
    <n v="3389"/>
    <x v="0"/>
    <n v="5"/>
    <n v="3038"/>
    <n v="1"/>
    <d v="2005-08-02T00:00:00"/>
    <s v="Single Family Dwelling"/>
    <n v="1"/>
    <s v="Santa Clara Community Organization"/>
    <n v="4226660"/>
    <n v="908319"/>
    <m/>
    <s v="Oakland"/>
    <s v="BRUCE WIECHERT CUSTOM HOMES"/>
    <m/>
    <s v="115 STONEHAVEN ST"/>
    <x v="4"/>
    <s v="Single-family detached"/>
    <x v="0"/>
    <m/>
    <x v="0"/>
    <m/>
  </r>
  <r>
    <n v="3390"/>
    <x v="0"/>
    <n v="5"/>
    <n v="2582"/>
    <n v="1"/>
    <d v="2005-08-03T00:00:00"/>
    <s v="Single Family Dwelling"/>
    <n v="1"/>
    <s v="Active Bethel Citizens"/>
    <n v="4213921"/>
    <n v="885277"/>
    <m/>
    <s v="Hayden - Springfield"/>
    <s v="HAYDEN ENTERPRISES INC"/>
    <m/>
    <s v="458 MURIN ST"/>
    <x v="4"/>
    <s v="Single-family detached"/>
    <x v="0"/>
    <m/>
    <x v="0"/>
    <m/>
  </r>
  <r>
    <n v="3391"/>
    <x v="0"/>
    <n v="5"/>
    <n v="2585"/>
    <n v="1"/>
    <d v="2005-08-03T00:00:00"/>
    <s v="Single Family Dwelling"/>
    <n v="1"/>
    <s v="Active Bethel Citizens"/>
    <n v="4213857"/>
    <n v="885141"/>
    <m/>
    <s v="Hayden - Alderwood"/>
    <s v="HAYDEN ENTERPRISES INC"/>
    <m/>
    <s v="5528 PRANZ PL"/>
    <x v="4"/>
    <s v="Single-family detached"/>
    <x v="0"/>
    <m/>
    <x v="0"/>
    <m/>
  </r>
  <r>
    <n v="3392"/>
    <x v="0"/>
    <n v="5"/>
    <n v="2965"/>
    <n v="1"/>
    <d v="2005-08-03T00:00:00"/>
    <s v="Single Family Dwelling"/>
    <n v="1"/>
    <s v="Santa Clara Community Organization"/>
    <n v="4231355"/>
    <n v="907533"/>
    <m/>
    <m/>
    <s v="RUHOFF HOMEBUILDERS INC"/>
    <m/>
    <s v="4512 WENDOVER ST"/>
    <x v="4"/>
    <s v="Single-family detached"/>
    <x v="0"/>
    <m/>
    <x v="0"/>
    <m/>
  </r>
  <r>
    <n v="3393"/>
    <x v="0"/>
    <n v="5"/>
    <n v="1214"/>
    <n v="1"/>
    <d v="2005-08-04T00:00:00"/>
    <s v="Condo, Row or Townhouse"/>
    <n v="1"/>
    <s v="Crest Drive Citizens Association"/>
    <n v="4233029"/>
    <n v="870234"/>
    <m/>
    <m/>
    <s v="KOALA CONSTRUCTION INC"/>
    <m/>
    <s v="1571 BRAEMAN VILLAGE"/>
    <x v="4"/>
    <s v="Single-family attached"/>
    <x v="1"/>
    <m/>
    <x v="0"/>
    <m/>
  </r>
  <r>
    <n v="3394"/>
    <x v="0"/>
    <n v="5"/>
    <n v="1215"/>
    <n v="1"/>
    <d v="2005-08-04T00:00:00"/>
    <s v="Condo, Row or Townhouse"/>
    <n v="1"/>
    <s v="Crest Drive Citizens Association"/>
    <n v="4232990"/>
    <n v="870234"/>
    <m/>
    <m/>
    <s v="KOALA CONSTRUCTION INC"/>
    <m/>
    <s v="1573 BRAEMAN VILLAGE"/>
    <x v="4"/>
    <s v="Single-family attached"/>
    <x v="1"/>
    <m/>
    <x v="0"/>
    <m/>
  </r>
  <r>
    <n v="3395"/>
    <x v="0"/>
    <n v="5"/>
    <n v="1216"/>
    <n v="1"/>
    <d v="2005-08-04T00:00:00"/>
    <s v="Condo, Row or Townhouse"/>
    <n v="1"/>
    <s v="Crest Drive Citizens Association"/>
    <n v="4232953"/>
    <n v="870236"/>
    <m/>
    <m/>
    <s v="KOALA CONSTRUCTION INC"/>
    <m/>
    <s v="1575 BRAEMAN VILLAGE"/>
    <x v="4"/>
    <s v="Single-family attached"/>
    <x v="1"/>
    <m/>
    <x v="0"/>
    <m/>
  </r>
  <r>
    <n v="3396"/>
    <x v="0"/>
    <n v="5"/>
    <n v="1218"/>
    <n v="1"/>
    <d v="2005-08-04T00:00:00"/>
    <s v="Condo, Row or Townhouse"/>
    <n v="1"/>
    <s v="Crest Drive Citizens Association"/>
    <n v="4232921"/>
    <n v="870247"/>
    <m/>
    <m/>
    <s v="KOALA CONSTRUCTION INC"/>
    <m/>
    <s v="1577 BRAEMAN VILLAGE"/>
    <x v="4"/>
    <s v="Single-family attached"/>
    <x v="1"/>
    <m/>
    <x v="0"/>
    <m/>
  </r>
  <r>
    <n v="3397"/>
    <x v="0"/>
    <n v="5"/>
    <n v="2579"/>
    <n v="1"/>
    <d v="2005-08-04T00:00:00"/>
    <s v="Single Family Dwelling"/>
    <n v="1"/>
    <s v="Active Bethel Citizens"/>
    <n v="4213889"/>
    <n v="885504"/>
    <m/>
    <s v="Hayden - Springfield"/>
    <s v="HAYDEN ENTERPRISES INC"/>
    <m/>
    <s v="542 MURIN ST"/>
    <x v="4"/>
    <s v="Single-family detached"/>
    <x v="0"/>
    <m/>
    <x v="0"/>
    <m/>
  </r>
  <r>
    <n v="3398"/>
    <x v="0"/>
    <n v="5"/>
    <n v="2833"/>
    <n v="1"/>
    <d v="2005-08-04T00:00:00"/>
    <s v="Duplex or 2-Family Hs"/>
    <n v="2"/>
    <s v="Harlow Neighbors"/>
    <n v="4250334"/>
    <n v="884082"/>
    <m/>
    <m/>
    <s v="RIVER VALLEY BUILDERS INC"/>
    <m/>
    <s v="3670 WESTWARD HO AVE"/>
    <x v="4"/>
    <s v="Two to four units"/>
    <x v="1"/>
    <m/>
    <x v="0"/>
    <m/>
  </r>
  <r>
    <n v="3399"/>
    <x v="0"/>
    <n v="5"/>
    <n v="3114"/>
    <n v="1"/>
    <d v="2005-08-04T00:00:00"/>
    <s v="Single Family Dwelling"/>
    <n v="1"/>
    <s v="Active Bethel Citizens"/>
    <n v="4217525"/>
    <n v="887905"/>
    <m/>
    <m/>
    <s v="PHILIP JOHN"/>
    <m/>
    <s v="972 WILLIAMS ST"/>
    <x v="4"/>
    <s v="Single-family detached"/>
    <x v="0"/>
    <m/>
    <x v="0"/>
    <m/>
  </r>
  <r>
    <n v="3400"/>
    <x v="0"/>
    <n v="5"/>
    <n v="3140"/>
    <n v="1"/>
    <d v="2005-08-04T00:00:00"/>
    <s v="Duplex or 2-Family Hs"/>
    <n v="2"/>
    <s v="Harlow Neighbors"/>
    <n v="4250449"/>
    <n v="884109"/>
    <m/>
    <s v="Associated Design Donovan"/>
    <s v="RIVER VALLEY BUILDERS INC"/>
    <m/>
    <s v="3684 WESTWARD HO AVE"/>
    <x v="4"/>
    <s v="Two to four units"/>
    <x v="1"/>
    <m/>
    <x v="0"/>
    <m/>
  </r>
  <r>
    <n v="3401"/>
    <x v="0"/>
    <n v="5"/>
    <n v="3155"/>
    <n v="1"/>
    <d v="2005-08-04T00:00:00"/>
    <s v="Single Family Dwelling"/>
    <n v="1"/>
    <s v="Northeast Neighbors"/>
    <n v="4242730"/>
    <n v="898945"/>
    <m/>
    <m/>
    <s v="WESTER TOM"/>
    <m/>
    <s v="3533 QUAIL MEADOW WAY"/>
    <x v="4"/>
    <s v="Single-family detached"/>
    <x v="0"/>
    <m/>
    <x v="0"/>
    <m/>
  </r>
  <r>
    <n v="3402"/>
    <x v="0"/>
    <n v="5"/>
    <n v="3412"/>
    <n v="1"/>
    <d v="2005-08-04T00:00:00"/>
    <s v="Single Family Dwelling"/>
    <n v="1"/>
    <s v="Santa Clara Community Organization"/>
    <n v="4226455"/>
    <n v="908811"/>
    <m/>
    <m/>
    <s v="BRUCE WIECHERT CUSTOM HOMES"/>
    <m/>
    <s v="157 WILLOW SPRINGS DR"/>
    <x v="4"/>
    <s v="Single-family detached"/>
    <x v="0"/>
    <m/>
    <x v="0"/>
    <m/>
  </r>
  <r>
    <n v="3403"/>
    <x v="0"/>
    <n v="5"/>
    <n v="3576"/>
    <n v="1"/>
    <d v="2005-08-04T00:00:00"/>
    <s v="Single Family Dwelling"/>
    <n v="1"/>
    <s v="Santa Clara Community Organization"/>
    <n v="4226330"/>
    <n v="908428"/>
    <m/>
    <s v="Lakewood Mascord1231FA"/>
    <s v="BRUCE WIECHERT CUSTOM HOMES"/>
    <m/>
    <s v="4582 ALTURA ST"/>
    <x v="4"/>
    <s v="Single-family detached"/>
    <x v="0"/>
    <m/>
    <x v="0"/>
    <m/>
  </r>
  <r>
    <n v="3404"/>
    <x v="0"/>
    <n v="5"/>
    <n v="2834"/>
    <n v="1"/>
    <d v="2005-08-05T00:00:00"/>
    <s v="Single Family Dwelling"/>
    <n v="1"/>
    <s v="Santa Clara Community Organization"/>
    <n v="4223852"/>
    <n v="897830"/>
    <m/>
    <m/>
    <s v="HARDING JAMES"/>
    <m/>
    <s v="2420 BORDERS DR"/>
    <x v="4"/>
    <s v="Single-family detached"/>
    <x v="0"/>
    <m/>
    <x v="0"/>
    <m/>
  </r>
  <r>
    <n v="3405"/>
    <x v="0"/>
    <n v="5"/>
    <n v="3871"/>
    <n v="1"/>
    <d v="2005-08-05T00:00:00"/>
    <s v="Mfg Home Park or Court"/>
    <n v="1"/>
    <s v="Santa Clara Community Organization"/>
    <n v="4224342"/>
    <n v="897797"/>
    <m/>
    <m/>
    <s v="GAINSBOROUGH"/>
    <m/>
    <s v="2438 LANSDOWN RD"/>
    <x v="4"/>
    <s v="Single-family detached"/>
    <x v="0"/>
    <m/>
    <x v="0"/>
    <m/>
  </r>
  <r>
    <n v="3406"/>
    <x v="0"/>
    <n v="5"/>
    <n v="3874"/>
    <n v="1"/>
    <d v="2005-08-05T00:00:00"/>
    <s v="Mfg Home Park or Court"/>
    <n v="1"/>
    <s v="Santa Clara Community Organization"/>
    <n v="4224626"/>
    <n v="897806"/>
    <m/>
    <m/>
    <s v="GAINSBOROUGH"/>
    <m/>
    <s v="2449 NORTHAMPTON RD"/>
    <x v="4"/>
    <s v="Single-family detached"/>
    <x v="0"/>
    <m/>
    <x v="0"/>
    <m/>
  </r>
  <r>
    <n v="3407"/>
    <x v="0"/>
    <n v="5"/>
    <n v="2801"/>
    <n v="1"/>
    <d v="2005-08-08T00:00:00"/>
    <s v="Single Family Dwelling"/>
    <n v="1"/>
    <s v="Crest Drive Citizens Association"/>
    <n v="4234864"/>
    <n v="868478"/>
    <m/>
    <m/>
    <s v="BROWN MARK &amp; CAROL"/>
    <m/>
    <s v="3299 VAN BUREN ST"/>
    <x v="4"/>
    <s v="Single-family detached"/>
    <x v="0"/>
    <m/>
    <x v="0"/>
    <m/>
  </r>
  <r>
    <n v="3408"/>
    <x v="0"/>
    <n v="5"/>
    <n v="2950"/>
    <n v="1"/>
    <d v="2005-08-09T00:00:00"/>
    <s v="Single Family Dwelling"/>
    <n v="1"/>
    <s v="Santa Clara Community Organization"/>
    <n v="4223786"/>
    <n v="898756"/>
    <m/>
    <m/>
    <s v="DEVINE HOMES LLC"/>
    <m/>
    <s v="1111 SERENA WAY"/>
    <x v="4"/>
    <s v="Single-family detached"/>
    <x v="0"/>
    <m/>
    <x v="0"/>
    <m/>
  </r>
  <r>
    <n v="3409"/>
    <x v="0"/>
    <n v="5"/>
    <n v="3096"/>
    <n v="1"/>
    <d v="2005-08-09T00:00:00"/>
    <s v="Single Family Dwelling"/>
    <n v="1"/>
    <s v="Santa Clara Community Organization"/>
    <n v="4223571"/>
    <n v="898385"/>
    <m/>
    <m/>
    <s v="DEVINE HOMES LLC"/>
    <m/>
    <s v="1142 WOODEN WAY"/>
    <x v="4"/>
    <s v="Single-family detached"/>
    <x v="0"/>
    <m/>
    <x v="0"/>
    <m/>
  </r>
  <r>
    <n v="3410"/>
    <x v="0"/>
    <n v="5"/>
    <n v="3314"/>
    <n v="1"/>
    <d v="2005-08-10T00:00:00"/>
    <s v="Single Family Dwelling"/>
    <n v="1"/>
    <s v="Santa Clara Community Organization"/>
    <n v="4223875"/>
    <n v="898102"/>
    <m/>
    <m/>
    <s v="CLARKE LAWRENCE E"/>
    <m/>
    <s v="2459 BORDERS DR"/>
    <x v="4"/>
    <s v="Single-family detached"/>
    <x v="0"/>
    <m/>
    <x v="0"/>
    <m/>
  </r>
  <r>
    <n v="3411"/>
    <x v="0"/>
    <n v="5"/>
    <n v="3432"/>
    <n v="1"/>
    <d v="2005-08-10T00:00:00"/>
    <s v="Single Family Dwelling"/>
    <n v="1"/>
    <s v="Santa Clara Community Organization"/>
    <n v="4226622"/>
    <n v="908642"/>
    <m/>
    <m/>
    <s v="BRUCE WIECHERT CUSTOM HOMES"/>
    <m/>
    <s v="128 WILLOW SPRINGS DR"/>
    <x v="4"/>
    <s v="Single-family detached"/>
    <x v="0"/>
    <m/>
    <x v="0"/>
    <m/>
  </r>
  <r>
    <n v="3412"/>
    <x v="0"/>
    <n v="5"/>
    <n v="3815"/>
    <n v="1"/>
    <d v="2005-08-10T00:00:00"/>
    <s v="Single Family Dwelling"/>
    <n v="1"/>
    <s v="Santa Clara Community Organization"/>
    <n v="4226593"/>
    <n v="908323"/>
    <m/>
    <m/>
    <s v="BRUCE WIECHERT CUSTOM HOMES"/>
    <m/>
    <s v="123 STONEHAVEN ST"/>
    <x v="4"/>
    <s v="Single-family detached"/>
    <x v="0"/>
    <m/>
    <x v="0"/>
    <m/>
  </r>
  <r>
    <n v="3413"/>
    <x v="0"/>
    <n v="5"/>
    <n v="3816"/>
    <n v="1"/>
    <d v="2005-08-10T00:00:00"/>
    <s v="Single Family Dwelling"/>
    <n v="1"/>
    <s v="Santa Clara Community Organization"/>
    <n v="4226983"/>
    <n v="908895"/>
    <m/>
    <m/>
    <s v="BRUCE WIECHERT CUSTOM HOMES"/>
    <m/>
    <s v="59 WILLOW SPRINGS DR"/>
    <x v="4"/>
    <s v="Single-family detached"/>
    <x v="0"/>
    <m/>
    <x v="0"/>
    <m/>
  </r>
  <r>
    <n v="3414"/>
    <x v="0"/>
    <n v="5"/>
    <n v="3901"/>
    <n v="1"/>
    <d v="2005-08-10T00:00:00"/>
    <s v="Single Family Dwelling"/>
    <n v="1"/>
    <s v="Santa Clara Community Organization"/>
    <n v="4226928"/>
    <n v="908658"/>
    <m/>
    <s v="Lakewood"/>
    <s v="BRUCE WIECHERT CUSTOM HOMES"/>
    <m/>
    <s v="4623 CHAMPAGNE LN"/>
    <x v="4"/>
    <s v="Single-family detached"/>
    <x v="0"/>
    <m/>
    <x v="0"/>
    <m/>
  </r>
  <r>
    <n v="3415"/>
    <x v="0"/>
    <n v="5"/>
    <n v="3388"/>
    <n v="1"/>
    <d v="2005-08-11T00:00:00"/>
    <s v="Single Family Dwelling"/>
    <n v="1"/>
    <s v="Churchill Area Neighbors"/>
    <n v="4225267"/>
    <n v="871603"/>
    <m/>
    <m/>
    <s v="KILBY &amp; SONNEN PROJECT LLC"/>
    <m/>
    <s v="3808 COLONY OAKS DR"/>
    <x v="4"/>
    <s v="Single-family detached"/>
    <x v="0"/>
    <m/>
    <x v="0"/>
    <m/>
  </r>
  <r>
    <n v="3416"/>
    <x v="0"/>
    <n v="5"/>
    <n v="3246"/>
    <n v="1"/>
    <d v="2005-08-12T00:00:00"/>
    <s v="Single Family Dwelling"/>
    <n v="1"/>
    <s v="Santa Clara Community Organization"/>
    <n v="4226684"/>
    <n v="908410"/>
    <m/>
    <m/>
    <s v="WIECHERT BRUCE"/>
    <m/>
    <s v="120 WATERSTONE DR"/>
    <x v="4"/>
    <s v="Single-family detached"/>
    <x v="0"/>
    <m/>
    <x v="0"/>
    <m/>
  </r>
  <r>
    <n v="3417"/>
    <x v="0"/>
    <n v="5"/>
    <n v="3417"/>
    <n v="1"/>
    <d v="2005-08-15T00:00:00"/>
    <s v="Single Family Dwelling"/>
    <n v="1"/>
    <s v="Churchill Area Neighbors"/>
    <n v="4228788"/>
    <n v="869178"/>
    <m/>
    <m/>
    <s v="HOCHSTEIN KEN &amp; DIANE"/>
    <m/>
    <s v="2889 BLACKTAIL DR"/>
    <x v="4"/>
    <s v="Single-family detached"/>
    <x v="0"/>
    <m/>
    <x v="0"/>
    <m/>
  </r>
  <r>
    <n v="3418"/>
    <x v="0"/>
    <n v="5"/>
    <n v="3431"/>
    <n v="1"/>
    <d v="2005-08-15T00:00:00"/>
    <s v="Single Family Dwelling"/>
    <n v="1"/>
    <s v="Santa Clara Community Organization"/>
    <n v="4223968"/>
    <n v="897890"/>
    <m/>
    <m/>
    <s v="GARGES ERIC"/>
    <m/>
    <s v="2423 BORDERS DR"/>
    <x v="4"/>
    <s v="Single-family detached"/>
    <x v="0"/>
    <m/>
    <x v="0"/>
    <m/>
  </r>
  <r>
    <n v="3419"/>
    <x v="0"/>
    <n v="5"/>
    <n v="3963"/>
    <n v="1"/>
    <d v="2005-08-15T00:00:00"/>
    <s v="Mfg Home Park or Court"/>
    <n v="1"/>
    <s v="Northeast Neighbors"/>
    <n v="4241157"/>
    <n v="895776"/>
    <m/>
    <s v="Falconwood Village"/>
    <s v="CARE FREE SALES"/>
    <m/>
    <s v="1475 GREEN ACRES RD, Unit 153"/>
    <x v="4"/>
    <s v="Single-family detached"/>
    <x v="0"/>
    <m/>
    <x v="0"/>
    <m/>
  </r>
  <r>
    <n v="3420"/>
    <x v="0"/>
    <n v="5"/>
    <n v="3965"/>
    <n v="1"/>
    <d v="2005-08-15T00:00:00"/>
    <s v="Mfg Home Park or Court"/>
    <n v="1"/>
    <s v="Northeast Neighbors"/>
    <n v="4241157"/>
    <n v="895776"/>
    <m/>
    <s v="Falconwood Village"/>
    <s v="CARE FREE SALES"/>
    <m/>
    <s v="1475 GREEN ACRES RD, Unit 116"/>
    <x v="4"/>
    <s v="Single-family detached"/>
    <x v="0"/>
    <m/>
    <x v="0"/>
    <m/>
  </r>
  <r>
    <n v="3421"/>
    <x v="0"/>
    <n v="5"/>
    <n v="2654"/>
    <n v="1"/>
    <d v="2005-08-16T00:00:00"/>
    <s v="Single Family Dwelling"/>
    <n v="1"/>
    <s v="Cal Young Neighborhood Association"/>
    <n v="4238538"/>
    <n v="893006"/>
    <m/>
    <s v="Walter Custom-Phoenix 2.0"/>
    <s v="WALTER CUSTOM HOMES"/>
    <m/>
    <s v="2184 WOOD DUCK WAY"/>
    <x v="4"/>
    <s v="Single-family detached"/>
    <x v="0"/>
    <m/>
    <x v="0"/>
    <m/>
  </r>
  <r>
    <n v="3422"/>
    <x v="0"/>
    <n v="5"/>
    <n v="3015"/>
    <n v="1"/>
    <d v="2005-08-16T00:00:00"/>
    <s v="Single Family Dwelling"/>
    <n v="1"/>
    <s v="Santa Clara Community Organization"/>
    <n v="4223618"/>
    <n v="898231"/>
    <m/>
    <s v="Heitman Astoria 22"/>
    <s v="HEITMAN CUSTOM HOMES"/>
    <m/>
    <s v="2473 CROWTHER DR"/>
    <x v="4"/>
    <s v="Single-family detached"/>
    <x v="0"/>
    <m/>
    <x v="0"/>
    <m/>
  </r>
  <r>
    <n v="3423"/>
    <x v="0"/>
    <n v="5"/>
    <n v="3143"/>
    <n v="1"/>
    <d v="2005-08-16T00:00:00"/>
    <s v="Single Family Dwelling"/>
    <n v="1"/>
    <s v="Santa Clara Community Organization"/>
    <n v="4223428"/>
    <n v="898824"/>
    <m/>
    <m/>
    <s v="HEITMAN CUSTOM HOMES"/>
    <m/>
    <s v="2619 CROWTHER DR"/>
    <x v="4"/>
    <s v="Single-family detached"/>
    <x v="0"/>
    <m/>
    <x v="0"/>
    <m/>
  </r>
  <r>
    <n v="3424"/>
    <x v="0"/>
    <n v="5"/>
    <n v="3415"/>
    <n v="1"/>
    <d v="2005-08-16T00:00:00"/>
    <s v="Single Family Dwelling"/>
    <n v="1"/>
    <s v="Santa Clara Community Organization"/>
    <n v="4228103"/>
    <n v="905302"/>
    <m/>
    <m/>
    <s v="DAVIS PERRY L &amp; BARBARA J"/>
    <m/>
    <s v="3914 RIVER RD"/>
    <x v="4"/>
    <s v="Single-family detached"/>
    <x v="0"/>
    <m/>
    <x v="0"/>
    <m/>
  </r>
  <r>
    <n v="3425"/>
    <x v="0"/>
    <n v="5"/>
    <n v="3416"/>
    <n v="1"/>
    <d v="2005-08-16T00:00:00"/>
    <s v="Single Family Dwelling"/>
    <n v="1"/>
    <s v="Santa Clara Community Organization"/>
    <n v="4228127"/>
    <n v="905369"/>
    <m/>
    <m/>
    <s v="DAVIS PERRY L &amp; BARBARA J"/>
    <m/>
    <s v="3920 RIVER RD"/>
    <x v="4"/>
    <s v="Single-family detached"/>
    <x v="0"/>
    <m/>
    <x v="0"/>
    <m/>
  </r>
  <r>
    <n v="3426"/>
    <x v="0"/>
    <n v="5"/>
    <n v="2628"/>
    <n v="1"/>
    <d v="2005-08-17T00:00:00"/>
    <s v="Single Family Dwelling"/>
    <n v="1"/>
    <s v="Southeast Neighbors"/>
    <n v="4237633"/>
    <n v="865771"/>
    <s v="Single Family Dwelling"/>
    <m/>
    <s v="REST HAVEN MEMORIAL PARK"/>
    <m/>
    <s v="350 W 39TH AVE"/>
    <x v="4"/>
    <s v="Single-family detached"/>
    <x v="0"/>
    <m/>
    <x v="0"/>
    <m/>
  </r>
  <r>
    <n v="3427"/>
    <x v="0"/>
    <n v="5"/>
    <n v="2891"/>
    <n v="1"/>
    <d v="2005-08-17T00:00:00"/>
    <s v="Single Family Dwelling"/>
    <n v="1"/>
    <s v="Churchill Area Neighbors"/>
    <n v="4227678"/>
    <n v="868521"/>
    <m/>
    <m/>
    <s v="MCKAY BUILDING CO"/>
    <m/>
    <s v="3345 ZACHARY LN"/>
    <x v="4"/>
    <s v="Single-family detached"/>
    <x v="0"/>
    <m/>
    <x v="0"/>
    <m/>
  </r>
  <r>
    <n v="3428"/>
    <x v="0"/>
    <n v="5"/>
    <n v="3437"/>
    <n v="1"/>
    <d v="2005-08-17T00:00:00"/>
    <s v="Single Family Dwelling"/>
    <n v="1"/>
    <s v="Harlow Neighbors"/>
    <n v="4246679"/>
    <n v="885171"/>
    <m/>
    <m/>
    <s v="BILL MOODY CONSTRUCTION CO LLC"/>
    <m/>
    <s v="399 WALNUT LN"/>
    <x v="4"/>
    <s v="Single-family detached"/>
    <x v="0"/>
    <m/>
    <x v="0"/>
    <m/>
  </r>
  <r>
    <n v="3429"/>
    <x v="0"/>
    <n v="5"/>
    <n v="3138"/>
    <n v="1"/>
    <d v="2005-08-18T00:00:00"/>
    <s v="Single Family Dwelling"/>
    <n v="1"/>
    <s v="Churchill Area Neighbors"/>
    <n v="4222942"/>
    <n v="870721"/>
    <m/>
    <m/>
    <s v="LEMIEUX KEVIN &amp; JULIE"/>
    <m/>
    <s v="2994 SUMMIT TERRACE DR"/>
    <x v="4"/>
    <s v="Single-family detached"/>
    <x v="0"/>
    <m/>
    <x v="0"/>
    <m/>
  </r>
  <r>
    <n v="3430"/>
    <x v="0"/>
    <n v="5"/>
    <n v="3598"/>
    <n v="1"/>
    <d v="2005-08-19T00:00:00"/>
    <s v="Single Family Dwelling"/>
    <n v="1"/>
    <s v="Northeast Neighbors"/>
    <n v="4250552"/>
    <n v="894835"/>
    <m/>
    <m/>
    <s v="ANSLOW &amp; DEGENEAULT"/>
    <m/>
    <s v="3333 ARLINGTON AVE"/>
    <x v="4"/>
    <s v="Single-family detached"/>
    <x v="0"/>
    <m/>
    <x v="0"/>
    <m/>
  </r>
  <r>
    <n v="3431"/>
    <x v="0"/>
    <n v="5"/>
    <n v="3850"/>
    <n v="1"/>
    <d v="2005-08-19T00:00:00"/>
    <s v="Single Family Dwelling"/>
    <n v="1"/>
    <s v="Northeast Neighbors"/>
    <n v="4251196"/>
    <n v="894444"/>
    <m/>
    <m/>
    <s v="ANSLOW &amp; DEGENEAULT"/>
    <m/>
    <s v="2653 VALLEY FORGE DR"/>
    <x v="4"/>
    <s v="Single-family detached"/>
    <x v="0"/>
    <m/>
    <x v="0"/>
    <m/>
  </r>
  <r>
    <n v="3432"/>
    <x v="0"/>
    <n v="5"/>
    <n v="2678"/>
    <n v="1"/>
    <d v="2005-08-22T00:00:00"/>
    <s v="Duplex or 2-Family Hs"/>
    <n v="2"/>
    <s v="Santa Clara Community Organization"/>
    <n v="4232697"/>
    <n v="898768"/>
    <m/>
    <m/>
    <s v="MILLER MICHAEL P"/>
    <m/>
    <s v="512 HUNSAKER LN"/>
    <x v="4"/>
    <s v="Two to four units"/>
    <x v="1"/>
    <m/>
    <x v="0"/>
    <m/>
  </r>
  <r>
    <n v="3433"/>
    <x v="0"/>
    <n v="5"/>
    <n v="2725"/>
    <n v="1"/>
    <d v="2005-08-22T00:00:00"/>
    <s v="Single Family Dwelling"/>
    <n v="1"/>
    <s v="Cal Young Neighborhood Association"/>
    <n v="4238534"/>
    <n v="892885"/>
    <m/>
    <s v="Watton Alameda"/>
    <s v="WALTER CUSTOM HOMES"/>
    <m/>
    <s v="2160 WOOD DUCK WAY"/>
    <x v="4"/>
    <s v="Single-family detached"/>
    <x v="0"/>
    <m/>
    <x v="0"/>
    <m/>
  </r>
  <r>
    <n v="3434"/>
    <x v="0"/>
    <n v="5"/>
    <n v="3003"/>
    <n v="1"/>
    <d v="2005-08-22T00:00:00"/>
    <s v="Single Family Dwelling"/>
    <n v="1"/>
    <s v="Southeast Neighbors"/>
    <n v="4242574"/>
    <n v="863186"/>
    <m/>
    <m/>
    <s v="MCBETH BUILDERS INC"/>
    <m/>
    <s v="4456 FOX HOLLOW RD"/>
    <x v="4"/>
    <s v="Single-family detached"/>
    <x v="0"/>
    <m/>
    <x v="0"/>
    <m/>
  </r>
  <r>
    <n v="3435"/>
    <x v="0"/>
    <n v="5"/>
    <n v="3411"/>
    <n v="1"/>
    <d v="2005-08-22T00:00:00"/>
    <s v="Single Family Dwelling"/>
    <n v="1"/>
    <s v="Santa Clara Community Organization"/>
    <n v="4227031"/>
    <n v="908613"/>
    <m/>
    <m/>
    <s v="BRUCE WIECHERT CUSTOM HOMES"/>
    <m/>
    <s v="4620 RIVER RD"/>
    <x v="4"/>
    <s v="Single-family detached"/>
    <x v="0"/>
    <m/>
    <x v="0"/>
    <m/>
  </r>
  <r>
    <n v="3436"/>
    <x v="0"/>
    <n v="5"/>
    <n v="3607"/>
    <n v="1"/>
    <d v="2005-08-22T00:00:00"/>
    <s v="Single Family Dwelling"/>
    <n v="1"/>
    <s v="Santa Clara Community Organization"/>
    <n v="4223873"/>
    <n v="898504"/>
    <m/>
    <m/>
    <s v="HEITMAN CUSTOM HOMES"/>
    <m/>
    <s v="2523 BORDERS DR"/>
    <x v="4"/>
    <s v="Single-family detached"/>
    <x v="0"/>
    <m/>
    <x v="0"/>
    <m/>
  </r>
  <r>
    <n v="3437"/>
    <x v="0"/>
    <n v="5"/>
    <n v="3821"/>
    <n v="1"/>
    <d v="2005-08-22T00:00:00"/>
    <s v="Single Family Dwelling"/>
    <n v="1"/>
    <s v="Churchill Area Neighbors"/>
    <n v="4220944"/>
    <n v="873837"/>
    <m/>
    <m/>
    <s v="SHORTEN JOSEPH R"/>
    <m/>
    <s v="2302 ROLLIE LP"/>
    <x v="4"/>
    <s v="Single-family detached"/>
    <x v="0"/>
    <m/>
    <x v="0"/>
    <m/>
  </r>
  <r>
    <n v="3438"/>
    <x v="0"/>
    <n v="5"/>
    <n v="3833"/>
    <n v="1"/>
    <d v="2005-08-22T00:00:00"/>
    <s v="Single Family Dwelling"/>
    <n v="1"/>
    <s v="Santa Clara Community Organization"/>
    <n v="4230807"/>
    <n v="903481"/>
    <m/>
    <m/>
    <s v="GOODMAN JACK"/>
    <m/>
    <s v="3630 RIVERCREST DR"/>
    <x v="4"/>
    <s v="Single-family detached"/>
    <x v="0"/>
    <m/>
    <x v="0"/>
    <m/>
  </r>
  <r>
    <n v="3439"/>
    <x v="0"/>
    <n v="5"/>
    <n v="3294"/>
    <n v="1"/>
    <d v="2005-08-23T00:00:00"/>
    <s v="Single Family Dwelling"/>
    <n v="1"/>
    <s v="Cal Young Neighborhood Association"/>
    <n v="4243360"/>
    <n v="890717"/>
    <m/>
    <m/>
    <s v="NICHOLSON JACQULINE"/>
    <m/>
    <s v="2127 MARLOW LN"/>
    <x v="4"/>
    <s v="Single-family detached"/>
    <x v="0"/>
    <m/>
    <x v="0"/>
    <m/>
  </r>
  <r>
    <n v="3440"/>
    <x v="0"/>
    <n v="5"/>
    <n v="3568"/>
    <n v="1"/>
    <d v="2005-08-23T00:00:00"/>
    <s v="Single Family Dwelling"/>
    <n v="1"/>
    <s v="Laurel Hill Valley Citizens"/>
    <n v="4250275"/>
    <n v="870061"/>
    <m/>
    <m/>
    <s v="BERGBY BARBARA"/>
    <m/>
    <s v="3067 HENDRICKS HILL DR"/>
    <x v="4"/>
    <s v="Single-family detached"/>
    <x v="0"/>
    <m/>
    <x v="0"/>
    <m/>
  </r>
  <r>
    <n v="3441"/>
    <x v="0"/>
    <n v="5"/>
    <n v="3883"/>
    <n v="1"/>
    <d v="2005-08-23T00:00:00"/>
    <s v="Single Family Dwelling"/>
    <n v="1"/>
    <s v="Santa Clara Community Organization"/>
    <n v="4223484"/>
    <n v="898214"/>
    <m/>
    <m/>
    <s v="BREEDEN BROS INC"/>
    <m/>
    <s v="2474 CROWTHER DR"/>
    <x v="4"/>
    <s v="Single-family detached"/>
    <x v="0"/>
    <m/>
    <x v="0"/>
    <m/>
  </r>
  <r>
    <n v="3442"/>
    <x v="0"/>
    <n v="5"/>
    <n v="3696"/>
    <n v="1"/>
    <d v="2005-08-24T00:00:00"/>
    <s v="Single Family Dwelling"/>
    <n v="1"/>
    <s v="Cal Young Neighborhood Association"/>
    <n v="4239456"/>
    <n v="888295"/>
    <m/>
    <m/>
    <s v="SMITH JEANNE LOUISE"/>
    <m/>
    <s v="1282 BRICKLEY RD"/>
    <x v="4"/>
    <s v="Single-family detached"/>
    <x v="0"/>
    <m/>
    <x v="0"/>
    <m/>
  </r>
  <r>
    <n v="3443"/>
    <x v="0"/>
    <n v="5"/>
    <n v="4176"/>
    <n v="1"/>
    <d v="2005-08-24T00:00:00"/>
    <s v="Mfg Home Park or Court"/>
    <n v="1"/>
    <s v="Active Bethel Citizens"/>
    <n v="4215055"/>
    <n v="891734"/>
    <m/>
    <s v="Woodland Park MHP"/>
    <s v="COURT CURTIS"/>
    <m/>
    <s v="1699 N TERRY ST, Unit 20"/>
    <x v="4"/>
    <s v="Single-family detached"/>
    <x v="0"/>
    <m/>
    <x v="0"/>
    <m/>
  </r>
  <r>
    <n v="3444"/>
    <x v="0"/>
    <n v="5"/>
    <n v="3434"/>
    <n v="1"/>
    <d v="2005-08-25T00:00:00"/>
    <s v="Single Family Dwelling"/>
    <n v="1"/>
    <s v="Santa Clara Community Organization"/>
    <n v="4226339"/>
    <n v="908560"/>
    <m/>
    <m/>
    <s v="BRUCE WIECHERT CUSTOM HOMES"/>
    <m/>
    <s v="4610 ALTURA ST"/>
    <x v="4"/>
    <s v="Single-family detached"/>
    <x v="0"/>
    <m/>
    <x v="0"/>
    <m/>
  </r>
  <r>
    <n v="3445"/>
    <x v="0"/>
    <n v="5"/>
    <n v="1795"/>
    <n v="1"/>
    <d v="2005-08-26T00:00:00"/>
    <s v="Single Family Dwelling"/>
    <n v="1"/>
    <s v="Active Bethel Citizens"/>
    <n v="4221650"/>
    <n v="889115"/>
    <m/>
    <m/>
    <s v="DREAMCRAFTERS LLC"/>
    <m/>
    <s v="1314 ELLSWORTH ST"/>
    <x v="4"/>
    <s v="Single-family detached"/>
    <x v="0"/>
    <m/>
    <x v="0"/>
    <m/>
  </r>
  <r>
    <n v="3446"/>
    <x v="0"/>
    <n v="5"/>
    <n v="3391"/>
    <n v="1"/>
    <d v="2005-08-26T00:00:00"/>
    <s v="Single Family Dwelling"/>
    <n v="1"/>
    <s v="Southeast Neighbors"/>
    <n v="4242367"/>
    <n v="866587"/>
    <m/>
    <m/>
    <s v="KHALSA SIRI DHARMA"/>
    <m/>
    <s v="744 E 37TH AVE"/>
    <x v="4"/>
    <s v="Single-family detached"/>
    <x v="0"/>
    <m/>
    <x v="0"/>
    <m/>
  </r>
  <r>
    <n v="3447"/>
    <x v="0"/>
    <n v="5"/>
    <n v="3477"/>
    <n v="1"/>
    <d v="2005-08-26T00:00:00"/>
    <s v="Single Family Dwelling"/>
    <n v="1"/>
    <s v="Northeast Neighbors"/>
    <n v="4245890"/>
    <n v="896631"/>
    <m/>
    <m/>
    <s v="MELTEBEKE CONSTRUCTION DBA"/>
    <m/>
    <s v="2332 DEVON AVE"/>
    <x v="4"/>
    <s v="Single-family detached"/>
    <x v="0"/>
    <m/>
    <x v="0"/>
    <m/>
  </r>
  <r>
    <n v="3448"/>
    <x v="0"/>
    <n v="5"/>
    <n v="3501"/>
    <n v="1"/>
    <d v="2005-08-26T00:00:00"/>
    <s v="Single Family Dwelling"/>
    <n v="1"/>
    <s v="Active Bethel Citizens"/>
    <n v="4217525"/>
    <n v="895050"/>
    <m/>
    <m/>
    <s v="ELFRING LANNY"/>
    <m/>
    <s v="4740 JESSEN DR"/>
    <x v="4"/>
    <s v="Single-family detached"/>
    <x v="0"/>
    <m/>
    <x v="0"/>
    <m/>
  </r>
  <r>
    <n v="3449"/>
    <x v="0"/>
    <n v="5"/>
    <n v="3836"/>
    <n v="1"/>
    <d v="2005-08-30T00:00:00"/>
    <s v="Single Family Dwelling"/>
    <n v="1"/>
    <s v="Santa Clara Community Organization"/>
    <n v="4230823"/>
    <n v="903611"/>
    <m/>
    <s v="Plan 7M"/>
    <s v="KINDT JORDAN &amp; MICHELLE"/>
    <m/>
    <s v="3642 RIVERCREST DR"/>
    <x v="4"/>
    <s v="Single-family detached"/>
    <x v="0"/>
    <m/>
    <x v="0"/>
    <m/>
  </r>
  <r>
    <n v="3450"/>
    <x v="0"/>
    <n v="5"/>
    <n v="2723"/>
    <n v="1"/>
    <d v="2005-08-31T00:00:00"/>
    <s v="Single Family Dwelling"/>
    <n v="1"/>
    <s v="Cal Young Neighborhood Association"/>
    <n v="4238539"/>
    <n v="892942"/>
    <m/>
    <s v="Mascord Gladstone"/>
    <s v="WALTER CUSTOM HOMES"/>
    <m/>
    <s v="2172 WOOD DUCK WAY"/>
    <x v="4"/>
    <s v="Single-family detached"/>
    <x v="0"/>
    <m/>
    <x v="0"/>
    <m/>
  </r>
  <r>
    <n v="3451"/>
    <x v="0"/>
    <n v="5"/>
    <n v="3116"/>
    <n v="1"/>
    <d v="2005-08-31T00:00:00"/>
    <s v="Single Family Dwelling"/>
    <n v="1"/>
    <s v="Santa Clara Community Organization"/>
    <n v="4223564"/>
    <n v="898605"/>
    <m/>
    <m/>
    <s v="TOUCHSTONE DEVELOPMENT"/>
    <m/>
    <s v="1138 SERENA WAY"/>
    <x v="4"/>
    <s v="Single-family detached"/>
    <x v="0"/>
    <m/>
    <x v="0"/>
    <m/>
  </r>
  <r>
    <n v="3452"/>
    <x v="0"/>
    <n v="5"/>
    <n v="3199"/>
    <n v="1"/>
    <d v="2005-08-31T00:00:00"/>
    <s v="Single Family Dwelling"/>
    <n v="1"/>
    <s v="Churchill Area Neighbors"/>
    <n v="4224275"/>
    <n v="870247"/>
    <m/>
    <s v="Breeden Greatwood"/>
    <s v="BREEDEN BROS INC--DUPLICATE"/>
    <m/>
    <s v="3337 BENTLEY AVE"/>
    <x v="4"/>
    <s v="Single-family detached"/>
    <x v="0"/>
    <m/>
    <x v="0"/>
    <m/>
  </r>
  <r>
    <n v="3453"/>
    <x v="0"/>
    <n v="5"/>
    <n v="3729"/>
    <n v="1"/>
    <d v="2005-08-31T00:00:00"/>
    <s v="Single Family Dwelling"/>
    <n v="1"/>
    <s v="Santa Clara Community Organization"/>
    <n v="4223852"/>
    <n v="898237"/>
    <m/>
    <m/>
    <s v="TOUCHSTONE DEVELOPMENT"/>
    <m/>
    <s v="2475 BORDERS DR"/>
    <x v="4"/>
    <s v="Single-family detached"/>
    <x v="0"/>
    <m/>
    <x v="0"/>
    <m/>
  </r>
  <r>
    <n v="3454"/>
    <x v="0"/>
    <n v="5"/>
    <n v="3762"/>
    <n v="1"/>
    <d v="2005-08-31T00:00:00"/>
    <s v="Single Family Dwelling"/>
    <n v="1"/>
    <s v="Active Bethel Citizens"/>
    <n v="4217162"/>
    <n v="894678"/>
    <m/>
    <m/>
    <s v="THOMAS RYAN"/>
    <m/>
    <s v="2264 BLUE HERON LN"/>
    <x v="4"/>
    <s v="Single-family detached"/>
    <x v="0"/>
    <m/>
    <x v="0"/>
    <m/>
  </r>
  <r>
    <n v="3455"/>
    <x v="0"/>
    <n v="5"/>
    <n v="3247"/>
    <n v="1"/>
    <d v="2005-09-01T00:00:00"/>
    <s v="Single Family Dwelling"/>
    <n v="1"/>
    <s v="Northeast Neighbors"/>
    <n v="4250380"/>
    <n v="894554"/>
    <m/>
    <m/>
    <s v="FUTURE B HOMES INC"/>
    <m/>
    <s v="3312 ARLINGTON AVE"/>
    <x v="4"/>
    <s v="Single-family detached"/>
    <x v="0"/>
    <m/>
    <x v="0"/>
    <m/>
  </r>
  <r>
    <n v="3456"/>
    <x v="0"/>
    <n v="5"/>
    <n v="4467"/>
    <n v="1"/>
    <d v="2005-09-01T00:00:00"/>
    <s v="Mfg Home Park or Court"/>
    <n v="1"/>
    <s v="Santa Clara Community Organization"/>
    <n v="4224621"/>
    <n v="897594"/>
    <m/>
    <s v="Gainsborough MHP"/>
    <s v="GAINSBOROUGH"/>
    <m/>
    <s v="2415 NORTHAMPTON RD"/>
    <x v="4"/>
    <s v="Single-family detached"/>
    <x v="0"/>
    <m/>
    <x v="0"/>
    <m/>
  </r>
  <r>
    <n v="3457"/>
    <x v="0"/>
    <n v="5"/>
    <n v="1814"/>
    <n v="1"/>
    <d v="2005-09-02T00:00:00"/>
    <s v="Single Family Dwelling"/>
    <n v="1"/>
    <s v="Churchill Area Neighbors"/>
    <n v="4222590"/>
    <n v="869745"/>
    <m/>
    <m/>
    <s v="PLUMB NATHAN J"/>
    <m/>
    <s v="4046 BAILEY VIEW DR"/>
    <x v="4"/>
    <s v="Single-family detached"/>
    <x v="0"/>
    <m/>
    <x v="0"/>
    <m/>
  </r>
  <r>
    <n v="3458"/>
    <x v="0"/>
    <n v="5"/>
    <n v="3604"/>
    <n v="1"/>
    <d v="2005-09-02T00:00:00"/>
    <s v="Single Family Dwelling"/>
    <n v="1"/>
    <s v="Northeast Neighbors"/>
    <n v="4250704"/>
    <n v="894899"/>
    <m/>
    <m/>
    <s v="FUTURE B HOMES INC"/>
    <m/>
    <s v="3357 ARLINGTON AVE"/>
    <x v="4"/>
    <s v="Single-family detached"/>
    <x v="0"/>
    <m/>
    <x v="0"/>
    <m/>
  </r>
  <r>
    <n v="3459"/>
    <x v="0"/>
    <n v="5"/>
    <n v="3754"/>
    <n v="1"/>
    <d v="2005-09-02T00:00:00"/>
    <s v="Condo, Row or Townhouse"/>
    <n v="1"/>
    <s v="Fairmount Neighbors"/>
    <n v="4247664"/>
    <n v="876281"/>
    <m/>
    <m/>
    <s v="RAINBOW VALLEY DESIGN &amp; CONSTRUCTN"/>
    <m/>
    <s v="1550 WALNUT ST"/>
    <x v="4"/>
    <s v="Single-family attached"/>
    <x v="1"/>
    <m/>
    <x v="1"/>
    <s v="Yes"/>
  </r>
  <r>
    <n v="3460"/>
    <x v="0"/>
    <n v="5"/>
    <n v="3755"/>
    <n v="1"/>
    <d v="2005-09-02T00:00:00"/>
    <s v="Condo, Row or Townhouse"/>
    <n v="1"/>
    <s v="Fairmount Neighbors"/>
    <n v="4247664"/>
    <n v="876259"/>
    <m/>
    <m/>
    <s v="RAINBOW VALLEY DESIGN &amp; CONSTRUCTN"/>
    <m/>
    <s v="1554 WALNUT ST"/>
    <x v="4"/>
    <s v="Single-family attached"/>
    <x v="1"/>
    <m/>
    <x v="1"/>
    <s v="Yes"/>
  </r>
  <r>
    <n v="3461"/>
    <x v="0"/>
    <n v="5"/>
    <n v="3756"/>
    <n v="1"/>
    <d v="2005-09-02T00:00:00"/>
    <s v="Condo, Row or Townhouse"/>
    <n v="1"/>
    <s v="Fairmount Neighbors"/>
    <n v="4247664"/>
    <n v="876235"/>
    <m/>
    <m/>
    <s v="RAINBOW VALLEY DESIGN &amp; CONSTRUCTN"/>
    <m/>
    <s v="1558 WALNUT ST"/>
    <x v="4"/>
    <s v="Single-family attached"/>
    <x v="1"/>
    <m/>
    <x v="1"/>
    <s v="Yes"/>
  </r>
  <r>
    <n v="3462"/>
    <x v="0"/>
    <n v="5"/>
    <n v="2446"/>
    <n v="1"/>
    <d v="2005-09-06T00:00:00"/>
    <s v="Single Family Dwelling"/>
    <n v="1"/>
    <s v="Churchill Area Neighbors"/>
    <n v="4228105"/>
    <n v="869047"/>
    <m/>
    <m/>
    <s v="MARSONETTE BRENA"/>
    <m/>
    <s v="3254 MICHAEL LN"/>
    <x v="4"/>
    <s v="Single-family detached"/>
    <x v="0"/>
    <m/>
    <x v="0"/>
    <m/>
  </r>
  <r>
    <n v="3463"/>
    <x v="0"/>
    <n v="5"/>
    <n v="4015"/>
    <n v="1"/>
    <d v="2005-09-06T00:00:00"/>
    <s v="Single Family Dwelling"/>
    <n v="1"/>
    <s v="Santa Clara Community Organization"/>
    <n v="4227106"/>
    <n v="908628"/>
    <m/>
    <s v="Sequoia"/>
    <s v="BRUCE WIECHERT CUSTOM HOMES"/>
    <m/>
    <s v="4630 RIVER RD"/>
    <x v="4"/>
    <s v="Single-family detached"/>
    <x v="0"/>
    <m/>
    <x v="0"/>
    <m/>
  </r>
  <r>
    <n v="3464"/>
    <x v="0"/>
    <n v="5"/>
    <n v="3148"/>
    <n v="1"/>
    <d v="2005-09-07T00:00:00"/>
    <s v="Single Family Dwelling"/>
    <n v="1"/>
    <s v="Santa Clara Community Organization"/>
    <n v="4223446"/>
    <n v="898731"/>
    <m/>
    <m/>
    <s v="CRESCENT HOMES INC"/>
    <m/>
    <s v="1153 SERENA WAY"/>
    <x v="4"/>
    <s v="Single-family detached"/>
    <x v="0"/>
    <m/>
    <x v="0"/>
    <m/>
  </r>
  <r>
    <n v="3465"/>
    <x v="0"/>
    <n v="5"/>
    <n v="3608"/>
    <n v="1"/>
    <d v="2005-09-07T00:00:00"/>
    <s v="Single Family Dwelling"/>
    <n v="1"/>
    <s v="Churchill Area Neighbors"/>
    <n v="4224022"/>
    <n v="869216"/>
    <m/>
    <s v="Breeden Oxford"/>
    <s v="BREEDEN BROS INC--DUPLICATE"/>
    <m/>
    <s v="3387 BENTLEY AVE"/>
    <x v="4"/>
    <s v="Single-family detached"/>
    <x v="0"/>
    <m/>
    <x v="0"/>
    <m/>
  </r>
  <r>
    <n v="3466"/>
    <x v="0"/>
    <n v="5"/>
    <n v="3835"/>
    <n v="1"/>
    <d v="2005-09-07T00:00:00"/>
    <s v="Single Family Dwelling"/>
    <n v="1"/>
    <s v="Santa Clara Community Organization"/>
    <n v="4230913"/>
    <n v="903425"/>
    <m/>
    <m/>
    <s v="STUBBS ROBERT"/>
    <m/>
    <s v="3621 RIVERCREST DR"/>
    <x v="4"/>
    <s v="Single-family detached"/>
    <x v="0"/>
    <m/>
    <x v="0"/>
    <m/>
  </r>
  <r>
    <n v="3467"/>
    <x v="0"/>
    <n v="5"/>
    <n v="3970"/>
    <n v="1"/>
    <d v="2005-09-07T00:00:00"/>
    <s v="Single Family Dwelling"/>
    <n v="1"/>
    <s v="Southeast Neighbors"/>
    <n v="4241889"/>
    <n v="857686"/>
    <m/>
    <m/>
    <s v="CHARBONNEAU DANIEL &amp; JOHANNA"/>
    <m/>
    <s v="32376 FOX HOLLOW RD"/>
    <x v="4"/>
    <s v="Single-family detached"/>
    <x v="0"/>
    <m/>
    <x v="0"/>
    <m/>
  </r>
  <r>
    <n v="3468"/>
    <x v="0"/>
    <n v="5"/>
    <n v="4438"/>
    <n v="1"/>
    <d v="2005-09-07T00:00:00"/>
    <s v="Mfg Home Park or Court"/>
    <n v="1"/>
    <s v="Active Bethel Citizens"/>
    <n v="4215055"/>
    <n v="891734"/>
    <m/>
    <m/>
    <s v="WOODLAND PARK ESTATES"/>
    <s v="TWITE MIKE"/>
    <s v="1699 N TERRY ST, Unit 98"/>
    <x v="4"/>
    <s v="Single-family detached"/>
    <x v="0"/>
    <m/>
    <x v="0"/>
    <m/>
  </r>
  <r>
    <n v="3469"/>
    <x v="0"/>
    <n v="5"/>
    <n v="2806"/>
    <n v="1"/>
    <d v="2005-09-08T00:00:00"/>
    <s v="Single Family Dwelling"/>
    <n v="1"/>
    <s v="Santa Clara Community Organization"/>
    <n v="4223713"/>
    <n v="898391"/>
    <m/>
    <m/>
    <s v="TOUCHSTONE DEVELOPMENT"/>
    <m/>
    <s v="1102 WOODEN WAY"/>
    <x v="4"/>
    <s v="Single-family detached"/>
    <x v="0"/>
    <m/>
    <x v="0"/>
    <m/>
  </r>
  <r>
    <n v="3470"/>
    <x v="0"/>
    <n v="5"/>
    <n v="3012"/>
    <n v="1"/>
    <d v="2005-09-08T00:00:00"/>
    <s v="Single Family Dwelling"/>
    <n v="1"/>
    <s v="Santa Clara Community Organization"/>
    <n v="4223397"/>
    <n v="898460"/>
    <m/>
    <s v="Heitman Astoria 18"/>
    <s v="HEITMAN CUSTOM HOMES"/>
    <m/>
    <s v="2510 CROWTHER DR"/>
    <x v="4"/>
    <s v="Single-family detached"/>
    <x v="0"/>
    <m/>
    <x v="0"/>
    <m/>
  </r>
  <r>
    <n v="3471"/>
    <x v="0"/>
    <n v="5"/>
    <n v="3014"/>
    <n v="1"/>
    <d v="2005-09-08T00:00:00"/>
    <s v="Single Family Dwelling"/>
    <n v="1"/>
    <s v="Santa Clara Community Organization"/>
    <n v="4223668"/>
    <n v="898745"/>
    <m/>
    <s v="Heitman Astoria 18"/>
    <s v="HEITMAN CUSTOM HOMES"/>
    <m/>
    <s v="1129 SERENA WAY"/>
    <x v="4"/>
    <s v="Single-family detached"/>
    <x v="0"/>
    <m/>
    <x v="0"/>
    <m/>
  </r>
  <r>
    <n v="3472"/>
    <x v="0"/>
    <n v="5"/>
    <n v="3773"/>
    <n v="1"/>
    <d v="2005-09-09T00:00:00"/>
    <s v="Single Family Dwelling"/>
    <n v="1"/>
    <s v="Active Bethel Citizens"/>
    <n v="4213789"/>
    <n v="885282"/>
    <m/>
    <s v="Silverton"/>
    <s v="HAYDEN ENTERPRISES INC"/>
    <m/>
    <s v="5553 PRANZ PL"/>
    <x v="4"/>
    <s v="Single-family detached"/>
    <x v="0"/>
    <m/>
    <x v="0"/>
    <m/>
  </r>
  <r>
    <n v="3473"/>
    <x v="0"/>
    <n v="5"/>
    <n v="3779"/>
    <n v="1"/>
    <d v="2005-09-09T00:00:00"/>
    <s v="Single Family Dwelling"/>
    <n v="1"/>
    <s v="Active Bethel Citizens"/>
    <n v="4213718"/>
    <n v="885285"/>
    <m/>
    <s v="Klamath"/>
    <s v="HAYDEN ENTERPRISES INC"/>
    <m/>
    <s v="5571 PRANZ PL"/>
    <x v="4"/>
    <s v="Single-family detached"/>
    <x v="0"/>
    <m/>
    <x v="0"/>
    <m/>
  </r>
  <r>
    <n v="3474"/>
    <x v="0"/>
    <n v="5"/>
    <n v="3780"/>
    <n v="1"/>
    <d v="2005-09-09T00:00:00"/>
    <s v="Single Family Dwelling"/>
    <n v="1"/>
    <s v="Active Bethel Citizens"/>
    <n v="4213859"/>
    <n v="885282"/>
    <m/>
    <s v="Klamath"/>
    <s v="HAYDEN ENTERPRISES INC"/>
    <m/>
    <s v="5537 PRANZ PL"/>
    <x v="4"/>
    <s v="Single-family detached"/>
    <x v="0"/>
    <m/>
    <x v="0"/>
    <m/>
  </r>
  <r>
    <n v="3475"/>
    <x v="0"/>
    <n v="5"/>
    <n v="3918"/>
    <n v="1"/>
    <d v="2005-09-09T00:00:00"/>
    <s v="Single Family Dwelling"/>
    <n v="1"/>
    <s v="Northeast Neighbors"/>
    <n v="4250813"/>
    <n v="894647"/>
    <m/>
    <m/>
    <s v="FUTURE B HOMES INC"/>
    <m/>
    <s v="3377 COOPERSTOWN AVE"/>
    <x v="4"/>
    <s v="Single-family detached"/>
    <x v="0"/>
    <m/>
    <x v="0"/>
    <m/>
  </r>
  <r>
    <n v="3476"/>
    <x v="0"/>
    <n v="5"/>
    <n v="2808"/>
    <n v="1"/>
    <d v="2005-09-12T00:00:00"/>
    <s v="Single Family Dwelling"/>
    <n v="1"/>
    <s v="Santa Clara Community Organization"/>
    <n v="4223532"/>
    <n v="898726"/>
    <m/>
    <s v="Heitman Trenton"/>
    <s v="HEITMAN CUSTOM HOMES"/>
    <m/>
    <s v="1147 SERENA WAY"/>
    <x v="4"/>
    <s v="Single-family detached"/>
    <x v="0"/>
    <m/>
    <x v="0"/>
    <m/>
  </r>
  <r>
    <n v="3477"/>
    <x v="0"/>
    <n v="5"/>
    <n v="3530"/>
    <n v="1"/>
    <d v="2005-09-12T00:00:00"/>
    <s v="Single Family Dwelling"/>
    <n v="1"/>
    <s v="Churchill Area Neighbors"/>
    <n v="4227120"/>
    <n v="869441"/>
    <m/>
    <m/>
    <s v="KAUROVA ELENA"/>
    <m/>
    <s v="3339 MURRY DR"/>
    <x v="4"/>
    <s v="Single-family detached"/>
    <x v="0"/>
    <m/>
    <x v="0"/>
    <m/>
  </r>
  <r>
    <n v="3478"/>
    <x v="0"/>
    <n v="5"/>
    <n v="3610"/>
    <n v="1"/>
    <d v="2005-09-13T00:00:00"/>
    <s v="Secondary Dwelling Unit"/>
    <n v="1"/>
    <s v="Friendly Area Neighbors"/>
    <n v="4238434"/>
    <n v="873217"/>
    <m/>
    <m/>
    <s v="BINGHAM TIM S &amp; LORRAINE R"/>
    <m/>
    <s v="2385 LINCOLN ST, Unit A"/>
    <x v="4"/>
    <s v="Single-family detached"/>
    <x v="0"/>
    <m/>
    <x v="0"/>
    <m/>
  </r>
  <r>
    <n v="3479"/>
    <x v="0"/>
    <n v="5"/>
    <n v="3759"/>
    <n v="1"/>
    <d v="2005-09-13T00:00:00"/>
    <s v="Single Family Dwelling"/>
    <n v="1"/>
    <s v="Harlow Neighbors"/>
    <n v="4248525"/>
    <n v="890287"/>
    <m/>
    <m/>
    <s v="QUALITY HOMES"/>
    <m/>
    <s v="3076 WILLAKENZIE RD"/>
    <x v="4"/>
    <s v="Single-family detached"/>
    <x v="0"/>
    <m/>
    <x v="0"/>
    <m/>
  </r>
  <r>
    <n v="3480"/>
    <x v="0"/>
    <n v="5"/>
    <n v="3776"/>
    <n v="1"/>
    <d v="2005-09-13T00:00:00"/>
    <s v="Single Family Dwelling"/>
    <n v="1"/>
    <s v="Active Bethel Citizens"/>
    <n v="4213800"/>
    <n v="885145"/>
    <m/>
    <s v="Cascade"/>
    <s v="HAYDEN ENTERPRISES INC"/>
    <m/>
    <s v="5542 PRANZ PL"/>
    <x v="4"/>
    <s v="Single-family detached"/>
    <x v="0"/>
    <m/>
    <x v="0"/>
    <m/>
  </r>
  <r>
    <n v="3481"/>
    <x v="0"/>
    <n v="5"/>
    <n v="3792"/>
    <n v="1"/>
    <d v="2005-09-13T00:00:00"/>
    <s v="Duplex or 2-Family Hs"/>
    <n v="2"/>
    <s v="Santa Clara Community Organization"/>
    <n v="4232717"/>
    <n v="898592"/>
    <m/>
    <s v=" Same as lot 12, 13 19"/>
    <s v="BESAW DON"/>
    <m/>
    <s v="539 HELEN ST"/>
    <x v="4"/>
    <s v="Two to four units"/>
    <x v="1"/>
    <m/>
    <x v="0"/>
    <m/>
  </r>
  <r>
    <n v="3482"/>
    <x v="0"/>
    <n v="5"/>
    <n v="3793"/>
    <n v="1"/>
    <d v="2005-09-13T00:00:00"/>
    <s v="Duplex or 2-Family Hs"/>
    <n v="2"/>
    <s v="Santa Clara Community Organization"/>
    <n v="4232785"/>
    <n v="898589"/>
    <m/>
    <m/>
    <s v="BESAW DON"/>
    <m/>
    <s v="545 HELEN ST"/>
    <x v="4"/>
    <s v="Two to four units"/>
    <x v="1"/>
    <m/>
    <x v="0"/>
    <m/>
  </r>
  <r>
    <n v="3483"/>
    <x v="0"/>
    <n v="5"/>
    <n v="3800"/>
    <n v="1"/>
    <d v="2005-09-13T00:00:00"/>
    <s v="Single Family Dwelling"/>
    <n v="1"/>
    <s v="Laurel Hill Valley Citizens"/>
    <n v="4251326"/>
    <n v="871148"/>
    <m/>
    <m/>
    <s v="BROWN MERLE"/>
    <m/>
    <s v="2720 PINEROCK DR"/>
    <x v="4"/>
    <s v="Single-family detached"/>
    <x v="0"/>
    <m/>
    <x v="0"/>
    <m/>
  </r>
  <r>
    <n v="3484"/>
    <x v="0"/>
    <n v="5"/>
    <n v="3808"/>
    <n v="1"/>
    <d v="2005-09-13T00:00:00"/>
    <s v="Single Family Dwelling"/>
    <n v="1"/>
    <s v="Active Bethel Citizens"/>
    <n v="4213745"/>
    <n v="885151"/>
    <m/>
    <s v="SANDALWOOD/SILVERTON"/>
    <s v="HAYDEN ENTERPRISES INC"/>
    <m/>
    <s v="5560 PRANZ PL"/>
    <x v="4"/>
    <s v="Single-family detached"/>
    <x v="0"/>
    <m/>
    <x v="0"/>
    <m/>
  </r>
  <r>
    <n v="3485"/>
    <x v="0"/>
    <n v="5"/>
    <n v="3910"/>
    <n v="1"/>
    <d v="2005-09-13T00:00:00"/>
    <s v="Single Family Dwelling"/>
    <n v="1"/>
    <s v="Santa Clara Community Organization"/>
    <n v="4228015"/>
    <n v="909043"/>
    <m/>
    <m/>
    <s v="CURZIO TONY &amp; CLAUDIA"/>
    <m/>
    <s v="4878 SEDONA DR"/>
    <x v="4"/>
    <s v="Single-family detached"/>
    <x v="0"/>
    <m/>
    <x v="0"/>
    <m/>
  </r>
  <r>
    <n v="3486"/>
    <x v="0"/>
    <n v="5"/>
    <n v="4519"/>
    <n v="1"/>
    <d v="2005-09-13T00:00:00"/>
    <s v="Mfg Home Park or Court"/>
    <n v="1"/>
    <s v="Active Bethel Citizens"/>
    <n v="4220215"/>
    <n v="885248"/>
    <m/>
    <s v="Roosevelt Acres MHP"/>
    <s v="EMERALD LIFESTYLE HOMES"/>
    <m/>
    <s v="4175 FERGUS AVE, Unit 27"/>
    <x v="4"/>
    <s v="Single-family detached"/>
    <x v="0"/>
    <m/>
    <x v="0"/>
    <m/>
  </r>
  <r>
    <n v="3487"/>
    <x v="0"/>
    <n v="5"/>
    <n v="3410"/>
    <n v="1"/>
    <d v="2005-09-14T00:00:00"/>
    <s v="Single Family Dwelling"/>
    <n v="1"/>
    <s v="Laurel Hill Valley Citizens"/>
    <n v="4251498"/>
    <n v="872129"/>
    <m/>
    <m/>
    <s v="THOMPSON WILLIAM"/>
    <m/>
    <s v="2947 CHANDLER AVE"/>
    <x v="4"/>
    <s v="Single-family detached"/>
    <x v="0"/>
    <m/>
    <x v="0"/>
    <m/>
  </r>
  <r>
    <n v="3488"/>
    <x v="0"/>
    <n v="5"/>
    <n v="3546"/>
    <n v="1"/>
    <d v="2005-09-14T00:00:00"/>
    <s v="Single Family Dwelling"/>
    <n v="1"/>
    <s v="Santa Clara Community Organization"/>
    <n v="4230934"/>
    <n v="908109"/>
    <m/>
    <m/>
    <s v="RUHOFF HOMEBUILDERS INC"/>
    <m/>
    <s v="4734 WENDOVER ST"/>
    <x v="4"/>
    <s v="Single-family detached"/>
    <x v="0"/>
    <m/>
    <x v="0"/>
    <m/>
  </r>
  <r>
    <n v="3489"/>
    <x v="0"/>
    <n v="5"/>
    <n v="4148"/>
    <n v="1"/>
    <d v="2005-09-14T00:00:00"/>
    <s v="Single Family Dwelling"/>
    <n v="1"/>
    <s v="Santa Clara Community Organization"/>
    <n v="4226523"/>
    <n v="908323"/>
    <m/>
    <s v="Lakewood"/>
    <s v="BRUCE WIECHERT CUSTOM HOMES"/>
    <m/>
    <s v="133 STONEHAVEN ST"/>
    <x v="4"/>
    <s v="Single-family detached"/>
    <x v="0"/>
    <m/>
    <x v="0"/>
    <m/>
  </r>
  <r>
    <n v="3490"/>
    <x v="0"/>
    <n v="5"/>
    <n v="4150"/>
    <n v="1"/>
    <d v="2005-09-14T00:00:00"/>
    <s v="Single Family Dwelling"/>
    <n v="1"/>
    <s v="Santa Clara Community Organization"/>
    <n v="4227001"/>
    <n v="908302"/>
    <m/>
    <s v="Lakewood"/>
    <s v="BRUCE WIECHERT CUSTOM HOMES"/>
    <m/>
    <s v="73 STONEHAVEN ST"/>
    <x v="4"/>
    <s v="Single-family detached"/>
    <x v="0"/>
    <m/>
    <x v="0"/>
    <m/>
  </r>
  <r>
    <n v="3491"/>
    <x v="0"/>
    <n v="5"/>
    <n v="3725"/>
    <n v="1"/>
    <d v="2005-09-15T00:00:00"/>
    <s v="Single Family Dwelling"/>
    <n v="1"/>
    <s v="Laurel Hill Valley Citizens"/>
    <n v="4250446"/>
    <n v="871518"/>
    <m/>
    <m/>
    <s v="ADKINS MARK L"/>
    <m/>
    <s v="2658 AUGUSTA ST"/>
    <x v="4"/>
    <s v="Single-family detached"/>
    <x v="0"/>
    <m/>
    <x v="0"/>
    <m/>
  </r>
  <r>
    <n v="3492"/>
    <x v="0"/>
    <n v="5"/>
    <n v="3887"/>
    <n v="1"/>
    <d v="2005-09-15T00:00:00"/>
    <s v="Single Family Dwelling"/>
    <n v="1"/>
    <s v="Laurel Hill Valley Citizens"/>
    <n v="4251358"/>
    <n v="871289"/>
    <m/>
    <m/>
    <s v="BROWN MERLE"/>
    <m/>
    <s v="2703 PINEROCK DR"/>
    <x v="4"/>
    <s v="Single-family detached"/>
    <x v="0"/>
    <m/>
    <x v="0"/>
    <m/>
  </r>
  <r>
    <n v="3493"/>
    <x v="0"/>
    <n v="5"/>
    <n v="4058"/>
    <n v="1"/>
    <d v="2005-09-15T00:00:00"/>
    <s v="Single Family Dwelling"/>
    <n v="1"/>
    <s v="Cal Young Neighborhood Association"/>
    <n v="4238680"/>
    <n v="892937"/>
    <m/>
    <m/>
    <s v="WALTER CUSTOM HOMES"/>
    <m/>
    <s v="2179 WOOD DUCK WAY"/>
    <x v="4"/>
    <s v="Single-family detached"/>
    <x v="0"/>
    <m/>
    <x v="0"/>
    <m/>
  </r>
  <r>
    <n v="3494"/>
    <x v="0"/>
    <n v="5"/>
    <n v="2505"/>
    <n v="1"/>
    <d v="2005-09-16T00:00:00"/>
    <s v="Single Family Dwelling"/>
    <n v="1"/>
    <s v="Santa Clara Community Organization"/>
    <n v="4223462"/>
    <n v="898277"/>
    <m/>
    <s v="Trenton DHD H0406"/>
    <s v="HEITMAN CUSTOM HOMES"/>
    <m/>
    <s v="2484 CROWTHER DR"/>
    <x v="4"/>
    <s v="Single-family detached"/>
    <x v="0"/>
    <m/>
    <x v="0"/>
    <m/>
  </r>
  <r>
    <n v="3495"/>
    <x v="0"/>
    <n v="5"/>
    <n v="3372"/>
    <n v="1"/>
    <d v="2005-09-16T00:00:00"/>
    <s v="Single Family Dwelling"/>
    <n v="1"/>
    <s v="Southeast Neighbors"/>
    <n v="4246296"/>
    <n v="863232"/>
    <m/>
    <m/>
    <s v="LOPEZ PETER &amp; BARBARA"/>
    <m/>
    <s v="1820 E 43RD AVE"/>
    <x v="4"/>
    <s v="Single-family detached"/>
    <x v="0"/>
    <m/>
    <x v="0"/>
    <m/>
  </r>
  <r>
    <n v="3496"/>
    <x v="0"/>
    <n v="5"/>
    <n v="3669"/>
    <n v="1"/>
    <d v="2005-09-16T00:00:00"/>
    <s v="Single Family Dwelling"/>
    <n v="1"/>
    <s v="Crest Drive Citizens Association"/>
    <n v="4236472"/>
    <n v="869807"/>
    <m/>
    <m/>
    <s v="CHATWOOD CRAIG &amp; DULCIE"/>
    <m/>
    <s v="793 LORANE HWY"/>
    <x v="4"/>
    <s v="Single-family detached"/>
    <x v="0"/>
    <m/>
    <x v="0"/>
    <m/>
  </r>
  <r>
    <n v="3497"/>
    <x v="0"/>
    <n v="5"/>
    <n v="4011"/>
    <n v="1"/>
    <d v="2005-09-16T00:00:00"/>
    <s v="Mfg Home - Not in a Park"/>
    <n v="1"/>
    <s v="Santa Clara Community Organization"/>
    <n v="4233441"/>
    <n v="898005"/>
    <m/>
    <m/>
    <s v="LINDSEY DAVID"/>
    <m/>
    <s v="2629 ROSS LN"/>
    <x v="4"/>
    <s v="Single-family detached"/>
    <x v="0"/>
    <m/>
    <x v="0"/>
    <m/>
  </r>
  <r>
    <n v="3498"/>
    <x v="0"/>
    <n v="4"/>
    <n v="5106"/>
    <n v="1"/>
    <d v="2005-09-19T00:00:00"/>
    <s v="Single Family Dwelling"/>
    <n v="1"/>
    <s v="Churchill Area Neighbors"/>
    <n v="4226878"/>
    <n v="870868"/>
    <m/>
    <m/>
    <s v="EDGAR ALFRED LEE &amp; KELLIE D"/>
    <m/>
    <s v="3328 VIDERA DR"/>
    <x v="4"/>
    <s v="Single-family detached"/>
    <x v="0"/>
    <m/>
    <x v="0"/>
    <m/>
  </r>
  <r>
    <n v="3499"/>
    <x v="0"/>
    <n v="5"/>
    <n v="3269"/>
    <n v="1"/>
    <d v="2005-09-19T00:00:00"/>
    <s v="Single Family Dwelling"/>
    <n v="1"/>
    <s v="Santa Clara Community Organization"/>
    <n v="4223579"/>
    <n v="898837"/>
    <m/>
    <m/>
    <s v="CRESCENT HOMES INC"/>
    <m/>
    <s v="2641 CROWTHER DR"/>
    <x v="4"/>
    <s v="Single-family detached"/>
    <x v="0"/>
    <m/>
    <x v="0"/>
    <m/>
  </r>
  <r>
    <n v="3500"/>
    <x v="0"/>
    <n v="5"/>
    <n v="3650"/>
    <n v="1"/>
    <d v="2005-09-19T00:00:00"/>
    <s v="Single Family Dwelling"/>
    <n v="1"/>
    <s v="Northeast Neighbors"/>
    <n v="4250783"/>
    <n v="894932"/>
    <m/>
    <m/>
    <s v="FUTURE B HOMES INC"/>
    <m/>
    <s v="3369 ARLINGTON AVE"/>
    <x v="4"/>
    <s v="Single-family detached"/>
    <x v="0"/>
    <m/>
    <x v="0"/>
    <m/>
  </r>
  <r>
    <n v="3501"/>
    <x v="0"/>
    <n v="5"/>
    <n v="4399"/>
    <n v="1"/>
    <d v="2005-09-19T00:00:00"/>
    <s v="Mfg Home Park or Court"/>
    <n v="1"/>
    <s v="Active Bethel Citizens"/>
    <n v="4215373"/>
    <n v="886215"/>
    <m/>
    <s v="Royal Oaks"/>
    <s v="ROYAL OAKS LLC"/>
    <m/>
    <s v="4900 ROYAL AVE, Unit 73A"/>
    <x v="4"/>
    <s v="Single-family detached"/>
    <x v="0"/>
    <m/>
    <x v="0"/>
    <m/>
  </r>
  <r>
    <n v="3502"/>
    <x v="0"/>
    <n v="5"/>
    <n v="3699"/>
    <n v="1"/>
    <d v="2005-09-20T00:00:00"/>
    <s v="Single Family Dwelling"/>
    <n v="1"/>
    <s v="Churchill Area Neighbors"/>
    <n v="4227523"/>
    <n v="869464"/>
    <m/>
    <m/>
    <s v="FOX PAUL"/>
    <m/>
    <s v="3290 BLACKTAIL DR"/>
    <x v="4"/>
    <s v="Single-family detached"/>
    <x v="0"/>
    <m/>
    <x v="0"/>
    <m/>
  </r>
  <r>
    <n v="3503"/>
    <x v="0"/>
    <n v="5"/>
    <n v="3877"/>
    <n v="1"/>
    <d v="2005-09-20T00:00:00"/>
    <s v="Single Family Dwelling"/>
    <n v="1"/>
    <s v="Santa Clara Community Organization"/>
    <n v="4224074"/>
    <n v="898983"/>
    <m/>
    <m/>
    <s v="HEITMAN CUSTOM HOMES"/>
    <m/>
    <s v="2698 CROWTHER DR"/>
    <x v="4"/>
    <s v="Single-family detached"/>
    <x v="0"/>
    <m/>
    <x v="0"/>
    <m/>
  </r>
  <r>
    <n v="3504"/>
    <x v="0"/>
    <n v="5"/>
    <n v="3760"/>
    <n v="1"/>
    <d v="2005-09-21T00:00:00"/>
    <s v="Single Family Dwelling"/>
    <n v="1"/>
    <s v="Harlow Neighbors"/>
    <n v="4249062"/>
    <n v="889656"/>
    <m/>
    <m/>
    <s v="QUALITY HOMES"/>
    <m/>
    <s v="1448 BARRINGTON AVE"/>
    <x v="4"/>
    <s v="Single-family detached"/>
    <x v="0"/>
    <m/>
    <x v="0"/>
    <m/>
  </r>
  <r>
    <n v="3505"/>
    <x v="0"/>
    <n v="5"/>
    <n v="3846"/>
    <n v="1"/>
    <d v="2005-09-21T00:00:00"/>
    <s v="Single Family Dwelling"/>
    <n v="1"/>
    <s v="Northeast Neighbors"/>
    <n v="4250915"/>
    <n v="893997"/>
    <m/>
    <m/>
    <s v="FUTURE B HOMES INC"/>
    <m/>
    <s v="3311 STONY BROOK WAY"/>
    <x v="4"/>
    <s v="Single-family detached"/>
    <x v="0"/>
    <m/>
    <x v="0"/>
    <m/>
  </r>
  <r>
    <n v="3506"/>
    <x v="0"/>
    <n v="5"/>
    <n v="3904"/>
    <n v="1"/>
    <d v="2005-09-21T00:00:00"/>
    <s v="Single Family Dwelling"/>
    <n v="1"/>
    <s v="Santa Clara Community Organization"/>
    <n v="4223316"/>
    <n v="898702"/>
    <m/>
    <m/>
    <s v="GANSEN CONSTRUCTION"/>
    <m/>
    <s v="2552 CROWTHER DR"/>
    <x v="4"/>
    <s v="Single-family detached"/>
    <x v="0"/>
    <m/>
    <x v="0"/>
    <m/>
  </r>
  <r>
    <n v="3507"/>
    <x v="0"/>
    <n v="5"/>
    <n v="4111"/>
    <n v="1"/>
    <d v="2005-09-21T00:00:00"/>
    <s v="Single Family Dwelling"/>
    <n v="1"/>
    <s v="Santa Clara Community Organization"/>
    <n v="4223843"/>
    <n v="897680"/>
    <m/>
    <m/>
    <s v="GANSEN MIKE"/>
    <m/>
    <s v="2378 CROWTHER DR"/>
    <x v="4"/>
    <s v="Single-family detached"/>
    <x v="0"/>
    <m/>
    <x v="0"/>
    <m/>
  </r>
  <r>
    <n v="3508"/>
    <x v="0"/>
    <n v="5"/>
    <n v="3834"/>
    <n v="1"/>
    <d v="2005-09-22T00:00:00"/>
    <s v="Single Family Dwelling"/>
    <n v="1"/>
    <s v="Santa Clara Community Organization"/>
    <n v="4230915"/>
    <n v="903482"/>
    <m/>
    <m/>
    <s v="TICHY JANIC"/>
    <m/>
    <s v="3629 RIVERCREST DR"/>
    <x v="4"/>
    <s v="Single-family detached"/>
    <x v="0"/>
    <m/>
    <x v="0"/>
    <m/>
  </r>
  <r>
    <n v="3509"/>
    <x v="0"/>
    <n v="5"/>
    <n v="4095"/>
    <n v="1"/>
    <d v="2005-09-22T00:00:00"/>
    <s v="Single Family Dwelling"/>
    <n v="1"/>
    <s v="Cal Young Neighborhood Association"/>
    <n v="4242987"/>
    <n v="889275"/>
    <m/>
    <m/>
    <s v="BROTEN ROBERT P"/>
    <m/>
    <s v="1428 GILHAM RD"/>
    <x v="4"/>
    <s v="Single-family detached"/>
    <x v="0"/>
    <m/>
    <x v="0"/>
    <m/>
  </r>
  <r>
    <n v="3510"/>
    <x v="0"/>
    <n v="5"/>
    <n v="3757"/>
    <n v="1"/>
    <d v="2005-09-23T00:00:00"/>
    <s v="Single Family Dwelling"/>
    <n v="1"/>
    <s v="Harlow Neighbors"/>
    <n v="4249390"/>
    <n v="884958"/>
    <m/>
    <s v="Brownsville"/>
    <s v="BRIAN MURRY HOMES"/>
    <m/>
    <s v="3473 WHISPER LN"/>
    <x v="4"/>
    <s v="Single-family detached"/>
    <x v="0"/>
    <m/>
    <x v="0"/>
    <m/>
  </r>
  <r>
    <n v="3511"/>
    <x v="0"/>
    <n v="5"/>
    <n v="3993"/>
    <n v="1"/>
    <d v="2005-09-23T00:00:00"/>
    <s v="Single Family Dwelling"/>
    <n v="1"/>
    <s v="Southeast Neighbors"/>
    <n v="4241270"/>
    <n v="860742"/>
    <m/>
    <s v="Mascord 2217D"/>
    <s v="JASPER HILLS CONSTRUCTION"/>
    <m/>
    <s v="4970 FOX HOLLOW RD"/>
    <x v="4"/>
    <s v="Single-family detached"/>
    <x v="0"/>
    <m/>
    <x v="0"/>
    <m/>
  </r>
  <r>
    <n v="3512"/>
    <x v="0"/>
    <n v="5"/>
    <n v="3636"/>
    <n v="1"/>
    <d v="2005-09-27T00:00:00"/>
    <s v="Single Family Dwelling"/>
    <n v="1"/>
    <s v="Churchill Area Neighbors"/>
    <n v="4228723"/>
    <n v="868745"/>
    <m/>
    <m/>
    <s v="PALMEN BRAD &amp; JULIE"/>
    <m/>
    <s v="2986 BLACKTAIL DR"/>
    <x v="4"/>
    <s v="Single-family detached"/>
    <x v="0"/>
    <m/>
    <x v="0"/>
    <m/>
  </r>
  <r>
    <n v="3513"/>
    <x v="0"/>
    <n v="5"/>
    <n v="4070"/>
    <n v="1"/>
    <d v="2005-09-27T00:00:00"/>
    <s v="Single Family Dwelling"/>
    <n v="1"/>
    <s v="Friendly Area Neighbors"/>
    <n v="4237359"/>
    <n v="871852"/>
    <m/>
    <s v="Bentwood"/>
    <s v="BRIAN MURRY HOMES"/>
    <m/>
    <s v="574 W 26TH AVE"/>
    <x v="4"/>
    <s v="Single-family detached"/>
    <x v="0"/>
    <m/>
    <x v="0"/>
    <m/>
  </r>
  <r>
    <n v="3514"/>
    <x v="0"/>
    <n v="5"/>
    <n v="3539"/>
    <n v="1"/>
    <d v="2005-09-28T00:00:00"/>
    <s v="Single Family Dwelling"/>
    <n v="1"/>
    <s v="Unknown"/>
    <n v="4246068"/>
    <n v="858072"/>
    <m/>
    <m/>
    <s v="ECKLEY JIM"/>
    <m/>
    <s v="32506 DILLARD RD"/>
    <x v="4"/>
    <s v="Single-family detached"/>
    <x v="0"/>
    <m/>
    <x v="0"/>
    <m/>
  </r>
  <r>
    <n v="3515"/>
    <x v="0"/>
    <n v="5"/>
    <n v="3641"/>
    <n v="1"/>
    <d v="2005-09-29T00:00:00"/>
    <s v="Secondary Dwelling Unit"/>
    <n v="1"/>
    <s v="Fairmount Neighbors"/>
    <n v="4248410"/>
    <n v="876572"/>
    <m/>
    <m/>
    <s v="BERG D ANSON"/>
    <m/>
    <s v="2243 E 15TH AVE, Unit A"/>
    <x v="4"/>
    <s v="Single-family detached"/>
    <x v="0"/>
    <m/>
    <x v="0"/>
    <s v="Yes"/>
  </r>
  <r>
    <n v="3516"/>
    <x v="0"/>
    <n v="5"/>
    <n v="880"/>
    <n v="1"/>
    <d v="2005-09-30T00:00:00"/>
    <s v="Single Family Dwelling"/>
    <n v="1"/>
    <s v="Active Bethel Citizens"/>
    <n v="4215744"/>
    <n v="894419"/>
    <m/>
    <m/>
    <s v="ST VINCENT DE PAUL"/>
    <m/>
    <s v="2366 W IRWIN WAY"/>
    <x v="4"/>
    <s v="Single-family detached"/>
    <x v="0"/>
    <m/>
    <x v="0"/>
    <m/>
  </r>
  <r>
    <n v="3517"/>
    <x v="0"/>
    <n v="5"/>
    <n v="3389"/>
    <n v="1"/>
    <d v="2005-10-03T00:00:00"/>
    <s v="Single Family Dwelling"/>
    <n v="1"/>
    <s v="Churchill Area Neighbors"/>
    <n v="4228541"/>
    <n v="868556"/>
    <m/>
    <m/>
    <s v="PHILIPS TED &amp; DARCY"/>
    <m/>
    <s v="3026 BLACKTAIL DR"/>
    <x v="4"/>
    <s v="Single-family detached"/>
    <x v="0"/>
    <m/>
    <x v="0"/>
    <m/>
  </r>
  <r>
    <n v="3518"/>
    <x v="0"/>
    <n v="5"/>
    <n v="3946"/>
    <n v="1"/>
    <d v="2005-10-03T00:00:00"/>
    <s v="Single Family Dwelling"/>
    <n v="1"/>
    <s v="Northeast Neighbors"/>
    <n v="4251032"/>
    <n v="894384"/>
    <m/>
    <m/>
    <s v="FUTURE B HOMES INC"/>
    <m/>
    <s v="2652 VALLEY FORGE DR"/>
    <x v="4"/>
    <s v="Single-family detached"/>
    <x v="0"/>
    <m/>
    <x v="0"/>
    <m/>
  </r>
  <r>
    <n v="3519"/>
    <x v="0"/>
    <n v="5"/>
    <n v="3990"/>
    <n v="1"/>
    <d v="2005-10-03T00:00:00"/>
    <s v="Single Family Dwelling"/>
    <n v="1"/>
    <s v="Southeast Neighbors"/>
    <n v="4241153"/>
    <n v="860937"/>
    <m/>
    <m/>
    <s v="JASPER HILLS CONSTRUCTION"/>
    <m/>
    <s v="5150 MIRAMAR ST"/>
    <x v="4"/>
    <s v="Single-family detached"/>
    <x v="0"/>
    <m/>
    <x v="0"/>
    <m/>
  </r>
  <r>
    <n v="3520"/>
    <x v="0"/>
    <n v="5"/>
    <n v="4073"/>
    <n v="1"/>
    <d v="2005-10-03T00:00:00"/>
    <s v="Single Family Dwelling"/>
    <n v="1"/>
    <s v="Friendly Area Neighbors"/>
    <n v="4237412"/>
    <n v="871847"/>
    <m/>
    <s v="Stoneridge"/>
    <s v="BRIAN MURRY HOMES"/>
    <m/>
    <s v="538 W 26TH AVE"/>
    <x v="4"/>
    <s v="Single-family detached"/>
    <x v="0"/>
    <m/>
    <x v="0"/>
    <m/>
  </r>
  <r>
    <n v="3521"/>
    <x v="0"/>
    <n v="5"/>
    <n v="4174"/>
    <n v="1"/>
    <d v="2005-10-03T00:00:00"/>
    <s v="Single Family Dwelling"/>
    <n v="1"/>
    <s v="Santa Clara Community Organization"/>
    <n v="4223421"/>
    <n v="898399"/>
    <m/>
    <m/>
    <s v="BREEDEN BROS INC"/>
    <m/>
    <s v="2504 CROWTHER DR"/>
    <x v="4"/>
    <s v="Single-family detached"/>
    <x v="0"/>
    <m/>
    <x v="0"/>
    <m/>
  </r>
  <r>
    <n v="3522"/>
    <x v="0"/>
    <n v="5"/>
    <n v="4175"/>
    <n v="1"/>
    <d v="2005-10-03T00:00:00"/>
    <s v="Single Family Dwelling"/>
    <n v="1"/>
    <s v="Santa Clara Community Organization"/>
    <n v="4223606"/>
    <n v="897853"/>
    <m/>
    <m/>
    <s v="BREEDEN BROS INC"/>
    <m/>
    <s v="2418 CROWTHER DR"/>
    <x v="4"/>
    <s v="Single-family detached"/>
    <x v="0"/>
    <m/>
    <x v="0"/>
    <m/>
  </r>
  <r>
    <n v="3523"/>
    <x v="0"/>
    <n v="5"/>
    <n v="3091"/>
    <n v="1"/>
    <d v="2005-10-05T00:00:00"/>
    <s v="Single Family Dwelling"/>
    <n v="1"/>
    <s v="Churchill Area Neighbors"/>
    <n v="4228586"/>
    <n v="868871"/>
    <m/>
    <m/>
    <s v="B R P PROPERTIES"/>
    <m/>
    <s v="2993 BLACKTAIL DR"/>
    <x v="4"/>
    <s v="Single-family detached"/>
    <x v="0"/>
    <m/>
    <x v="0"/>
    <m/>
  </r>
  <r>
    <n v="3524"/>
    <x v="0"/>
    <n v="5"/>
    <n v="3832"/>
    <n v="1"/>
    <d v="2005-10-05T00:00:00"/>
    <s v="Single Family Dwelling"/>
    <n v="1"/>
    <s v="Santa Clara Community Organization"/>
    <n v="4230808"/>
    <n v="903423"/>
    <m/>
    <m/>
    <s v="MEADE CHRIS"/>
    <m/>
    <s v="3624 RIVERCREST DR"/>
    <x v="4"/>
    <s v="Single-family detached"/>
    <x v="0"/>
    <m/>
    <x v="0"/>
    <m/>
  </r>
  <r>
    <n v="3525"/>
    <x v="0"/>
    <n v="5"/>
    <n v="4117"/>
    <n v="1"/>
    <d v="2005-10-05T00:00:00"/>
    <s v="Single Family Dwelling"/>
    <n v="1"/>
    <s v="Churchill Area Neighbors"/>
    <n v="4228331"/>
    <n v="868580"/>
    <m/>
    <m/>
    <s v="ARIOLA CONSTRUCTION"/>
    <m/>
    <s v="3078 BLACKTAIL DR"/>
    <x v="4"/>
    <s v="Single-family detached"/>
    <x v="0"/>
    <m/>
    <x v="0"/>
    <m/>
  </r>
  <r>
    <n v="3526"/>
    <x v="0"/>
    <n v="5"/>
    <n v="4629"/>
    <n v="1"/>
    <d v="2005-10-05T00:00:00"/>
    <s v="Single Family Dwelling"/>
    <n v="1"/>
    <s v="Santa Clara Community Organization"/>
    <n v="4230856"/>
    <n v="903710"/>
    <m/>
    <m/>
    <s v="DREWS STEVEN"/>
    <m/>
    <s v="3657 RIVERCREST DR"/>
    <x v="4"/>
    <s v="Single-family detached"/>
    <x v="0"/>
    <m/>
    <x v="0"/>
    <m/>
  </r>
  <r>
    <n v="3527"/>
    <x v="0"/>
    <n v="5"/>
    <n v="4990"/>
    <n v="1"/>
    <d v="2005-10-05T00:00:00"/>
    <s v="Mfg Home Park or Court"/>
    <n v="1"/>
    <s v="Active Bethel Citizens"/>
    <n v="4215055"/>
    <n v="891734"/>
    <m/>
    <m/>
    <s v="SUN COMMUNITIES OPERATING"/>
    <m/>
    <s v="1699 N TERRY ST, Unit 300"/>
    <x v="4"/>
    <s v="Single-family detached"/>
    <x v="0"/>
    <m/>
    <x v="0"/>
    <m/>
  </r>
  <r>
    <n v="3528"/>
    <x v="0"/>
    <n v="5"/>
    <n v="4991"/>
    <n v="1"/>
    <d v="2005-10-05T00:00:00"/>
    <s v="Mfg Home Park or Court"/>
    <n v="1"/>
    <s v="Active Bethel Citizens"/>
    <n v="4215055"/>
    <n v="891734"/>
    <m/>
    <s v="Woodland Park"/>
    <s v="SUN COMMUNITIES OPERATING"/>
    <m/>
    <s v="1699 N TERRY ST"/>
    <x v="4"/>
    <s v="Single-family detached"/>
    <x v="0"/>
    <m/>
    <x v="0"/>
    <m/>
  </r>
  <r>
    <n v="3529"/>
    <x v="0"/>
    <n v="5"/>
    <n v="4992"/>
    <n v="1"/>
    <d v="2005-10-05T00:00:00"/>
    <s v="Mfg Home Park or Court"/>
    <n v="1"/>
    <s v="Active Bethel Citizens"/>
    <n v="4215055"/>
    <n v="891734"/>
    <m/>
    <s v="Woodland Park"/>
    <s v="SUN COMMUNITIES OPERATING"/>
    <m/>
    <s v="1699 N TERRY ST, Unit 14"/>
    <x v="4"/>
    <s v="Single-family detached"/>
    <x v="0"/>
    <m/>
    <x v="0"/>
    <m/>
  </r>
  <r>
    <n v="3530"/>
    <x v="0"/>
    <n v="5"/>
    <n v="4088"/>
    <n v="1"/>
    <d v="2005-10-06T00:00:00"/>
    <s v="Single Family Dwelling"/>
    <n v="1"/>
    <s v="Santa Clara Community Organization"/>
    <n v="4226963"/>
    <n v="908526"/>
    <m/>
    <s v="Shasta"/>
    <s v="BRUCE WIECHERT CUSTOM HOMES"/>
    <m/>
    <s v="4605 CHAMPAGNE LN"/>
    <x v="4"/>
    <s v="Single-family detached"/>
    <x v="0"/>
    <m/>
    <x v="0"/>
    <m/>
  </r>
  <r>
    <n v="3531"/>
    <x v="0"/>
    <n v="5"/>
    <n v="4266"/>
    <n v="1"/>
    <d v="2005-10-06T00:00:00"/>
    <s v="Single Family Dwelling"/>
    <n v="1"/>
    <s v="Santa Clara Community Organization"/>
    <n v="4226977"/>
    <n v="908457"/>
    <m/>
    <s v="Jasper2"/>
    <s v="BRUCE WIECHERT CUSTOM HOMES"/>
    <m/>
    <s v="4595 CHAMPAGNE LN"/>
    <x v="4"/>
    <s v="Single-family detached"/>
    <x v="0"/>
    <m/>
    <x v="0"/>
    <m/>
  </r>
  <r>
    <n v="3532"/>
    <x v="0"/>
    <n v="5"/>
    <n v="4317"/>
    <n v="1"/>
    <d v="2005-10-06T00:00:00"/>
    <s v="Single Family Dwelling"/>
    <n v="1"/>
    <s v="Santa Clara Community Organization"/>
    <n v="4222422"/>
    <n v="902413"/>
    <m/>
    <s v="River Road Plan 23.2R"/>
    <s v="IVERSON &amp; CO INC"/>
    <m/>
    <s v="1355 CHARDONNAY LN"/>
    <x v="4"/>
    <s v="Single-family detached"/>
    <x v="0"/>
    <m/>
    <x v="0"/>
    <m/>
  </r>
  <r>
    <n v="3533"/>
    <x v="0"/>
    <n v="5"/>
    <n v="4056"/>
    <n v="1"/>
    <d v="2005-10-07T00:00:00"/>
    <s v="Single Family Dwelling"/>
    <n v="1"/>
    <s v="Crest Drive Citizens Association"/>
    <n v="4237225"/>
    <n v="865508"/>
    <m/>
    <m/>
    <s v="DAYTON HOMES"/>
    <m/>
    <s v="3946 BRAE BURN DR"/>
    <x v="4"/>
    <s v="Single-family detached"/>
    <x v="0"/>
    <m/>
    <x v="0"/>
    <m/>
  </r>
  <r>
    <n v="3534"/>
    <x v="0"/>
    <n v="5"/>
    <n v="4400"/>
    <n v="1"/>
    <d v="2005-10-07T00:00:00"/>
    <s v="Mfg Home Park or Court"/>
    <n v="1"/>
    <s v="Active Bethel Citizens"/>
    <n v="4215373"/>
    <n v="886215"/>
    <m/>
    <m/>
    <s v="ROYAL OAKS LLC"/>
    <m/>
    <s v="4900 ROYAL AVE, Unit 6"/>
    <x v="4"/>
    <s v="Single-family detached"/>
    <x v="0"/>
    <m/>
    <x v="0"/>
    <m/>
  </r>
  <r>
    <n v="3535"/>
    <x v="0"/>
    <n v="5"/>
    <n v="3303"/>
    <n v="1"/>
    <d v="2005-10-10T00:00:00"/>
    <s v="Single Family Dwelling"/>
    <n v="1"/>
    <s v="Fairmount Neighbors"/>
    <n v="4247871"/>
    <n v="874855"/>
    <m/>
    <m/>
    <s v="LIEBREICH LESLIE"/>
    <m/>
    <s v="210 SUNSET DR"/>
    <x v="4"/>
    <s v="Single-family detached"/>
    <x v="0"/>
    <m/>
    <x v="0"/>
    <s v="Yes"/>
  </r>
  <r>
    <n v="3536"/>
    <x v="0"/>
    <n v="5"/>
    <n v="3685"/>
    <n v="1"/>
    <d v="2005-10-10T00:00:00"/>
    <s v="Single Family Dwelling"/>
    <n v="1"/>
    <s v="Churchill Area Neighbors"/>
    <n v="4227731"/>
    <n v="869737"/>
    <m/>
    <m/>
    <s v="HEITMAN CUSTOM HOMES"/>
    <m/>
    <s v="3341 BLACKTAIL DR"/>
    <x v="4"/>
    <s v="Single-family detached"/>
    <x v="0"/>
    <m/>
    <x v="0"/>
    <m/>
  </r>
  <r>
    <n v="3537"/>
    <x v="0"/>
    <n v="5"/>
    <n v="4086"/>
    <n v="1"/>
    <d v="2005-10-10T00:00:00"/>
    <s v="Single Family Dwelling"/>
    <n v="1"/>
    <s v="River Road Community Organization"/>
    <n v="4230945"/>
    <n v="895015"/>
    <m/>
    <m/>
    <s v="WIRFS TOM"/>
    <m/>
    <s v="55 KOURT DR"/>
    <x v="4"/>
    <s v="Single-family detached"/>
    <x v="0"/>
    <m/>
    <x v="0"/>
    <m/>
  </r>
  <r>
    <n v="3538"/>
    <x v="0"/>
    <n v="5"/>
    <n v="4087"/>
    <n v="1"/>
    <d v="2005-10-10T00:00:00"/>
    <s v="Single Family Dwelling"/>
    <n v="1"/>
    <s v="River Road Community Organization"/>
    <n v="4230846"/>
    <n v="895019"/>
    <m/>
    <m/>
    <s v="WIRFS TOM"/>
    <m/>
    <s v="85 KOURT DR"/>
    <x v="4"/>
    <s v="Single-family detached"/>
    <x v="0"/>
    <m/>
    <x v="0"/>
    <m/>
  </r>
  <r>
    <n v="3539"/>
    <x v="0"/>
    <n v="5"/>
    <n v="4672"/>
    <n v="1"/>
    <d v="2005-10-10T00:00:00"/>
    <s v="Single Family Dwelling"/>
    <n v="1"/>
    <s v="Cal Young Neighborhood Association"/>
    <n v="4241392"/>
    <n v="890136"/>
    <m/>
    <m/>
    <s v="WENDOVER ROGER"/>
    <m/>
    <s v="1695 MONTEREY LN"/>
    <x v="4"/>
    <s v="Single-family detached"/>
    <x v="0"/>
    <m/>
    <x v="0"/>
    <m/>
  </r>
  <r>
    <n v="3540"/>
    <x v="0"/>
    <n v="5"/>
    <n v="4711"/>
    <n v="1"/>
    <d v="2005-10-10T00:00:00"/>
    <s v="Single Family Dwelling"/>
    <n v="1"/>
    <s v="Santa Clara Community Organization"/>
    <n v="4226916"/>
    <n v="908890"/>
    <m/>
    <m/>
    <s v="BRUCE WIECHERT CUSTOM HOMES"/>
    <m/>
    <s v="65 WILLOW SPRINGS DR"/>
    <x v="4"/>
    <s v="Single-family detached"/>
    <x v="0"/>
    <m/>
    <x v="0"/>
    <m/>
  </r>
  <r>
    <n v="3541"/>
    <x v="0"/>
    <n v="5"/>
    <n v="1868"/>
    <n v="1"/>
    <d v="2005-10-11T00:00:00"/>
    <s v="Apartment  5-19 Units"/>
    <n v="12"/>
    <s v="Active Bethel Citizens"/>
    <n v="4216192"/>
    <n v="887102"/>
    <m/>
    <s v="Heron Meadows"/>
    <s v="CANDLELIGHT PARTNERS LLC"/>
    <m/>
    <s v="788 THRONE DR"/>
    <x v="4"/>
    <s v="Five or more units"/>
    <x v="1"/>
    <m/>
    <x v="0"/>
    <m/>
  </r>
  <r>
    <n v="3542"/>
    <x v="0"/>
    <n v="5"/>
    <n v="1869"/>
    <n v="1"/>
    <d v="2005-10-11T00:00:00"/>
    <s v="Apartment  5-19 Units"/>
    <n v="12"/>
    <s v="Active Bethel Citizens"/>
    <n v="4216388"/>
    <n v="887110"/>
    <m/>
    <s v="Heron Meadows"/>
    <s v="CANDLELIGHT PARTNERS LLC"/>
    <m/>
    <s v="791 THRONE DR"/>
    <x v="4"/>
    <s v="Five or more units"/>
    <x v="1"/>
    <m/>
    <x v="0"/>
    <m/>
  </r>
  <r>
    <n v="3543"/>
    <x v="0"/>
    <n v="5"/>
    <n v="1870"/>
    <n v="1"/>
    <d v="2005-10-11T00:00:00"/>
    <s v="Apartment  5-19 Units"/>
    <n v="12"/>
    <s v="Active Bethel Citizens"/>
    <n v="4216387"/>
    <n v="886953"/>
    <m/>
    <s v="Heron Meadows"/>
    <s v="CANDLELIGHT PARTNERS LLC"/>
    <m/>
    <s v="767 THRONE DR"/>
    <x v="4"/>
    <s v="Five or more units"/>
    <x v="1"/>
    <m/>
    <x v="0"/>
    <m/>
  </r>
  <r>
    <n v="3544"/>
    <x v="0"/>
    <n v="5"/>
    <n v="1871"/>
    <n v="1"/>
    <d v="2005-10-11T00:00:00"/>
    <s v="Apartment  5-19 Units"/>
    <n v="12"/>
    <s v="Active Bethel Citizens"/>
    <n v="4216197"/>
    <n v="886948"/>
    <m/>
    <s v="Heron Meadows"/>
    <s v="CANDLELIGHT PARTNERS LLC"/>
    <m/>
    <s v="766 THRONE DR"/>
    <x v="4"/>
    <s v="Five or more units"/>
    <x v="1"/>
    <m/>
    <x v="0"/>
    <m/>
  </r>
  <r>
    <n v="3545"/>
    <x v="0"/>
    <n v="5"/>
    <n v="1872"/>
    <n v="1"/>
    <d v="2005-10-11T00:00:00"/>
    <s v="Apartment  5-19 Units"/>
    <n v="12"/>
    <s v="Active Bethel Citizens"/>
    <n v="4216218"/>
    <n v="886754"/>
    <m/>
    <s v="Heron Meadows"/>
    <s v="CANDLELIGHT PARTNERS LLC"/>
    <m/>
    <s v="744 THRONE DR"/>
    <x v="4"/>
    <s v="Five or more units"/>
    <x v="1"/>
    <m/>
    <x v="0"/>
    <m/>
  </r>
  <r>
    <n v="3546"/>
    <x v="0"/>
    <n v="5"/>
    <n v="1889"/>
    <n v="1"/>
    <d v="2005-10-11T00:00:00"/>
    <s v="Apartment  5-19 Units"/>
    <n v="12"/>
    <s v="Active Bethel Citizens"/>
    <n v="4216400"/>
    <n v="886847"/>
    <m/>
    <s v="Heron Meadows"/>
    <s v="CANDLELIGHT PARTNERS LLC"/>
    <m/>
    <s v="745 THRONE DR"/>
    <x v="4"/>
    <s v="Five or more units"/>
    <x v="1"/>
    <m/>
    <x v="0"/>
    <m/>
  </r>
  <r>
    <n v="3547"/>
    <x v="0"/>
    <n v="5"/>
    <n v="2520"/>
    <n v="1"/>
    <d v="2005-10-11T00:00:00"/>
    <s v="Single Family Dwelling"/>
    <n v="1"/>
    <s v="Churchill Area Neighbors"/>
    <n v="4228436"/>
    <n v="869411"/>
    <m/>
    <m/>
    <s v="NELSON JASON"/>
    <m/>
    <s v="3087 HERALD LN"/>
    <x v="4"/>
    <s v="Single-family detached"/>
    <x v="0"/>
    <m/>
    <x v="0"/>
    <m/>
  </r>
  <r>
    <n v="3548"/>
    <x v="0"/>
    <n v="5"/>
    <n v="4229"/>
    <n v="1"/>
    <d v="2005-10-11T00:00:00"/>
    <s v="Single Family Dwelling"/>
    <n v="1"/>
    <s v="Santa Clara Community Organization"/>
    <n v="4228187"/>
    <n v="909160"/>
    <m/>
    <m/>
    <s v="PRIAULX WILLIAM"/>
    <m/>
    <s v="4890 SEDONA DR"/>
    <x v="4"/>
    <s v="Single-family detached"/>
    <x v="0"/>
    <m/>
    <x v="0"/>
    <m/>
  </r>
  <r>
    <n v="3549"/>
    <x v="0"/>
    <n v="5"/>
    <n v="3766"/>
    <n v="1"/>
    <d v="2005-10-12T00:00:00"/>
    <s v="Single Family Dwelling"/>
    <n v="1"/>
    <s v="Active Bethel Citizens"/>
    <n v="4213740"/>
    <n v="885374"/>
    <m/>
    <s v="Alderwood"/>
    <s v="HAYDEN ENTERPRISES INC"/>
    <m/>
    <s v="5570 ANDREA AVE"/>
    <x v="4"/>
    <s v="Single-family detached"/>
    <x v="0"/>
    <m/>
    <x v="0"/>
    <m/>
  </r>
  <r>
    <n v="3550"/>
    <x v="0"/>
    <n v="5"/>
    <n v="3769"/>
    <n v="1"/>
    <d v="2005-10-12T00:00:00"/>
    <s v="Single Family Dwelling"/>
    <n v="1"/>
    <s v="Active Bethel Citizens"/>
    <n v="4213852"/>
    <n v="885368"/>
    <m/>
    <s v="Silverton"/>
    <s v="HAYDEN ENTERPRISES INC"/>
    <m/>
    <s v="5530 ANDREA AVE"/>
    <x v="4"/>
    <s v="Single-family detached"/>
    <x v="0"/>
    <m/>
    <x v="0"/>
    <m/>
  </r>
  <r>
    <n v="3551"/>
    <x v="0"/>
    <n v="5"/>
    <n v="3774"/>
    <n v="1"/>
    <d v="2005-10-12T00:00:00"/>
    <s v="Single Family Dwelling"/>
    <n v="1"/>
    <s v="Active Bethel Citizens"/>
    <n v="4213798"/>
    <n v="885371"/>
    <m/>
    <s v="Cascade"/>
    <s v="HAYDEN ENTERPRISES INC"/>
    <m/>
    <s v="5554 ANDREA AVE"/>
    <x v="4"/>
    <s v="Single-family detached"/>
    <x v="0"/>
    <m/>
    <x v="0"/>
    <m/>
  </r>
  <r>
    <n v="3552"/>
    <x v="0"/>
    <n v="5"/>
    <n v="3777"/>
    <n v="1"/>
    <d v="2005-10-12T00:00:00"/>
    <s v="Single Family Dwelling"/>
    <n v="1"/>
    <s v="Active Bethel Citizens"/>
    <n v="4213602"/>
    <n v="885465"/>
    <m/>
    <s v="Klamath"/>
    <s v="HAYDEN ENTERPRISES INC"/>
    <m/>
    <s v="5593 ANDREA AVE"/>
    <x v="4"/>
    <s v="Single-family detached"/>
    <x v="0"/>
    <m/>
    <x v="0"/>
    <m/>
  </r>
  <r>
    <n v="3553"/>
    <x v="0"/>
    <n v="5"/>
    <n v="3778"/>
    <n v="1"/>
    <d v="2005-10-12T00:00:00"/>
    <s v="Single Family Dwelling"/>
    <n v="1"/>
    <s v="Active Bethel Citizens"/>
    <n v="4213718"/>
    <n v="885507"/>
    <m/>
    <s v="Klamath"/>
    <s v="HAYDEN ENTERPRISES INC"/>
    <m/>
    <s v="5569 ANDREA AVE"/>
    <x v="4"/>
    <s v="Single-family detached"/>
    <x v="0"/>
    <m/>
    <x v="0"/>
    <m/>
  </r>
  <r>
    <n v="3554"/>
    <x v="0"/>
    <n v="5"/>
    <n v="4602"/>
    <n v="1"/>
    <d v="2005-10-12T00:00:00"/>
    <s v="Single Family Dwelling"/>
    <n v="1"/>
    <s v="Santa Clara Community Organization"/>
    <n v="4224009"/>
    <n v="898761"/>
    <m/>
    <m/>
    <s v="OREGON CUSTOM HOMES"/>
    <m/>
    <s v="2581 BORDERS DR"/>
    <x v="4"/>
    <s v="Single-family detached"/>
    <x v="0"/>
    <m/>
    <x v="0"/>
    <m/>
  </r>
  <r>
    <n v="3555"/>
    <x v="0"/>
    <n v="5"/>
    <n v="4274"/>
    <n v="1"/>
    <d v="2005-10-13T00:00:00"/>
    <s v="Secondary Dwelling Unit"/>
    <n v="1"/>
    <s v="Friendly Area Neighbors"/>
    <n v="4236820"/>
    <n v="875007"/>
    <m/>
    <m/>
    <s v="HANDSHAW DOUG &amp; LINDA"/>
    <m/>
    <s v="1964 MADISON ST, Unit A"/>
    <x v="4"/>
    <s v="Single-family detached"/>
    <x v="0"/>
    <m/>
    <x v="0"/>
    <m/>
  </r>
  <r>
    <n v="3556"/>
    <x v="0"/>
    <n v="5"/>
    <n v="5285"/>
    <n v="1"/>
    <d v="2005-10-13T00:00:00"/>
    <s v="Mfg Home Park or Court"/>
    <n v="1"/>
    <s v="Santa Clara Community Organization"/>
    <n v="4224183"/>
    <n v="898262"/>
    <m/>
    <s v="Gainsborough MHP"/>
    <s v="GAINSBOROUGH"/>
    <m/>
    <s v="2495 LANSDOWN RD"/>
    <x v="4"/>
    <s v="Single-family detached"/>
    <x v="0"/>
    <m/>
    <x v="0"/>
    <m/>
  </r>
  <r>
    <n v="3557"/>
    <x v="0"/>
    <n v="5"/>
    <n v="5288"/>
    <n v="1"/>
    <d v="2005-10-13T00:00:00"/>
    <s v="Mfg Home Park or Court"/>
    <n v="1"/>
    <s v="Santa Clara Community Organization"/>
    <n v="4224299"/>
    <n v="898129"/>
    <m/>
    <s v="Gainsborough MHP"/>
    <s v="GAINSBOROUGH"/>
    <m/>
    <s v="2444 BLUE BOY LN"/>
    <x v="4"/>
    <s v="Single-family detached"/>
    <x v="0"/>
    <m/>
    <x v="0"/>
    <m/>
  </r>
  <r>
    <n v="3558"/>
    <x v="0"/>
    <n v="5"/>
    <n v="3803"/>
    <n v="1"/>
    <d v="2005-10-14T00:00:00"/>
    <s v="Single Family Dwelling"/>
    <n v="1"/>
    <s v="Cal Young Neighborhood Association"/>
    <n v="4238549"/>
    <n v="893066"/>
    <m/>
    <m/>
    <s v="WALTER THOMAS A"/>
    <m/>
    <s v="2190 WOOD DUCK WAY"/>
    <x v="4"/>
    <s v="Single-family detached"/>
    <x v="0"/>
    <m/>
    <x v="0"/>
    <m/>
  </r>
  <r>
    <n v="3559"/>
    <x v="0"/>
    <n v="5"/>
    <n v="4343"/>
    <n v="1"/>
    <d v="2005-10-14T00:00:00"/>
    <s v="Single Family Dwelling"/>
    <n v="1"/>
    <s v="Santa Clara Community Organization"/>
    <n v="4230781"/>
    <n v="903694"/>
    <m/>
    <s v="Hayde7B"/>
    <s v="BAILOR CHAD"/>
    <m/>
    <s v="3660 RIVERCREST DR"/>
    <x v="4"/>
    <s v="Single-family detached"/>
    <x v="0"/>
    <m/>
    <x v="0"/>
    <m/>
  </r>
  <r>
    <n v="3560"/>
    <x v="0"/>
    <n v="5"/>
    <n v="3464"/>
    <n v="1"/>
    <d v="2005-10-17T00:00:00"/>
    <s v="Mfg Home - Not in a Park"/>
    <n v="1"/>
    <s v="Active Bethel Citizens"/>
    <n v="4214548"/>
    <n v="890035"/>
    <m/>
    <m/>
    <s v="FUQUA HOMES DESIGN CENTER"/>
    <m/>
    <s v="5397 OLYMPIC CIR"/>
    <x v="4"/>
    <s v="Single-family detached"/>
    <x v="0"/>
    <m/>
    <x v="0"/>
    <m/>
  </r>
  <r>
    <n v="3561"/>
    <x v="0"/>
    <n v="5"/>
    <n v="3652"/>
    <n v="1"/>
    <d v="2005-10-17T00:00:00"/>
    <s v="Single Family Dwelling"/>
    <n v="1"/>
    <s v="Churchill Area Neighbors"/>
    <n v="4220989"/>
    <n v="873740"/>
    <m/>
    <m/>
    <s v="ZIENTARA DAVE"/>
    <m/>
    <s v="2350 ROLLIE LP"/>
    <x v="4"/>
    <s v="Single-family detached"/>
    <x v="0"/>
    <m/>
    <x v="0"/>
    <m/>
  </r>
  <r>
    <n v="3562"/>
    <x v="0"/>
    <n v="5"/>
    <n v="3916"/>
    <n v="1"/>
    <d v="2005-10-17T00:00:00"/>
    <s v="Single Family Dwelling"/>
    <n v="1"/>
    <s v="Churchill Area Neighbors"/>
    <n v="4229119"/>
    <n v="869236"/>
    <m/>
    <m/>
    <s v="ASCEND LLC"/>
    <m/>
    <s v="2758 BLACKTAIL DR"/>
    <x v="4"/>
    <s v="Single-family detached"/>
    <x v="0"/>
    <m/>
    <x v="0"/>
    <m/>
  </r>
  <r>
    <n v="3563"/>
    <x v="0"/>
    <n v="5"/>
    <n v="4098"/>
    <n v="1"/>
    <d v="2005-10-17T00:00:00"/>
    <s v="Single Family Dwelling"/>
    <n v="1"/>
    <s v="Churchill Area Neighbors"/>
    <n v="4227581"/>
    <n v="869961"/>
    <m/>
    <m/>
    <s v="MOODY JOHN T"/>
    <m/>
    <s v="3368 BLACKTAIL DR"/>
    <x v="4"/>
    <s v="Single-family detached"/>
    <x v="0"/>
    <m/>
    <x v="0"/>
    <m/>
  </r>
  <r>
    <n v="3564"/>
    <x v="0"/>
    <n v="5"/>
    <n v="4299"/>
    <n v="1"/>
    <d v="2005-10-17T00:00:00"/>
    <s v="Single Family Dwelling"/>
    <n v="1"/>
    <s v="Santa Clara Community Organization"/>
    <n v="4224005"/>
    <n v="898844"/>
    <m/>
    <m/>
    <s v="S S D LLC"/>
    <m/>
    <s v="2589 BORDERS DR"/>
    <x v="4"/>
    <s v="Single-family detached"/>
    <x v="0"/>
    <m/>
    <x v="0"/>
    <m/>
  </r>
  <r>
    <n v="3565"/>
    <x v="0"/>
    <n v="5"/>
    <n v="4322"/>
    <n v="1"/>
    <d v="2005-10-17T00:00:00"/>
    <s v="Single Family Dwelling"/>
    <n v="1"/>
    <s v="Churchill Area Neighbors"/>
    <n v="4224186"/>
    <n v="870171"/>
    <m/>
    <m/>
    <s v="BREEDEN BROS INC"/>
    <m/>
    <s v="3336 BENTLEY AVE"/>
    <x v="4"/>
    <s v="Single-family detached"/>
    <x v="0"/>
    <m/>
    <x v="0"/>
    <m/>
  </r>
  <r>
    <n v="3566"/>
    <x v="0"/>
    <n v="5"/>
    <n v="4477"/>
    <n v="1"/>
    <d v="2005-10-17T00:00:00"/>
    <s v="Single Family Dwelling"/>
    <n v="1"/>
    <s v="Northeast Neighbors"/>
    <n v="4248786"/>
    <n v="897481"/>
    <m/>
    <s v="Shaniko"/>
    <s v="MARK ADKINS CONSTRUCTION"/>
    <m/>
    <s v="130 CRAFTSMAN WAY"/>
    <x v="4"/>
    <s v="Single-family detached"/>
    <x v="0"/>
    <m/>
    <x v="0"/>
    <m/>
  </r>
  <r>
    <n v="3567"/>
    <x v="0"/>
    <n v="5"/>
    <n v="4639"/>
    <n v="1"/>
    <d v="2005-10-18T00:00:00"/>
    <s v="Single Family Dwelling"/>
    <n v="1"/>
    <s v="Northeast Neighbors"/>
    <n v="4251288"/>
    <n v="894201"/>
    <m/>
    <m/>
    <s v="FUTURE B HOMES INC"/>
    <m/>
    <s v="2631 VALLEY FORGE DR"/>
    <x v="4"/>
    <s v="Single-family detached"/>
    <x v="0"/>
    <m/>
    <x v="0"/>
    <m/>
  </r>
  <r>
    <n v="3568"/>
    <x v="0"/>
    <n v="5"/>
    <n v="4714"/>
    <n v="1"/>
    <d v="2005-10-18T00:00:00"/>
    <s v="Single Family Dwelling"/>
    <n v="1"/>
    <s v="Churchill Area Neighbors"/>
    <n v="4226451"/>
    <n v="870729"/>
    <m/>
    <m/>
    <s v="BRUCE WIECHERT CUSTOM HOMES"/>
    <m/>
    <s v="3073 SKYVIEW LN"/>
    <x v="4"/>
    <s v="Single-family detached"/>
    <x v="0"/>
    <m/>
    <x v="0"/>
    <m/>
  </r>
  <r>
    <n v="3569"/>
    <x v="0"/>
    <n v="5"/>
    <n v="3097"/>
    <n v="1"/>
    <d v="2005-10-19T00:00:00"/>
    <s v="Single Family Dwelling"/>
    <n v="1"/>
    <s v="Harlow Neighbors"/>
    <n v="4248848"/>
    <n v="889670"/>
    <m/>
    <m/>
    <s v="HAMMER JOHN - OBSOLETE 9"/>
    <m/>
    <s v="1463 BOGART LN"/>
    <x v="4"/>
    <s v="Single-family detached"/>
    <x v="0"/>
    <m/>
    <x v="0"/>
    <m/>
  </r>
  <r>
    <n v="3570"/>
    <x v="0"/>
    <n v="5"/>
    <n v="4561"/>
    <n v="1"/>
    <d v="2005-10-19T00:00:00"/>
    <s v="Single Family Dwelling"/>
    <n v="1"/>
    <s v="Harlow Neighbors"/>
    <n v="4247863"/>
    <n v="890295"/>
    <m/>
    <m/>
    <s v="HLEBECHUK BLAINE &amp; TINA"/>
    <m/>
    <s v="3016 WILLAKENZIE RD"/>
    <x v="4"/>
    <s v="Single-family detached"/>
    <x v="0"/>
    <m/>
    <x v="0"/>
    <m/>
  </r>
  <r>
    <n v="3571"/>
    <x v="0"/>
    <n v="5"/>
    <n v="4757"/>
    <n v="1"/>
    <d v="2005-10-20T00:00:00"/>
    <s v="Mfg Home Park or Court"/>
    <n v="1"/>
    <s v="Active Bethel Citizens"/>
    <n v="4220215"/>
    <n v="885248"/>
    <m/>
    <s v="Roosevelt Acres"/>
    <s v="EMERALD LIFESTYLE HOMES"/>
    <m/>
    <s v="4175 FERGUS AVE, Unit 21"/>
    <x v="4"/>
    <s v="Single-family detached"/>
    <x v="0"/>
    <m/>
    <x v="0"/>
    <m/>
  </r>
  <r>
    <n v="3572"/>
    <x v="0"/>
    <n v="5"/>
    <n v="4760"/>
    <n v="1"/>
    <d v="2005-10-20T00:00:00"/>
    <s v="Single Family Dwelling"/>
    <n v="1"/>
    <s v="River Road Community Organization"/>
    <n v="4232992"/>
    <n v="888697"/>
    <m/>
    <s v="Elizabeth - Stoner Design"/>
    <s v="HEITMAN CUSTOM HOMES"/>
    <m/>
    <s v="820 JACKIES LN"/>
    <x v="4"/>
    <s v="Single-family detached"/>
    <x v="0"/>
    <m/>
    <x v="0"/>
    <m/>
  </r>
  <r>
    <n v="3573"/>
    <x v="0"/>
    <n v="5"/>
    <n v="4383"/>
    <n v="1"/>
    <d v="2005-10-21T00:00:00"/>
    <s v="Single Family Dwelling"/>
    <n v="1"/>
    <s v="Churchill Area Neighbors"/>
    <n v="4227688"/>
    <n v="869635"/>
    <m/>
    <m/>
    <s v="HEITMAN CUSTOM HOMES"/>
    <m/>
    <s v="3199 HERALD LN"/>
    <x v="4"/>
    <s v="Single-family detached"/>
    <x v="0"/>
    <m/>
    <x v="0"/>
    <m/>
  </r>
  <r>
    <n v="3574"/>
    <x v="0"/>
    <n v="5"/>
    <n v="4416"/>
    <n v="1"/>
    <d v="2005-10-21T00:00:00"/>
    <s v="Single Family Dwelling"/>
    <n v="1"/>
    <s v="Active Bethel Citizens"/>
    <n v="4223563"/>
    <n v="891908"/>
    <m/>
    <m/>
    <s v="VANESSA THOMASTON PROPERTIES INC"/>
    <m/>
    <s v="1961 TAFT ST"/>
    <x v="4"/>
    <s v="Single-family detached"/>
    <x v="0"/>
    <m/>
    <x v="0"/>
    <m/>
  </r>
  <r>
    <n v="3575"/>
    <x v="0"/>
    <n v="5"/>
    <n v="4710"/>
    <n v="1"/>
    <d v="2005-10-21T00:00:00"/>
    <s v="Single Family Dwelling"/>
    <n v="1"/>
    <s v="Santa Clara Community Organization"/>
    <n v="4226929"/>
    <n v="908311"/>
    <m/>
    <s v=" Meadowview"/>
    <s v="BRUCE WIECHERT CUSTOM HOMES"/>
    <m/>
    <s v="75 STONEHAVEN ST"/>
    <x v="4"/>
    <s v="Single-family detached"/>
    <x v="0"/>
    <m/>
    <x v="0"/>
    <m/>
  </r>
  <r>
    <n v="3576"/>
    <x v="0"/>
    <n v="5"/>
    <n v="4393"/>
    <n v="1"/>
    <d v="2005-10-24T00:00:00"/>
    <s v="Single Family Dwelling"/>
    <n v="1"/>
    <s v="Santa Clara Community Organization"/>
    <n v="4223866"/>
    <n v="898991"/>
    <m/>
    <m/>
    <s v="BORESEK BILL"/>
    <m/>
    <s v="2674 CROWTHER DR"/>
    <x v="4"/>
    <s v="Single-family detached"/>
    <x v="0"/>
    <m/>
    <x v="0"/>
    <m/>
  </r>
  <r>
    <n v="3577"/>
    <x v="0"/>
    <n v="5"/>
    <n v="4742"/>
    <n v="1"/>
    <d v="2005-10-24T00:00:00"/>
    <s v="Single Family Dwelling"/>
    <n v="1"/>
    <s v="Northeast Neighbors"/>
    <n v="4246279"/>
    <n v="896624"/>
    <m/>
    <s v="Mascord 2198 AA"/>
    <s v="ROUNDSTONE CONSTRUCTION"/>
    <m/>
    <s v="2482 BELLE TERRA DR"/>
    <x v="4"/>
    <s v="Single-family detached"/>
    <x v="0"/>
    <m/>
    <x v="0"/>
    <m/>
  </r>
  <r>
    <n v="3578"/>
    <x v="0"/>
    <n v="5"/>
    <n v="4746"/>
    <n v="1"/>
    <d v="2005-10-24T00:00:00"/>
    <s v="Single Family Dwelling"/>
    <n v="1"/>
    <s v="Northeast Neighbors"/>
    <n v="4245998"/>
    <n v="896633"/>
    <m/>
    <s v="Mascord 2198 AA"/>
    <s v="ROUNDSTONE CONSTRUCTION"/>
    <m/>
    <s v="2414 BELLE TERRA DR"/>
    <x v="4"/>
    <s v="Single-family detached"/>
    <x v="0"/>
    <m/>
    <x v="0"/>
    <m/>
  </r>
  <r>
    <n v="3579"/>
    <x v="0"/>
    <n v="5"/>
    <n v="4747"/>
    <n v="1"/>
    <d v="2005-10-24T00:00:00"/>
    <s v="Single Family Dwelling"/>
    <n v="1"/>
    <s v="Northeast Neighbors"/>
    <n v="4246158"/>
    <n v="896628"/>
    <m/>
    <s v="Mascord 2198 AA"/>
    <s v="ROUNDSTONE CONSTRUCTION"/>
    <m/>
    <s v="2458 BELLE TERRA DR"/>
    <x v="4"/>
    <s v="Single-family detached"/>
    <x v="0"/>
    <m/>
    <x v="0"/>
    <m/>
  </r>
  <r>
    <n v="3580"/>
    <x v="0"/>
    <n v="5"/>
    <n v="4748"/>
    <n v="1"/>
    <d v="2005-10-24T00:00:00"/>
    <s v="Single Family Dwelling"/>
    <n v="1"/>
    <s v="Northeast Neighbors"/>
    <n v="4246623"/>
    <n v="896614"/>
    <m/>
    <s v="Mascord 2198 AA"/>
    <s v="ROUNDSTONE CONSTRUCTION"/>
    <m/>
    <s v="2574 BELLE TERRA DR"/>
    <x v="4"/>
    <s v="Single-family detached"/>
    <x v="0"/>
    <m/>
    <x v="0"/>
    <m/>
  </r>
  <r>
    <n v="3581"/>
    <x v="0"/>
    <n v="5"/>
    <n v="4749"/>
    <n v="1"/>
    <d v="2005-10-24T00:00:00"/>
    <s v="Single Family Dwelling"/>
    <n v="1"/>
    <s v="Northeast Neighbors"/>
    <n v="4246078"/>
    <n v="896628"/>
    <m/>
    <s v="Mascord 2198 B"/>
    <s v="ROUNDSTONE CONSTRUCTION"/>
    <m/>
    <s v="2430 BELLE TERRA DR"/>
    <x v="4"/>
    <s v="Single-family detached"/>
    <x v="0"/>
    <m/>
    <x v="0"/>
    <m/>
  </r>
  <r>
    <n v="3582"/>
    <x v="0"/>
    <n v="5"/>
    <n v="4750"/>
    <n v="1"/>
    <d v="2005-10-24T00:00:00"/>
    <s v="Single Family Dwelling"/>
    <n v="1"/>
    <s v="Northeast Neighbors"/>
    <n v="4246502"/>
    <n v="896617"/>
    <m/>
    <s v="Mascord 2198 B"/>
    <s v="ROUNDSTONE CONSTRUCTION"/>
    <m/>
    <s v="2526 BELLE TERRA DR"/>
    <x v="4"/>
    <s v="Single-family detached"/>
    <x v="0"/>
    <m/>
    <x v="0"/>
    <m/>
  </r>
  <r>
    <n v="3583"/>
    <x v="0"/>
    <n v="5"/>
    <n v="4751"/>
    <n v="1"/>
    <d v="2005-10-24T00:00:00"/>
    <s v="Single Family Dwelling"/>
    <n v="1"/>
    <s v="Northeast Neighbors"/>
    <n v="4245959"/>
    <n v="896633"/>
    <m/>
    <s v="Mascord 2198 B"/>
    <s v="ROUNDSTONE CONSTRUCTION"/>
    <m/>
    <s v="2406 BELLE TERRA DR"/>
    <x v="4"/>
    <s v="Single-family detached"/>
    <x v="0"/>
    <m/>
    <x v="0"/>
    <m/>
  </r>
  <r>
    <n v="3584"/>
    <x v="0"/>
    <n v="5"/>
    <n v="4752"/>
    <n v="1"/>
    <d v="2005-10-24T00:00:00"/>
    <s v="Single Family Dwelling"/>
    <n v="1"/>
    <s v="Northeast Neighbors"/>
    <n v="4246039"/>
    <n v="896623"/>
    <m/>
    <s v="Mascord 2174 AC"/>
    <s v="ROUNDSTONE CONSTRUCTION"/>
    <m/>
    <s v="2422 BELLE TERRA DR"/>
    <x v="4"/>
    <s v="Single-family detached"/>
    <x v="0"/>
    <m/>
    <x v="0"/>
    <m/>
  </r>
  <r>
    <n v="3585"/>
    <x v="0"/>
    <n v="5"/>
    <n v="4753"/>
    <n v="1"/>
    <d v="2005-10-24T00:00:00"/>
    <s v="Single Family Dwelling"/>
    <n v="1"/>
    <s v="Northeast Neighbors"/>
    <n v="4246662"/>
    <n v="896603"/>
    <m/>
    <s v="Mascord 2174 AC"/>
    <s v="ROUNDSTONE CONSTRUCTION"/>
    <m/>
    <s v="2588 BELLE TERRA DR"/>
    <x v="4"/>
    <s v="Single-family detached"/>
    <x v="0"/>
    <m/>
    <x v="0"/>
    <m/>
  </r>
  <r>
    <n v="3586"/>
    <x v="0"/>
    <n v="5"/>
    <n v="4801"/>
    <n v="1"/>
    <d v="2005-10-24T00:00:00"/>
    <s v="Single Family Dwelling"/>
    <n v="1"/>
    <s v="Cal Young Neighborhood Association"/>
    <n v="4238574"/>
    <n v="893114"/>
    <m/>
    <m/>
    <s v="WALTER CUSTOM HOMES"/>
    <m/>
    <s v="2196 WOOD DUCK WAY"/>
    <x v="4"/>
    <s v="Single-family detached"/>
    <x v="0"/>
    <m/>
    <x v="0"/>
    <m/>
  </r>
  <r>
    <n v="3587"/>
    <x v="0"/>
    <n v="5"/>
    <n v="5000"/>
    <n v="1"/>
    <d v="2005-10-24T00:00:00"/>
    <s v="Single Family Dwelling"/>
    <n v="1"/>
    <s v="Santa Clara Community Organization"/>
    <n v="4223821"/>
    <n v="897902"/>
    <m/>
    <m/>
    <s v="RETZLAFF JAMES S"/>
    <m/>
    <s v="2432 BORDERS DR"/>
    <x v="4"/>
    <s v="Single-family detached"/>
    <x v="0"/>
    <m/>
    <x v="0"/>
    <m/>
  </r>
  <r>
    <n v="3588"/>
    <x v="0"/>
    <n v="5"/>
    <n v="5378"/>
    <n v="1"/>
    <d v="2005-10-24T00:00:00"/>
    <s v="Mfg Home Park or Court"/>
    <n v="1"/>
    <s v="Active Bethel Citizens"/>
    <n v="4217939"/>
    <n v="886467"/>
    <m/>
    <s v="Mobile Town West"/>
    <s v="MEDEIROS ALEX &amp; ALYSSA"/>
    <m/>
    <s v="555 N DANEBO AVE, Unit 93"/>
    <x v="4"/>
    <s v="Single-family detached"/>
    <x v="0"/>
    <m/>
    <x v="0"/>
    <m/>
  </r>
  <r>
    <n v="3589"/>
    <x v="0"/>
    <n v="5"/>
    <n v="3898"/>
    <n v="1"/>
    <d v="2005-10-25T00:00:00"/>
    <s v="Apartment  1-4 Units"/>
    <n v="4"/>
    <s v="Santa Clara Community Organization"/>
    <n v="4232635"/>
    <n v="898668"/>
    <m/>
    <m/>
    <s v="BUCK &amp; HANSEN INC"/>
    <m/>
    <s v="513 HELEN ST"/>
    <x v="4"/>
    <s v="Two to four units"/>
    <x v="1"/>
    <m/>
    <x v="0"/>
    <m/>
  </r>
  <r>
    <n v="3590"/>
    <x v="0"/>
    <n v="5"/>
    <n v="4581"/>
    <n v="1"/>
    <d v="2005-10-26T00:00:00"/>
    <s v="Single Family Dwelling"/>
    <n v="1"/>
    <s v="Santa Clara Community Organization"/>
    <n v="4228475"/>
    <n v="900828"/>
    <m/>
    <s v="Suntel Design 12300B"/>
    <s v="CRESCENT HOMES INC"/>
    <m/>
    <s v="226 FERNDALE DR"/>
    <x v="4"/>
    <s v="Single-family detached"/>
    <x v="0"/>
    <m/>
    <x v="0"/>
    <m/>
  </r>
  <r>
    <n v="3591"/>
    <x v="0"/>
    <n v="5"/>
    <n v="4582"/>
    <n v="1"/>
    <d v="2005-10-26T00:00:00"/>
    <s v="Single Family Dwelling"/>
    <n v="1"/>
    <s v="Santa Clara Community Organization"/>
    <n v="4228481"/>
    <n v="900770"/>
    <m/>
    <m/>
    <s v="CRESCENT HOMES INC"/>
    <m/>
    <s v="222 FERNDALE DR"/>
    <x v="4"/>
    <s v="Single-family detached"/>
    <x v="0"/>
    <m/>
    <x v="0"/>
    <m/>
  </r>
  <r>
    <n v="3592"/>
    <x v="0"/>
    <n v="5"/>
    <n v="4583"/>
    <n v="1"/>
    <d v="2005-10-26T00:00:00"/>
    <s v="Single Family Dwelling"/>
    <n v="1"/>
    <s v="Santa Clara Community Organization"/>
    <n v="4228482"/>
    <n v="900709"/>
    <m/>
    <m/>
    <s v="CRESCENT HOMES INC"/>
    <m/>
    <s v="218 FERNDALE DR"/>
    <x v="4"/>
    <s v="Single-family detached"/>
    <x v="0"/>
    <m/>
    <x v="0"/>
    <m/>
  </r>
  <r>
    <n v="3593"/>
    <x v="0"/>
    <n v="5"/>
    <n v="4701"/>
    <n v="1"/>
    <d v="2005-10-26T00:00:00"/>
    <s v="Single Family Dwelling"/>
    <n v="1"/>
    <s v="Northeast Neighbors"/>
    <n v="4250779"/>
    <n v="894747"/>
    <m/>
    <m/>
    <s v="ANSLOW &amp; DEGENEAULT"/>
    <m/>
    <s v="3360 ARLINGTON AVE"/>
    <x v="4"/>
    <s v="Single-family detached"/>
    <x v="0"/>
    <m/>
    <x v="0"/>
    <m/>
  </r>
  <r>
    <n v="3594"/>
    <x v="0"/>
    <n v="5"/>
    <n v="4818"/>
    <n v="1"/>
    <d v="2005-10-26T00:00:00"/>
    <s v="Single Family Dwelling"/>
    <n v="1"/>
    <s v="Santa Clara Community Organization"/>
    <n v="4231777"/>
    <n v="900013"/>
    <m/>
    <m/>
    <s v="CRESCENT HOMES INC"/>
    <m/>
    <s v="442 SALTY WAY"/>
    <x v="4"/>
    <s v="Single-family detached"/>
    <x v="0"/>
    <m/>
    <x v="0"/>
    <m/>
  </r>
  <r>
    <n v="3595"/>
    <x v="0"/>
    <n v="5"/>
    <n v="5040"/>
    <n v="1"/>
    <d v="2005-10-26T00:00:00"/>
    <s v="Single Family Dwelling"/>
    <n v="1"/>
    <s v="Churchill Area Neighbors"/>
    <n v="4228032"/>
    <n v="869541"/>
    <m/>
    <m/>
    <s v="A J BRANDT CONSTRUCTION"/>
    <m/>
    <s v="3139 HERALD LN"/>
    <x v="4"/>
    <s v="Single-family detached"/>
    <x v="0"/>
    <m/>
    <x v="0"/>
    <m/>
  </r>
  <r>
    <n v="3596"/>
    <x v="0"/>
    <n v="5"/>
    <n v="2332"/>
    <n v="1"/>
    <d v="2005-10-28T00:00:00"/>
    <s v="Single Family Dwelling"/>
    <n v="1"/>
    <s v="South University Neighborhood Association"/>
    <n v="4245001"/>
    <n v="874116"/>
    <m/>
    <m/>
    <s v="FOSTER SHIRLEY J"/>
    <m/>
    <s v="1370 E 21ST AVE"/>
    <x v="4"/>
    <s v="Single-family detached"/>
    <x v="0"/>
    <m/>
    <x v="0"/>
    <s v="Yes"/>
  </r>
  <r>
    <n v="3597"/>
    <x v="0"/>
    <n v="5"/>
    <n v="3765"/>
    <n v="1"/>
    <d v="2005-10-28T00:00:00"/>
    <s v="Single Family Dwelling"/>
    <n v="1"/>
    <s v="Active Bethel Citizens"/>
    <n v="4213834"/>
    <n v="885506"/>
    <m/>
    <s v="Alderwood"/>
    <s v="HAYDEN ENTERPRISES INC"/>
    <m/>
    <s v="5543 ANDREA AVE"/>
    <x v="4"/>
    <s v="Single-family detached"/>
    <x v="0"/>
    <m/>
    <x v="0"/>
    <m/>
  </r>
  <r>
    <n v="3598"/>
    <x v="0"/>
    <n v="5"/>
    <n v="3771"/>
    <n v="1"/>
    <d v="2005-10-28T00:00:00"/>
    <s v="Single Family Dwelling"/>
    <n v="1"/>
    <s v="Active Bethel Citizens"/>
    <n v="4213778"/>
    <n v="885506"/>
    <m/>
    <s v="Silverton"/>
    <s v="HAYDEN ENTERPRISES INC"/>
    <m/>
    <s v="5561 ANDREA AVE"/>
    <x v="4"/>
    <s v="Single-family detached"/>
    <x v="0"/>
    <m/>
    <x v="0"/>
    <m/>
  </r>
  <r>
    <n v="3599"/>
    <x v="0"/>
    <n v="5"/>
    <n v="3957"/>
    <n v="1"/>
    <d v="2005-10-28T00:00:00"/>
    <s v="Single Family Dwelling"/>
    <n v="1"/>
    <s v="Northeast Neighbors"/>
    <n v="4246206"/>
    <n v="896442"/>
    <m/>
    <s v="Hayde12901"/>
    <s v="HAYDEN ENTERPRISES INC"/>
    <m/>
    <s v="2478 MOUNTAIN TER"/>
    <x v="4"/>
    <s v="Single-family detached"/>
    <x v="0"/>
    <m/>
    <x v="0"/>
    <m/>
  </r>
  <r>
    <n v="3600"/>
    <x v="0"/>
    <n v="5"/>
    <n v="4104"/>
    <n v="1"/>
    <d v="2005-10-28T00:00:00"/>
    <s v="Single Family Dwelling"/>
    <n v="1"/>
    <s v="Northeast Neighbors"/>
    <n v="4246244"/>
    <n v="896441"/>
    <m/>
    <s v="Prescott"/>
    <s v="HAYDEN ENTERPRISES INC"/>
    <m/>
    <s v="2486 MOUNTAIN TER"/>
    <x v="4"/>
    <s v="Single-family detached"/>
    <x v="0"/>
    <m/>
    <x v="0"/>
    <m/>
  </r>
  <r>
    <n v="3601"/>
    <x v="0"/>
    <n v="5"/>
    <n v="4105"/>
    <n v="1"/>
    <d v="2005-10-28T00:00:00"/>
    <s v="Single Family Dwelling"/>
    <n v="1"/>
    <s v="Northeast Neighbors"/>
    <n v="4246169"/>
    <n v="896444"/>
    <m/>
    <s v="Prescott"/>
    <s v="HAYDEN ENTERPRISES INC"/>
    <m/>
    <s v="2472 MOUNTAIN TER"/>
    <x v="4"/>
    <s v="Single-family detached"/>
    <x v="0"/>
    <m/>
    <x v="0"/>
    <m/>
  </r>
  <r>
    <n v="3602"/>
    <x v="0"/>
    <n v="5"/>
    <n v="4614"/>
    <n v="1"/>
    <d v="2005-10-28T00:00:00"/>
    <s v="Single Family Dwelling"/>
    <n v="1"/>
    <s v="Active Bethel Citizens"/>
    <n v="4216526"/>
    <n v="888922"/>
    <m/>
    <s v="Rockport 1479 A"/>
    <s v="D R HORTON INC"/>
    <m/>
    <s v="4854 CHANCELLOR LN"/>
    <x v="4"/>
    <s v="Single-family detached"/>
    <x v="0"/>
    <m/>
    <x v="0"/>
    <m/>
  </r>
  <r>
    <n v="3603"/>
    <x v="0"/>
    <n v="5"/>
    <n v="4615"/>
    <n v="1"/>
    <d v="2005-10-28T00:00:00"/>
    <s v="Single Family Dwelling"/>
    <n v="1"/>
    <s v="Active Bethel Citizens"/>
    <n v="4216463"/>
    <n v="888924"/>
    <m/>
    <s v="Westport 2054 B"/>
    <s v="D R HORTON INC"/>
    <m/>
    <s v="4876 CHANCELLOR LN"/>
    <x v="4"/>
    <s v="Single-family detached"/>
    <x v="0"/>
    <m/>
    <x v="0"/>
    <m/>
  </r>
  <r>
    <n v="3604"/>
    <x v="0"/>
    <n v="5"/>
    <n v="4616"/>
    <n v="1"/>
    <d v="2005-10-28T00:00:00"/>
    <s v="Single Family Dwelling"/>
    <n v="1"/>
    <s v="Active Bethel Citizens"/>
    <n v="4216396"/>
    <n v="888929"/>
    <m/>
    <s v="Santa Monica 2452 A"/>
    <s v="D R HORTON INC"/>
    <m/>
    <s v="4882 CHANCELLOR LN"/>
    <x v="4"/>
    <s v="Single-family detached"/>
    <x v="0"/>
    <m/>
    <x v="0"/>
    <m/>
  </r>
  <r>
    <n v="3605"/>
    <x v="0"/>
    <n v="5"/>
    <n v="4740"/>
    <n v="1"/>
    <d v="2005-10-28T00:00:00"/>
    <s v="Single Family Dwelling"/>
    <n v="1"/>
    <s v="Active Bethel Citizens"/>
    <n v="4216279"/>
    <n v="888936"/>
    <m/>
    <s v="Brentwood"/>
    <s v="D R HORTON INC"/>
    <m/>
    <s v="4920 CHANCELLOR LN"/>
    <x v="4"/>
    <s v="Single-family detached"/>
    <x v="0"/>
    <m/>
    <x v="0"/>
    <m/>
  </r>
  <r>
    <n v="3606"/>
    <x v="0"/>
    <n v="5"/>
    <n v="4741"/>
    <n v="1"/>
    <d v="2005-10-28T00:00:00"/>
    <s v="Single Family Dwelling"/>
    <n v="1"/>
    <s v="Active Bethel Citizens"/>
    <n v="4216249"/>
    <n v="889078"/>
    <m/>
    <s v="Acadia"/>
    <s v="D R HORTON INC"/>
    <m/>
    <s v="1128 THRONE DR"/>
    <x v="4"/>
    <s v="Single-family detached"/>
    <x v="0"/>
    <m/>
    <x v="0"/>
    <m/>
  </r>
  <r>
    <n v="3607"/>
    <x v="0"/>
    <n v="5"/>
    <n v="4744"/>
    <n v="1"/>
    <d v="2005-10-28T00:00:00"/>
    <s v="Single Family Dwelling"/>
    <n v="1"/>
    <s v="Active Bethel Citizens"/>
    <n v="4216182"/>
    <n v="889082"/>
    <m/>
    <s v="Stafford"/>
    <s v="D R HORTON INC"/>
    <m/>
    <s v="1111 HEATHMAN DR"/>
    <x v="4"/>
    <s v="Single-family detached"/>
    <x v="0"/>
    <m/>
    <x v="0"/>
    <m/>
  </r>
  <r>
    <n v="3608"/>
    <x v="0"/>
    <n v="5"/>
    <n v="4745"/>
    <n v="1"/>
    <d v="2005-10-28T00:00:00"/>
    <s v="Single Family Dwelling"/>
    <n v="1"/>
    <s v="Active Bethel Citizens"/>
    <n v="4216501"/>
    <n v="889074"/>
    <m/>
    <s v="Brentwood"/>
    <s v="D R HORTON INC"/>
    <m/>
    <s v="1124 LUDGATE DR"/>
    <x v="4"/>
    <s v="Single-family detached"/>
    <x v="0"/>
    <m/>
    <x v="0"/>
    <m/>
  </r>
  <r>
    <n v="3609"/>
    <x v="0"/>
    <n v="5"/>
    <n v="4482"/>
    <n v="1"/>
    <d v="2005-10-31T00:00:00"/>
    <s v="Single Family Dwelling"/>
    <n v="1"/>
    <s v="Santa Clara Community Organization"/>
    <n v="4223750"/>
    <n v="898068"/>
    <m/>
    <m/>
    <s v="S S D LLC"/>
    <m/>
    <s v="2452 BORDERS DR"/>
    <x v="4"/>
    <s v="Single-family detached"/>
    <x v="0"/>
    <m/>
    <x v="0"/>
    <m/>
  </r>
  <r>
    <n v="3610"/>
    <x v="0"/>
    <n v="5"/>
    <n v="4811"/>
    <n v="1"/>
    <d v="2005-10-31T00:00:00"/>
    <s v="Duplex or 2-Family Hs"/>
    <n v="2"/>
    <s v="Northeast Neighbors"/>
    <n v="4243095"/>
    <n v="897482"/>
    <m/>
    <m/>
    <s v="MELTEBEKE CONSTRUCTION DBA"/>
    <m/>
    <s v="3343 LAKE GROVE DR"/>
    <x v="4"/>
    <s v="Two to four units"/>
    <x v="1"/>
    <m/>
    <x v="0"/>
    <m/>
  </r>
  <r>
    <n v="3611"/>
    <x v="0"/>
    <n v="5"/>
    <n v="3622"/>
    <n v="1"/>
    <d v="2005-11-01T00:00:00"/>
    <s v="Apartment  5-19 Units"/>
    <n v="8"/>
    <s v="Churchill Area Neighbors"/>
    <n v="4220703"/>
    <n v="876377"/>
    <m/>
    <m/>
    <s v="REDWOOD APARTMENT ASSOCIATION"/>
    <s v="REDWOOD PARK APARTMENTS"/>
    <s v="4129 W 18TH AVE"/>
    <x v="4"/>
    <s v="Five or more units"/>
    <x v="1"/>
    <m/>
    <x v="0"/>
    <m/>
  </r>
  <r>
    <n v="3612"/>
    <x v="0"/>
    <n v="5"/>
    <n v="3623"/>
    <n v="1"/>
    <d v="2005-11-01T00:00:00"/>
    <s v="Apartment  5-19 Units"/>
    <n v="8"/>
    <s v="Churchill Area Neighbors"/>
    <n v="4220516"/>
    <n v="876387"/>
    <m/>
    <m/>
    <s v="REDWOOD APARTMENT ASSOCIATION"/>
    <s v="REDWOOD PARK APARTMENTS"/>
    <s v="4131 W 18TH AVE"/>
    <x v="4"/>
    <s v="Five or more units"/>
    <x v="1"/>
    <m/>
    <x v="0"/>
    <m/>
  </r>
  <r>
    <n v="3613"/>
    <x v="0"/>
    <n v="5"/>
    <n v="3772"/>
    <n v="1"/>
    <d v="2005-11-01T00:00:00"/>
    <s v="Single Family Dwelling"/>
    <n v="1"/>
    <s v="Active Bethel Citizens"/>
    <n v="4213678"/>
    <n v="885359"/>
    <m/>
    <s v="Silverton"/>
    <s v="HAYDEN ENTERPRISES INC"/>
    <m/>
    <s v="5588 ANDREA AVE"/>
    <x v="4"/>
    <s v="Single-family detached"/>
    <x v="0"/>
    <m/>
    <x v="0"/>
    <m/>
  </r>
  <r>
    <n v="3614"/>
    <x v="0"/>
    <n v="5"/>
    <n v="4364"/>
    <n v="1"/>
    <d v="2005-11-01T00:00:00"/>
    <s v="Single Family Dwelling"/>
    <n v="1"/>
    <s v="Northeast Neighbors"/>
    <n v="4241397"/>
    <n v="898849"/>
    <m/>
    <m/>
    <s v="SMITH STANLEY &amp; JACKIE"/>
    <m/>
    <s v="3620 MEADOW VIEW DR"/>
    <x v="4"/>
    <s v="Single-family detached"/>
    <x v="0"/>
    <m/>
    <x v="0"/>
    <m/>
  </r>
  <r>
    <n v="3615"/>
    <x v="0"/>
    <n v="5"/>
    <n v="3985"/>
    <n v="1"/>
    <d v="2005-11-02T00:00:00"/>
    <s v="Single Family Dwelling"/>
    <n v="1"/>
    <s v="Santa Clara Community Organization"/>
    <n v="4223730"/>
    <n v="898837"/>
    <m/>
    <m/>
    <s v="CORNELIUS STEVEN R"/>
    <m/>
    <s v="2653 CROWTHER DR"/>
    <x v="4"/>
    <s v="Single-family detached"/>
    <x v="0"/>
    <m/>
    <x v="0"/>
    <m/>
  </r>
  <r>
    <n v="3616"/>
    <x v="0"/>
    <n v="5"/>
    <n v="5637"/>
    <n v="1"/>
    <d v="2005-11-02T00:00:00"/>
    <s v="Mfg Home Park or Court"/>
    <n v="1"/>
    <s v="Santa Clara Community Organization"/>
    <n v="4233564"/>
    <n v="896929"/>
    <m/>
    <s v="Lee's MHP"/>
    <s v="MICHELE JOYCE"/>
    <m/>
    <s v="501 DIVISION AVE, Unit 59"/>
    <x v="4"/>
    <s v="Single-family detached"/>
    <x v="0"/>
    <m/>
    <x v="0"/>
    <m/>
  </r>
  <r>
    <n v="3617"/>
    <x v="0"/>
    <n v="5"/>
    <n v="4849"/>
    <n v="1"/>
    <d v="2005-11-03T00:00:00"/>
    <s v="Single Family Dwelling"/>
    <n v="1"/>
    <s v="Churchill Area Neighbors"/>
    <n v="4226753"/>
    <n v="869623"/>
    <m/>
    <m/>
    <s v="ELLIOTT DONALD D"/>
    <m/>
    <s v="3379 MURRY DR"/>
    <x v="4"/>
    <s v="Single-family detached"/>
    <x v="0"/>
    <m/>
    <x v="0"/>
    <m/>
  </r>
  <r>
    <n v="3718"/>
    <x v="0"/>
    <n v="5"/>
    <n v="1876"/>
    <n v="1"/>
    <d v="2005-12-16T00:00:00"/>
    <s v="Apartment  5-19 Units"/>
    <n v="12"/>
    <s v="Active Bethel Citizens"/>
    <n v="4216305"/>
    <n v="886344"/>
    <m/>
    <s v="Heron Meadows"/>
    <s v="CANDLELIGHT PARTNERS LLC"/>
    <m/>
    <s v="505 THRONE DR"/>
    <x v="4"/>
    <s v="Five or more units"/>
    <x v="1"/>
    <m/>
    <x v="0"/>
    <m/>
  </r>
  <r>
    <n v="3719"/>
    <x v="0"/>
    <n v="5"/>
    <n v="1877"/>
    <n v="1"/>
    <d v="2005-12-16T00:00:00"/>
    <s v="Apartment  5-19 Units"/>
    <n v="12"/>
    <s v="Active Bethel Citizens"/>
    <n v="4216148"/>
    <n v="886174"/>
    <m/>
    <s v="Heron Meadows"/>
    <s v="CANDLELIGHT PARTNERS LLC"/>
    <m/>
    <s v="650 THRONE DR"/>
    <x v="4"/>
    <s v="Five or more units"/>
    <x v="1"/>
    <m/>
    <x v="0"/>
    <m/>
  </r>
  <r>
    <n v="3720"/>
    <x v="0"/>
    <n v="5"/>
    <n v="1878"/>
    <n v="1"/>
    <d v="2005-12-16T00:00:00"/>
    <s v="Apartment  5-19 Units"/>
    <n v="12"/>
    <s v="Active Bethel Citizens"/>
    <n v="4216286"/>
    <n v="886156"/>
    <m/>
    <s v="Heron Meadows"/>
    <s v="CANDLELIGHT PARTNERS LLC"/>
    <m/>
    <s v="645 THRONE DR"/>
    <x v="4"/>
    <s v="Five or more units"/>
    <x v="1"/>
    <m/>
    <x v="0"/>
    <m/>
  </r>
  <r>
    <n v="3721"/>
    <x v="0"/>
    <n v="5"/>
    <n v="5764"/>
    <n v="1"/>
    <d v="2005-12-16T00:00:00"/>
    <s v="Single Family Dwelling"/>
    <n v="1"/>
    <s v="Santa Clara Community Organization"/>
    <n v="4223338"/>
    <n v="898641"/>
    <m/>
    <m/>
    <s v="RUHOFF HOMEBUILDERS INC"/>
    <m/>
    <s v="2544 CROWTHER DR"/>
    <x v="4"/>
    <s v="Single-family detached"/>
    <x v="0"/>
    <m/>
    <x v="0"/>
    <m/>
  </r>
  <r>
    <n v="3722"/>
    <x v="0"/>
    <n v="5"/>
    <n v="5999"/>
    <n v="1"/>
    <d v="2005-12-16T00:00:00"/>
    <s v="Single Family Dwelling"/>
    <n v="1"/>
    <s v="River Road Community Organization"/>
    <n v="4231087"/>
    <n v="891520"/>
    <m/>
    <s v="Mascord 22145"/>
    <s v="GEROT MIKE &amp; ELIZABETH"/>
    <m/>
    <s v="1257 EVERGREEN DR"/>
    <x v="4"/>
    <s v="Single-family detached"/>
    <x v="0"/>
    <m/>
    <x v="0"/>
    <m/>
  </r>
  <r>
    <n v="3723"/>
    <x v="0"/>
    <n v="5"/>
    <n v="6116"/>
    <n v="1"/>
    <d v="2005-12-16T00:00:00"/>
    <s v="Single Family Dwelling"/>
    <n v="1"/>
    <s v="Laurel Hill Valley Citizens"/>
    <n v="4249711"/>
    <n v="872602"/>
    <m/>
    <m/>
    <s v="GARCIA MIGUEL"/>
    <m/>
    <s v="2410 SUNTREK DR"/>
    <x v="4"/>
    <s v="Single-family detached"/>
    <x v="0"/>
    <m/>
    <x v="0"/>
    <m/>
  </r>
  <r>
    <n v="3724"/>
    <x v="0"/>
    <n v="5"/>
    <n v="6265"/>
    <n v="1"/>
    <d v="2005-12-16T00:00:00"/>
    <s v="Single Family Dwelling"/>
    <n v="1"/>
    <s v="Santa Clara Community Organization"/>
    <n v="4223700"/>
    <n v="898612"/>
    <m/>
    <m/>
    <s v="PAPAZIAN MICHAEL"/>
    <m/>
    <s v="1116 SERENA WAY"/>
    <x v="4"/>
    <s v="Single-family detached"/>
    <x v="0"/>
    <m/>
    <x v="0"/>
    <m/>
  </r>
  <r>
    <n v="3725"/>
    <x v="0"/>
    <n v="5"/>
    <n v="6448"/>
    <n v="1"/>
    <d v="2005-12-19T00:00:00"/>
    <s v="Mfg Home Park or Court"/>
    <n v="1"/>
    <s v="Santa Clara Community Organization"/>
    <n v="4224251"/>
    <n v="898328"/>
    <m/>
    <s v="Gainsborough MHP"/>
    <s v="GAINSBOROUGH"/>
    <m/>
    <s v="2482 BLUE BOY LN"/>
    <x v="4"/>
    <s v="Single-family detached"/>
    <x v="0"/>
    <m/>
    <x v="0"/>
    <m/>
  </r>
  <r>
    <n v="3726"/>
    <x v="0"/>
    <n v="5"/>
    <n v="6450"/>
    <n v="1"/>
    <d v="2005-12-19T00:00:00"/>
    <s v="Mfg Home Park or Court"/>
    <n v="1"/>
    <s v="Santa Clara Community Organization"/>
    <n v="4224626"/>
    <n v="897660"/>
    <m/>
    <s v="Gainsborough MHP"/>
    <s v="GAINSBOROUGH"/>
    <m/>
    <s v="2429 NORTHAMPTON RD"/>
    <x v="4"/>
    <s v="Single-family detached"/>
    <x v="0"/>
    <m/>
    <x v="0"/>
    <m/>
  </r>
  <r>
    <n v="3727"/>
    <x v="0"/>
    <n v="5"/>
    <n v="5796"/>
    <n v="1"/>
    <d v="2005-12-20T00:00:00"/>
    <s v="Single Family Dwelling"/>
    <n v="1"/>
    <s v="Santa Clara Community Organization"/>
    <n v="4231797"/>
    <n v="901759"/>
    <m/>
    <m/>
    <s v="JAMES D OHMART CONSTRUCTION LLC"/>
    <m/>
    <s v="626 RIVER LOOP 1"/>
    <x v="4"/>
    <s v="Single-family detached"/>
    <x v="0"/>
    <m/>
    <x v="0"/>
    <m/>
  </r>
  <r>
    <n v="3728"/>
    <x v="0"/>
    <n v="5"/>
    <n v="5797"/>
    <n v="1"/>
    <d v="2005-12-20T00:00:00"/>
    <s v="Single Family Dwelling"/>
    <n v="1"/>
    <s v="Santa Clara Community Organization"/>
    <n v="4231790"/>
    <n v="901902"/>
    <m/>
    <m/>
    <s v="JAMES D OHMART CONSTRUCTION LLC"/>
    <m/>
    <s v="610 RIVER LOOP 1"/>
    <x v="4"/>
    <s v="Single-family detached"/>
    <x v="0"/>
    <m/>
    <x v="0"/>
    <m/>
  </r>
  <r>
    <n v="3729"/>
    <x v="0"/>
    <n v="5"/>
    <n v="5799"/>
    <n v="1"/>
    <d v="2005-12-20T00:00:00"/>
    <s v="Single Family Dwelling"/>
    <n v="1"/>
    <s v="Santa Clara Community Organization"/>
    <n v="4231792"/>
    <n v="901832"/>
    <m/>
    <m/>
    <s v="JAMES D OHMART CONSTRUCTION LLC"/>
    <m/>
    <s v="618 RIVER LOOP 1"/>
    <x v="4"/>
    <s v="Single-family detached"/>
    <x v="0"/>
    <m/>
    <x v="0"/>
    <m/>
  </r>
  <r>
    <n v="3730"/>
    <x v="0"/>
    <n v="5"/>
    <n v="6082"/>
    <n v="1"/>
    <d v="2005-12-20T00:00:00"/>
    <s v="Single Family Dwelling"/>
    <n v="1"/>
    <s v="Santa Clara Community Organization"/>
    <n v="4229918"/>
    <n v="903489"/>
    <m/>
    <m/>
    <s v="MEIGS BENJAMIN A &amp; KAREN"/>
    <m/>
    <s v="3565 CASTREY ST"/>
    <x v="4"/>
    <s v="Single-family detached"/>
    <x v="0"/>
    <m/>
    <x v="0"/>
    <m/>
  </r>
  <r>
    <n v="3731"/>
    <x v="0"/>
    <n v="5"/>
    <n v="5662"/>
    <n v="1"/>
    <d v="2005-12-21T00:00:00"/>
    <s v="Single Family Dwelling"/>
    <n v="1"/>
    <s v="Santa Clara Community Organization"/>
    <n v="4226520"/>
    <n v="908801"/>
    <m/>
    <m/>
    <s v="BRUCE WIECHERT CUSTOM HOMES"/>
    <m/>
    <s v="139 WILLOW SPRINGS DR"/>
    <x v="4"/>
    <s v="Single-family detached"/>
    <x v="0"/>
    <m/>
    <x v="0"/>
    <m/>
  </r>
  <r>
    <n v="3732"/>
    <x v="0"/>
    <n v="5"/>
    <n v="5881"/>
    <n v="1"/>
    <d v="2005-12-22T00:00:00"/>
    <s v="Single Family Dwelling"/>
    <n v="1"/>
    <s v="Northeast Neighbors"/>
    <n v="4243892"/>
    <n v="897709"/>
    <m/>
    <s v="Mascord 22126"/>
    <s v="HOUSER CHRIS &amp; TOM"/>
    <m/>
    <s v="3332 WALTON LN"/>
    <x v="4"/>
    <s v="Single-family detached"/>
    <x v="0"/>
    <m/>
    <x v="0"/>
    <m/>
  </r>
  <r>
    <n v="3733"/>
    <x v="0"/>
    <n v="5"/>
    <n v="5930"/>
    <n v="1"/>
    <d v="2005-12-22T00:00:00"/>
    <s v="Single Family Dwelling"/>
    <n v="1"/>
    <s v="Harlow Neighbors"/>
    <n v="4250366"/>
    <n v="888865"/>
    <m/>
    <m/>
    <s v="MELTEBEKE CONSTRUCTION DBA"/>
    <m/>
    <s v="1222 REGENCY DR"/>
    <x v="4"/>
    <s v="Single-family detached"/>
    <x v="0"/>
    <m/>
    <x v="0"/>
    <m/>
  </r>
  <r>
    <n v="3734"/>
    <x v="0"/>
    <n v="5"/>
    <n v="6209"/>
    <n v="1"/>
    <d v="2005-12-22T00:00:00"/>
    <s v="Single Family Dwelling"/>
    <n v="1"/>
    <s v="Santa Clara Community Organization"/>
    <n v="4223323"/>
    <n v="898978"/>
    <m/>
    <m/>
    <s v="JORDAN SCOTT"/>
    <m/>
    <s v="2610 CROWTHER DR"/>
    <x v="4"/>
    <s v="Single-family detached"/>
    <x v="0"/>
    <m/>
    <x v="0"/>
    <m/>
  </r>
  <r>
    <n v="3735"/>
    <x v="0"/>
    <n v="5"/>
    <n v="5853"/>
    <n v="1"/>
    <d v="2005-12-23T00:00:00"/>
    <s v="Single Family Dwelling"/>
    <n v="1"/>
    <s v="Cal Young Neighborhood Association"/>
    <n v="4238738"/>
    <n v="893168"/>
    <m/>
    <s v="Mascord 22151A"/>
    <s v="WALTER THOMAS A"/>
    <m/>
    <s v="1127 CEDAR RIDGE DR"/>
    <x v="4"/>
    <s v="Single-family detached"/>
    <x v="0"/>
    <m/>
    <x v="0"/>
    <m/>
  </r>
  <r>
    <n v="3736"/>
    <x v="0"/>
    <n v="5"/>
    <n v="5061"/>
    <n v="1"/>
    <d v="2005-12-27T00:00:00"/>
    <s v="Duplex or 2-Family Hs"/>
    <n v="2"/>
    <s v="Northeast Neighbors"/>
    <n v="4246415"/>
    <n v="896619"/>
    <m/>
    <s v="Mascord 4013"/>
    <s v="ROUNDSTONE CONSTRUCTION"/>
    <m/>
    <s v="2508 BELLE TERRA DR"/>
    <x v="4"/>
    <s v="Two to four units"/>
    <x v="1"/>
    <m/>
    <x v="0"/>
    <m/>
  </r>
  <r>
    <n v="3737"/>
    <x v="0"/>
    <n v="5"/>
    <n v="5933"/>
    <n v="1"/>
    <d v="2005-12-27T00:00:00"/>
    <s v="Single Family Dwelling"/>
    <n v="1"/>
    <s v="Churchill Area Neighbors"/>
    <n v="4227498"/>
    <n v="868641"/>
    <m/>
    <m/>
    <s v="SCOTT CARLSON CONSTRUCTION"/>
    <m/>
    <s v="3322 ZACHARY LN"/>
    <x v="4"/>
    <s v="Single-family detached"/>
    <x v="0"/>
    <m/>
    <x v="0"/>
    <m/>
  </r>
  <r>
    <n v="3738"/>
    <x v="0"/>
    <n v="5"/>
    <n v="6105"/>
    <n v="1"/>
    <d v="2005-12-29T00:00:00"/>
    <s v="Single Family Dwelling"/>
    <n v="1"/>
    <s v="Active Bethel Citizens"/>
    <n v="4223623"/>
    <n v="888808"/>
    <m/>
    <m/>
    <s v="VANESSA THOMASTON PROPERTIES INC"/>
    <m/>
    <s v="1257 TAFT ST"/>
    <x v="4"/>
    <s v="Single-family detached"/>
    <x v="0"/>
    <m/>
    <x v="0"/>
    <m/>
  </r>
  <r>
    <n v="3739"/>
    <x v="0"/>
    <n v="5"/>
    <n v="6421"/>
    <n v="1"/>
    <d v="2005-12-29T00:00:00"/>
    <s v="Mfg Home - Not in a Park"/>
    <n v="1"/>
    <s v="Active Bethel Citizens"/>
    <n v="4214167"/>
    <n v="890381"/>
    <m/>
    <m/>
    <s v="FUQUA HOMES DESIGN CENTER"/>
    <m/>
    <s v="5365 COBBLESTONE LN"/>
    <x v="4"/>
    <s v="Single-family detached"/>
    <x v="0"/>
    <m/>
    <x v="0"/>
    <m/>
  </r>
  <r>
    <n v="3740"/>
    <x v="0"/>
    <n v="5"/>
    <n v="4764"/>
    <n v="1"/>
    <d v="2006-01-03T00:00:00"/>
    <s v="Single Family Dwelling"/>
    <n v="1"/>
    <s v="Santa Clara Community Organization"/>
    <n v="4223594"/>
    <n v="898523"/>
    <m/>
    <s v="Trenton - DHD"/>
    <s v="HEITMAN CUSTOM HOMES"/>
    <m/>
    <s v="1125 WOODEN WAY"/>
    <x v="5"/>
    <s v="Single-family detached"/>
    <x v="0"/>
    <m/>
    <x v="0"/>
    <m/>
  </r>
  <r>
    <n v="3741"/>
    <x v="0"/>
    <n v="5"/>
    <n v="6223"/>
    <n v="1"/>
    <d v="2006-01-03T00:00:00"/>
    <s v="Single Family Dwelling"/>
    <n v="1"/>
    <s v="Active Bethel Citizens"/>
    <n v="4222769"/>
    <n v="891758"/>
    <m/>
    <m/>
    <s v="VANESSA THOMASTON PROPERTIES INC"/>
    <m/>
    <s v="3823 DOVE LN"/>
    <x v="5"/>
    <s v="Single-family detached"/>
    <x v="0"/>
    <m/>
    <x v="0"/>
    <m/>
  </r>
  <r>
    <n v="3742"/>
    <x v="0"/>
    <n v="5"/>
    <n v="2707"/>
    <n v="1"/>
    <d v="2006-01-04T00:00:00"/>
    <s v="Apartment  1-4 Units"/>
    <n v="4"/>
    <s v="West University Neighbors"/>
    <n v="4241736"/>
    <n v="876215"/>
    <m/>
    <m/>
    <s v="HAPPY HIPPO LLC"/>
    <m/>
    <s v="546 E 16TH AVE"/>
    <x v="5"/>
    <s v="Two to four units"/>
    <x v="1"/>
    <m/>
    <x v="1"/>
    <s v="Yes"/>
  </r>
  <r>
    <n v="3743"/>
    <x v="0"/>
    <n v="5"/>
    <n v="6290"/>
    <n v="1"/>
    <d v="2006-01-04T00:00:00"/>
    <s v="Single Family Dwelling"/>
    <n v="1"/>
    <s v="Northeast Neighbors"/>
    <n v="4242821"/>
    <n v="897537"/>
    <m/>
    <m/>
    <s v="MELTEBEKE DAVID"/>
    <m/>
    <s v="3329 LAKE WOOD DR"/>
    <x v="5"/>
    <s v="Single-family detached"/>
    <x v="0"/>
    <m/>
    <x v="0"/>
    <m/>
  </r>
  <r>
    <n v="3744"/>
    <x v="0"/>
    <n v="5"/>
    <n v="6311"/>
    <n v="1"/>
    <d v="2006-01-04T00:00:00"/>
    <s v="Single Family Dwelling"/>
    <n v="1"/>
    <s v="Northeast Neighbors"/>
    <n v="4242767"/>
    <n v="897203"/>
    <m/>
    <m/>
    <s v="MELTEBEKE CONSTRUCTION DBA"/>
    <m/>
    <s v="2014 LAKELAND WAY"/>
    <x v="5"/>
    <s v="Single-family detached"/>
    <x v="0"/>
    <m/>
    <x v="0"/>
    <m/>
  </r>
  <r>
    <n v="3745"/>
    <x v="0"/>
    <n v="5"/>
    <n v="5269"/>
    <n v="1"/>
    <d v="2006-01-05T00:00:00"/>
    <s v="Single Family Dwelling"/>
    <n v="1"/>
    <s v="Friendly Area Neighbors"/>
    <n v="4236964"/>
    <n v="872974"/>
    <m/>
    <m/>
    <s v="ELMENDORF JASON MATTHEW"/>
    <m/>
    <s v="682 W 24TH AVE"/>
    <x v="5"/>
    <s v="Single-family detached"/>
    <x v="0"/>
    <m/>
    <x v="0"/>
    <m/>
  </r>
  <r>
    <n v="3746"/>
    <x v="0"/>
    <n v="5"/>
    <n v="6180"/>
    <n v="1"/>
    <d v="2006-01-05T00:00:00"/>
    <s v="Single Family Dwelling"/>
    <n v="1"/>
    <s v="Santa Clara Community Organization"/>
    <n v="4223899"/>
    <n v="898033"/>
    <m/>
    <m/>
    <s v="TOUCHSTONE DEVELOPMENT"/>
    <m/>
    <s v="2447 BORDERS DR"/>
    <x v="5"/>
    <s v="Single-family detached"/>
    <x v="0"/>
    <m/>
    <x v="0"/>
    <m/>
  </r>
  <r>
    <n v="3747"/>
    <x v="0"/>
    <n v="5"/>
    <n v="6272"/>
    <n v="1"/>
    <d v="2006-01-05T00:00:00"/>
    <s v="Single Family Dwelling"/>
    <n v="1"/>
    <s v="Active Bethel Citizens"/>
    <n v="4216665"/>
    <n v="889211"/>
    <m/>
    <s v="Acadia"/>
    <s v="D R HORTON INC"/>
    <m/>
    <s v="1145 LUDGATE DR"/>
    <x v="5"/>
    <s v="Single-family detached"/>
    <x v="0"/>
    <m/>
    <x v="0"/>
    <m/>
  </r>
  <r>
    <n v="3748"/>
    <x v="0"/>
    <n v="5"/>
    <n v="6273"/>
    <n v="1"/>
    <d v="2006-01-05T00:00:00"/>
    <s v="Single Family Dwelling"/>
    <n v="1"/>
    <s v="Active Bethel Citizens"/>
    <n v="4216186"/>
    <n v="889204"/>
    <m/>
    <s v="Acadia"/>
    <s v="D R HORTON INC"/>
    <m/>
    <s v="1137 HEATHMAN DR"/>
    <x v="5"/>
    <s v="Single-family detached"/>
    <x v="0"/>
    <m/>
    <x v="0"/>
    <m/>
  </r>
  <r>
    <n v="3749"/>
    <x v="0"/>
    <n v="5"/>
    <n v="6274"/>
    <n v="1"/>
    <d v="2006-01-05T00:00:00"/>
    <s v="Single Family Dwelling"/>
    <n v="1"/>
    <s v="Active Bethel Citizens"/>
    <n v="4216525"/>
    <n v="889194"/>
    <m/>
    <s v="Stafford"/>
    <s v="D R HORTON INC"/>
    <m/>
    <s v="1142 LUDGATE DR"/>
    <x v="5"/>
    <s v="Single-family detached"/>
    <x v="0"/>
    <m/>
    <x v="0"/>
    <m/>
  </r>
  <r>
    <n v="3750"/>
    <x v="0"/>
    <n v="5"/>
    <n v="6275"/>
    <n v="1"/>
    <d v="2006-01-05T00:00:00"/>
    <s v="Single Family Dwelling"/>
    <n v="1"/>
    <s v="Active Bethel Citizens"/>
    <n v="4216283"/>
    <n v="889219"/>
    <m/>
    <s v="Santa Monica"/>
    <s v="D R HORTON INC"/>
    <m/>
    <s v="1142 THRONE DR"/>
    <x v="5"/>
    <s v="Single-family detached"/>
    <x v="0"/>
    <m/>
    <x v="0"/>
    <m/>
  </r>
  <r>
    <n v="3751"/>
    <x v="0"/>
    <n v="5"/>
    <n v="6276"/>
    <n v="1"/>
    <d v="2006-01-05T00:00:00"/>
    <s v="Single Family Dwelling"/>
    <n v="1"/>
    <s v="Active Bethel Citizens"/>
    <n v="4216430"/>
    <n v="889214"/>
    <m/>
    <s v="Brentwood"/>
    <s v="D R HORTON INC"/>
    <m/>
    <s v="1149 THRONE DR"/>
    <x v="5"/>
    <s v="Single-family detached"/>
    <x v="0"/>
    <m/>
    <x v="0"/>
    <m/>
  </r>
  <r>
    <n v="3752"/>
    <x v="0"/>
    <n v="5"/>
    <n v="4781"/>
    <n v="1"/>
    <d v="2006-01-06T00:00:00"/>
    <s v="Mfg Home - Not in a Park"/>
    <n v="1"/>
    <s v="Active Bethel Citizens"/>
    <n v="4214209"/>
    <n v="890583"/>
    <m/>
    <m/>
    <s v="FUQUA HOMES DESIGN CENTER"/>
    <m/>
    <s v="5367 BRIDGEWATER DR"/>
    <x v="5"/>
    <s v="Single-family detached"/>
    <x v="0"/>
    <m/>
    <x v="0"/>
    <m/>
  </r>
  <r>
    <n v="3753"/>
    <x v="0"/>
    <n v="5"/>
    <n v="4786"/>
    <n v="1"/>
    <d v="2006-01-06T00:00:00"/>
    <s v="Mfg Home - Not in a Park"/>
    <n v="1"/>
    <s v="Active Bethel Citizens"/>
    <n v="4214454"/>
    <n v="890518"/>
    <m/>
    <m/>
    <s v="FUQUA HOMES DESIGN CENTER"/>
    <m/>
    <s v="5275 BRIDGEWATER DR"/>
    <x v="5"/>
    <s v="Single-family detached"/>
    <x v="0"/>
    <m/>
    <x v="0"/>
    <m/>
  </r>
  <r>
    <n v="3754"/>
    <x v="0"/>
    <n v="5"/>
    <n v="4789"/>
    <n v="1"/>
    <d v="2006-01-06T00:00:00"/>
    <s v="Mfg Home - Not in a Park"/>
    <n v="1"/>
    <s v="Active Bethel Citizens"/>
    <n v="4214517"/>
    <n v="890501"/>
    <m/>
    <m/>
    <s v="FUQUA HOMES DESIGN CENTER"/>
    <m/>
    <s v="5263 BRIDGEWATER DR"/>
    <x v="5"/>
    <s v="Single-family detached"/>
    <x v="0"/>
    <m/>
    <x v="0"/>
    <m/>
  </r>
  <r>
    <n v="3755"/>
    <x v="0"/>
    <n v="5"/>
    <n v="4792"/>
    <n v="1"/>
    <d v="2006-01-06T00:00:00"/>
    <s v="Mfg Home - Not in a Park"/>
    <n v="1"/>
    <s v="Active Bethel Citizens"/>
    <n v="4214634"/>
    <n v="890494"/>
    <m/>
    <m/>
    <s v="FUQUA HOMES DESIGN CENTER"/>
    <m/>
    <s v="5239 BRIDGEWATER DR"/>
    <x v="5"/>
    <s v="Single-family detached"/>
    <x v="0"/>
    <m/>
    <x v="0"/>
    <m/>
  </r>
  <r>
    <n v="3756"/>
    <x v="0"/>
    <n v="5"/>
    <n v="5460"/>
    <n v="1"/>
    <d v="2006-01-06T00:00:00"/>
    <s v="Single Family Dwelling"/>
    <n v="1"/>
    <s v="Churchill Area Neighbors"/>
    <n v="4228488"/>
    <n v="868765"/>
    <m/>
    <m/>
    <s v="SALISBURY BOB &amp; KIM"/>
    <m/>
    <s v="3011 BLACKTAIL DR"/>
    <x v="5"/>
    <s v="Single-family detached"/>
    <x v="0"/>
    <m/>
    <x v="0"/>
    <m/>
  </r>
  <r>
    <n v="3757"/>
    <x v="0"/>
    <n v="5"/>
    <n v="6026"/>
    <n v="1"/>
    <d v="2006-01-06T00:00:00"/>
    <s v="Single Family Dwelling"/>
    <n v="1"/>
    <s v="Churchill Area Neighbors"/>
    <n v="4221015"/>
    <n v="873607"/>
    <m/>
    <m/>
    <s v="BERTELSEN ESTATES"/>
    <m/>
    <s v="2375 ROLLIE LP"/>
    <x v="5"/>
    <s v="Single-family detached"/>
    <x v="0"/>
    <m/>
    <x v="0"/>
    <m/>
  </r>
  <r>
    <n v="3758"/>
    <x v="0"/>
    <n v="5"/>
    <n v="6320"/>
    <n v="1"/>
    <d v="2006-01-06T00:00:00"/>
    <s v="Mfg Home - Not in a Park"/>
    <n v="1"/>
    <s v="Active Bethel Citizens"/>
    <n v="4214227"/>
    <n v="890459"/>
    <m/>
    <m/>
    <s v="FUQUA HOMES DESIGN CENTER"/>
    <m/>
    <s v="5356 BRIDGEWATER DR"/>
    <x v="5"/>
    <s v="Single-family detached"/>
    <x v="0"/>
    <m/>
    <x v="0"/>
    <m/>
  </r>
  <r>
    <n v="3759"/>
    <x v="0"/>
    <n v="5"/>
    <n v="6322"/>
    <n v="1"/>
    <d v="2006-01-06T00:00:00"/>
    <s v="Mfg Home - Not in a Park"/>
    <n v="1"/>
    <s v="Active Bethel Citizens"/>
    <n v="4214013"/>
    <n v="890060"/>
    <m/>
    <m/>
    <s v="FUQUA HOMES DESIGN CENTER"/>
    <m/>
    <s v="5371 OLYMPIC CIR"/>
    <x v="5"/>
    <s v="Single-family detached"/>
    <x v="0"/>
    <m/>
    <x v="0"/>
    <m/>
  </r>
  <r>
    <n v="3760"/>
    <x v="0"/>
    <n v="5"/>
    <n v="6324"/>
    <n v="1"/>
    <d v="2006-01-06T00:00:00"/>
    <s v="Mfg Home - Not in a Park"/>
    <n v="1"/>
    <s v="Active Bethel Citizens"/>
    <n v="4214072"/>
    <n v="890056"/>
    <m/>
    <m/>
    <s v="FUQUA HOMES DESIGN CENTER"/>
    <m/>
    <s v="5375 OLYMPIC CIR"/>
    <x v="5"/>
    <s v="Single-family detached"/>
    <x v="0"/>
    <m/>
    <x v="0"/>
    <m/>
  </r>
  <r>
    <n v="3761"/>
    <x v="0"/>
    <n v="5"/>
    <n v="6326"/>
    <n v="1"/>
    <d v="2006-01-06T00:00:00"/>
    <s v="Mfg Home - Not in a Park"/>
    <n v="1"/>
    <s v="Active Bethel Citizens"/>
    <n v="4214130"/>
    <n v="890055"/>
    <m/>
    <m/>
    <s v="FUQUA HOMES DESIGN CENTER"/>
    <m/>
    <s v="5377 OLYMPIC CIR"/>
    <x v="5"/>
    <s v="Single-family detached"/>
    <x v="0"/>
    <m/>
    <x v="0"/>
    <m/>
  </r>
  <r>
    <n v="3762"/>
    <x v="0"/>
    <n v="5"/>
    <n v="6328"/>
    <n v="1"/>
    <d v="2006-01-06T00:00:00"/>
    <s v="Single Family Dwelling"/>
    <n v="1"/>
    <s v="Active Bethel Citizens"/>
    <n v="4214185"/>
    <n v="890052"/>
    <m/>
    <m/>
    <s v="FUQUA HOMES DESIGN CENTER"/>
    <m/>
    <s v="5381 OLYMPIC CIR"/>
    <x v="5"/>
    <s v="Single-family detached"/>
    <x v="0"/>
    <m/>
    <x v="0"/>
    <m/>
  </r>
  <r>
    <n v="3763"/>
    <x v="0"/>
    <n v="5"/>
    <n v="6330"/>
    <n v="1"/>
    <d v="2006-01-06T00:00:00"/>
    <s v="Mfg Home - Not in a Park"/>
    <n v="1"/>
    <s v="Active Bethel Citizens"/>
    <n v="4214240"/>
    <n v="890048"/>
    <m/>
    <m/>
    <s v="FUQUA HOMES DESIGN CENTER"/>
    <m/>
    <s v="5385 OLYMPIC CIR"/>
    <x v="5"/>
    <s v="Single-family detached"/>
    <x v="0"/>
    <m/>
    <x v="0"/>
    <m/>
  </r>
  <r>
    <n v="3764"/>
    <x v="0"/>
    <n v="5"/>
    <n v="5665"/>
    <n v="1"/>
    <d v="2006-01-09T00:00:00"/>
    <s v="Single Family Dwelling"/>
    <n v="1"/>
    <s v="Northeast Neighbors"/>
    <n v="4250964"/>
    <n v="894539"/>
    <m/>
    <m/>
    <s v="ANSLOW &amp; DEGENEAULT"/>
    <m/>
    <s v="3394 COOPERSTOWN AVE"/>
    <x v="5"/>
    <s v="Single-family detached"/>
    <x v="0"/>
    <m/>
    <x v="0"/>
    <m/>
  </r>
  <r>
    <n v="3765"/>
    <x v="0"/>
    <n v="5"/>
    <n v="6711"/>
    <n v="1"/>
    <d v="2006-01-09T00:00:00"/>
    <s v="Mfg Home Park or Court"/>
    <n v="1"/>
    <s v="Active Bethel Citizens"/>
    <n v="4215055"/>
    <n v="891734"/>
    <m/>
    <s v="Woodland Park"/>
    <s v="WOODLAND SALES"/>
    <m/>
    <s v="1699 N TERRY ST, Unit 330"/>
    <x v="5"/>
    <s v="Single-family detached"/>
    <x v="0"/>
    <m/>
    <x v="0"/>
    <m/>
  </r>
  <r>
    <n v="3766"/>
    <x v="0"/>
    <n v="5"/>
    <n v="6713"/>
    <n v="1"/>
    <d v="2006-01-09T00:00:00"/>
    <s v="Mfg Home Park or Court"/>
    <n v="1"/>
    <s v="Active Bethel Citizens"/>
    <n v="4215055"/>
    <n v="891734"/>
    <m/>
    <s v="Woodland Park"/>
    <s v="WOODLAND SALES"/>
    <m/>
    <s v="1699 N TERRY ST, Unit 310"/>
    <x v="5"/>
    <s v="Single-family detached"/>
    <x v="0"/>
    <m/>
    <x v="0"/>
    <m/>
  </r>
  <r>
    <n v="3767"/>
    <x v="0"/>
    <n v="5"/>
    <n v="6714"/>
    <n v="1"/>
    <d v="2006-01-09T00:00:00"/>
    <s v="Mfg Home Park or Court"/>
    <n v="1"/>
    <s v="Active Bethel Citizens"/>
    <n v="4215055"/>
    <n v="891734"/>
    <m/>
    <s v="Woodland Park"/>
    <s v="WOODLAND SALES"/>
    <m/>
    <s v="1699 N TERRY ST, Unit 16"/>
    <x v="5"/>
    <s v="Single-family detached"/>
    <x v="0"/>
    <m/>
    <x v="0"/>
    <m/>
  </r>
  <r>
    <n v="3768"/>
    <x v="0"/>
    <n v="5"/>
    <n v="6715"/>
    <n v="1"/>
    <d v="2006-01-09T00:00:00"/>
    <s v="Mfg Home Park or Court"/>
    <n v="1"/>
    <s v="Active Bethel Citizens"/>
    <n v="4215055"/>
    <n v="891734"/>
    <m/>
    <s v="Woodland Park"/>
    <s v="WOODLAND SALES"/>
    <m/>
    <s v="1699 N TERRY ST, Unit 173"/>
    <x v="5"/>
    <s v="Single-family detached"/>
    <x v="0"/>
    <m/>
    <x v="0"/>
    <m/>
  </r>
  <r>
    <n v="3769"/>
    <x v="0"/>
    <n v="5"/>
    <n v="6716"/>
    <n v="1"/>
    <d v="2006-01-09T00:00:00"/>
    <s v="Mfg Home Park or Court"/>
    <n v="1"/>
    <s v="Active Bethel Citizens"/>
    <n v="4215055"/>
    <n v="891734"/>
    <m/>
    <s v="Woodland Park"/>
    <s v="WOODLAND SALES"/>
    <m/>
    <s v="1699 N TERRY ST, Unit 319"/>
    <x v="5"/>
    <s v="Single-family detached"/>
    <x v="0"/>
    <m/>
    <x v="0"/>
    <m/>
  </r>
  <r>
    <n v="3770"/>
    <x v="0"/>
    <n v="5"/>
    <n v="5887"/>
    <n v="1"/>
    <d v="2006-01-10T00:00:00"/>
    <s v="Single Family Dwelling"/>
    <n v="1"/>
    <s v="River Road Community Organization"/>
    <n v="4232274"/>
    <n v="890737"/>
    <m/>
    <m/>
    <s v="WELWYN GROUP L L C"/>
    <m/>
    <s v="1167 STEVI SHAY LN"/>
    <x v="5"/>
    <s v="Single-family detached"/>
    <x v="0"/>
    <m/>
    <x v="0"/>
    <m/>
  </r>
  <r>
    <n v="3771"/>
    <x v="0"/>
    <n v="5"/>
    <n v="6115"/>
    <n v="1"/>
    <d v="2006-01-11T00:00:00"/>
    <s v="Single Family Dwelling"/>
    <n v="1"/>
    <s v="Northeast Neighbors"/>
    <n v="4250986"/>
    <n v="894152"/>
    <m/>
    <m/>
    <s v="ANSLOW &amp; DEGENEAULT"/>
    <m/>
    <s v="3320 STONY BROOK WAY"/>
    <x v="5"/>
    <s v="Single-family detached"/>
    <x v="0"/>
    <m/>
    <x v="0"/>
    <m/>
  </r>
  <r>
    <n v="3772"/>
    <x v="0"/>
    <n v="5"/>
    <n v="5534"/>
    <n v="1"/>
    <d v="2006-01-12T00:00:00"/>
    <s v="Single Family Dwelling"/>
    <n v="1"/>
    <s v="Santa Clara Community Organization"/>
    <n v="4226827"/>
    <n v="908414"/>
    <m/>
    <s v="Mascord 22122B"/>
    <s v="BRUCE WIECHERT CUSTOM HOMES"/>
    <m/>
    <s v="104 WATERSTONE DR"/>
    <x v="5"/>
    <s v="Single-family detached"/>
    <x v="0"/>
    <m/>
    <x v="0"/>
    <m/>
  </r>
  <r>
    <n v="3773"/>
    <x v="0"/>
    <n v="5"/>
    <n v="4530"/>
    <n v="1"/>
    <d v="2006-01-13T00:00:00"/>
    <s v="Single Family Dwelling"/>
    <n v="1"/>
    <s v="Fairmount Neighbors"/>
    <n v="4246927"/>
    <n v="871512"/>
    <m/>
    <m/>
    <s v="HUTTON EUGENIA"/>
    <m/>
    <s v="2747 CENTRAL BLVD"/>
    <x v="5"/>
    <s v="Single-family detached"/>
    <x v="0"/>
    <m/>
    <x v="0"/>
    <m/>
  </r>
  <r>
    <n v="3774"/>
    <x v="0"/>
    <n v="5"/>
    <n v="6491"/>
    <n v="1"/>
    <d v="2006-01-13T00:00:00"/>
    <s v="Single Family Dwelling"/>
    <n v="1"/>
    <s v="Northeast Neighbors"/>
    <n v="4250910"/>
    <n v="894686"/>
    <m/>
    <m/>
    <s v="FUTURE B HOMES INC"/>
    <m/>
    <s v="3391 COOPERSTOWN AVE"/>
    <x v="5"/>
    <s v="Single-family detached"/>
    <x v="0"/>
    <m/>
    <x v="0"/>
    <m/>
  </r>
  <r>
    <n v="3775"/>
    <x v="0"/>
    <n v="5"/>
    <n v="5883"/>
    <n v="1"/>
    <d v="2006-01-17T00:00:00"/>
    <s v="Single Family Dwelling"/>
    <n v="1"/>
    <s v="Santa Clara Community Organization"/>
    <n v="4223996"/>
    <n v="897817"/>
    <m/>
    <m/>
    <s v="DEVINE HOMES LLC"/>
    <m/>
    <s v="2345 CROWTHER DR"/>
    <x v="5"/>
    <s v="Single-family detached"/>
    <x v="0"/>
    <m/>
    <x v="0"/>
    <m/>
  </r>
  <r>
    <n v="3776"/>
    <x v="0"/>
    <n v="5"/>
    <n v="6150"/>
    <n v="1"/>
    <d v="2006-01-17T00:00:00"/>
    <s v="Single Family Dwelling"/>
    <n v="1"/>
    <s v="Churchill Area Neighbors"/>
    <n v="4223001"/>
    <n v="870481"/>
    <m/>
    <m/>
    <s v="ANDERSON BRENT"/>
    <m/>
    <s v="3990 TERRACE TRAIL"/>
    <x v="5"/>
    <s v="Single-family detached"/>
    <x v="0"/>
    <m/>
    <x v="0"/>
    <m/>
  </r>
  <r>
    <n v="3777"/>
    <x v="0"/>
    <n v="5"/>
    <n v="6300"/>
    <n v="1"/>
    <d v="2006-01-17T00:00:00"/>
    <s v="Single Family Dwelling"/>
    <n v="1"/>
    <s v="Northeast Neighbors"/>
    <n v="4250748"/>
    <n v="894353"/>
    <m/>
    <s v="Mascord1231AD"/>
    <s v="FUTURE B HOMES INC"/>
    <m/>
    <s v="2674 CHESAPEAKE DR"/>
    <x v="5"/>
    <s v="Single-family detached"/>
    <x v="0"/>
    <m/>
    <x v="0"/>
    <m/>
  </r>
  <r>
    <n v="3778"/>
    <x v="0"/>
    <n v="5"/>
    <n v="6344"/>
    <n v="1"/>
    <d v="2006-01-17T00:00:00"/>
    <s v="Single Family Dwelling"/>
    <n v="1"/>
    <s v="Cal Young Neighborhood Association"/>
    <n v="4238911"/>
    <n v="893002"/>
    <m/>
    <m/>
    <s v="WALTER CUSTOM HOMES"/>
    <m/>
    <s v="1142 CEDAR RIDGE DR"/>
    <x v="5"/>
    <s v="Single-family detached"/>
    <x v="0"/>
    <m/>
    <x v="0"/>
    <m/>
  </r>
  <r>
    <n v="3779"/>
    <x v="0"/>
    <n v="5"/>
    <n v="6508"/>
    <n v="1"/>
    <d v="2006-01-18T00:00:00"/>
    <s v="Single Family Dwelling"/>
    <n v="1"/>
    <s v="Active Bethel Citizens"/>
    <n v="4216191"/>
    <n v="889328"/>
    <m/>
    <s v="Westport 2054"/>
    <s v="D R HORTON INC"/>
    <m/>
    <s v="1153 HEATHMAN DR"/>
    <x v="5"/>
    <s v="Single-family detached"/>
    <x v="0"/>
    <m/>
    <x v="0"/>
    <m/>
  </r>
  <r>
    <n v="3780"/>
    <x v="0"/>
    <n v="5"/>
    <n v="6509"/>
    <n v="1"/>
    <d v="2006-01-18T00:00:00"/>
    <s v="Single Family Dwelling"/>
    <n v="1"/>
    <s v="Active Bethel Citizens"/>
    <n v="4216285"/>
    <n v="889289"/>
    <m/>
    <s v="Westport 2054"/>
    <s v="D R HORTON INC"/>
    <m/>
    <s v="1154 THRONE DR"/>
    <x v="5"/>
    <s v="Single-family detached"/>
    <x v="0"/>
    <m/>
    <x v="0"/>
    <m/>
  </r>
  <r>
    <n v="3781"/>
    <x v="0"/>
    <n v="5"/>
    <n v="6510"/>
    <n v="1"/>
    <d v="2006-01-18T00:00:00"/>
    <s v="Single Family Dwelling"/>
    <n v="1"/>
    <s v="Active Bethel Citizens"/>
    <n v="4216436"/>
    <n v="889284"/>
    <m/>
    <s v="Acadia 2314"/>
    <s v="D R HORTON INC"/>
    <m/>
    <s v="1159 THRONE DR"/>
    <x v="5"/>
    <s v="Single-family detached"/>
    <x v="0"/>
    <m/>
    <x v="0"/>
    <m/>
  </r>
  <r>
    <n v="3782"/>
    <x v="0"/>
    <n v="5"/>
    <n v="6511"/>
    <n v="1"/>
    <d v="2006-01-18T00:00:00"/>
    <s v="Single Family Dwelling"/>
    <n v="1"/>
    <s v="Active Bethel Citizens"/>
    <n v="4216530"/>
    <n v="889314"/>
    <m/>
    <s v="Santa Monica 2452"/>
    <s v="D R HORTON INC"/>
    <m/>
    <s v="1158 LUDGATE DR"/>
    <x v="5"/>
    <s v="Single-family detached"/>
    <x v="0"/>
    <m/>
    <x v="0"/>
    <m/>
  </r>
  <r>
    <n v="3783"/>
    <x v="0"/>
    <n v="5"/>
    <n v="6512"/>
    <n v="1"/>
    <d v="2006-01-18T00:00:00"/>
    <s v="Single Family Dwelling"/>
    <n v="1"/>
    <s v="Active Bethel Citizens"/>
    <n v="4216669"/>
    <n v="889287"/>
    <m/>
    <s v="Rockport 1479"/>
    <s v="D R HORTON INC"/>
    <m/>
    <s v="1153 LUDGATE DR"/>
    <x v="5"/>
    <s v="Single-family detached"/>
    <x v="0"/>
    <m/>
    <x v="0"/>
    <m/>
  </r>
  <r>
    <n v="3784"/>
    <x v="0"/>
    <n v="5"/>
    <n v="5616"/>
    <n v="1"/>
    <d v="2006-01-19T00:00:00"/>
    <s v="Single Family Dwelling"/>
    <n v="1"/>
    <s v="Santa Clara Community Organization"/>
    <n v="4223852"/>
    <n v="898748"/>
    <m/>
    <s v="Mascord 22142A"/>
    <s v="OREGON CUSTOM HOMES"/>
    <m/>
    <s v="2564 BORDERS DR"/>
    <x v="5"/>
    <s v="Single-family detached"/>
    <x v="0"/>
    <m/>
    <x v="0"/>
    <m/>
  </r>
  <r>
    <n v="3785"/>
    <x v="0"/>
    <n v="5"/>
    <n v="6614"/>
    <n v="1"/>
    <d v="2006-01-20T00:00:00"/>
    <s v="Single Family Dwelling"/>
    <n v="1"/>
    <s v="Active Bethel Citizens"/>
    <n v="4215809"/>
    <n v="889156"/>
    <m/>
    <s v="Santa Monica 2452"/>
    <s v="D R HORTON INC"/>
    <m/>
    <s v="1122 PEASCOD DR"/>
    <x v="5"/>
    <s v="Single-family detached"/>
    <x v="0"/>
    <m/>
    <x v="0"/>
    <m/>
  </r>
  <r>
    <n v="3786"/>
    <x v="0"/>
    <n v="5"/>
    <n v="6615"/>
    <n v="1"/>
    <d v="2006-01-20T00:00:00"/>
    <s v="Single Family Dwelling"/>
    <n v="1"/>
    <s v="Active Bethel Citizens"/>
    <n v="4216185"/>
    <n v="889144"/>
    <m/>
    <s v="Santa Monica 2452"/>
    <s v="D R HORTON INC"/>
    <m/>
    <s v="1123 HEATHMAN DR"/>
    <x v="5"/>
    <s v="Single-family detached"/>
    <x v="0"/>
    <m/>
    <x v="0"/>
    <m/>
  </r>
  <r>
    <n v="3787"/>
    <x v="0"/>
    <n v="5"/>
    <n v="6617"/>
    <n v="1"/>
    <d v="2006-01-20T00:00:00"/>
    <s v="Single Family Dwelling"/>
    <n v="1"/>
    <s v="Active Bethel Citizens"/>
    <n v="4215794"/>
    <n v="889005"/>
    <m/>
    <s v="Stafford 2236"/>
    <s v="D R HORTON INC"/>
    <m/>
    <s v="4996 CHANCELLOR LN"/>
    <x v="5"/>
    <s v="Single-family detached"/>
    <x v="0"/>
    <m/>
    <x v="0"/>
    <m/>
  </r>
  <r>
    <n v="3788"/>
    <x v="0"/>
    <n v="5"/>
    <n v="6618"/>
    <n v="1"/>
    <d v="2006-01-20T00:00:00"/>
    <s v="Single Family Dwelling"/>
    <n v="1"/>
    <s v="Active Bethel Citizens"/>
    <n v="4216281"/>
    <n v="889150"/>
    <m/>
    <s v="Rockport 1479"/>
    <s v="D R HORTON INC"/>
    <m/>
    <s v="1136 THRONE DR"/>
    <x v="5"/>
    <s v="Single-family detached"/>
    <x v="0"/>
    <m/>
    <x v="0"/>
    <m/>
  </r>
  <r>
    <n v="3789"/>
    <x v="0"/>
    <n v="5"/>
    <n v="6619"/>
    <n v="1"/>
    <d v="2006-01-20T00:00:00"/>
    <s v="Single Family Dwelling"/>
    <n v="1"/>
    <s v="Active Bethel Citizens"/>
    <n v="4215805"/>
    <n v="889093"/>
    <m/>
    <s v="Brentwood 1840"/>
    <s v="D R HORTON INC"/>
    <m/>
    <s v="1110 PEASCOD DR"/>
    <x v="5"/>
    <s v="Single-family detached"/>
    <x v="0"/>
    <m/>
    <x v="0"/>
    <m/>
  </r>
  <r>
    <n v="3790"/>
    <x v="0"/>
    <n v="5"/>
    <n v="6635"/>
    <n v="1"/>
    <d v="2006-01-20T00:00:00"/>
    <s v="Single Family Dwelling"/>
    <n v="1"/>
    <s v="Active Bethel Citizens"/>
    <n v="4215988"/>
    <n v="888960"/>
    <m/>
    <s v="Rockport 1479"/>
    <s v="D R HORTON INC"/>
    <m/>
    <s v="4974 CHANCELLOR LN"/>
    <x v="5"/>
    <s v="Single-family detached"/>
    <x v="0"/>
    <m/>
    <x v="0"/>
    <m/>
  </r>
  <r>
    <n v="3791"/>
    <x v="0"/>
    <n v="5"/>
    <n v="6636"/>
    <n v="1"/>
    <d v="2006-01-20T00:00:00"/>
    <s v="Single Family Dwelling"/>
    <n v="1"/>
    <s v="Active Bethel Citizens"/>
    <n v="4215859"/>
    <n v="888963"/>
    <m/>
    <s v="Brentwood"/>
    <s v="D R HORTON INC"/>
    <m/>
    <s v="4988 CHANCELLOR LN"/>
    <x v="5"/>
    <s v="Single-family detached"/>
    <x v="0"/>
    <m/>
    <x v="0"/>
    <m/>
  </r>
  <r>
    <n v="3792"/>
    <x v="0"/>
    <n v="5"/>
    <n v="6637"/>
    <n v="1"/>
    <d v="2006-01-20T00:00:00"/>
    <s v="Single Family Dwelling"/>
    <n v="1"/>
    <s v="Active Bethel Citizens"/>
    <n v="4216045"/>
    <n v="889151"/>
    <m/>
    <s v="Brentwood"/>
    <s v="D R HORTON INC"/>
    <m/>
    <s v="1126 HEATHMAN DR"/>
    <x v="5"/>
    <s v="Single-family detached"/>
    <x v="0"/>
    <m/>
    <x v="0"/>
    <m/>
  </r>
  <r>
    <n v="3793"/>
    <x v="0"/>
    <n v="6"/>
    <n v="65"/>
    <n v="1"/>
    <d v="2006-01-20T00:00:00"/>
    <s v="Single Family Dwelling"/>
    <n v="1"/>
    <s v="Active Bethel Citizens"/>
    <n v="4216188"/>
    <n v="889268"/>
    <m/>
    <s v="Stafford 2236"/>
    <s v="D R HORTON INC"/>
    <m/>
    <s v="1145 HEATHMAN DR"/>
    <x v="5"/>
    <s v="Single-family detached"/>
    <x v="0"/>
    <m/>
    <x v="0"/>
    <m/>
  </r>
  <r>
    <n v="3794"/>
    <x v="0"/>
    <n v="6"/>
    <n v="68"/>
    <n v="1"/>
    <d v="2006-01-20T00:00:00"/>
    <s v="Single Family Dwelling"/>
    <n v="1"/>
    <s v="Active Bethel Citizens"/>
    <n v="4216046"/>
    <n v="889212"/>
    <m/>
    <s v="Santa Monica 2452"/>
    <s v="D R HORTON INC"/>
    <m/>
    <s v="1138 HEATHMAN DR"/>
    <x v="5"/>
    <s v="Single-family detached"/>
    <x v="0"/>
    <m/>
    <x v="0"/>
    <m/>
  </r>
  <r>
    <n v="3795"/>
    <x v="0"/>
    <n v="6"/>
    <n v="69"/>
    <n v="1"/>
    <d v="2006-01-20T00:00:00"/>
    <s v="Single Family Dwelling"/>
    <n v="1"/>
    <s v="Active Bethel Citizens"/>
    <n v="4216167"/>
    <n v="888952"/>
    <m/>
    <s v="Acadia 2314"/>
    <s v="D R HORTON INC"/>
    <m/>
    <s v="4942 CHANCELLOR LN"/>
    <x v="5"/>
    <s v="Single-family detached"/>
    <x v="0"/>
    <m/>
    <x v="0"/>
    <m/>
  </r>
  <r>
    <n v="3796"/>
    <x v="0"/>
    <n v="6"/>
    <n v="70"/>
    <n v="1"/>
    <d v="2006-01-20T00:00:00"/>
    <s v="Single Family Dwelling"/>
    <n v="1"/>
    <s v="Active Bethel Citizens"/>
    <n v="4215951"/>
    <n v="889153"/>
    <m/>
    <s v="Acadia 2314"/>
    <s v="D R HORTON INC"/>
    <m/>
    <s v="1117 PEASCOD DR"/>
    <x v="5"/>
    <s v="Single-family detached"/>
    <x v="0"/>
    <m/>
    <x v="0"/>
    <m/>
  </r>
  <r>
    <n v="3797"/>
    <x v="0"/>
    <n v="6"/>
    <n v="71"/>
    <n v="1"/>
    <d v="2006-01-20T00:00:00"/>
    <s v="Single Family Dwelling"/>
    <n v="1"/>
    <s v="Active Bethel Citizens"/>
    <n v="4216049"/>
    <n v="889273"/>
    <m/>
    <s v="Rockport 1479"/>
    <s v="D R HORTON INC"/>
    <m/>
    <s v="1146 HEATHMAN DR"/>
    <x v="5"/>
    <s v="Single-family detached"/>
    <x v="0"/>
    <m/>
    <x v="0"/>
    <m/>
  </r>
  <r>
    <n v="3798"/>
    <x v="0"/>
    <n v="6"/>
    <n v="72"/>
    <n v="1"/>
    <d v="2006-01-20T00:00:00"/>
    <s v="Single Family Dwelling"/>
    <n v="1"/>
    <s v="Active Bethel Citizens"/>
    <n v="4216529"/>
    <n v="889255"/>
    <m/>
    <s v="Brentwood 1840"/>
    <s v="D R HORTON INC"/>
    <m/>
    <s v="1150 LUDGATE DR"/>
    <x v="5"/>
    <s v="Single-family detached"/>
    <x v="0"/>
    <m/>
    <x v="0"/>
    <m/>
  </r>
  <r>
    <n v="3799"/>
    <x v="0"/>
    <n v="6"/>
    <n v="73"/>
    <n v="1"/>
    <d v="2006-01-20T00:00:00"/>
    <s v="Single Family Dwelling"/>
    <n v="1"/>
    <s v="Active Bethel Citizens"/>
    <n v="4215956"/>
    <n v="889276"/>
    <m/>
    <s v="Westport 2054"/>
    <s v="D R HORTON INC"/>
    <m/>
    <s v="1137 PEASCOD DR"/>
    <x v="5"/>
    <s v="Single-family detached"/>
    <x v="0"/>
    <m/>
    <x v="0"/>
    <m/>
  </r>
  <r>
    <n v="3800"/>
    <x v="0"/>
    <n v="5"/>
    <n v="3462"/>
    <n v="1"/>
    <d v="2006-01-23T00:00:00"/>
    <s v="Mfg Home - Not in a Park"/>
    <n v="1"/>
    <s v="Active Bethel Citizens"/>
    <n v="4214406"/>
    <n v="890401"/>
    <m/>
    <m/>
    <s v="FUQUA HOMES DESIGN CENTER"/>
    <m/>
    <s v="5284 BRIDGEWATER DR"/>
    <x v="5"/>
    <s v="Single-family detached"/>
    <x v="0"/>
    <m/>
    <x v="0"/>
    <m/>
  </r>
  <r>
    <n v="3801"/>
    <x v="0"/>
    <n v="5"/>
    <n v="5614"/>
    <n v="1"/>
    <d v="2006-01-23T00:00:00"/>
    <s v="Single Family Dwelling"/>
    <n v="1"/>
    <s v="Santa Clara Community Organization"/>
    <n v="4223767"/>
    <n v="897817"/>
    <m/>
    <s v="Mascord 2164"/>
    <s v="OREGON CUSTOM HOMES"/>
    <m/>
    <s v="2409 CROWTHER DR"/>
    <x v="5"/>
    <s v="Single-family detached"/>
    <x v="0"/>
    <m/>
    <x v="0"/>
    <m/>
  </r>
  <r>
    <n v="3802"/>
    <x v="0"/>
    <n v="5"/>
    <n v="6388"/>
    <n v="1"/>
    <d v="2006-01-23T00:00:00"/>
    <s v="Single Family Dwelling"/>
    <n v="1"/>
    <s v="Cal Young Neighborhood Association"/>
    <n v="4238919"/>
    <n v="893163"/>
    <m/>
    <s v="Hawthorne 2.0 Model 22122"/>
    <s v="WALTER CUSTOM HOMES"/>
    <m/>
    <s v="1145 CEDAR RIDGE DR"/>
    <x v="5"/>
    <s v="Single-family detached"/>
    <x v="0"/>
    <m/>
    <x v="0"/>
    <m/>
  </r>
  <r>
    <n v="3803"/>
    <x v="0"/>
    <n v="5"/>
    <n v="6547"/>
    <n v="1"/>
    <d v="2006-01-23T00:00:00"/>
    <s v="Single Family Dwelling"/>
    <n v="1"/>
    <s v="Santa Clara Community Organization"/>
    <n v="4222537"/>
    <n v="902610"/>
    <m/>
    <s v="River Road Plan 23.2R"/>
    <s v="OAK TREE BUILDERS DBA"/>
    <m/>
    <s v="3415 GOLDBERRY LN"/>
    <x v="5"/>
    <s v="Single-family detached"/>
    <x v="0"/>
    <m/>
    <x v="0"/>
    <m/>
  </r>
  <r>
    <n v="3804"/>
    <x v="0"/>
    <n v="6"/>
    <n v="66"/>
    <n v="1"/>
    <d v="2006-01-23T00:00:00"/>
    <s v="Mfg Home - Not in a Park"/>
    <n v="1"/>
    <s v="Active Bethel Citizens"/>
    <n v="4214250"/>
    <n v="890256"/>
    <m/>
    <m/>
    <s v="FUQUA HOMES DESIGN CENTER"/>
    <m/>
    <s v="5354 COBBLESTONE LN"/>
    <x v="5"/>
    <s v="Single-family detached"/>
    <x v="0"/>
    <m/>
    <x v="0"/>
    <m/>
  </r>
  <r>
    <n v="3805"/>
    <x v="0"/>
    <n v="5"/>
    <n v="6571"/>
    <n v="1"/>
    <d v="2006-01-25T00:00:00"/>
    <s v="Single Family Dwelling"/>
    <n v="1"/>
    <s v="Northeast Neighbors"/>
    <n v="4248869"/>
    <n v="897480"/>
    <m/>
    <m/>
    <s v="ADKINS MARK L"/>
    <m/>
    <s v="150 CRAFTSMAN WAY"/>
    <x v="5"/>
    <s v="Single-family detached"/>
    <x v="0"/>
    <m/>
    <x v="0"/>
    <m/>
  </r>
  <r>
    <n v="3806"/>
    <x v="0"/>
    <n v="5"/>
    <n v="6670"/>
    <n v="1"/>
    <d v="2006-01-25T00:00:00"/>
    <s v="Single Family Dwelling"/>
    <n v="1"/>
    <s v="Northeast Neighbors"/>
    <n v="4244701"/>
    <n v="899023"/>
    <m/>
    <m/>
    <s v="CHARACTER HOMES"/>
    <m/>
    <s v="2298 AVENGALE DR"/>
    <x v="5"/>
    <s v="Single-family detached"/>
    <x v="0"/>
    <m/>
    <x v="0"/>
    <m/>
  </r>
  <r>
    <n v="3807"/>
    <x v="0"/>
    <n v="5"/>
    <n v="5107"/>
    <n v="1"/>
    <d v="2006-01-27T00:00:00"/>
    <s v="Single Family Dwelling"/>
    <n v="1"/>
    <s v="Santa Clara Community Organization"/>
    <n v="4224116"/>
    <n v="897685"/>
    <m/>
    <m/>
    <s v="PATRICK HOMES INC"/>
    <m/>
    <s v="2338 CROWTHER DR"/>
    <x v="5"/>
    <s v="Single-family detached"/>
    <x v="0"/>
    <m/>
    <x v="0"/>
    <m/>
  </r>
  <r>
    <n v="3808"/>
    <x v="0"/>
    <n v="5"/>
    <n v="5576"/>
    <n v="1"/>
    <d v="2006-01-27T00:00:00"/>
    <s v="Single Family Dwelling"/>
    <n v="1"/>
    <s v="Churchill Area Neighbors"/>
    <n v="4228407"/>
    <n v="871088"/>
    <m/>
    <m/>
    <s v="BUCK &amp; HANSEN INC"/>
    <m/>
    <s v="2670 SUNCREST AVE"/>
    <x v="5"/>
    <s v="Single-family detached"/>
    <x v="0"/>
    <m/>
    <x v="0"/>
    <m/>
  </r>
  <r>
    <n v="3809"/>
    <x v="0"/>
    <n v="5"/>
    <n v="5852"/>
    <n v="1"/>
    <d v="2006-01-27T00:00:00"/>
    <s v="Single Family Dwelling"/>
    <n v="1"/>
    <s v="Cal Young Neighborhood Association"/>
    <n v="4238801"/>
    <n v="893168"/>
    <m/>
    <s v="Watton -Oswego"/>
    <s v="WALTER THOMAS A"/>
    <m/>
    <s v="1133 CEDAR RIDGE DR"/>
    <x v="5"/>
    <s v="Single-family detached"/>
    <x v="0"/>
    <m/>
    <x v="0"/>
    <m/>
  </r>
  <r>
    <n v="3810"/>
    <x v="0"/>
    <n v="5"/>
    <n v="6244"/>
    <n v="1"/>
    <d v="2006-01-27T00:00:00"/>
    <s v="Single Family Dwelling"/>
    <n v="1"/>
    <s v="Churchill Area Neighbors"/>
    <n v="4222927"/>
    <n v="869244"/>
    <m/>
    <m/>
    <s v="PALSBO ART &amp; SUE"/>
    <m/>
    <s v="3130 SUMMIT SKY BLVD"/>
    <x v="5"/>
    <s v="Single-family detached"/>
    <x v="0"/>
    <m/>
    <x v="0"/>
    <m/>
  </r>
  <r>
    <n v="3811"/>
    <x v="0"/>
    <n v="5"/>
    <n v="5209"/>
    <n v="1"/>
    <d v="2006-01-30T00:00:00"/>
    <s v="Single Family Dwelling"/>
    <n v="1"/>
    <s v="Laurel Hill Valley Citizens"/>
    <n v="4250244"/>
    <n v="876082"/>
    <m/>
    <m/>
    <s v="KONDAK DANIEL A &amp; MARY J"/>
    <m/>
    <s v="1526 RIVERVIEW ST"/>
    <x v="5"/>
    <s v="Single-family detached"/>
    <x v="0"/>
    <m/>
    <x v="0"/>
    <m/>
  </r>
  <r>
    <n v="3812"/>
    <x v="0"/>
    <n v="5"/>
    <n v="6404"/>
    <n v="1"/>
    <d v="2006-01-30T00:00:00"/>
    <s v="Single Family Dwelling"/>
    <n v="1"/>
    <s v="Churchill Area Neighbors"/>
    <n v="4224006"/>
    <n v="870359"/>
    <m/>
    <m/>
    <s v="BREEDEN BROS INC"/>
    <m/>
    <s v="3346 BENTLEY AVE"/>
    <x v="5"/>
    <s v="Single-family detached"/>
    <x v="0"/>
    <m/>
    <x v="0"/>
    <m/>
  </r>
  <r>
    <n v="3813"/>
    <x v="0"/>
    <n v="5"/>
    <n v="6406"/>
    <n v="1"/>
    <d v="2006-01-30T00:00:00"/>
    <s v="Single Family Dwelling"/>
    <n v="1"/>
    <s v="Churchill Area Neighbors"/>
    <n v="4224137"/>
    <n v="870257"/>
    <m/>
    <m/>
    <s v="BREEDEN BROS INC"/>
    <m/>
    <s v="3338 BENTLEY AVE"/>
    <x v="5"/>
    <s v="Single-family detached"/>
    <x v="0"/>
    <m/>
    <x v="0"/>
    <m/>
  </r>
  <r>
    <n v="3814"/>
    <x v="0"/>
    <n v="5"/>
    <n v="6587"/>
    <n v="1"/>
    <d v="2006-01-31T00:00:00"/>
    <s v="Single Family Dwelling"/>
    <n v="1"/>
    <s v="Santa Clara Community Organization"/>
    <n v="4227078"/>
    <n v="908739"/>
    <m/>
    <m/>
    <s v="BRUCE WIECHERT CUSTOM HOMES"/>
    <m/>
    <s v="50 WILLOW SPRINGS DR"/>
    <x v="5"/>
    <s v="Single-family detached"/>
    <x v="0"/>
    <m/>
    <x v="0"/>
    <m/>
  </r>
  <r>
    <n v="3815"/>
    <x v="0"/>
    <n v="6"/>
    <n v="89"/>
    <n v="1"/>
    <d v="2006-01-31T00:00:00"/>
    <s v="Single Family Dwelling"/>
    <n v="1"/>
    <s v="Santa Clara Community Organization"/>
    <n v="4227162"/>
    <n v="908357"/>
    <m/>
    <m/>
    <s v="BRUCE WIECHERT CUSTOM HOMES"/>
    <m/>
    <s v="4586 RIVER RD"/>
    <x v="5"/>
    <s v="Single-family detached"/>
    <x v="0"/>
    <m/>
    <x v="0"/>
    <m/>
  </r>
  <r>
    <n v="3816"/>
    <x v="0"/>
    <n v="5"/>
    <n v="4817"/>
    <n v="1"/>
    <d v="2006-02-01T00:00:00"/>
    <s v="Apartment  1-4 Units"/>
    <n v="1"/>
    <s v="Santa Clara Community Organization"/>
    <n v="4222835"/>
    <n v="903458"/>
    <s v="Comml Warehs &amp; Storage"/>
    <m/>
    <s v="COGSWELL MARC L"/>
    <s v="ARMORED STORAGE"/>
    <s v="3575 KORBEL ST"/>
    <x v="5"/>
    <s v="Two to four units"/>
    <x v="1"/>
    <s v="Include as 1 apartment.Changed BPR use code from SFD to 1132 Apartment  1-4 Units"/>
    <x v="0"/>
    <m/>
  </r>
  <r>
    <n v="3817"/>
    <x v="0"/>
    <n v="5"/>
    <n v="6312"/>
    <n v="1"/>
    <d v="2006-02-01T00:00:00"/>
    <s v="Single Family Dwelling"/>
    <n v="1"/>
    <s v="Active Bethel Citizens"/>
    <n v="4212826"/>
    <n v="893440"/>
    <m/>
    <s v="MASCORD 1131"/>
    <s v="TJM INVESTMENTS INC"/>
    <m/>
    <s v="5530 BURNETT AVE"/>
    <x v="5"/>
    <s v="Single-family detached"/>
    <x v="0"/>
    <m/>
    <x v="0"/>
    <m/>
  </r>
  <r>
    <n v="3818"/>
    <x v="0"/>
    <n v="5"/>
    <n v="6628"/>
    <n v="1"/>
    <d v="2006-02-01T00:00:00"/>
    <s v="Single Family Dwelling"/>
    <n v="1"/>
    <s v="Active Bethel Citizens"/>
    <n v="4218135"/>
    <n v="888202"/>
    <m/>
    <s v="Plan 1CC Grassroots Think"/>
    <s v="JOHNSON MARK &amp; SUSAN"/>
    <m/>
    <s v="966 LAURELHURST DR"/>
    <x v="5"/>
    <s v="Single-family detached"/>
    <x v="0"/>
    <m/>
    <x v="0"/>
    <m/>
  </r>
  <r>
    <n v="3819"/>
    <x v="0"/>
    <n v="6"/>
    <n v="172"/>
    <n v="1"/>
    <d v="2006-02-01T00:00:00"/>
    <s v="Single Family Dwelling"/>
    <n v="1"/>
    <s v="Santa Clara Community Organization"/>
    <n v="4227114"/>
    <n v="908446"/>
    <m/>
    <m/>
    <s v="BRUCE WIECHERT CUSTOM HOMES"/>
    <m/>
    <s v="4594 RIVER RD"/>
    <x v="5"/>
    <s v="Single-family detached"/>
    <x v="0"/>
    <m/>
    <x v="0"/>
    <m/>
  </r>
  <r>
    <n v="3820"/>
    <x v="0"/>
    <n v="5"/>
    <n v="6309"/>
    <n v="1"/>
    <d v="2006-02-02T00:00:00"/>
    <s v="Single Family Dwelling"/>
    <n v="1"/>
    <s v="Northeast Neighbors"/>
    <n v="4242210"/>
    <n v="896918"/>
    <m/>
    <m/>
    <s v="KNUTSON &amp; SONS"/>
    <m/>
    <s v="3194 METOLIUS DR"/>
    <x v="5"/>
    <s v="Single-family detached"/>
    <x v="0"/>
    <m/>
    <x v="0"/>
    <m/>
  </r>
  <r>
    <n v="3821"/>
    <x v="0"/>
    <n v="6"/>
    <n v="90"/>
    <n v="1"/>
    <d v="2006-02-02T00:00:00"/>
    <s v="Single Family Dwelling"/>
    <n v="1"/>
    <s v="Santa Clara Community Organization"/>
    <n v="4227070"/>
    <n v="908365"/>
    <m/>
    <m/>
    <s v="BRUCE WIECHERT CUSTOM HOMES"/>
    <m/>
    <s v="4590 RIVER RD"/>
    <x v="5"/>
    <s v="Single-family detached"/>
    <x v="0"/>
    <m/>
    <x v="0"/>
    <m/>
  </r>
  <r>
    <n v="3822"/>
    <x v="0"/>
    <n v="5"/>
    <n v="6523"/>
    <n v="1"/>
    <d v="2006-02-03T00:00:00"/>
    <s v="Single Family Dwelling"/>
    <n v="1"/>
    <s v="Santa Clara Community Organization"/>
    <n v="4223966"/>
    <n v="898707"/>
    <m/>
    <m/>
    <s v="RUHOFF HOMEBUILDERS INC"/>
    <m/>
    <s v="2569 BORDERS DR"/>
    <x v="5"/>
    <s v="Single-family detached"/>
    <x v="0"/>
    <m/>
    <x v="0"/>
    <m/>
  </r>
  <r>
    <n v="3823"/>
    <x v="0"/>
    <n v="5"/>
    <n v="6567"/>
    <n v="1"/>
    <d v="2006-02-03T00:00:00"/>
    <s v="Single Family Dwelling"/>
    <n v="1"/>
    <s v="Northeast Neighbors"/>
    <n v="4244232"/>
    <n v="899287"/>
    <m/>
    <m/>
    <s v="HANSEN JASEN"/>
    <m/>
    <s v="3722 MARCELLA DR"/>
    <x v="5"/>
    <s v="Single-family detached"/>
    <x v="0"/>
    <m/>
    <x v="0"/>
    <m/>
  </r>
  <r>
    <n v="3824"/>
    <x v="0"/>
    <n v="5"/>
    <n v="6638"/>
    <n v="1"/>
    <d v="2006-02-03T00:00:00"/>
    <s v="Single Family Dwelling"/>
    <n v="1"/>
    <s v="Active Bethel Citizens"/>
    <n v="4215927"/>
    <n v="888959"/>
    <m/>
    <s v="Acadia 2314"/>
    <s v="D R HORTON INC"/>
    <m/>
    <s v="4980 CHANCELLOR LN"/>
    <x v="5"/>
    <s v="Single-family detached"/>
    <x v="0"/>
    <m/>
    <x v="0"/>
    <m/>
  </r>
  <r>
    <n v="3825"/>
    <x v="0"/>
    <n v="5"/>
    <n v="4730"/>
    <n v="1"/>
    <d v="2006-02-06T00:00:00"/>
    <s v="Mfg Home - Not in a Park"/>
    <n v="1"/>
    <s v="Trainsong Neighbors"/>
    <n v="4228569"/>
    <n v="885557"/>
    <m/>
    <m/>
    <s v="BENSON VERN W"/>
    <m/>
    <s v="395 WILKIE ST"/>
    <x v="5"/>
    <s v="Single-family detached"/>
    <x v="0"/>
    <m/>
    <x v="0"/>
    <m/>
  </r>
  <r>
    <n v="3826"/>
    <x v="0"/>
    <n v="5"/>
    <n v="5604"/>
    <n v="1"/>
    <d v="2006-02-06T00:00:00"/>
    <s v="Single Family Dwelling"/>
    <n v="1"/>
    <s v="Churchill Area Neighbors"/>
    <n v="4229224"/>
    <n v="869467"/>
    <m/>
    <m/>
    <s v="GUTCHES CHAD"/>
    <m/>
    <s v="2681 BLACKTAIL DR"/>
    <x v="5"/>
    <s v="Single-family detached"/>
    <x v="0"/>
    <m/>
    <x v="0"/>
    <m/>
  </r>
  <r>
    <n v="3827"/>
    <x v="0"/>
    <n v="5"/>
    <n v="4872"/>
    <n v="1"/>
    <d v="2006-02-07T00:00:00"/>
    <s v="Single Family Dwelling"/>
    <n v="1"/>
    <s v="Churchill Area Neighbors"/>
    <n v="4225454"/>
    <n v="871597"/>
    <m/>
    <m/>
    <s v="KILBY &amp; SONNEN PROJECT LLC"/>
    <m/>
    <s v="3772 COLONY OAKS DR"/>
    <x v="5"/>
    <s v="Single-family detached"/>
    <x v="0"/>
    <m/>
    <x v="0"/>
    <m/>
  </r>
  <r>
    <n v="3828"/>
    <x v="0"/>
    <n v="5"/>
    <n v="6078"/>
    <n v="1"/>
    <d v="2006-02-07T00:00:00"/>
    <s v="Single Family Dwelling"/>
    <n v="1"/>
    <s v="Cal Young Neighborhood Association"/>
    <n v="4238792"/>
    <n v="893013"/>
    <m/>
    <m/>
    <s v="WALTER THOMAS A (TOM)"/>
    <m/>
    <s v="1134 CEDAR RIDGE DR"/>
    <x v="5"/>
    <s v="Single-family detached"/>
    <x v="0"/>
    <m/>
    <x v="0"/>
    <m/>
  </r>
  <r>
    <n v="3829"/>
    <x v="0"/>
    <n v="6"/>
    <n v="30"/>
    <n v="1"/>
    <d v="2006-02-07T00:00:00"/>
    <s v="Single Family Dwelling"/>
    <n v="1"/>
    <s v="Churchill Area Neighbors"/>
    <n v="4227821"/>
    <n v="869433"/>
    <m/>
    <m/>
    <s v="A J BRANDT CONSTRUCTION"/>
    <m/>
    <s v="3168 HERALD LN"/>
    <x v="5"/>
    <s v="Single-family detached"/>
    <x v="0"/>
    <m/>
    <x v="0"/>
    <m/>
  </r>
  <r>
    <n v="3830"/>
    <x v="0"/>
    <n v="5"/>
    <n v="6009"/>
    <n v="1"/>
    <d v="2006-02-08T00:00:00"/>
    <s v="Single Family Dwelling"/>
    <n v="1"/>
    <s v="Churchill Area Neighbors"/>
    <n v="4223197"/>
    <n v="869782"/>
    <m/>
    <m/>
    <s v="B H ANDERSON CONSTRUCTION"/>
    <m/>
    <s v="3067 SUMMIT SKY BLVD"/>
    <x v="5"/>
    <s v="Single-family detached"/>
    <x v="0"/>
    <m/>
    <x v="0"/>
    <m/>
  </r>
  <r>
    <n v="3831"/>
    <x v="0"/>
    <n v="6"/>
    <n v="142"/>
    <n v="1"/>
    <d v="2006-02-08T00:00:00"/>
    <s v="Single Family Dwelling"/>
    <n v="1"/>
    <s v="Harlow Neighbors"/>
    <n v="4246432"/>
    <n v="885432"/>
    <m/>
    <m/>
    <s v="WALNUT LANE LLC"/>
    <m/>
    <s v="460 WALNUT LN"/>
    <x v="5"/>
    <s v="Single-family detached"/>
    <x v="0"/>
    <m/>
    <x v="0"/>
    <m/>
  </r>
  <r>
    <n v="3832"/>
    <x v="0"/>
    <n v="6"/>
    <n v="138"/>
    <n v="1"/>
    <d v="2006-02-09T00:00:00"/>
    <s v="Single Family Dwelling"/>
    <n v="1"/>
    <s v="Santa Clara Community Organization"/>
    <n v="4223720"/>
    <n v="898750"/>
    <m/>
    <m/>
    <s v="JORDAN &amp; JORDAN CONSTRUCTION"/>
    <m/>
    <s v="1119 SERENA WAY"/>
    <x v="5"/>
    <s v="Single-family detached"/>
    <x v="0"/>
    <m/>
    <x v="0"/>
    <m/>
  </r>
  <r>
    <n v="3833"/>
    <x v="0"/>
    <n v="6"/>
    <n v="534"/>
    <n v="1"/>
    <d v="2006-02-09T00:00:00"/>
    <s v="Mfg Home Park or Court"/>
    <n v="1"/>
    <s v="Active Bethel Citizens"/>
    <n v="4215373"/>
    <n v="886215"/>
    <m/>
    <s v="Lot #97"/>
    <s v="ROYAL OAKS M H PARK"/>
    <s v="KOUNS ANETHA B &amp; DWIGHT H"/>
    <s v="4900 ROYAL AVE, Unit 97"/>
    <x v="5"/>
    <s v="Single-family detached"/>
    <x v="0"/>
    <m/>
    <x v="0"/>
    <m/>
  </r>
  <r>
    <n v="3834"/>
    <x v="0"/>
    <n v="6"/>
    <n v="535"/>
    <n v="1"/>
    <d v="2006-02-09T00:00:00"/>
    <s v="Mfg Home Park or Court"/>
    <n v="1"/>
    <s v="Active Bethel Citizens"/>
    <n v="4215373"/>
    <n v="886215"/>
    <m/>
    <m/>
    <s v="ROYAL OAKS LLC"/>
    <s v="KOUNS ANETHA BAXTER TE"/>
    <s v="4900 ROYAL AVE, Unit 46"/>
    <x v="5"/>
    <s v="Single-family detached"/>
    <x v="0"/>
    <m/>
    <x v="0"/>
    <m/>
  </r>
  <r>
    <n v="3835"/>
    <x v="0"/>
    <n v="5"/>
    <n v="3656"/>
    <n v="1"/>
    <d v="2006-02-10T00:00:00"/>
    <s v="Single Family Dwelling"/>
    <n v="1"/>
    <s v="Fairmount Neighbors"/>
    <n v="4247863"/>
    <n v="875065"/>
    <m/>
    <m/>
    <s v="SCHAEFER CLARK"/>
    <m/>
    <s v="1829 FAIRMOUNT BLVD"/>
    <x v="5"/>
    <s v="Single-family detached"/>
    <x v="0"/>
    <m/>
    <x v="0"/>
    <s v="Yes"/>
  </r>
  <r>
    <n v="3836"/>
    <x v="0"/>
    <n v="5"/>
    <n v="6227"/>
    <n v="1"/>
    <d v="2006-02-14T00:00:00"/>
    <s v="Single Family Dwelling"/>
    <n v="1"/>
    <s v="Churchill Area Neighbors"/>
    <n v="4229579"/>
    <n v="869371"/>
    <m/>
    <m/>
    <s v="GASSAMA IBRAHIM J &amp; SOLOMON MARVA"/>
    <m/>
    <s v="2554 BLACKTAIL DR"/>
    <x v="5"/>
    <s v="Single-family detached"/>
    <x v="0"/>
    <m/>
    <x v="0"/>
    <m/>
  </r>
  <r>
    <n v="3837"/>
    <x v="0"/>
    <n v="6"/>
    <n v="249"/>
    <n v="1"/>
    <d v="2006-02-14T00:00:00"/>
    <s v="Single Family Dwelling"/>
    <n v="1"/>
    <s v="Santa Clara Community Organization"/>
    <n v="4226916"/>
    <n v="908724"/>
    <m/>
    <s v="Mascord 22145"/>
    <s v="BRUCE WIECHERT CUSTOM HOMES"/>
    <m/>
    <s v="4635 CHAMPAGNE LN"/>
    <x v="5"/>
    <s v="Single-family detached"/>
    <x v="0"/>
    <m/>
    <x v="0"/>
    <m/>
  </r>
  <r>
    <n v="3838"/>
    <x v="0"/>
    <n v="5"/>
    <n v="6597"/>
    <n v="1"/>
    <d v="2006-02-15T00:00:00"/>
    <s v="Single Family Dwelling"/>
    <n v="1"/>
    <s v="Harlow Neighbors"/>
    <n v="4250533"/>
    <n v="889257"/>
    <m/>
    <m/>
    <s v="MELTEBEKE DAVID"/>
    <m/>
    <s v="3363 ROSEMONT WAY"/>
    <x v="5"/>
    <s v="Single-family detached"/>
    <x v="0"/>
    <m/>
    <x v="0"/>
    <m/>
  </r>
  <r>
    <n v="3839"/>
    <x v="0"/>
    <n v="6"/>
    <n v="80"/>
    <n v="1"/>
    <d v="2006-02-15T00:00:00"/>
    <s v="Mfg Home - Not in a Park"/>
    <n v="1"/>
    <s v="Active Bethel Citizens"/>
    <n v="4214198"/>
    <n v="890260"/>
    <m/>
    <m/>
    <s v="FUQUA HOMES DESIGN CENTER"/>
    <m/>
    <s v="5362 COBBLESTONE LN"/>
    <x v="5"/>
    <s v="Single-family detached"/>
    <x v="0"/>
    <m/>
    <x v="0"/>
    <m/>
  </r>
  <r>
    <n v="3840"/>
    <x v="0"/>
    <n v="6"/>
    <n v="81"/>
    <n v="1"/>
    <d v="2006-02-15T00:00:00"/>
    <s v="Mfg Home - Not in a Park"/>
    <n v="1"/>
    <s v="Active Bethel Citizens"/>
    <n v="4214144"/>
    <n v="890263"/>
    <m/>
    <m/>
    <s v="FUQUA HOMES DESIGN CENTER"/>
    <m/>
    <s v="5370 COBBLESTONE LN"/>
    <x v="5"/>
    <s v="Single-family detached"/>
    <x v="0"/>
    <m/>
    <x v="0"/>
    <m/>
  </r>
  <r>
    <n v="3841"/>
    <x v="0"/>
    <n v="6"/>
    <n v="108"/>
    <n v="1"/>
    <d v="2006-02-15T00:00:00"/>
    <s v="Single Family Dwelling"/>
    <n v="1"/>
    <s v="Cal Young Neighborhood Association"/>
    <n v="4238858"/>
    <n v="893164"/>
    <m/>
    <m/>
    <s v="WALTER THOMAS A"/>
    <m/>
    <s v="1139 CEDAR RIDGE DR"/>
    <x v="5"/>
    <s v="Single-family detached"/>
    <x v="0"/>
    <m/>
    <x v="0"/>
    <m/>
  </r>
  <r>
    <n v="3842"/>
    <x v="0"/>
    <n v="6"/>
    <n v="224"/>
    <n v="1"/>
    <d v="2006-02-15T00:00:00"/>
    <s v="Single Family Dwelling"/>
    <n v="1"/>
    <s v="Santa Clara Community Organization"/>
    <n v="4223735"/>
    <n v="897896"/>
    <m/>
    <m/>
    <s v="NORDIC HOMES &amp; CONSTRUCTION"/>
    <m/>
    <s v="2421 CROWTHER DR"/>
    <x v="5"/>
    <s v="Single-family detached"/>
    <x v="0"/>
    <m/>
    <x v="0"/>
    <m/>
  </r>
  <r>
    <n v="3843"/>
    <x v="0"/>
    <n v="5"/>
    <n v="6590"/>
    <n v="1"/>
    <d v="2006-02-16T00:00:00"/>
    <s v="Single Family Dwelling"/>
    <n v="1"/>
    <s v="Laurel Hill Valley Citizens"/>
    <n v="4251720"/>
    <n v="871279"/>
    <m/>
    <m/>
    <s v="BROWN MERLE"/>
    <m/>
    <s v="2654 BRACKENFERN RD"/>
    <x v="5"/>
    <s v="Single-family detached"/>
    <x v="0"/>
    <m/>
    <x v="0"/>
    <m/>
  </r>
  <r>
    <n v="3844"/>
    <x v="0"/>
    <n v="5"/>
    <n v="4521"/>
    <n v="1"/>
    <d v="2006-02-17T00:00:00"/>
    <s v="Single Family Dwelling"/>
    <n v="1"/>
    <s v="Northeast Neighbors"/>
    <n v="4244355"/>
    <n v="898941"/>
    <m/>
    <m/>
    <s v="CHARACTER HOMES"/>
    <m/>
    <s v="2251 COMSTOCK AVE"/>
    <x v="5"/>
    <s v="Single-family detached"/>
    <x v="0"/>
    <m/>
    <x v="0"/>
    <m/>
  </r>
  <r>
    <n v="3845"/>
    <x v="0"/>
    <n v="6"/>
    <n v="113"/>
    <n v="1"/>
    <d v="2006-02-17T00:00:00"/>
    <s v="Single Family Dwelling"/>
    <n v="1"/>
    <s v="Cal Young Neighborhood Association"/>
    <n v="4238922"/>
    <n v="892912"/>
    <m/>
    <m/>
    <s v="WALTER THOMAS A"/>
    <m/>
    <s v="2171 KINGFISHER WAY"/>
    <x v="5"/>
    <s v="Single-family detached"/>
    <x v="0"/>
    <m/>
    <x v="0"/>
    <m/>
  </r>
  <r>
    <n v="3846"/>
    <x v="0"/>
    <n v="5"/>
    <n v="4042"/>
    <n v="1"/>
    <d v="2006-02-21T00:00:00"/>
    <s v="Single Family Dwelling"/>
    <n v="1"/>
    <s v="Southeast Neighbors"/>
    <n v="4245513"/>
    <n v="860021"/>
    <m/>
    <m/>
    <s v="DAHL RICH"/>
    <m/>
    <s v="4990 HUNTERS GLEN DR"/>
    <x v="5"/>
    <s v="Single-family detached"/>
    <x v="0"/>
    <m/>
    <x v="0"/>
    <m/>
  </r>
  <r>
    <n v="3847"/>
    <x v="0"/>
    <n v="5"/>
    <n v="5979"/>
    <n v="1"/>
    <d v="2006-02-21T00:00:00"/>
    <s v="Single Family Dwelling"/>
    <n v="1"/>
    <s v="Laurel Hill Valley Citizens"/>
    <n v="4250021"/>
    <n v="872736"/>
    <m/>
    <m/>
    <s v="CASCADE CONTRACTING"/>
    <m/>
    <s v="2677 HENDRICKS RIDGE DR"/>
    <x v="5"/>
    <s v="Single-family detached"/>
    <x v="0"/>
    <m/>
    <x v="0"/>
    <m/>
  </r>
  <r>
    <n v="3848"/>
    <x v="0"/>
    <n v="5"/>
    <n v="5981"/>
    <n v="1"/>
    <d v="2006-02-21T00:00:00"/>
    <s v="Single Family Dwelling"/>
    <n v="1"/>
    <s v="Laurel Hill Valley Citizens"/>
    <n v="4249971"/>
    <n v="872740"/>
    <m/>
    <m/>
    <s v="CASCADE CONTRACTING"/>
    <m/>
    <s v="2663 HENDRICKS RIDGE DR"/>
    <x v="5"/>
    <s v="Single-family detached"/>
    <x v="0"/>
    <m/>
    <x v="0"/>
    <m/>
  </r>
  <r>
    <n v="3849"/>
    <x v="0"/>
    <n v="5"/>
    <n v="6594"/>
    <n v="1"/>
    <d v="2006-02-22T00:00:00"/>
    <s v="Single Family Dwelling"/>
    <n v="1"/>
    <s v="Northeast Neighbors"/>
    <n v="4249118"/>
    <n v="894674"/>
    <m/>
    <s v="B1 Whidbey"/>
    <s v="OREGON ESTATES LLC"/>
    <m/>
    <s v="2765 LORD BYRON PL"/>
    <x v="5"/>
    <s v="Single-family detached"/>
    <x v="0"/>
    <m/>
    <x v="0"/>
    <m/>
  </r>
  <r>
    <n v="3850"/>
    <x v="0"/>
    <n v="5"/>
    <n v="6595"/>
    <n v="1"/>
    <d v="2006-02-22T00:00:00"/>
    <s v="Single Family Dwelling"/>
    <n v="1"/>
    <s v="Northeast Neighbors"/>
    <n v="4249128"/>
    <n v="894919"/>
    <m/>
    <s v="B1 Whidbey"/>
    <s v="OREGON ESTATES LLC"/>
    <m/>
    <s v="2843 LORD BYRON PL"/>
    <x v="5"/>
    <s v="Single-family detached"/>
    <x v="0"/>
    <m/>
    <x v="0"/>
    <m/>
  </r>
  <r>
    <n v="3851"/>
    <x v="0"/>
    <n v="6"/>
    <n v="250"/>
    <n v="1"/>
    <d v="2006-02-22T00:00:00"/>
    <s v="Single Family Dwelling"/>
    <n v="1"/>
    <s v="Northeast Neighbors"/>
    <n v="4250627"/>
    <n v="894865"/>
    <m/>
    <m/>
    <s v="ANSLOW &amp; DEGENEAULT"/>
    <m/>
    <s v="3345 ARLINGTON AVE"/>
    <x v="5"/>
    <s v="Single-family detached"/>
    <x v="0"/>
    <m/>
    <x v="0"/>
    <m/>
  </r>
  <r>
    <n v="3852"/>
    <x v="0"/>
    <n v="6"/>
    <n v="863"/>
    <n v="1"/>
    <d v="2006-02-22T00:00:00"/>
    <s v="Mfg Home Park or Court"/>
    <n v="1"/>
    <s v="Active Bethel Citizens"/>
    <n v="4222359"/>
    <n v="885125"/>
    <m/>
    <s v="Brookdale MHP"/>
    <s v="BROOKDALE LLC"/>
    <m/>
    <s v="3868 ALBAN ST, Unit 14"/>
    <x v="5"/>
    <s v="Single-family detached"/>
    <x v="0"/>
    <m/>
    <x v="0"/>
    <m/>
  </r>
  <r>
    <n v="3853"/>
    <x v="0"/>
    <n v="6"/>
    <n v="528"/>
    <n v="1"/>
    <d v="2006-02-23T00:00:00"/>
    <s v="Single Family Dwelling"/>
    <n v="1"/>
    <s v="Santa Clara Community Organization"/>
    <n v="4230912"/>
    <n v="903545"/>
    <m/>
    <s v="Plan 1CC Grassroots Think"/>
    <s v="CHURCH RICK"/>
    <m/>
    <s v="3635 RIVERCREST DR"/>
    <x v="5"/>
    <s v="Single-family detached"/>
    <x v="0"/>
    <m/>
    <x v="0"/>
    <m/>
  </r>
  <r>
    <n v="3854"/>
    <x v="0"/>
    <n v="5"/>
    <n v="6192"/>
    <n v="1"/>
    <d v="2006-02-27T00:00:00"/>
    <s v="Single Family Dwelling"/>
    <n v="1"/>
    <s v="Churchill Area Neighbors"/>
    <n v="4226264"/>
    <n v="869879"/>
    <m/>
    <m/>
    <s v="CASCADE DOOR WINDOW &amp; CONSTRUCTION"/>
    <m/>
    <s v="3010 WINTERCREEK DR"/>
    <x v="5"/>
    <s v="Single-family detached"/>
    <x v="0"/>
    <m/>
    <x v="0"/>
    <m/>
  </r>
  <r>
    <n v="3855"/>
    <x v="0"/>
    <n v="5"/>
    <n v="4907"/>
    <n v="1"/>
    <d v="2006-02-28T00:00:00"/>
    <s v="Single Family Dwelling"/>
    <n v="1"/>
    <s v="Churchill Area Neighbors"/>
    <n v="4223740"/>
    <n v="868439"/>
    <m/>
    <m/>
    <s v="MOODY JOHN T"/>
    <m/>
    <s v="3233 TIBURON LN"/>
    <x v="5"/>
    <s v="Single-family detached"/>
    <x v="0"/>
    <m/>
    <x v="0"/>
    <m/>
  </r>
  <r>
    <n v="3856"/>
    <x v="0"/>
    <n v="6"/>
    <n v="307"/>
    <n v="1"/>
    <d v="2006-02-28T00:00:00"/>
    <s v="Single Family Dwelling"/>
    <n v="1"/>
    <s v="Santa Clara Community Organization"/>
    <n v="4229173"/>
    <n v="905563"/>
    <m/>
    <s v="Barcelona"/>
    <s v="S S D LLC"/>
    <m/>
    <s v="4093 SCOTTDALE ST"/>
    <x v="5"/>
    <s v="Single-family detached"/>
    <x v="0"/>
    <m/>
    <x v="0"/>
    <m/>
  </r>
  <r>
    <n v="3857"/>
    <x v="0"/>
    <n v="6"/>
    <n v="508"/>
    <n v="1"/>
    <d v="2006-02-28T00:00:00"/>
    <s v="Single Family Dwelling"/>
    <n v="1"/>
    <s v="Santa Clara Community Organization"/>
    <n v="4223587"/>
    <n v="897915"/>
    <m/>
    <m/>
    <s v="KONOLD GARY"/>
    <m/>
    <s v="2434 CROWTHER DR"/>
    <x v="5"/>
    <s v="Single-family detached"/>
    <x v="0"/>
    <m/>
    <x v="0"/>
    <m/>
  </r>
  <r>
    <n v="3858"/>
    <x v="0"/>
    <n v="6"/>
    <n v="360"/>
    <n v="1"/>
    <d v="2006-03-01T00:00:00"/>
    <s v="Single Family Dwelling"/>
    <n v="1"/>
    <s v="Santa Clara Community Organization"/>
    <n v="4229167"/>
    <n v="905607"/>
    <m/>
    <s v="Messina - Arbor South"/>
    <s v="S S D LLC"/>
    <m/>
    <s v="4097 SCOTTDALE ST"/>
    <x v="5"/>
    <s v="Single-family detached"/>
    <x v="0"/>
    <m/>
    <x v="0"/>
    <m/>
  </r>
  <r>
    <n v="3859"/>
    <x v="0"/>
    <n v="6"/>
    <n v="117"/>
    <n v="1"/>
    <d v="2006-03-02T00:00:00"/>
    <s v="Single Family Dwelling"/>
    <n v="1"/>
    <s v="Cal Young Neighborhood Association"/>
    <n v="4238921"/>
    <n v="892851"/>
    <m/>
    <s v="Mascord Gladstone 22151A"/>
    <s v="WALTER THOMAS A"/>
    <m/>
    <s v="2153 KINGFISHER WAY"/>
    <x v="5"/>
    <s v="Single-family detached"/>
    <x v="0"/>
    <m/>
    <x v="0"/>
    <m/>
  </r>
  <r>
    <n v="3860"/>
    <x v="0"/>
    <n v="6"/>
    <n v="229"/>
    <n v="1"/>
    <d v="2006-03-02T00:00:00"/>
    <s v="Single Family Dwelling"/>
    <n v="1"/>
    <s v="Laurel Hill Valley Citizens"/>
    <n v="4250135"/>
    <n v="872708"/>
    <m/>
    <m/>
    <s v="ANTONE TONY"/>
    <m/>
    <s v="2691 HENDRICKS RIDGE DR"/>
    <x v="5"/>
    <s v="Single-family detached"/>
    <x v="0"/>
    <m/>
    <x v="0"/>
    <m/>
  </r>
  <r>
    <n v="3861"/>
    <x v="0"/>
    <n v="6"/>
    <n v="384"/>
    <n v="1"/>
    <d v="2006-03-02T00:00:00"/>
    <s v="Single Family Dwelling"/>
    <n v="1"/>
    <s v="Cal Young Neighborhood Association"/>
    <n v="4238775"/>
    <n v="892935"/>
    <m/>
    <s v="Dunthorpe-A"/>
    <s v="WALTER CUSTOM HOMES"/>
    <m/>
    <s v="2178 KINGFISHER WAY"/>
    <x v="5"/>
    <s v="Single-family detached"/>
    <x v="0"/>
    <m/>
    <x v="0"/>
    <m/>
  </r>
  <r>
    <n v="3862"/>
    <x v="0"/>
    <n v="6"/>
    <n v="445"/>
    <n v="1"/>
    <d v="2006-03-02T00:00:00"/>
    <s v="Single Family Dwelling"/>
    <n v="1"/>
    <s v="Laurel Hill Valley Citizens"/>
    <n v="4250135"/>
    <n v="872764"/>
    <m/>
    <m/>
    <s v="BEZATES TODD"/>
    <m/>
    <s v="2388 RIVERVIEW ST"/>
    <x v="5"/>
    <s v="Single-family detached"/>
    <x v="0"/>
    <m/>
    <x v="0"/>
    <m/>
  </r>
  <r>
    <n v="3863"/>
    <x v="0"/>
    <n v="6"/>
    <n v="419"/>
    <n v="1"/>
    <d v="2006-03-03T00:00:00"/>
    <s v="Single Family Dwelling"/>
    <n v="1"/>
    <s v="Santa Clara Community Organization"/>
    <n v="4232036"/>
    <n v="900352"/>
    <m/>
    <m/>
    <s v="CRESCENT HOMES INC"/>
    <m/>
    <s v="347 LAZY AVE"/>
    <x v="5"/>
    <s v="Single-family detached"/>
    <x v="0"/>
    <m/>
    <x v="0"/>
    <m/>
  </r>
  <r>
    <n v="3864"/>
    <x v="0"/>
    <n v="5"/>
    <n v="6261"/>
    <n v="1"/>
    <d v="2006-03-06T00:00:00"/>
    <s v="Single Family Dwelling"/>
    <n v="1"/>
    <s v="Harlow Neighbors"/>
    <n v="4249437"/>
    <n v="886550"/>
    <m/>
    <m/>
    <s v="RUHOFF HOMEBUILDERS INC"/>
    <m/>
    <s v="785 WAVERLY ST"/>
    <x v="5"/>
    <s v="Single-family detached"/>
    <x v="0"/>
    <m/>
    <x v="0"/>
    <m/>
  </r>
  <r>
    <n v="3865"/>
    <x v="0"/>
    <n v="6"/>
    <n v="306"/>
    <n v="1"/>
    <d v="2006-03-06T00:00:00"/>
    <s v="Single Family Dwelling"/>
    <n v="1"/>
    <s v="Santa Clara Community Organization"/>
    <n v="4229179"/>
    <n v="905517"/>
    <m/>
    <s v="Arbor South Madrid"/>
    <s v="S S D LLC"/>
    <m/>
    <s v="4089 SCOTTDALE ST"/>
    <x v="5"/>
    <s v="Single-family detached"/>
    <x v="0"/>
    <m/>
    <x v="0"/>
    <m/>
  </r>
  <r>
    <n v="3866"/>
    <x v="0"/>
    <n v="6"/>
    <n v="645"/>
    <n v="1"/>
    <d v="2006-03-06T00:00:00"/>
    <s v="Single Family Dwelling"/>
    <n v="1"/>
    <s v="Santa Clara Community Organization"/>
    <n v="4226852"/>
    <n v="908882"/>
    <m/>
    <m/>
    <s v="BRUCE WIECHERT CUSTOM HOMES"/>
    <m/>
    <s v="73 WILLOW SPRINGS DR"/>
    <x v="5"/>
    <s v="Single-family detached"/>
    <x v="0"/>
    <m/>
    <x v="0"/>
    <m/>
  </r>
  <r>
    <n v="3867"/>
    <x v="0"/>
    <n v="6"/>
    <n v="302"/>
    <n v="1"/>
    <d v="2006-03-07T00:00:00"/>
    <s v="Single Family Dwelling"/>
    <n v="1"/>
    <s v="Cal Young Neighborhood Association"/>
    <n v="4246325"/>
    <n v="891173"/>
    <m/>
    <m/>
    <s v="MCBETH BUILDERS INC"/>
    <m/>
    <s v="2739 JEPPESEN ACRES RD"/>
    <x v="5"/>
    <s v="Single-family detached"/>
    <x v="0"/>
    <m/>
    <x v="0"/>
    <m/>
  </r>
  <r>
    <n v="3868"/>
    <x v="0"/>
    <n v="5"/>
    <n v="6203"/>
    <n v="1"/>
    <d v="2006-03-08T00:00:00"/>
    <s v="Duplex or 2-Family Hs"/>
    <n v="2"/>
    <s v="West University Neighbors"/>
    <n v="4241436"/>
    <n v="877566"/>
    <m/>
    <m/>
    <s v="HANSEN T DEAN &amp; PATRICIA S"/>
    <m/>
    <s v="455 E 13TH AVE"/>
    <x v="5"/>
    <s v="Two to four units"/>
    <x v="1"/>
    <s v="Duplex created. BP notes (zoning): &quot;Per the information provided by the applicant to the project coordinator, the upstairs of the house functions as one dwelling unit that is rented out in it's entirty. Per land use definition, the basement is considered "/>
    <x v="1"/>
    <s v="Yes"/>
  </r>
  <r>
    <n v="3869"/>
    <x v="0"/>
    <n v="6"/>
    <n v="484"/>
    <n v="1"/>
    <d v="2006-03-10T00:00:00"/>
    <s v="Single Family Dwelling"/>
    <n v="1"/>
    <s v="Northeast Neighbors"/>
    <n v="4243419"/>
    <n v="897080"/>
    <m/>
    <m/>
    <s v="MELTEBEKE CONSTRUCTION DBA"/>
    <m/>
    <s v="2115 LAKEVIEW DR"/>
    <x v="5"/>
    <s v="Single-family detached"/>
    <x v="0"/>
    <m/>
    <x v="0"/>
    <m/>
  </r>
  <r>
    <n v="3870"/>
    <x v="0"/>
    <n v="6"/>
    <n v="550"/>
    <n v="1"/>
    <d v="2006-03-10T00:00:00"/>
    <s v="Single Family Dwelling"/>
    <n v="1"/>
    <s v="Churchill Area Neighbors"/>
    <n v="4229024"/>
    <n v="869154"/>
    <m/>
    <m/>
    <s v="JORDAN &amp; JORDAN CONSTRUCTION"/>
    <m/>
    <s v="2834 BLACKTAIL DR"/>
    <x v="5"/>
    <s v="Single-family detached"/>
    <x v="0"/>
    <m/>
    <x v="0"/>
    <m/>
  </r>
  <r>
    <n v="3871"/>
    <x v="0"/>
    <n v="5"/>
    <n v="5135"/>
    <n v="1"/>
    <d v="2006-03-13T00:00:00"/>
    <s v="Apartment  1-4 Units"/>
    <n v="3"/>
    <s v="Active Bethel Citizens"/>
    <n v="4222496"/>
    <n v="892383"/>
    <m/>
    <s v="Alpine Court Senior"/>
    <s v="KIEFERS BARGER ROAD LLC"/>
    <m/>
    <s v="3776 EVEREST LP"/>
    <x v="5"/>
    <s v="Two to four units"/>
    <x v="1"/>
    <m/>
    <x v="0"/>
    <m/>
  </r>
  <r>
    <n v="3872"/>
    <x v="0"/>
    <n v="5"/>
    <n v="5137"/>
    <n v="1"/>
    <d v="2006-03-13T00:00:00"/>
    <s v="Apartment  1-4 Units"/>
    <n v="3"/>
    <s v="Active Bethel Citizens"/>
    <n v="4222592"/>
    <n v="892462"/>
    <m/>
    <s v="Alpine Court Senior"/>
    <s v="KIEFERS BARGER ROAD LLC"/>
    <m/>
    <s v="3713 WHITNEY LN"/>
    <x v="5"/>
    <s v="Two to four units"/>
    <x v="1"/>
    <m/>
    <x v="0"/>
    <m/>
  </r>
  <r>
    <n v="3873"/>
    <x v="0"/>
    <n v="5"/>
    <n v="5138"/>
    <n v="1"/>
    <d v="2006-03-13T00:00:00"/>
    <s v="Apartment  1-4 Units"/>
    <n v="3"/>
    <s v="Active Bethel Citizens"/>
    <n v="4222595"/>
    <n v="892606"/>
    <m/>
    <s v="Alpine Court Senior"/>
    <s v="KIEFERS BARGER ROAD LLC"/>
    <m/>
    <s v="3751 WHITNEY LN"/>
    <x v="5"/>
    <s v="Two to four units"/>
    <x v="1"/>
    <m/>
    <x v="0"/>
    <m/>
  </r>
  <r>
    <n v="3874"/>
    <x v="0"/>
    <n v="5"/>
    <n v="5139"/>
    <n v="1"/>
    <d v="2006-03-13T00:00:00"/>
    <s v="Apartment  1-4 Units"/>
    <n v="3"/>
    <s v="Active Bethel Citizens"/>
    <n v="4222501"/>
    <n v="892609"/>
    <m/>
    <s v="Alpine Court Senior"/>
    <s v="KIEFERS BARGER ROAD LLC"/>
    <m/>
    <s v="3756 WHITNEY LN"/>
    <x v="5"/>
    <s v="Two to four units"/>
    <x v="1"/>
    <m/>
    <x v="0"/>
    <m/>
  </r>
  <r>
    <n v="3875"/>
    <x v="0"/>
    <n v="5"/>
    <n v="5140"/>
    <n v="1"/>
    <d v="2006-03-13T00:00:00"/>
    <s v="Apartment  1-4 Units"/>
    <n v="3"/>
    <s v="Active Bethel Citizens"/>
    <n v="4222507"/>
    <n v="892464"/>
    <m/>
    <s v="Alpine Court Senior"/>
    <s v="KIEFERS BARGER ROAD LLC"/>
    <m/>
    <s v="3716 WHITNEY LN"/>
    <x v="5"/>
    <s v="Two to four units"/>
    <x v="1"/>
    <m/>
    <x v="0"/>
    <m/>
  </r>
  <r>
    <n v="3876"/>
    <x v="0"/>
    <n v="5"/>
    <n v="5639"/>
    <n v="1"/>
    <d v="2006-03-13T00:00:00"/>
    <s v="Single Family Dwelling"/>
    <n v="1"/>
    <s v="Friendly Area Neighbors"/>
    <n v="4233261"/>
    <n v="871305"/>
    <m/>
    <m/>
    <s v="MCKAY A BRUCE"/>
    <m/>
    <s v="2793 MALIBU WAY"/>
    <x v="5"/>
    <s v="Single-family detached"/>
    <x v="0"/>
    <m/>
    <x v="0"/>
    <m/>
  </r>
  <r>
    <n v="3877"/>
    <x v="0"/>
    <n v="6"/>
    <n v="282"/>
    <n v="1"/>
    <d v="2006-03-13T00:00:00"/>
    <s v="Single Family Dwelling"/>
    <n v="1"/>
    <s v="Churchill Area Neighbors"/>
    <n v="4223721"/>
    <n v="868135"/>
    <m/>
    <m/>
    <s v="HUNT GLEN P"/>
    <m/>
    <s v="3265 TIBURON LN"/>
    <x v="5"/>
    <s v="Single-family detached"/>
    <x v="0"/>
    <m/>
    <x v="0"/>
    <m/>
  </r>
  <r>
    <n v="3878"/>
    <x v="0"/>
    <n v="5"/>
    <n v="4677"/>
    <n v="1"/>
    <d v="2006-03-14T00:00:00"/>
    <s v="Single Family Dwelling"/>
    <n v="1"/>
    <s v="Churchill Area Neighbors"/>
    <n v="4229465"/>
    <n v="869330"/>
    <m/>
    <m/>
    <s v="PIERCE CONSTRUCTION &amp; DESIGN"/>
    <m/>
    <s v="2590 BLACKTAIL DR"/>
    <x v="5"/>
    <s v="Single-family detached"/>
    <x v="0"/>
    <m/>
    <x v="0"/>
    <m/>
  </r>
  <r>
    <n v="3879"/>
    <x v="0"/>
    <n v="6"/>
    <n v="590"/>
    <n v="1"/>
    <d v="2006-03-14T00:00:00"/>
    <s v="Single Family Dwelling"/>
    <n v="1"/>
    <s v="Churchill Area Neighbors"/>
    <n v="4227178"/>
    <n v="870018"/>
    <m/>
    <m/>
    <s v="SEERY JESSE"/>
    <m/>
    <s v="3329 WINTERCREEK CT"/>
    <x v="5"/>
    <s v="Single-family detached"/>
    <x v="0"/>
    <m/>
    <x v="0"/>
    <m/>
  </r>
  <r>
    <n v="3880"/>
    <x v="0"/>
    <n v="6"/>
    <n v="194"/>
    <n v="1"/>
    <d v="2006-03-15T00:00:00"/>
    <s v="Single Family Dwelling"/>
    <n v="1"/>
    <s v="Churchill Area Neighbors"/>
    <n v="4223178"/>
    <n v="868760"/>
    <m/>
    <m/>
    <s v="ASCEND LLC"/>
    <m/>
    <s v="3160 SUMMIT SKY BLVD"/>
    <x v="5"/>
    <s v="Single-family detached"/>
    <x v="0"/>
    <m/>
    <x v="0"/>
    <m/>
  </r>
  <r>
    <n v="3881"/>
    <x v="0"/>
    <n v="6"/>
    <n v="218"/>
    <n v="1"/>
    <d v="2006-03-16T00:00:00"/>
    <s v="Single Family Dwelling"/>
    <n v="1"/>
    <s v="Cal Young Neighborhood Association"/>
    <n v="4238771"/>
    <n v="892877"/>
    <m/>
    <s v="Watton Design Oswego"/>
    <s v="WALTER THOMAS A"/>
    <m/>
    <s v="2166 KINGFISHER WAY"/>
    <x v="5"/>
    <s v="Single-family detached"/>
    <x v="0"/>
    <m/>
    <x v="0"/>
    <m/>
  </r>
  <r>
    <n v="3882"/>
    <x v="0"/>
    <n v="6"/>
    <n v="529"/>
    <n v="1"/>
    <d v="2006-03-16T00:00:00"/>
    <s v="Single Family Dwelling"/>
    <n v="1"/>
    <s v="River Road Community Organization"/>
    <n v="4226224"/>
    <n v="896908"/>
    <m/>
    <s v="Plan 1BB Grassroots Think"/>
    <s v="CARNAHAN JOSH"/>
    <m/>
    <s v="1115 SKIPPER AVE"/>
    <x v="5"/>
    <s v="Single-family detached"/>
    <x v="0"/>
    <m/>
    <x v="0"/>
    <m/>
  </r>
  <r>
    <n v="3883"/>
    <x v="0"/>
    <n v="6"/>
    <n v="557"/>
    <n v="1"/>
    <d v="2006-03-16T00:00:00"/>
    <s v="Single Family Dwelling"/>
    <n v="1"/>
    <s v="Active Bethel Citizens"/>
    <n v="4215954"/>
    <n v="889214"/>
    <m/>
    <s v="Rockport"/>
    <s v="D R HORTON INC"/>
    <m/>
    <s v="1125 PEASCOD DR"/>
    <x v="5"/>
    <s v="Single-family detached"/>
    <x v="0"/>
    <m/>
    <x v="0"/>
    <m/>
  </r>
  <r>
    <n v="3884"/>
    <x v="0"/>
    <n v="6"/>
    <n v="558"/>
    <n v="1"/>
    <d v="2006-03-16T00:00:00"/>
    <s v="Single Family Dwelling"/>
    <n v="1"/>
    <s v="Active Bethel Citizens"/>
    <n v="4216534"/>
    <n v="889374"/>
    <m/>
    <s v="Stafford"/>
    <s v="D R HORTON INC"/>
    <m/>
    <s v="1164 LUDGATE DR"/>
    <x v="5"/>
    <s v="Single-family detached"/>
    <x v="0"/>
    <m/>
    <x v="0"/>
    <m/>
  </r>
  <r>
    <n v="3885"/>
    <x v="0"/>
    <n v="6"/>
    <n v="559"/>
    <n v="1"/>
    <d v="2006-03-16T00:00:00"/>
    <s v="Single Family Dwelling"/>
    <n v="1"/>
    <s v="Active Bethel Citizens"/>
    <n v="4216436"/>
    <n v="889352"/>
    <m/>
    <s v="Stafford"/>
    <s v="D R HORTON INC"/>
    <m/>
    <s v="1167 THRONE DR"/>
    <x v="5"/>
    <s v="Single-family detached"/>
    <x v="0"/>
    <m/>
    <x v="0"/>
    <m/>
  </r>
  <r>
    <n v="3886"/>
    <x v="0"/>
    <n v="5"/>
    <n v="6166"/>
    <n v="1"/>
    <d v="2006-03-17T00:00:00"/>
    <s v="Single Family Dwelling"/>
    <n v="1"/>
    <s v="Laurel Hill Valley Citizens"/>
    <n v="4249561"/>
    <n v="872617"/>
    <m/>
    <m/>
    <s v="HOPPS AARON &amp; CHOTARD CEVINAH"/>
    <m/>
    <s v="2402 SUNTREK DR"/>
    <x v="5"/>
    <s v="Single-family detached"/>
    <x v="0"/>
    <m/>
    <x v="0"/>
    <m/>
  </r>
  <r>
    <n v="3887"/>
    <x v="0"/>
    <n v="6"/>
    <n v="964"/>
    <n v="1"/>
    <d v="2006-03-17T00:00:00"/>
    <s v="Mfg Home - Not in a Park"/>
    <n v="1"/>
    <s v="Active Bethel Citizens"/>
    <n v="4215480"/>
    <n v="884980"/>
    <m/>
    <m/>
    <s v="MULLER JOSEPH W &amp; FAYE L"/>
    <m/>
    <s v="4975 MORELY LP"/>
    <x v="5"/>
    <s v="Single-family detached"/>
    <x v="0"/>
    <m/>
    <x v="0"/>
    <m/>
  </r>
  <r>
    <n v="3888"/>
    <x v="0"/>
    <n v="6"/>
    <n v="44"/>
    <n v="1"/>
    <d v="2006-03-21T00:00:00"/>
    <s v="Apartment  1-4 Units"/>
    <n v="3"/>
    <s v="Downtown Neighborhood Association"/>
    <n v="4240556"/>
    <n v="877356"/>
    <m/>
    <m/>
    <s v="20LLC"/>
    <m/>
    <s v="1336 HIGH ALY"/>
    <x v="5"/>
    <s v="Two to four units"/>
    <x v="1"/>
    <s v="Confirmed dwellings; 3 proposed apartments, 1 existing."/>
    <x v="1"/>
    <s v="Yes"/>
  </r>
  <r>
    <n v="3889"/>
    <x v="0"/>
    <n v="6"/>
    <n v="402"/>
    <n v="1"/>
    <d v="2006-03-21T00:00:00"/>
    <s v="Single Family Dwelling"/>
    <n v="1"/>
    <s v="Active Bethel Citizens"/>
    <n v="4212136"/>
    <n v="895286"/>
    <m/>
    <m/>
    <s v="TAYLOR BRET &amp; CORINNE"/>
    <m/>
    <s v="2304 OHIO ST"/>
    <x v="5"/>
    <s v="Single-family detached"/>
    <x v="0"/>
    <m/>
    <x v="0"/>
    <m/>
  </r>
  <r>
    <n v="3890"/>
    <x v="0"/>
    <n v="6"/>
    <n v="689"/>
    <n v="1"/>
    <d v="2006-03-21T00:00:00"/>
    <s v="Single Family Dwelling"/>
    <n v="1"/>
    <s v="Active Bethel Citizens"/>
    <n v="4215819"/>
    <n v="889468"/>
    <m/>
    <s v="DR Horton Stafford"/>
    <s v="D R HORTON INC"/>
    <m/>
    <s v="1164 PEASCOD DR"/>
    <x v="5"/>
    <s v="Single-family detached"/>
    <x v="0"/>
    <m/>
    <x v="0"/>
    <m/>
  </r>
  <r>
    <n v="3891"/>
    <x v="0"/>
    <n v="6"/>
    <n v="692"/>
    <n v="1"/>
    <d v="2006-03-21T00:00:00"/>
    <s v="Single Family Dwelling"/>
    <n v="1"/>
    <s v="Active Bethel Citizens"/>
    <n v="4216287"/>
    <n v="889357"/>
    <m/>
    <s v="D R Horton Rockport"/>
    <s v="D R HORTON INC"/>
    <m/>
    <s v="1162 THRONE DR"/>
    <x v="5"/>
    <s v="Single-family detached"/>
    <x v="0"/>
    <m/>
    <x v="0"/>
    <m/>
  </r>
  <r>
    <n v="3892"/>
    <x v="0"/>
    <n v="6"/>
    <n v="693"/>
    <n v="1"/>
    <d v="2006-03-21T00:00:00"/>
    <s v="Single Family Dwelling"/>
    <n v="1"/>
    <s v="Active Bethel Citizens"/>
    <n v="4215816"/>
    <n v="889406"/>
    <m/>
    <s v="D R Horton Rockport"/>
    <s v="D R HORTON INC"/>
    <m/>
    <s v="1158 PEASCOD DR"/>
    <x v="5"/>
    <s v="Single-family detached"/>
    <x v="0"/>
    <m/>
    <x v="0"/>
    <m/>
  </r>
  <r>
    <n v="3893"/>
    <x v="0"/>
    <n v="6"/>
    <n v="561"/>
    <n v="1"/>
    <d v="2006-03-23T00:00:00"/>
    <s v="Single Family Dwelling"/>
    <n v="1"/>
    <s v="Active Bethel Citizens"/>
    <n v="4216665"/>
    <n v="888998"/>
    <m/>
    <s v="Brentwood"/>
    <s v="D R HORTON INC"/>
    <m/>
    <s v="1117 LUDGATE DR"/>
    <x v="5"/>
    <s v="Single-family detached"/>
    <x v="0"/>
    <m/>
    <x v="0"/>
    <m/>
  </r>
  <r>
    <n v="3894"/>
    <x v="0"/>
    <n v="6"/>
    <n v="694"/>
    <n v="1"/>
    <d v="2006-03-23T00:00:00"/>
    <s v="Single Family Dwelling"/>
    <n v="1"/>
    <s v="Active Bethel Citizens"/>
    <n v="4216194"/>
    <n v="889387"/>
    <m/>
    <s v="DR Horton Acadia"/>
    <s v="D R HORTON INC"/>
    <m/>
    <s v="1161 HEATHMAN DR"/>
    <x v="5"/>
    <s v="Single-family detached"/>
    <x v="0"/>
    <m/>
    <x v="0"/>
    <m/>
  </r>
  <r>
    <n v="3895"/>
    <x v="0"/>
    <n v="6"/>
    <n v="695"/>
    <n v="1"/>
    <d v="2006-03-23T00:00:00"/>
    <s v="Single Family Dwelling"/>
    <n v="1"/>
    <s v="Active Bethel Citizens"/>
    <n v="4215814"/>
    <n v="889343"/>
    <m/>
    <s v="DR Horton Acadia"/>
    <s v="D R HORTON INC"/>
    <m/>
    <s v="1150 PEASCOD DR"/>
    <x v="5"/>
    <s v="Single-family detached"/>
    <x v="0"/>
    <m/>
    <x v="0"/>
    <m/>
  </r>
  <r>
    <n v="3896"/>
    <x v="0"/>
    <n v="6"/>
    <n v="219"/>
    <n v="1"/>
    <d v="2006-03-27T00:00:00"/>
    <s v="Single Family Dwelling"/>
    <n v="1"/>
    <s v="Cal Young Neighborhood Association"/>
    <n v="4238768"/>
    <n v="892817"/>
    <m/>
    <s v="Mascord Phoenix 2.0 - 22145"/>
    <s v="WALTER THOMAS A"/>
    <m/>
    <s v="2144 KINGFISHER WAY"/>
    <x v="5"/>
    <s v="Single-family detached"/>
    <x v="0"/>
    <m/>
    <x v="0"/>
    <m/>
  </r>
  <r>
    <n v="3897"/>
    <x v="0"/>
    <n v="6"/>
    <n v="676"/>
    <n v="1"/>
    <d v="2006-03-27T00:00:00"/>
    <s v="Single Family Dwelling"/>
    <n v="1"/>
    <s v="Churchill Area Neighbors"/>
    <n v="4228239"/>
    <n v="870806"/>
    <m/>
    <m/>
    <s v="RELIEF NURSERY"/>
    <m/>
    <s v="2693 SUNCREST AVE"/>
    <x v="5"/>
    <s v="Single-family detached"/>
    <x v="0"/>
    <m/>
    <x v="0"/>
    <m/>
  </r>
  <r>
    <n v="3898"/>
    <x v="0"/>
    <n v="6"/>
    <n v="651"/>
    <n v="1"/>
    <d v="2006-03-28T00:00:00"/>
    <s v="Single Family Dwelling"/>
    <n v="1"/>
    <s v="Santa Clara Community Organization"/>
    <n v="4232352"/>
    <n v="899880"/>
    <m/>
    <m/>
    <s v="HALL DAN"/>
    <m/>
    <s v="2856 TAITO ST"/>
    <x v="5"/>
    <s v="Single-family detached"/>
    <x v="0"/>
    <m/>
    <x v="0"/>
    <m/>
  </r>
  <r>
    <n v="3899"/>
    <x v="0"/>
    <n v="6"/>
    <n v="701"/>
    <n v="1"/>
    <d v="2006-03-28T00:00:00"/>
    <s v="Single Family Dwelling"/>
    <n v="1"/>
    <s v="Churchill Area Neighbors"/>
    <n v="4222870"/>
    <n v="869656"/>
    <m/>
    <m/>
    <s v="ELLIOTT DONALD D"/>
    <m/>
    <s v="3097 SUMMIT SKY BLVD"/>
    <x v="5"/>
    <s v="Single-family detached"/>
    <x v="0"/>
    <m/>
    <x v="0"/>
    <m/>
  </r>
  <r>
    <n v="3900"/>
    <x v="0"/>
    <n v="6"/>
    <n v="547"/>
    <n v="1"/>
    <d v="2006-03-29T00:00:00"/>
    <s v="Single Family Dwelling"/>
    <n v="1"/>
    <s v="Southeast Neighbors"/>
    <n v="4245450"/>
    <n v="862622"/>
    <m/>
    <m/>
    <s v="MCDOUGAL KEITH"/>
    <m/>
    <s v="1415 BARBER DR"/>
    <x v="5"/>
    <s v="Single-family detached"/>
    <x v="0"/>
    <m/>
    <x v="0"/>
    <m/>
  </r>
  <r>
    <n v="3901"/>
    <x v="0"/>
    <n v="6"/>
    <n v="1060"/>
    <n v="1"/>
    <d v="2006-03-29T00:00:00"/>
    <s v="Single Family Dwelling"/>
    <n v="1"/>
    <s v="Santa Clara Community Organization"/>
    <n v="4229911"/>
    <n v="903542"/>
    <m/>
    <m/>
    <s v="MEIGS BENJAMIN A"/>
    <m/>
    <s v="3585 CASTREY ST"/>
    <x v="5"/>
    <s v="Single-family detached"/>
    <x v="0"/>
    <m/>
    <x v="0"/>
    <m/>
  </r>
  <r>
    <n v="3902"/>
    <x v="0"/>
    <n v="5"/>
    <n v="3070"/>
    <n v="1"/>
    <d v="2006-03-31T00:00:00"/>
    <s v="Single Family Dwelling"/>
    <n v="1"/>
    <s v="Southeast Neighbors"/>
    <n v="4241140"/>
    <n v="860114"/>
    <m/>
    <m/>
    <s v="RUTLEDGE CHUCK &amp; LISA"/>
    <m/>
    <s v="5075 ST CLAIR LN"/>
    <x v="5"/>
    <s v="Single-family detached"/>
    <x v="0"/>
    <m/>
    <x v="0"/>
    <m/>
  </r>
  <r>
    <n v="3903"/>
    <x v="0"/>
    <n v="6"/>
    <n v="633"/>
    <n v="1"/>
    <d v="2006-04-03T00:00:00"/>
    <s v="Single Family Dwelling"/>
    <n v="1"/>
    <s v="Santa Clara Community Organization"/>
    <n v="4226486"/>
    <n v="908640"/>
    <m/>
    <s v=" Meadowview-Wiechert"/>
    <s v="BRUCE WIECHERT CUSTOM HOMES"/>
    <m/>
    <s v="154 WILLOW SPRINGS DR"/>
    <x v="5"/>
    <s v="Single-family detached"/>
    <x v="0"/>
    <m/>
    <x v="0"/>
    <m/>
  </r>
  <r>
    <n v="3904"/>
    <x v="0"/>
    <n v="5"/>
    <n v="1879"/>
    <n v="1"/>
    <d v="2006-04-04T00:00:00"/>
    <s v="Apartment  5-19 Units"/>
    <n v="24"/>
    <s v="Active Bethel Citizens"/>
    <n v="4216264"/>
    <n v="885986"/>
    <m/>
    <s v="Heron Meadows"/>
    <s v="CANDLELIGHT PARTNERS LLC"/>
    <m/>
    <s v="630 THRONE DR"/>
    <x v="5"/>
    <s v="Five or more units"/>
    <x v="1"/>
    <s v="Change propose use code from 5-19 to 20+??"/>
    <x v="0"/>
    <m/>
  </r>
  <r>
    <n v="3905"/>
    <x v="0"/>
    <n v="5"/>
    <n v="1880"/>
    <n v="1"/>
    <d v="2006-04-04T00:00:00"/>
    <s v="Apartment  5-19 Units"/>
    <n v="24"/>
    <s v="Active Bethel Citizens"/>
    <n v="4216510"/>
    <n v="885982"/>
    <m/>
    <s v="Heron Meadows"/>
    <s v="CANDLELIGHT PARTNERS LLC"/>
    <m/>
    <s v="590 THRONE DR"/>
    <x v="5"/>
    <s v="Five or more units"/>
    <x v="1"/>
    <s v="Change propose use code from 5-19 to 20+??"/>
    <x v="0"/>
    <m/>
  </r>
  <r>
    <n v="3906"/>
    <x v="0"/>
    <n v="5"/>
    <n v="1881"/>
    <n v="1"/>
    <d v="2006-04-04T00:00:00"/>
    <s v="Apartment  5-19 Units"/>
    <n v="12"/>
    <s v="Active Bethel Citizens"/>
    <n v="4216454"/>
    <n v="886143"/>
    <m/>
    <s v="Heron Meadows"/>
    <s v="CANDLELIGHT PARTNERS LLC"/>
    <m/>
    <s v="555 THRONE DR"/>
    <x v="5"/>
    <s v="Five or more units"/>
    <x v="1"/>
    <m/>
    <x v="0"/>
    <m/>
  </r>
  <r>
    <n v="3907"/>
    <x v="0"/>
    <n v="5"/>
    <n v="1882"/>
    <n v="1"/>
    <d v="2006-04-04T00:00:00"/>
    <s v="Apartment  5-19 Units"/>
    <n v="12"/>
    <s v="Active Bethel Citizens"/>
    <n v="4216597"/>
    <n v="886136"/>
    <m/>
    <s v="Heron Meadows"/>
    <s v="CANDLELIGHT PARTNERS LLC"/>
    <m/>
    <s v="570 THRONE DR"/>
    <x v="5"/>
    <s v="Five or more units"/>
    <x v="1"/>
    <m/>
    <x v="0"/>
    <m/>
  </r>
  <r>
    <n v="3908"/>
    <x v="0"/>
    <n v="5"/>
    <n v="1883"/>
    <n v="1"/>
    <d v="2006-04-04T00:00:00"/>
    <s v="Apartment  5-19 Units"/>
    <n v="12"/>
    <s v="Active Bethel Citizens"/>
    <n v="4216430"/>
    <n v="886321"/>
    <m/>
    <s v="Heron Meadows"/>
    <s v="CANDLELIGHT PARTNERS LLC"/>
    <m/>
    <s v="525 THRONE DR"/>
    <x v="5"/>
    <s v="Five or more units"/>
    <x v="1"/>
    <m/>
    <x v="0"/>
    <m/>
  </r>
  <r>
    <n v="3909"/>
    <x v="0"/>
    <n v="5"/>
    <n v="1884"/>
    <n v="1"/>
    <d v="2006-04-04T00:00:00"/>
    <s v="Apartment  5-19 Units"/>
    <n v="12"/>
    <s v="Active Bethel Citizens"/>
    <n v="4216603"/>
    <n v="886314"/>
    <m/>
    <s v="Heron Meadows"/>
    <s v="CANDLELIGHT PARTNERS LLC"/>
    <m/>
    <s v="550 THRONE DR"/>
    <x v="5"/>
    <s v="Five or more units"/>
    <x v="1"/>
    <m/>
    <x v="0"/>
    <m/>
  </r>
  <r>
    <n v="3910"/>
    <x v="0"/>
    <n v="6"/>
    <n v="545"/>
    <n v="1"/>
    <d v="2006-04-04T00:00:00"/>
    <s v="Single Family Dwelling"/>
    <n v="1"/>
    <s v="River Road Community Organization"/>
    <n v="4233354"/>
    <n v="889804"/>
    <m/>
    <m/>
    <s v="PHAIGH RICH"/>
    <m/>
    <s v="132 E HILLIARD LN"/>
    <x v="5"/>
    <s v="Single-family detached"/>
    <x v="0"/>
    <m/>
    <x v="0"/>
    <m/>
  </r>
  <r>
    <n v="3911"/>
    <x v="0"/>
    <n v="6"/>
    <n v="1464"/>
    <n v="1"/>
    <d v="2006-04-04T00:00:00"/>
    <s v="Mfg Home Park or Court"/>
    <n v="1"/>
    <s v="Active Bethel Citizens"/>
    <n v="4217939"/>
    <n v="886467"/>
    <m/>
    <m/>
    <s v="MOBILE TOWNE WEST INC"/>
    <m/>
    <s v="555 N DANEBO AVE, Unit 26"/>
    <x v="5"/>
    <s v="Single-family detached"/>
    <x v="0"/>
    <m/>
    <x v="0"/>
    <m/>
  </r>
  <r>
    <n v="3912"/>
    <x v="0"/>
    <n v="6"/>
    <n v="688"/>
    <n v="1"/>
    <d v="2006-04-05T00:00:00"/>
    <s v="Single Family Dwelling"/>
    <n v="1"/>
    <s v="Active Bethel Citizens"/>
    <n v="4215957"/>
    <n v="889442"/>
    <m/>
    <s v="DR Horton Westport"/>
    <s v="D R HORTON INC"/>
    <m/>
    <s v="1159 PEASCOD DR"/>
    <x v="5"/>
    <s v="Single-family detached"/>
    <x v="0"/>
    <m/>
    <x v="0"/>
    <m/>
  </r>
  <r>
    <n v="3913"/>
    <x v="0"/>
    <n v="6"/>
    <n v="690"/>
    <n v="1"/>
    <d v="2006-04-05T00:00:00"/>
    <s v="Single Family Dwelling"/>
    <n v="1"/>
    <s v="Active Bethel Citizens"/>
    <n v="4216050"/>
    <n v="889334"/>
    <m/>
    <s v="DR Horton Brentwood"/>
    <s v="D R HORTON INC"/>
    <m/>
    <s v="1154 HEATHMAN DR"/>
    <x v="5"/>
    <s v="Single-family detached"/>
    <x v="0"/>
    <m/>
    <x v="0"/>
    <m/>
  </r>
  <r>
    <n v="3914"/>
    <x v="0"/>
    <n v="6"/>
    <n v="698"/>
    <n v="1"/>
    <d v="2006-04-05T00:00:00"/>
    <s v="Single Family Dwelling"/>
    <n v="1"/>
    <s v="Churchill Area Neighbors"/>
    <n v="4224231"/>
    <n v="870317"/>
    <m/>
    <m/>
    <s v="BREEDEN BROS INC"/>
    <m/>
    <s v="3339 BENTLEY AVE"/>
    <x v="5"/>
    <s v="Single-family detached"/>
    <x v="0"/>
    <m/>
    <x v="0"/>
    <m/>
  </r>
  <r>
    <n v="3915"/>
    <x v="0"/>
    <n v="5"/>
    <n v="4460"/>
    <n v="1"/>
    <d v="2006-04-06T00:00:00"/>
    <s v="Single Family Dwelling"/>
    <n v="1"/>
    <s v="Santa Clara Community Organization"/>
    <n v="4230682"/>
    <n v="901118"/>
    <m/>
    <m/>
    <s v="BRANDON JACK"/>
    <m/>
    <s v="197 RIVER LOOP 1"/>
    <x v="5"/>
    <s v="Single-family detached"/>
    <x v="0"/>
    <m/>
    <x v="0"/>
    <m/>
  </r>
  <r>
    <n v="3916"/>
    <x v="0"/>
    <n v="6"/>
    <n v="696"/>
    <n v="1"/>
    <d v="2006-04-06T00:00:00"/>
    <s v="Single Family Dwelling"/>
    <n v="1"/>
    <s v="Santa Clara Community Organization"/>
    <n v="4223726"/>
    <n v="898158"/>
    <m/>
    <m/>
    <s v="BREEDEN BROS INC--DUPLICATE"/>
    <m/>
    <s v="2464 BORDERS DR"/>
    <x v="5"/>
    <s v="Single-family detached"/>
    <x v="0"/>
    <m/>
    <x v="0"/>
    <m/>
  </r>
  <r>
    <n v="3917"/>
    <x v="0"/>
    <n v="6"/>
    <n v="981"/>
    <n v="1"/>
    <d v="2006-04-06T00:00:00"/>
    <s v="Single Family Dwelling"/>
    <n v="1"/>
    <s v="Santa Clara Community Organization"/>
    <n v="4226991"/>
    <n v="908176"/>
    <m/>
    <m/>
    <s v="FUTURE B HOMES INC"/>
    <m/>
    <s v="70 STONEHAVEN ST"/>
    <x v="5"/>
    <s v="Single-family detached"/>
    <x v="0"/>
    <m/>
    <x v="0"/>
    <m/>
  </r>
  <r>
    <n v="3918"/>
    <x v="0"/>
    <n v="5"/>
    <n v="2810"/>
    <n v="1"/>
    <d v="2006-04-07T00:00:00"/>
    <s v="Single Family Dwelling"/>
    <n v="1"/>
    <s v="Santa Clara Community Organization"/>
    <n v="4223601"/>
    <n v="898307"/>
    <m/>
    <s v="Heitman Oxford"/>
    <s v="HEITMAN CUSTOM HOMES"/>
    <m/>
    <s v="2481 CROWTHER DR"/>
    <x v="5"/>
    <s v="Single-family detached"/>
    <x v="0"/>
    <m/>
    <x v="0"/>
    <m/>
  </r>
  <r>
    <n v="3919"/>
    <x v="0"/>
    <n v="6"/>
    <n v="768"/>
    <n v="1"/>
    <d v="2006-04-07T00:00:00"/>
    <s v="Mfg Home - Not in a Park"/>
    <n v="1"/>
    <s v="Active Bethel Citizens"/>
    <n v="4214172"/>
    <n v="890466"/>
    <m/>
    <s v="West Eugene Village"/>
    <s v="FUQUA HOMES DESIGN CENTER"/>
    <m/>
    <s v="5374 BRIDGEWATER DR"/>
    <x v="5"/>
    <s v="Single-family detached"/>
    <x v="0"/>
    <m/>
    <x v="0"/>
    <m/>
  </r>
  <r>
    <n v="3920"/>
    <x v="0"/>
    <n v="6"/>
    <n v="861"/>
    <n v="1"/>
    <d v="2006-04-07T00:00:00"/>
    <s v="Single Family Dwelling"/>
    <n v="1"/>
    <s v="Santa Clara Community Organization"/>
    <n v="4223644"/>
    <n v="898390"/>
    <m/>
    <s v="Mascord 1146A"/>
    <s v="HEITMAN CUSTOM HOMES"/>
    <m/>
    <s v="1118 WOODEN WAY"/>
    <x v="5"/>
    <s v="Single-family detached"/>
    <x v="0"/>
    <m/>
    <x v="0"/>
    <m/>
  </r>
  <r>
    <n v="3921"/>
    <x v="0"/>
    <n v="5"/>
    <n v="4848"/>
    <n v="1"/>
    <d v="2006-04-10T00:00:00"/>
    <s v="Single Family Dwelling"/>
    <n v="1"/>
    <s v="Southeast Neighbors"/>
    <n v="4241226"/>
    <n v="860876"/>
    <m/>
    <m/>
    <s v="JASPER HILLS CONSTRUCTION"/>
    <m/>
    <s v="4962 FOX HOLLOW RD"/>
    <x v="5"/>
    <s v="Single-family detached"/>
    <x v="0"/>
    <m/>
    <x v="0"/>
    <m/>
  </r>
  <r>
    <n v="3922"/>
    <x v="0"/>
    <n v="6"/>
    <n v="82"/>
    <n v="1"/>
    <d v="2006-04-10T00:00:00"/>
    <s v="Single Family Dwelling"/>
    <n v="1"/>
    <s v="Churchill Area Neighbors"/>
    <n v="4221110"/>
    <n v="873962"/>
    <m/>
    <m/>
    <s v="PADDOCK JAMES"/>
    <m/>
    <s v="2321 ROLLIE LP"/>
    <x v="5"/>
    <s v="Single-family detached"/>
    <x v="0"/>
    <m/>
    <x v="0"/>
    <m/>
  </r>
  <r>
    <n v="3923"/>
    <x v="0"/>
    <n v="6"/>
    <n v="1005"/>
    <n v="1"/>
    <d v="2006-04-10T00:00:00"/>
    <s v="Single Family Dwelling"/>
    <n v="1"/>
    <s v="Active Bethel Citizens"/>
    <n v="4222868"/>
    <n v="891894"/>
    <m/>
    <m/>
    <s v="BRANDT-DRURY J M"/>
    <m/>
    <s v="3809 DOVE LN"/>
    <x v="5"/>
    <s v="Single-family detached"/>
    <x v="0"/>
    <m/>
    <x v="0"/>
    <m/>
  </r>
  <r>
    <n v="3924"/>
    <x v="0"/>
    <n v="6"/>
    <n v="1009"/>
    <n v="1"/>
    <d v="2006-04-10T00:00:00"/>
    <s v="Single Family Dwelling"/>
    <n v="1"/>
    <s v="Santa Clara Community Organization"/>
    <n v="4227048"/>
    <n v="908903"/>
    <m/>
    <m/>
    <s v="BRUCE WIECHERT CUSTOM HOMES"/>
    <m/>
    <s v="49 WILLOW SPRINGS DR"/>
    <x v="5"/>
    <s v="Single-family detached"/>
    <x v="0"/>
    <m/>
    <x v="0"/>
    <m/>
  </r>
  <r>
    <n v="3925"/>
    <x v="0"/>
    <n v="6"/>
    <n v="679"/>
    <n v="1"/>
    <d v="2006-04-11T00:00:00"/>
    <s v="Single Family Dwelling"/>
    <n v="1"/>
    <s v="Southeast Neighbors"/>
    <n v="4246367"/>
    <n v="863208"/>
    <m/>
    <m/>
    <s v="SHARP JEFFREY"/>
    <m/>
    <s v="1848 E 43RD AVE"/>
    <x v="5"/>
    <s v="Single-family detached"/>
    <x v="0"/>
    <m/>
    <x v="0"/>
    <m/>
  </r>
  <r>
    <n v="3926"/>
    <x v="0"/>
    <n v="6"/>
    <n v="1292"/>
    <n v="1"/>
    <d v="2006-04-11T00:00:00"/>
    <s v="Single Family Dwelling"/>
    <n v="1"/>
    <s v="Cal Young Neighborhood Association"/>
    <n v="4243159"/>
    <n v="889916"/>
    <m/>
    <m/>
    <s v="SKELTON NICK"/>
    <m/>
    <s v="1611 GILHAM RD"/>
    <x v="5"/>
    <s v="Single-family detached"/>
    <x v="0"/>
    <m/>
    <x v="0"/>
    <m/>
  </r>
  <r>
    <n v="3927"/>
    <x v="0"/>
    <n v="5"/>
    <n v="5060"/>
    <n v="1"/>
    <d v="2006-04-12T00:00:00"/>
    <s v="Duplex or 2-Family Hs"/>
    <n v="2"/>
    <s v="Northeast Neighbors"/>
    <n v="4246710"/>
    <n v="896610"/>
    <m/>
    <s v="Mascord 4013"/>
    <s v="ROUNDSTONE CONSTRUCTION"/>
    <m/>
    <s v="2592 BELLE TERRA DR"/>
    <x v="5"/>
    <s v="Two to four units"/>
    <x v="1"/>
    <m/>
    <x v="0"/>
    <m/>
  </r>
  <r>
    <n v="3928"/>
    <x v="0"/>
    <n v="6"/>
    <n v="943"/>
    <n v="1"/>
    <d v="2006-04-12T00:00:00"/>
    <s v="Single Family Dwelling"/>
    <n v="1"/>
    <s v="Northeast Neighbors"/>
    <n v="4242764"/>
    <n v="897114"/>
    <m/>
    <s v="newport model 2006"/>
    <s v="MELTEBEKE CONSTRUCTION DBA"/>
    <m/>
    <s v="3120 LAKE CREST DR"/>
    <x v="5"/>
    <s v="Single-family detached"/>
    <x v="0"/>
    <m/>
    <x v="0"/>
    <m/>
  </r>
  <r>
    <n v="3929"/>
    <x v="0"/>
    <n v="6"/>
    <n v="990"/>
    <n v="1"/>
    <d v="2006-04-12T00:00:00"/>
    <s v="Single Family Dwelling"/>
    <n v="1"/>
    <s v="Active Bethel Citizens"/>
    <n v="4216298"/>
    <n v="889683"/>
    <m/>
    <s v="Santa Monica"/>
    <s v="D R HORTON INC"/>
    <m/>
    <s v="1228 THRONE DR"/>
    <x v="5"/>
    <s v="Single-family detached"/>
    <x v="0"/>
    <m/>
    <x v="0"/>
    <m/>
  </r>
  <r>
    <n v="3930"/>
    <x v="0"/>
    <n v="6"/>
    <n v="991"/>
    <n v="1"/>
    <d v="2006-04-12T00:00:00"/>
    <s v="Single Family Dwelling"/>
    <n v="1"/>
    <s v="Active Bethel Citizens"/>
    <n v="4216195"/>
    <n v="889447"/>
    <m/>
    <s v="SANTA MONICA 2452 B"/>
    <s v="D R HORTON INC"/>
    <m/>
    <s v="1169 HEATHMAN DR"/>
    <x v="5"/>
    <s v="Single-family detached"/>
    <x v="0"/>
    <m/>
    <x v="0"/>
    <m/>
  </r>
  <r>
    <n v="3931"/>
    <x v="0"/>
    <n v="6"/>
    <n v="992"/>
    <n v="1"/>
    <d v="2006-04-12T00:00:00"/>
    <s v="Single Family Dwelling"/>
    <n v="1"/>
    <s v="Active Bethel Citizens"/>
    <n v="4216205"/>
    <n v="889744"/>
    <m/>
    <s v="WESTPORT 2054 A"/>
    <s v="D R HORTON INC"/>
    <m/>
    <s v="1197 HEATHMAN DR"/>
    <x v="5"/>
    <s v="Single-family detached"/>
    <x v="0"/>
    <m/>
    <x v="0"/>
    <m/>
  </r>
  <r>
    <n v="3932"/>
    <x v="0"/>
    <n v="6"/>
    <n v="993"/>
    <n v="1"/>
    <d v="2006-04-12T00:00:00"/>
    <s v="Single Family Dwelling"/>
    <n v="1"/>
    <s v="Active Bethel Citizens"/>
    <n v="4215822"/>
    <n v="889592"/>
    <m/>
    <s v="ROCKPORT 1479 A"/>
    <s v="D R HORTON INC"/>
    <m/>
    <s v="1176 PEASCOD DR"/>
    <x v="5"/>
    <s v="Single-family detached"/>
    <x v="0"/>
    <m/>
    <x v="0"/>
    <m/>
  </r>
  <r>
    <n v="3933"/>
    <x v="0"/>
    <n v="5"/>
    <n v="6193"/>
    <n v="1"/>
    <d v="2006-04-13T00:00:00"/>
    <s v="Single Family Dwelling"/>
    <n v="1"/>
    <s v="Santa Clara Community Organization"/>
    <n v="4228857"/>
    <n v="898103"/>
    <m/>
    <m/>
    <s v="CLARKE LAWRENCE E"/>
    <m/>
    <s v="320 EXETER AVE"/>
    <x v="5"/>
    <s v="Single-family detached"/>
    <x v="0"/>
    <m/>
    <x v="0"/>
    <m/>
  </r>
  <r>
    <n v="3934"/>
    <x v="0"/>
    <n v="6"/>
    <n v="416"/>
    <n v="1"/>
    <d v="2006-04-13T00:00:00"/>
    <s v="Single Family Dwelling"/>
    <n v="1"/>
    <s v="Northeast Neighbors"/>
    <n v="4244345"/>
    <n v="896001"/>
    <m/>
    <m/>
    <s v="RICHESON MARSHA"/>
    <m/>
    <s v="2185 CARRIAGE DR"/>
    <x v="5"/>
    <s v="Single-family detached"/>
    <x v="0"/>
    <m/>
    <x v="0"/>
    <m/>
  </r>
  <r>
    <n v="3935"/>
    <x v="0"/>
    <n v="6"/>
    <n v="458"/>
    <n v="1"/>
    <d v="2006-04-13T00:00:00"/>
    <s v="Single Family Dwelling"/>
    <n v="1"/>
    <s v="Fairmount Neighbors"/>
    <n v="4247113"/>
    <n v="876311"/>
    <m/>
    <m/>
    <s v="COGSWELL CURT"/>
    <m/>
    <s v="1530 ORCHARD ALY"/>
    <x v="5"/>
    <s v="Single-family detached"/>
    <x v="0"/>
    <m/>
    <x v="0"/>
    <s v="Yes"/>
  </r>
  <r>
    <n v="3936"/>
    <x v="0"/>
    <n v="6"/>
    <n v="553"/>
    <n v="1"/>
    <d v="2006-04-13T00:00:00"/>
    <s v="Single Family Dwelling"/>
    <n v="1"/>
    <s v="Northeast Neighbors"/>
    <n v="4249126"/>
    <n v="894796"/>
    <m/>
    <s v="B2 Fildago"/>
    <s v="OREGON ESTATES LLC"/>
    <m/>
    <s v="2803 LORD BYRON PL"/>
    <x v="5"/>
    <s v="Single-family detached"/>
    <x v="0"/>
    <m/>
    <x v="0"/>
    <m/>
  </r>
  <r>
    <n v="3937"/>
    <x v="0"/>
    <n v="6"/>
    <n v="961"/>
    <n v="1"/>
    <d v="2006-04-13T00:00:00"/>
    <s v="Single Family Dwelling"/>
    <n v="1"/>
    <s v="Northeast Neighbors"/>
    <n v="4249132"/>
    <n v="895004"/>
    <m/>
    <s v="B3 Vashon"/>
    <s v="OREGON ESTATES LLC"/>
    <m/>
    <s v="2873 LORD BYRON PL"/>
    <x v="5"/>
    <s v="Single-family detached"/>
    <x v="0"/>
    <m/>
    <x v="0"/>
    <m/>
  </r>
  <r>
    <n v="3938"/>
    <x v="0"/>
    <n v="6"/>
    <n v="963"/>
    <n v="1"/>
    <d v="2006-04-13T00:00:00"/>
    <s v="Single Family Dwelling"/>
    <n v="1"/>
    <s v="Northeast Neighbors"/>
    <n v="4249121"/>
    <n v="894761"/>
    <m/>
    <s v="B3 Vashon"/>
    <s v="OREGON ESTATES LLC"/>
    <m/>
    <s v="2795 LORD BYRON PL"/>
    <x v="5"/>
    <s v="Single-family detached"/>
    <x v="0"/>
    <m/>
    <x v="0"/>
    <m/>
  </r>
  <r>
    <n v="3939"/>
    <x v="0"/>
    <n v="6"/>
    <n v="1339"/>
    <n v="1"/>
    <d v="2006-04-13T00:00:00"/>
    <s v="Single Family Dwelling"/>
    <n v="1"/>
    <s v="Santa Clara Community Organization"/>
    <n v="4229537"/>
    <n v="900450"/>
    <m/>
    <m/>
    <s v="SALGADO JOSE &amp; JANEA"/>
    <m/>
    <s v="3002 RIVER RD"/>
    <x v="5"/>
    <s v="Single-family detached"/>
    <x v="0"/>
    <m/>
    <x v="0"/>
    <m/>
  </r>
  <r>
    <n v="3940"/>
    <x v="0"/>
    <n v="6"/>
    <n v="1646"/>
    <n v="1"/>
    <d v="2006-04-13T00:00:00"/>
    <s v="Mfg Home Park or Court"/>
    <n v="1"/>
    <s v="Active Bethel Citizens"/>
    <n v="4220215"/>
    <n v="885248"/>
    <m/>
    <s v="Roosevelt Acres MHP"/>
    <s v="EMERALD LIFESTYLE HOMES"/>
    <m/>
    <s v="4175 FERGUS AVE, Unit 2"/>
    <x v="5"/>
    <s v="Single-family detached"/>
    <x v="0"/>
    <m/>
    <x v="0"/>
    <m/>
  </r>
  <r>
    <n v="3941"/>
    <x v="0"/>
    <n v="6"/>
    <n v="1722"/>
    <n v="1"/>
    <d v="2006-04-14T00:00:00"/>
    <s v="Mfg Home Park or Court"/>
    <n v="1"/>
    <s v="Active Bethel Citizens"/>
    <n v="4217107"/>
    <n v="890608"/>
    <m/>
    <s v="Briarwood"/>
    <s v="EMERALD LIFESTYLE HOMES"/>
    <m/>
    <s v="1400 CANDLELIGHT DR, Unit 116"/>
    <x v="5"/>
    <s v="Single-family detached"/>
    <x v="0"/>
    <m/>
    <x v="0"/>
    <m/>
  </r>
  <r>
    <n v="3942"/>
    <x v="0"/>
    <n v="6"/>
    <n v="1724"/>
    <n v="1"/>
    <d v="2006-04-14T00:00:00"/>
    <s v="Mfg Home Park or Court"/>
    <n v="1"/>
    <s v="Active Bethel Citizens"/>
    <n v="4217107"/>
    <n v="890608"/>
    <m/>
    <s v="Briarwood MHP"/>
    <s v="EMERALD LIFESTYLE HOMES"/>
    <m/>
    <s v="1400 CANDLELIGHT DR, Unit 148"/>
    <x v="5"/>
    <s v="Single-family detached"/>
    <x v="0"/>
    <m/>
    <x v="0"/>
    <m/>
  </r>
  <r>
    <n v="3943"/>
    <x v="0"/>
    <n v="6"/>
    <n v="1124"/>
    <n v="1"/>
    <d v="2006-04-17T00:00:00"/>
    <s v="Single Family Dwelling"/>
    <n v="1"/>
    <s v="Santa Clara Community Organization"/>
    <n v="4223785"/>
    <n v="897983"/>
    <m/>
    <m/>
    <s v="NORDIC HOMES &amp; CONSTRUCTION"/>
    <m/>
    <s v="2444 BORDERS DR"/>
    <x v="5"/>
    <s v="Single-family detached"/>
    <x v="0"/>
    <m/>
    <x v="0"/>
    <m/>
  </r>
  <r>
    <n v="3944"/>
    <x v="0"/>
    <n v="5"/>
    <n v="6159"/>
    <n v="1"/>
    <d v="2006-04-18T00:00:00"/>
    <s v="Single Family Dwelling"/>
    <n v="1"/>
    <s v="Northeast Neighbors"/>
    <n v="4249142"/>
    <n v="895196"/>
    <m/>
    <m/>
    <s v="RUHOFF HOMEBUILDERS INC"/>
    <m/>
    <s v="2931 LORD BYRON PL"/>
    <x v="5"/>
    <s v="Single-family detached"/>
    <x v="0"/>
    <m/>
    <x v="0"/>
    <m/>
  </r>
  <r>
    <n v="3945"/>
    <x v="0"/>
    <n v="5"/>
    <n v="6596"/>
    <n v="1"/>
    <d v="2006-04-18T00:00:00"/>
    <s v="Single Family Dwelling"/>
    <n v="1"/>
    <s v="Northeast Neighbors"/>
    <n v="4249136"/>
    <n v="895166"/>
    <m/>
    <s v="B1 Whidbey"/>
    <s v="RUHOFF HOMEBUILDERS INC"/>
    <m/>
    <s v="2923 LORD BYRON PL"/>
    <x v="5"/>
    <s v="Single-family detached"/>
    <x v="0"/>
    <m/>
    <x v="0"/>
    <m/>
  </r>
  <r>
    <n v="3946"/>
    <x v="0"/>
    <n v="6"/>
    <n v="962"/>
    <n v="1"/>
    <d v="2006-04-18T00:00:00"/>
    <s v="Single Family Dwelling"/>
    <n v="1"/>
    <s v="Northeast Neighbors"/>
    <n v="4249134"/>
    <n v="895128"/>
    <m/>
    <s v="B3 Vashon"/>
    <s v="RUHOFF HOMEBUILDERS INC"/>
    <m/>
    <s v="2915 LORD BYRON PL"/>
    <x v="5"/>
    <s v="Single-family detached"/>
    <x v="0"/>
    <m/>
    <x v="0"/>
    <m/>
  </r>
  <r>
    <n v="3947"/>
    <x v="0"/>
    <n v="6"/>
    <n v="1043"/>
    <n v="1"/>
    <d v="2006-04-18T00:00:00"/>
    <s v="Single Family Dwelling"/>
    <n v="1"/>
    <s v="Northeast Neighbors"/>
    <n v="4249120"/>
    <n v="894637"/>
    <m/>
    <s v="B4 Whidbey"/>
    <s v="WELLER DANIEL E &amp; CHRISTINE T"/>
    <m/>
    <s v="2755 LORD BYRON PL"/>
    <x v="5"/>
    <s v="Single-family detached"/>
    <x v="0"/>
    <m/>
    <x v="0"/>
    <m/>
  </r>
  <r>
    <n v="3948"/>
    <x v="0"/>
    <n v="6"/>
    <n v="1044"/>
    <n v="1"/>
    <d v="2006-04-18T00:00:00"/>
    <s v="Single Family Dwelling"/>
    <n v="1"/>
    <s v="Northeast Neighbors"/>
    <n v="4249133"/>
    <n v="895033"/>
    <m/>
    <s v="B4 Whidbey"/>
    <s v="OREGON ESTATES LLC"/>
    <m/>
    <s v="2883 LORD BYRON PL"/>
    <x v="5"/>
    <s v="Single-family detached"/>
    <x v="0"/>
    <m/>
    <x v="0"/>
    <m/>
  </r>
  <r>
    <n v="3949"/>
    <x v="0"/>
    <n v="6"/>
    <n v="1045"/>
    <n v="1"/>
    <d v="2006-04-18T00:00:00"/>
    <s v="Single Family Dwelling"/>
    <n v="1"/>
    <s v="Northeast Neighbors"/>
    <n v="4249129"/>
    <n v="894883"/>
    <m/>
    <s v="B4 Whidbey"/>
    <s v="OREGON ESTATES LLC"/>
    <m/>
    <s v="2833 LORD BYRON PL"/>
    <x v="5"/>
    <s v="Single-family detached"/>
    <x v="0"/>
    <m/>
    <x v="0"/>
    <m/>
  </r>
  <r>
    <n v="3950"/>
    <x v="0"/>
    <n v="6"/>
    <n v="1230"/>
    <n v="1"/>
    <d v="2006-04-18T00:00:00"/>
    <s v="Single Family Dwelling"/>
    <n v="1"/>
    <s v="Northeast Neighbors"/>
    <n v="4251284"/>
    <n v="893948"/>
    <m/>
    <m/>
    <s v="FUTURE B HOMES INC"/>
    <m/>
    <s v="2609 VALLEY FORGE DR"/>
    <x v="5"/>
    <s v="Single-family detached"/>
    <x v="0"/>
    <m/>
    <x v="0"/>
    <m/>
  </r>
  <r>
    <n v="3951"/>
    <x v="0"/>
    <n v="6"/>
    <n v="1340"/>
    <n v="1"/>
    <d v="2006-04-18T00:00:00"/>
    <s v="Single Family Dwelling"/>
    <n v="1"/>
    <s v="Santa Clara Community Organization"/>
    <n v="4229396"/>
    <n v="900459"/>
    <m/>
    <s v="Plan 7B Grassroots Thinking"/>
    <s v="PETERSON JASON"/>
    <m/>
    <s v="3010 RIVER RD"/>
    <x v="5"/>
    <s v="Single-family detached"/>
    <x v="0"/>
    <m/>
    <x v="0"/>
    <m/>
  </r>
  <r>
    <n v="3952"/>
    <x v="0"/>
    <n v="6"/>
    <n v="1237"/>
    <n v="1"/>
    <d v="2006-04-19T00:00:00"/>
    <s v="Single Family Dwelling"/>
    <n v="1"/>
    <s v="Santa Clara Community Organization"/>
    <n v="4223911"/>
    <n v="897678"/>
    <m/>
    <m/>
    <s v="JORDAN &amp; JORDAN CONSTRUCTION"/>
    <m/>
    <s v="2364 CROWTHER DR"/>
    <x v="5"/>
    <s v="Single-family detached"/>
    <x v="0"/>
    <m/>
    <x v="0"/>
    <m/>
  </r>
  <r>
    <n v="3953"/>
    <x v="0"/>
    <n v="6"/>
    <n v="864"/>
    <n v="1"/>
    <d v="2006-04-20T00:00:00"/>
    <s v="Single Family Dwelling"/>
    <n v="1"/>
    <s v="Santa Clara Community Organization"/>
    <n v="4232114"/>
    <n v="900345"/>
    <m/>
    <m/>
    <s v="HEITMAN CUSTOM HOMES"/>
    <m/>
    <s v="365 LAZY AVE"/>
    <x v="5"/>
    <s v="Single-family detached"/>
    <x v="0"/>
    <m/>
    <x v="0"/>
    <m/>
  </r>
  <r>
    <n v="3954"/>
    <x v="0"/>
    <n v="6"/>
    <n v="1522"/>
    <n v="1"/>
    <d v="2006-04-20T00:00:00"/>
    <s v="Mfg Home - Not in a Park"/>
    <n v="1"/>
    <s v="Active Bethel Citizens"/>
    <n v="4214272"/>
    <n v="890575"/>
    <m/>
    <m/>
    <s v="FUQUA HOMES DESIGN CENTER"/>
    <m/>
    <s v="5343 BRIDGEWATER DR"/>
    <x v="5"/>
    <s v="Single-family detached"/>
    <x v="0"/>
    <m/>
    <x v="0"/>
    <m/>
  </r>
  <r>
    <n v="3955"/>
    <x v="0"/>
    <n v="6"/>
    <n v="1524"/>
    <n v="1"/>
    <d v="2006-04-20T00:00:00"/>
    <s v="Mfg Home - Not in a Park"/>
    <n v="1"/>
    <s v="Active Bethel Citizens"/>
    <n v="4214153"/>
    <n v="890586"/>
    <m/>
    <m/>
    <s v="FUQUA HOMES DESIGN CENTER"/>
    <m/>
    <s v="5385 BRIDGEWATER DR"/>
    <x v="5"/>
    <s v="Single-family detached"/>
    <x v="0"/>
    <m/>
    <x v="0"/>
    <m/>
  </r>
  <r>
    <n v="3956"/>
    <x v="0"/>
    <n v="6"/>
    <n v="817"/>
    <n v="1"/>
    <d v="2006-04-21T00:00:00"/>
    <s v="Single Family Dwelling"/>
    <n v="1"/>
    <s v="Churchill Area Neighbors"/>
    <n v="4223055"/>
    <n v="868957"/>
    <m/>
    <m/>
    <s v="HOLDEN MARK &amp; LIBBY"/>
    <m/>
    <s v="3146 SUMMIT SKY BLVD"/>
    <x v="5"/>
    <s v="Single-family detached"/>
    <x v="0"/>
    <m/>
    <x v="0"/>
    <m/>
  </r>
  <r>
    <n v="3957"/>
    <x v="0"/>
    <n v="6"/>
    <n v="1198"/>
    <n v="1"/>
    <d v="2006-04-21T00:00:00"/>
    <s v="Single Family Dwelling"/>
    <n v="1"/>
    <s v="Santa Clara Community Organization"/>
    <n v="4223523"/>
    <n v="898514"/>
    <m/>
    <m/>
    <s v="TOUCHSTONE DEVELOPMENT"/>
    <m/>
    <s v="1151 WOODEN WAY"/>
    <x v="5"/>
    <s v="Single-family detached"/>
    <x v="0"/>
    <m/>
    <x v="0"/>
    <m/>
  </r>
  <r>
    <n v="3958"/>
    <x v="0"/>
    <n v="6"/>
    <n v="1272"/>
    <n v="1"/>
    <d v="2006-04-21T00:00:00"/>
    <s v="Single Family Dwelling"/>
    <n v="1"/>
    <s v="Active Bethel Citizens"/>
    <n v="4216055"/>
    <n v="889501"/>
    <m/>
    <s v="Rockport 1479"/>
    <s v="D R HORTON INC"/>
    <m/>
    <s v="1170 HEATHMAN DR"/>
    <x v="5"/>
    <s v="Single-family detached"/>
    <x v="0"/>
    <m/>
    <x v="0"/>
    <m/>
  </r>
  <r>
    <n v="3959"/>
    <x v="0"/>
    <n v="6"/>
    <n v="1273"/>
    <n v="1"/>
    <d v="2006-04-21T00:00:00"/>
    <s v="Single Family Dwelling"/>
    <n v="1"/>
    <s v="Active Bethel Citizens"/>
    <n v="4216291"/>
    <n v="889565"/>
    <m/>
    <s v="Rockport 1479"/>
    <s v="D R HORTON INC"/>
    <m/>
    <s v="1196 THRONE DR"/>
    <x v="5"/>
    <s v="Single-family detached"/>
    <x v="0"/>
    <m/>
    <x v="0"/>
    <m/>
  </r>
  <r>
    <n v="3960"/>
    <x v="0"/>
    <n v="6"/>
    <n v="551"/>
    <n v="1"/>
    <d v="2006-04-24T00:00:00"/>
    <s v="Single Family Dwelling"/>
    <n v="1"/>
    <s v="Cal Young Neighborhood Association"/>
    <n v="4239035"/>
    <n v="892771"/>
    <m/>
    <m/>
    <s v="WALTER THOMAS A"/>
    <m/>
    <s v="2110 SPARROW CT"/>
    <x v="5"/>
    <s v="Single-family detached"/>
    <x v="0"/>
    <m/>
    <x v="0"/>
    <m/>
  </r>
  <r>
    <n v="3961"/>
    <x v="0"/>
    <n v="6"/>
    <n v="789"/>
    <n v="1"/>
    <d v="2006-04-24T00:00:00"/>
    <s v="Single Family Dwelling"/>
    <n v="1"/>
    <s v="Santa Clara Community Organization"/>
    <n v="4229170"/>
    <n v="905295"/>
    <m/>
    <s v="The Messina"/>
    <s v="S S D LLC"/>
    <m/>
    <s v="4045 SCOTTDALE ST"/>
    <x v="5"/>
    <s v="Single-family detached"/>
    <x v="0"/>
    <m/>
    <x v="0"/>
    <m/>
  </r>
  <r>
    <n v="3962"/>
    <x v="0"/>
    <n v="6"/>
    <n v="790"/>
    <n v="1"/>
    <d v="2006-04-24T00:00:00"/>
    <s v="Single Family Dwelling"/>
    <n v="1"/>
    <s v="Santa Clara Community Organization"/>
    <n v="4229027"/>
    <n v="905567"/>
    <m/>
    <s v="The Messina"/>
    <s v="S S D LLC"/>
    <m/>
    <s v="4094 SCOTTDALE ST"/>
    <x v="5"/>
    <s v="Single-family detached"/>
    <x v="0"/>
    <m/>
    <x v="0"/>
    <m/>
  </r>
  <r>
    <n v="3963"/>
    <x v="0"/>
    <n v="6"/>
    <n v="791"/>
    <n v="1"/>
    <d v="2006-04-24T00:00:00"/>
    <s v="Single Family Dwelling"/>
    <n v="1"/>
    <s v="Santa Clara Community Organization"/>
    <n v="4229175"/>
    <n v="905429"/>
    <m/>
    <s v="The Messina"/>
    <s v="S S D LLC"/>
    <m/>
    <s v="4065 SCOTTDALE ST"/>
    <x v="5"/>
    <s v="Single-family detached"/>
    <x v="0"/>
    <m/>
    <x v="0"/>
    <m/>
  </r>
  <r>
    <n v="3964"/>
    <x v="0"/>
    <n v="6"/>
    <n v="818"/>
    <n v="1"/>
    <d v="2006-04-24T00:00:00"/>
    <s v="Single Family Dwelling"/>
    <n v="1"/>
    <s v="Santa Clara Community Organization"/>
    <n v="4233400"/>
    <n v="902335"/>
    <m/>
    <m/>
    <s v="OREGON ESTATES LLC"/>
    <m/>
    <s v="3351 PEREGRINE ST"/>
    <x v="5"/>
    <s v="Single-family detached"/>
    <x v="0"/>
    <m/>
    <x v="0"/>
    <m/>
  </r>
  <r>
    <n v="3965"/>
    <x v="0"/>
    <n v="6"/>
    <n v="1031"/>
    <n v="1"/>
    <d v="2006-04-24T00:00:00"/>
    <s v="Single Family Dwelling"/>
    <n v="1"/>
    <s v="Churchill Area Neighbors"/>
    <n v="4223680"/>
    <n v="869665"/>
    <m/>
    <m/>
    <s v="HEITMAN CUSTOM HOMES"/>
    <m/>
    <s v="3985 LOS ALTOS LN"/>
    <x v="5"/>
    <s v="Single-family detached"/>
    <x v="0"/>
    <m/>
    <x v="0"/>
    <m/>
  </r>
  <r>
    <n v="3966"/>
    <x v="0"/>
    <n v="6"/>
    <n v="814"/>
    <n v="1"/>
    <d v="2006-04-25T00:00:00"/>
    <s v="Single Family Dwelling"/>
    <n v="1"/>
    <s v="Cal Young Neighborhood Association"/>
    <n v="4239008"/>
    <n v="892837"/>
    <m/>
    <m/>
    <s v="WALTER THOMAS A"/>
    <m/>
    <s v="2128 SPARROW CT"/>
    <x v="5"/>
    <s v="Single-family detached"/>
    <x v="0"/>
    <m/>
    <x v="0"/>
    <m/>
  </r>
  <r>
    <n v="3967"/>
    <x v="0"/>
    <n v="6"/>
    <n v="940"/>
    <n v="1"/>
    <d v="2006-04-25T00:00:00"/>
    <s v="Single Family Dwelling"/>
    <n v="1"/>
    <s v="Santa Clara Community Organization"/>
    <n v="4228031"/>
    <n v="909141"/>
    <m/>
    <m/>
    <s v="WORMDAHL DEREK"/>
    <m/>
    <s v="4884 SEDONA DR"/>
    <x v="5"/>
    <s v="Single-family detached"/>
    <x v="0"/>
    <m/>
    <x v="0"/>
    <m/>
  </r>
  <r>
    <n v="3968"/>
    <x v="0"/>
    <n v="6"/>
    <n v="969"/>
    <n v="1"/>
    <d v="2006-04-25T00:00:00"/>
    <s v="Single Family Dwelling"/>
    <n v="1"/>
    <s v="Friendly Area Neighbors"/>
    <n v="4233411"/>
    <n v="871347"/>
    <m/>
    <m/>
    <s v="TINDALL BRAD"/>
    <m/>
    <s v="2789 MALIBU WAY"/>
    <x v="5"/>
    <s v="Single-family detached"/>
    <x v="0"/>
    <m/>
    <x v="0"/>
    <m/>
  </r>
  <r>
    <n v="3969"/>
    <x v="0"/>
    <n v="6"/>
    <n v="1004"/>
    <n v="1"/>
    <d v="2006-04-25T00:00:00"/>
    <s v="Single Family Dwelling"/>
    <n v="1"/>
    <s v="Active Bethel Citizens"/>
    <n v="4222865"/>
    <n v="891800"/>
    <m/>
    <m/>
    <s v="BRANDT-DRURY J M"/>
    <m/>
    <s v="3807 DOVE LN"/>
    <x v="5"/>
    <s v="Single-family detached"/>
    <x v="0"/>
    <m/>
    <x v="0"/>
    <m/>
  </r>
  <r>
    <n v="3970"/>
    <x v="0"/>
    <n v="6"/>
    <n v="1269"/>
    <n v="1"/>
    <d v="2006-04-25T00:00:00"/>
    <s v="Single Family Dwelling"/>
    <n v="1"/>
    <s v="Active Bethel Citizens"/>
    <n v="4216197"/>
    <n v="889507"/>
    <m/>
    <s v="Westport 2054"/>
    <s v="D R HORTON INC"/>
    <m/>
    <s v="1175 HEATHMAN DR"/>
    <x v="5"/>
    <s v="Single-family detached"/>
    <x v="0"/>
    <m/>
    <x v="0"/>
    <m/>
  </r>
  <r>
    <n v="3971"/>
    <x v="0"/>
    <n v="6"/>
    <n v="2019"/>
    <n v="1"/>
    <d v="2006-04-25T00:00:00"/>
    <s v="Mfg Home Park or Court"/>
    <n v="1"/>
    <s v="Active Bethel Citizens"/>
    <n v="4214949"/>
    <n v="888055"/>
    <m/>
    <m/>
    <s v="DANELAND MBL HOME PARK LLC"/>
    <m/>
    <s v="1199 N TERRY ST, Unit 106"/>
    <x v="5"/>
    <s v="Single-family detached"/>
    <x v="0"/>
    <m/>
    <x v="0"/>
    <m/>
  </r>
  <r>
    <n v="3972"/>
    <x v="0"/>
    <n v="6"/>
    <n v="916"/>
    <n v="1"/>
    <d v="2006-04-26T00:00:00"/>
    <s v="Secondary Dwelling Unit"/>
    <n v="1"/>
    <s v="South University Neighborhood Association"/>
    <n v="4244814"/>
    <n v="874755"/>
    <m/>
    <m/>
    <s v="BALDWIN KAREN JONES"/>
    <m/>
    <s v="1959 ONYX ST, Unit A"/>
    <x v="5"/>
    <s v="Single-family detached"/>
    <x v="0"/>
    <m/>
    <x v="0"/>
    <s v="Yes"/>
  </r>
  <r>
    <n v="3973"/>
    <x v="0"/>
    <n v="6"/>
    <n v="912"/>
    <n v="1"/>
    <d v="2006-04-27T00:00:00"/>
    <s v="Single Family Dwelling"/>
    <n v="1"/>
    <s v="Southeast Neighbors"/>
    <n v="4245413"/>
    <n v="860183"/>
    <m/>
    <m/>
    <s v="HANSEN JOHN"/>
    <m/>
    <s v="4978 HUNTERS GLEN DR"/>
    <x v="5"/>
    <s v="Single-family detached"/>
    <x v="0"/>
    <m/>
    <x v="0"/>
    <m/>
  </r>
  <r>
    <n v="3974"/>
    <x v="0"/>
    <n v="6"/>
    <n v="1184"/>
    <n v="1"/>
    <d v="2006-04-27T00:00:00"/>
    <s v="Single Family Dwelling"/>
    <n v="1"/>
    <s v="Active Bethel Citizens"/>
    <n v="4214549"/>
    <n v="885472"/>
    <m/>
    <s v="The 1700"/>
    <s v="J L S CUSTOM HOMES"/>
    <m/>
    <s v="568 RABER RD"/>
    <x v="5"/>
    <s v="Single-family detached"/>
    <x v="0"/>
    <m/>
    <x v="0"/>
    <m/>
  </r>
  <r>
    <n v="3975"/>
    <x v="0"/>
    <n v="6"/>
    <n v="857"/>
    <n v="1"/>
    <d v="2006-04-28T00:00:00"/>
    <s v="Single Family Dwelling"/>
    <n v="1"/>
    <s v="Crest Drive Citizens Association"/>
    <n v="4238921"/>
    <n v="869661"/>
    <m/>
    <m/>
    <s v="MORIN BRAD"/>
    <m/>
    <s v="3025 OLIVE ST"/>
    <x v="5"/>
    <s v="Single-family detached"/>
    <x v="0"/>
    <m/>
    <x v="0"/>
    <m/>
  </r>
  <r>
    <n v="3976"/>
    <x v="0"/>
    <n v="6"/>
    <n v="959"/>
    <n v="1"/>
    <d v="2006-05-01T00:00:00"/>
    <s v="Single Family Dwelling"/>
    <n v="1"/>
    <s v="Southeast Neighbors"/>
    <n v="4246678"/>
    <n v="867316"/>
    <m/>
    <m/>
    <s v="WITT PAUL"/>
    <m/>
    <s v="1785 CRAIGMONT AVE"/>
    <x v="5"/>
    <s v="Single-family detached"/>
    <x v="0"/>
    <m/>
    <x v="0"/>
    <m/>
  </r>
  <r>
    <n v="3977"/>
    <x v="0"/>
    <n v="6"/>
    <n v="1431"/>
    <n v="1"/>
    <d v="2006-05-01T00:00:00"/>
    <s v="Mfg Home - Not in a Park"/>
    <n v="1"/>
    <s v="Northeast Neighbors"/>
    <n v="4246266"/>
    <n v="897802"/>
    <m/>
    <m/>
    <s v="SHIRTCLIFF STEVEN RAY &amp; NAOM"/>
    <m/>
    <s v="2473 DALE AVE"/>
    <x v="5"/>
    <s v="Single-family detached"/>
    <x v="0"/>
    <m/>
    <x v="0"/>
    <m/>
  </r>
  <r>
    <n v="3978"/>
    <x v="0"/>
    <n v="6"/>
    <n v="1546"/>
    <n v="1"/>
    <d v="2006-05-01T00:00:00"/>
    <s v="Single Family Dwelling"/>
    <n v="1"/>
    <s v="Santa Clara Community Organization"/>
    <n v="4231931"/>
    <n v="900182"/>
    <m/>
    <m/>
    <s v="REGAL CUSTOM HOMES"/>
    <m/>
    <s v="334 LAZY AVE"/>
    <x v="5"/>
    <s v="Single-family detached"/>
    <x v="0"/>
    <m/>
    <x v="0"/>
    <m/>
  </r>
  <r>
    <n v="3979"/>
    <x v="0"/>
    <n v="6"/>
    <n v="1102"/>
    <n v="1"/>
    <d v="2006-05-02T00:00:00"/>
    <s v="Single Family Dwelling"/>
    <n v="1"/>
    <s v="Northeast Neighbors"/>
    <n v="4250940"/>
    <n v="894324"/>
    <m/>
    <m/>
    <s v="FUTURE B HOMES INC"/>
    <m/>
    <s v="2661 CHESAPEAKE DR"/>
    <x v="5"/>
    <s v="Single-family detached"/>
    <x v="0"/>
    <m/>
    <x v="0"/>
    <m/>
  </r>
  <r>
    <n v="3980"/>
    <x v="0"/>
    <n v="6"/>
    <n v="1322"/>
    <n v="1"/>
    <d v="2006-05-02T00:00:00"/>
    <s v="Single Family Dwelling"/>
    <n v="1"/>
    <s v="Active Bethel Citizens"/>
    <n v="4214179"/>
    <n v="885331"/>
    <m/>
    <s v="The 1700"/>
    <s v="J L S CUSTOM HOMES"/>
    <m/>
    <s v="5486 ANDREA AVE"/>
    <x v="5"/>
    <s v="Single-family detached"/>
    <x v="0"/>
    <m/>
    <x v="0"/>
    <m/>
  </r>
  <r>
    <n v="3981"/>
    <x v="0"/>
    <n v="6"/>
    <n v="1324"/>
    <n v="1"/>
    <d v="2006-05-02T00:00:00"/>
    <s v="Single Family Dwelling"/>
    <n v="1"/>
    <s v="Active Bethel Citizens"/>
    <n v="4214118"/>
    <n v="885252"/>
    <m/>
    <s v="The 1700"/>
    <s v="J L S CUSTOM HOMES"/>
    <m/>
    <s v="5487 PRANZ PL"/>
    <x v="5"/>
    <s v="Single-family detached"/>
    <x v="0"/>
    <m/>
    <x v="0"/>
    <m/>
  </r>
  <r>
    <n v="3982"/>
    <x v="0"/>
    <n v="6"/>
    <n v="758"/>
    <n v="1"/>
    <d v="2006-05-03T00:00:00"/>
    <s v="Mfg Home - Not in a Park"/>
    <n v="1"/>
    <s v="Active Bethel Citizens"/>
    <n v="4214099"/>
    <n v="890482"/>
    <m/>
    <s v="West Eugene Village"/>
    <s v="FUQUA HOMES DESIGN CENTER"/>
    <m/>
    <s v="5342 OLYMPIC CIR"/>
    <x v="5"/>
    <s v="Single-family detached"/>
    <x v="0"/>
    <m/>
    <x v="0"/>
    <m/>
  </r>
  <r>
    <n v="3983"/>
    <x v="0"/>
    <n v="6"/>
    <n v="761"/>
    <n v="1"/>
    <d v="2006-05-03T00:00:00"/>
    <s v="Mfg Home - Not in a Park"/>
    <n v="1"/>
    <s v="Active Bethel Citizens"/>
    <n v="4214307"/>
    <n v="890250"/>
    <m/>
    <s v="West Eugene Village"/>
    <s v="FUQUA HOMES DESIGN CENTER"/>
    <m/>
    <s v="5346 COBBLESTONE LN"/>
    <x v="5"/>
    <s v="Single-family detached"/>
    <x v="0"/>
    <m/>
    <x v="0"/>
    <m/>
  </r>
  <r>
    <n v="3984"/>
    <x v="0"/>
    <n v="6"/>
    <n v="763"/>
    <n v="1"/>
    <d v="2006-05-03T00:00:00"/>
    <s v="Mfg Home - Not in a Park"/>
    <n v="1"/>
    <s v="Active Bethel Citizens"/>
    <n v="4214097"/>
    <n v="890371"/>
    <m/>
    <s v="West Eugene Village"/>
    <s v="FUQUA HOMES DESIGN CENTER"/>
    <m/>
    <s v="5356 OLYMPIC CIR"/>
    <x v="5"/>
    <s v="Single-family detached"/>
    <x v="0"/>
    <m/>
    <x v="0"/>
    <m/>
  </r>
  <r>
    <n v="3985"/>
    <x v="0"/>
    <n v="6"/>
    <n v="766"/>
    <n v="1"/>
    <d v="2006-05-03T00:00:00"/>
    <s v="Mfg Home - Not in a Park"/>
    <n v="1"/>
    <s v="Active Bethel Citizens"/>
    <n v="4214281"/>
    <n v="890452"/>
    <m/>
    <s v="West Eugene Village"/>
    <s v="FUQUA HOMES DESIGN CENTER"/>
    <m/>
    <s v="5332 BRIDGEWATER DR"/>
    <x v="5"/>
    <s v="Single-family detached"/>
    <x v="0"/>
    <m/>
    <x v="0"/>
    <m/>
  </r>
  <r>
    <n v="3986"/>
    <x v="0"/>
    <n v="6"/>
    <n v="1270"/>
    <n v="1"/>
    <d v="2006-05-03T00:00:00"/>
    <s v="Single Family Dwelling"/>
    <n v="1"/>
    <s v="Active Bethel Citizens"/>
    <n v="4216076"/>
    <n v="889700"/>
    <m/>
    <s v="Westport 2054"/>
    <s v="D R HORTON INC"/>
    <m/>
    <s v="4948 HYDE LN"/>
    <x v="5"/>
    <s v="Single-family detached"/>
    <x v="0"/>
    <m/>
    <x v="0"/>
    <m/>
  </r>
  <r>
    <n v="3987"/>
    <x v="0"/>
    <n v="6"/>
    <n v="1271"/>
    <n v="1"/>
    <d v="2006-05-03T00:00:00"/>
    <s v="Single Family Dwelling"/>
    <n v="1"/>
    <s v="Active Bethel Citizens"/>
    <n v="4216300"/>
    <n v="889754"/>
    <m/>
    <s v="Westport 2054"/>
    <s v="D R HORTON INC"/>
    <m/>
    <s v="1238 THRONE DR"/>
    <x v="5"/>
    <s v="Single-family detached"/>
    <x v="0"/>
    <m/>
    <x v="0"/>
    <m/>
  </r>
  <r>
    <n v="3988"/>
    <x v="0"/>
    <n v="6"/>
    <n v="1275"/>
    <n v="1"/>
    <d v="2006-05-03T00:00:00"/>
    <s v="Single Family Dwelling"/>
    <n v="1"/>
    <s v="Active Bethel Citizens"/>
    <n v="4215819"/>
    <n v="889531"/>
    <m/>
    <s v="Brentwood 1840"/>
    <s v="D R HORTON INC"/>
    <m/>
    <s v="1170 PEASCOD DR"/>
    <x v="5"/>
    <s v="Single-family detached"/>
    <x v="0"/>
    <m/>
    <x v="0"/>
    <m/>
  </r>
  <r>
    <n v="3989"/>
    <x v="0"/>
    <n v="6"/>
    <n v="1521"/>
    <n v="1"/>
    <d v="2006-05-03T00:00:00"/>
    <s v="Mfg Home - Not in a Park"/>
    <n v="1"/>
    <s v="Active Bethel Citizens"/>
    <n v="4214338"/>
    <n v="890558"/>
    <m/>
    <m/>
    <s v="FUQUA HOMES DESIGN CENTER"/>
    <m/>
    <s v="5327 BRIDGEWATER DR"/>
    <x v="5"/>
    <s v="Single-family detached"/>
    <x v="0"/>
    <m/>
    <x v="0"/>
    <m/>
  </r>
  <r>
    <n v="3990"/>
    <x v="0"/>
    <n v="6"/>
    <n v="1526"/>
    <n v="1"/>
    <d v="2006-05-03T00:00:00"/>
    <s v="Mfg Home - Not in a Park"/>
    <n v="1"/>
    <s v="Active Bethel Citizens"/>
    <n v="4214134"/>
    <n v="890180"/>
    <m/>
    <m/>
    <s v="FUQUA HOMES DESIGN CENTER"/>
    <m/>
    <s v="5376 OLYMPIC CIR"/>
    <x v="5"/>
    <s v="Single-family detached"/>
    <x v="0"/>
    <m/>
    <x v="0"/>
    <m/>
  </r>
  <r>
    <n v="3991"/>
    <x v="0"/>
    <n v="6"/>
    <n v="1529"/>
    <n v="1"/>
    <d v="2006-05-03T00:00:00"/>
    <s v="Mfg Home - Not in a Park"/>
    <n v="1"/>
    <s v="Active Bethel Citizens"/>
    <n v="4214096"/>
    <n v="890426"/>
    <m/>
    <m/>
    <s v="FUQUA HOMES DESIGN CENTER"/>
    <m/>
    <s v="5348 OLYMPIC CIR"/>
    <x v="5"/>
    <s v="Single-family detached"/>
    <x v="0"/>
    <m/>
    <x v="0"/>
    <m/>
  </r>
  <r>
    <n v="3992"/>
    <x v="0"/>
    <n v="6"/>
    <n v="1533"/>
    <n v="1"/>
    <d v="2006-05-03T00:00:00"/>
    <s v="Mfg Home - Not in a Park"/>
    <n v="1"/>
    <s v="Active Bethel Citizens"/>
    <n v="4214522"/>
    <n v="890376"/>
    <m/>
    <m/>
    <s v="FUQUA HOMES DESIGN CENTER"/>
    <m/>
    <s v="5256 BRIDGEWATER DR"/>
    <x v="5"/>
    <s v="Single-family detached"/>
    <x v="0"/>
    <m/>
    <x v="0"/>
    <m/>
  </r>
  <r>
    <n v="3993"/>
    <x v="0"/>
    <n v="6"/>
    <n v="666"/>
    <n v="1"/>
    <d v="2006-05-04T00:00:00"/>
    <s v="Single Family Dwelling"/>
    <n v="1"/>
    <s v="Southeast Neighbors"/>
    <n v="4246138"/>
    <n v="866254"/>
    <m/>
    <m/>
    <s v="SAUCIER VICTORIA"/>
    <m/>
    <s v="3718 N SHASTA LP"/>
    <x v="5"/>
    <s v="Single-family detached"/>
    <x v="0"/>
    <m/>
    <x v="0"/>
    <m/>
  </r>
  <r>
    <n v="3994"/>
    <x v="0"/>
    <n v="6"/>
    <n v="670"/>
    <n v="1"/>
    <d v="2006-05-04T00:00:00"/>
    <s v="Single Family Dwelling"/>
    <n v="1"/>
    <s v="Southeast Neighbors"/>
    <n v="4246128"/>
    <n v="866303"/>
    <m/>
    <m/>
    <s v="SAUCIER VICTORIA"/>
    <m/>
    <s v="3706 N SHASTA LP"/>
    <x v="5"/>
    <s v="Single-family detached"/>
    <x v="0"/>
    <m/>
    <x v="0"/>
    <m/>
  </r>
  <r>
    <n v="3995"/>
    <x v="0"/>
    <n v="6"/>
    <n v="1148"/>
    <n v="1"/>
    <d v="2006-05-04T00:00:00"/>
    <s v="Single Family Dwelling"/>
    <n v="1"/>
    <s v="River Road Community Organization"/>
    <n v="4230013"/>
    <n v="887307"/>
    <m/>
    <m/>
    <s v="MURPHY TIMOTHY"/>
    <m/>
    <s v="614 FILBERT AVE"/>
    <x v="5"/>
    <s v="Single-family detached"/>
    <x v="0"/>
    <m/>
    <x v="0"/>
    <m/>
  </r>
  <r>
    <n v="3996"/>
    <x v="0"/>
    <n v="6"/>
    <n v="1645"/>
    <n v="1"/>
    <d v="2006-05-04T00:00:00"/>
    <s v="Single Family Dwelling"/>
    <n v="1"/>
    <s v="Cal Young Neighborhood Association"/>
    <n v="4243252"/>
    <n v="889913"/>
    <m/>
    <m/>
    <s v="SMITH DAVID E"/>
    <m/>
    <s v="1591 GILHAM RD"/>
    <x v="5"/>
    <s v="Single-family detached"/>
    <x v="0"/>
    <m/>
    <x v="0"/>
    <m/>
  </r>
  <r>
    <n v="3997"/>
    <x v="0"/>
    <n v="6"/>
    <n v="1670"/>
    <n v="1"/>
    <d v="2006-05-04T00:00:00"/>
    <s v="Single Family Dwelling"/>
    <n v="1"/>
    <s v="Northeast Neighbors"/>
    <n v="4251002"/>
    <n v="894925"/>
    <m/>
    <m/>
    <s v="FUTURE B HOMES INC"/>
    <m/>
    <s v="2699 VALLEY FORGE DR"/>
    <x v="5"/>
    <s v="Single-family detached"/>
    <x v="0"/>
    <m/>
    <x v="0"/>
    <m/>
  </r>
  <r>
    <n v="3998"/>
    <x v="0"/>
    <n v="6"/>
    <n v="1135"/>
    <n v="1"/>
    <d v="2006-05-08T00:00:00"/>
    <s v="Single Family Dwelling"/>
    <n v="1"/>
    <s v="River Road Community Organization"/>
    <n v="4229939"/>
    <n v="887372"/>
    <m/>
    <m/>
    <s v="DICK DALE K"/>
    <m/>
    <s v="620 FILBERT AVE"/>
    <x v="5"/>
    <s v="Single-family detached"/>
    <x v="0"/>
    <m/>
    <x v="0"/>
    <m/>
  </r>
  <r>
    <n v="3999"/>
    <x v="0"/>
    <n v="6"/>
    <n v="1274"/>
    <n v="1"/>
    <d v="2006-05-08T00:00:00"/>
    <s v="Single Family Dwelling"/>
    <n v="1"/>
    <s v="Active Bethel Citizens"/>
    <n v="4215827"/>
    <n v="889718"/>
    <m/>
    <s v="Brentwood 1840"/>
    <s v="D R HORTON INC"/>
    <m/>
    <s v="1190 PEASCOD DR"/>
    <x v="5"/>
    <s v="Single-family detached"/>
    <x v="0"/>
    <m/>
    <x v="0"/>
    <m/>
  </r>
  <r>
    <n v="4000"/>
    <x v="0"/>
    <n v="6"/>
    <n v="1276"/>
    <n v="1"/>
    <d v="2006-05-08T00:00:00"/>
    <s v="Single Family Dwelling"/>
    <n v="1"/>
    <s v="Active Bethel Citizens"/>
    <n v="4215950"/>
    <n v="889851"/>
    <m/>
    <s v="Brentwood 1840"/>
    <s v="D R HORTON INC"/>
    <m/>
    <s v="4989 HYDE LN"/>
    <x v="5"/>
    <s v="Single-family detached"/>
    <x v="0"/>
    <m/>
    <x v="0"/>
    <m/>
  </r>
  <r>
    <n v="4001"/>
    <x v="0"/>
    <n v="6"/>
    <n v="1277"/>
    <n v="1"/>
    <d v="2006-05-08T00:00:00"/>
    <s v="Single Family Dwelling"/>
    <n v="1"/>
    <s v="Active Bethel Citizens"/>
    <n v="4215826"/>
    <n v="889655"/>
    <m/>
    <s v="Acadia 2314"/>
    <s v="D R HORTON INC"/>
    <m/>
    <s v="1184 PEASCOD DR"/>
    <x v="5"/>
    <s v="Single-family detached"/>
    <x v="0"/>
    <m/>
    <x v="0"/>
    <m/>
  </r>
  <r>
    <n v="4002"/>
    <x v="0"/>
    <n v="6"/>
    <n v="1278"/>
    <n v="1"/>
    <d v="2006-05-08T00:00:00"/>
    <s v="Single Family Dwelling"/>
    <n v="1"/>
    <s v="Active Bethel Citizens"/>
    <n v="4215823"/>
    <n v="889791"/>
    <m/>
    <s v="Stafford 2236"/>
    <s v="D R HORTON INC"/>
    <m/>
    <s v="1196 PEASCOD DR"/>
    <x v="5"/>
    <s v="Single-family detached"/>
    <x v="0"/>
    <m/>
    <x v="0"/>
    <m/>
  </r>
  <r>
    <n v="4003"/>
    <x v="0"/>
    <n v="6"/>
    <n v="276"/>
    <n v="1"/>
    <d v="2006-05-09T00:00:00"/>
    <s v="Single Family Dwelling"/>
    <n v="1"/>
    <s v="Southeast Neighbors"/>
    <n v="4246105"/>
    <n v="867786"/>
    <m/>
    <m/>
    <s v="PARAPPILLY LINU &amp; SEBASTIAN"/>
    <m/>
    <s v="1815 CAMEO DR"/>
    <x v="5"/>
    <s v="Single-family detached"/>
    <x v="0"/>
    <m/>
    <x v="0"/>
    <m/>
  </r>
  <r>
    <n v="4004"/>
    <x v="0"/>
    <n v="6"/>
    <n v="815"/>
    <n v="1"/>
    <d v="2006-05-09T00:00:00"/>
    <s v="Single Family Dwelling"/>
    <n v="1"/>
    <s v="Churchill Area Neighbors"/>
    <n v="4224270"/>
    <n v="870014"/>
    <m/>
    <m/>
    <s v="BREEDEN BROS INC"/>
    <m/>
    <s v="3332 BENTLEY AVE"/>
    <x v="5"/>
    <s v="Single-family detached"/>
    <x v="0"/>
    <m/>
    <x v="0"/>
    <m/>
  </r>
  <r>
    <n v="4005"/>
    <x v="0"/>
    <n v="6"/>
    <n v="1057"/>
    <n v="1"/>
    <d v="2006-05-09T00:00:00"/>
    <s v="Single Family Dwelling"/>
    <n v="1"/>
    <s v="Santa Clara Community Organization"/>
    <n v="4222206"/>
    <n v="902255"/>
    <m/>
    <m/>
    <s v="IVERSON &amp; CO INC"/>
    <m/>
    <s v="3420 CABERNET LN"/>
    <x v="5"/>
    <s v="Single-family detached"/>
    <x v="0"/>
    <m/>
    <x v="0"/>
    <m/>
  </r>
  <r>
    <n v="4006"/>
    <x v="0"/>
    <n v="6"/>
    <n v="1379"/>
    <n v="1"/>
    <d v="2006-05-09T00:00:00"/>
    <s v="Duplex or 2-Family Hs"/>
    <n v="2"/>
    <s v="Northeast Neighbors"/>
    <n v="4242640"/>
    <n v="897092"/>
    <m/>
    <s v="Oswalt 2006 Duplex"/>
    <s v="MELTEBEKE CONSTRUCTION DBA"/>
    <m/>
    <s v="3210 LAKEMONT DR"/>
    <x v="5"/>
    <s v="Two to four units"/>
    <x v="1"/>
    <m/>
    <x v="0"/>
    <m/>
  </r>
  <r>
    <n v="4007"/>
    <x v="0"/>
    <n v="6"/>
    <n v="1176"/>
    <n v="1"/>
    <d v="2006-05-11T00:00:00"/>
    <s v="Single Family Dwelling"/>
    <n v="1"/>
    <s v="Churchill Area Neighbors"/>
    <n v="4227908"/>
    <n v="872230"/>
    <m/>
    <m/>
    <s v="UNNO MARK &amp; MEGUMI"/>
    <m/>
    <s v="2630 PARK FOREST DR"/>
    <x v="5"/>
    <s v="Single-family detached"/>
    <x v="0"/>
    <m/>
    <x v="0"/>
    <m/>
  </r>
  <r>
    <n v="4008"/>
    <x v="0"/>
    <n v="6"/>
    <n v="1576"/>
    <n v="1"/>
    <d v="2006-05-11T00:00:00"/>
    <s v="Duplex or 2-Family Hs"/>
    <n v="2"/>
    <s v="Santa Clara Community Organization"/>
    <n v="4232788"/>
    <n v="898366"/>
    <m/>
    <m/>
    <s v="RAKOCZY PAUL &amp; WELKER JACK"/>
    <m/>
    <s v="490 HELEN ST"/>
    <x v="5"/>
    <s v="Two to four units"/>
    <x v="1"/>
    <m/>
    <x v="0"/>
    <m/>
  </r>
  <r>
    <n v="4009"/>
    <x v="0"/>
    <n v="6"/>
    <n v="1186"/>
    <n v="1"/>
    <d v="2006-05-12T00:00:00"/>
    <s v="Single Family Dwelling"/>
    <n v="1"/>
    <s v="Active Bethel Citizens"/>
    <n v="4214552"/>
    <n v="885529"/>
    <m/>
    <s v="The Fir II B"/>
    <s v="J L S CUSTOM HOMES"/>
    <m/>
    <s v="588 RABER RD"/>
    <x v="5"/>
    <s v="Single-family detached"/>
    <x v="0"/>
    <m/>
    <x v="0"/>
    <m/>
  </r>
  <r>
    <n v="4010"/>
    <x v="0"/>
    <n v="6"/>
    <n v="1187"/>
    <n v="1"/>
    <d v="2006-05-12T00:00:00"/>
    <s v="Single Family Dwelling"/>
    <n v="1"/>
    <s v="Active Bethel Citizens"/>
    <n v="4214171"/>
    <n v="885252"/>
    <m/>
    <s v="The Fir II B"/>
    <s v="J L S CUSTOM HOMES"/>
    <m/>
    <s v="5481 PRANZ PL"/>
    <x v="5"/>
    <s v="Single-family detached"/>
    <x v="0"/>
    <m/>
    <x v="0"/>
    <m/>
  </r>
  <r>
    <n v="4011"/>
    <x v="0"/>
    <n v="6"/>
    <n v="1326"/>
    <n v="1"/>
    <d v="2006-05-12T00:00:00"/>
    <s v="Single Family Dwelling"/>
    <n v="1"/>
    <s v="Active Bethel Citizens"/>
    <n v="4214127"/>
    <n v="885540"/>
    <m/>
    <s v="The Fir II B"/>
    <s v="J L S CUSTOM HOMES"/>
    <m/>
    <s v="5490 DEMARCO AVE"/>
    <x v="5"/>
    <s v="Single-family detached"/>
    <x v="0"/>
    <m/>
    <x v="0"/>
    <m/>
  </r>
  <r>
    <n v="4012"/>
    <x v="0"/>
    <n v="6"/>
    <n v="1327"/>
    <n v="1"/>
    <d v="2006-05-12T00:00:00"/>
    <s v="Single Family Dwelling"/>
    <n v="1"/>
    <s v="Active Bethel Citizens"/>
    <n v="4214178"/>
    <n v="885451"/>
    <m/>
    <s v="The Fir II B"/>
    <s v="J L S CUSTOM HOMES"/>
    <m/>
    <s v="5485 ANDREA AVE"/>
    <x v="5"/>
    <s v="Single-family detached"/>
    <x v="0"/>
    <m/>
    <x v="0"/>
    <m/>
  </r>
  <r>
    <n v="4013"/>
    <x v="0"/>
    <n v="6"/>
    <n v="1616"/>
    <n v="1"/>
    <d v="2006-05-12T00:00:00"/>
    <s v="Single Family Dwelling"/>
    <n v="1"/>
    <s v="Active Bethel Citizens"/>
    <n v="4213627"/>
    <n v="885964"/>
    <m/>
    <s v="Cascade"/>
    <s v="HAYDEN ENTERPRISES INC"/>
    <m/>
    <s v="5571 MEHR AVE"/>
    <x v="5"/>
    <s v="Single-family detached"/>
    <x v="0"/>
    <m/>
    <x v="0"/>
    <m/>
  </r>
  <r>
    <n v="4014"/>
    <x v="0"/>
    <n v="6"/>
    <n v="1617"/>
    <n v="1"/>
    <d v="2006-05-12T00:00:00"/>
    <s v="Single Family Dwelling"/>
    <n v="1"/>
    <s v="Active Bethel Citizens"/>
    <n v="4213737"/>
    <n v="885960"/>
    <m/>
    <s v="Cascade"/>
    <s v="HAYDEN ENTERPRISES INC"/>
    <m/>
    <s v="5547 MEHR AVE"/>
    <x v="5"/>
    <s v="Single-family detached"/>
    <x v="0"/>
    <m/>
    <x v="0"/>
    <m/>
  </r>
  <r>
    <n v="4015"/>
    <x v="0"/>
    <n v="6"/>
    <n v="560"/>
    <n v="1"/>
    <d v="2006-05-15T00:00:00"/>
    <s v="Single Family Dwelling"/>
    <n v="1"/>
    <s v="Active Bethel Citizens"/>
    <n v="4216675"/>
    <n v="889472"/>
    <m/>
    <s v="Brentwood"/>
    <s v="D R HORTON INC"/>
    <m/>
    <s v="1179 LUDGATE DR"/>
    <x v="5"/>
    <s v="Single-family detached"/>
    <x v="0"/>
    <m/>
    <x v="0"/>
    <m/>
  </r>
  <r>
    <n v="4016"/>
    <x v="0"/>
    <n v="6"/>
    <n v="1754"/>
    <n v="1"/>
    <d v="2006-05-15T00:00:00"/>
    <s v="Single Family Dwelling"/>
    <n v="1"/>
    <s v="Santa Clara Community Organization"/>
    <n v="4231731"/>
    <n v="899953"/>
    <m/>
    <m/>
    <s v="RUHOFF HOMEBUILDERS INC"/>
    <m/>
    <s v="448 SALTY WAY"/>
    <x v="5"/>
    <s v="Single-family detached"/>
    <x v="0"/>
    <m/>
    <x v="0"/>
    <m/>
  </r>
  <r>
    <n v="4017"/>
    <x v="0"/>
    <n v="6"/>
    <n v="1824"/>
    <n v="1"/>
    <d v="2006-05-15T00:00:00"/>
    <s v="Single Family Dwelling"/>
    <n v="1"/>
    <s v="Active Bethel Citizens"/>
    <n v="4216060"/>
    <n v="889563"/>
    <m/>
    <s v="D R Horton Brentwood"/>
    <s v="D R HORTON INC"/>
    <m/>
    <s v="1180 HEATHMAN DR"/>
    <x v="5"/>
    <s v="Single-family detached"/>
    <x v="0"/>
    <m/>
    <x v="0"/>
    <m/>
  </r>
  <r>
    <n v="4018"/>
    <x v="0"/>
    <n v="6"/>
    <n v="1825"/>
    <n v="1"/>
    <d v="2006-05-15T00:00:00"/>
    <s v="Single Family Dwelling"/>
    <n v="1"/>
    <s v="Active Bethel Citizens"/>
    <n v="4215960"/>
    <n v="889338"/>
    <m/>
    <s v="D R Horton Brentwood"/>
    <s v="LOEWENHEIM JEFFREY A"/>
    <m/>
    <s v="1149 PEASCOD DR"/>
    <x v="5"/>
    <s v="Single-family detached"/>
    <x v="0"/>
    <m/>
    <x v="0"/>
    <m/>
  </r>
  <r>
    <n v="4019"/>
    <x v="0"/>
    <n v="6"/>
    <n v="1998"/>
    <n v="1"/>
    <d v="2006-05-15T00:00:00"/>
    <s v="Single Family Dwelling"/>
    <n v="1"/>
    <s v="Active Bethel Citizens"/>
    <n v="4216442"/>
    <n v="889422"/>
    <m/>
    <s v="Brentwood"/>
    <s v="D R HORTON INC"/>
    <m/>
    <s v="1173 THRONE DR"/>
    <x v="5"/>
    <s v="Single-family detached"/>
    <x v="0"/>
    <m/>
    <x v="0"/>
    <m/>
  </r>
  <r>
    <n v="4020"/>
    <x v="0"/>
    <n v="6"/>
    <n v="2241"/>
    <n v="1"/>
    <d v="2006-05-15T00:00:00"/>
    <s v="Mfg Home Park or Court"/>
    <n v="1"/>
    <s v="Active Bethel Citizens"/>
    <n v="4223257"/>
    <n v="891406"/>
    <m/>
    <s v="Lakewood Park"/>
    <s v="LAKEWOOD PARK INC"/>
    <m/>
    <s v="1800 LAKEWOOD CT, Unit 64"/>
    <x v="5"/>
    <s v="Single-family detached"/>
    <x v="0"/>
    <m/>
    <x v="0"/>
    <m/>
  </r>
  <r>
    <n v="4021"/>
    <x v="0"/>
    <n v="6"/>
    <n v="909"/>
    <n v="1"/>
    <d v="2006-05-16T00:00:00"/>
    <s v="Single Family Dwelling"/>
    <n v="1"/>
    <s v="Cal Young Neighborhood Association"/>
    <n v="4239407"/>
    <n v="888539"/>
    <m/>
    <m/>
    <s v="MOODY JOHN T"/>
    <m/>
    <s v="1281 BRICKLEY RD"/>
    <x v="5"/>
    <s v="Single-family detached"/>
    <x v="0"/>
    <m/>
    <x v="0"/>
    <m/>
  </r>
  <r>
    <n v="4022"/>
    <x v="0"/>
    <n v="6"/>
    <n v="1200"/>
    <n v="1"/>
    <d v="2006-05-16T00:00:00"/>
    <s v="Single Family Dwelling"/>
    <n v="1"/>
    <s v="Santa Clara Community Organization"/>
    <n v="4223502"/>
    <n v="898830"/>
    <m/>
    <m/>
    <s v="GANSEN CONSTRUCTION"/>
    <m/>
    <s v="2629 CROWTHER DR"/>
    <x v="5"/>
    <s v="Single-family detached"/>
    <x v="0"/>
    <m/>
    <x v="0"/>
    <m/>
  </r>
  <r>
    <n v="4023"/>
    <x v="0"/>
    <n v="6"/>
    <n v="1764"/>
    <n v="1"/>
    <d v="2006-05-16T00:00:00"/>
    <s v="Single Family Dwelling"/>
    <n v="1"/>
    <s v="Northeast Neighbors"/>
    <n v="4249149"/>
    <n v="895443"/>
    <m/>
    <s v="crescent village"/>
    <s v="RUHOFF HOMEBUILDERS INC"/>
    <m/>
    <s v="2993 LORD BYRON PL"/>
    <x v="5"/>
    <s v="Single-family detached"/>
    <x v="0"/>
    <m/>
    <x v="0"/>
    <m/>
  </r>
  <r>
    <n v="4024"/>
    <x v="0"/>
    <n v="5"/>
    <n v="2635"/>
    <n v="1"/>
    <d v="2006-05-17T00:00:00"/>
    <s v="Single Family Dwelling"/>
    <n v="1"/>
    <s v="Laurel Hill Valley Citizens"/>
    <n v="4251326"/>
    <n v="871049"/>
    <m/>
    <m/>
    <s v="DAFFE WALTER &amp; LINDA"/>
    <m/>
    <s v="2716 BRACKENFERN RD"/>
    <x v="5"/>
    <s v="Single-family detached"/>
    <x v="0"/>
    <m/>
    <x v="0"/>
    <m/>
  </r>
  <r>
    <n v="4025"/>
    <x v="0"/>
    <n v="6"/>
    <n v="1488"/>
    <n v="1"/>
    <d v="2006-05-17T00:00:00"/>
    <s v="Single Family Dwelling"/>
    <n v="1"/>
    <s v="Active Bethel Citizens"/>
    <n v="4216206"/>
    <n v="889683"/>
    <m/>
    <s v="D R Horton Stafford"/>
    <s v="D R HORTON INC"/>
    <m/>
    <s v="1191 HEATHMAN DR"/>
    <x v="5"/>
    <s v="Single-family detached"/>
    <x v="0"/>
    <m/>
    <x v="0"/>
    <m/>
  </r>
  <r>
    <n v="4026"/>
    <x v="0"/>
    <n v="6"/>
    <n v="1490"/>
    <n v="1"/>
    <d v="2006-05-17T00:00:00"/>
    <s v="Single Family Dwelling"/>
    <n v="1"/>
    <s v="Active Bethel Citizens"/>
    <n v="4216016"/>
    <n v="889702"/>
    <m/>
    <s v="Home Model : ACADIA"/>
    <s v="D R HORTON INC"/>
    <m/>
    <s v="4964 HYDE LN"/>
    <x v="5"/>
    <s v="Single-family detached"/>
    <x v="0"/>
    <m/>
    <x v="0"/>
    <m/>
  </r>
  <r>
    <n v="4027"/>
    <x v="0"/>
    <n v="6"/>
    <n v="1491"/>
    <n v="1"/>
    <d v="2006-05-17T00:00:00"/>
    <s v="Single Family Dwelling"/>
    <n v="1"/>
    <s v="Active Bethel Citizens"/>
    <n v="4216057"/>
    <n v="889440"/>
    <m/>
    <s v="D R Horton Stafford"/>
    <s v="D R HORTON INC"/>
    <m/>
    <s v="1164 HEATHMAN DR"/>
    <x v="5"/>
    <s v="Single-family detached"/>
    <x v="0"/>
    <m/>
    <x v="0"/>
    <m/>
  </r>
  <r>
    <n v="4028"/>
    <x v="0"/>
    <n v="6"/>
    <n v="1492"/>
    <n v="1"/>
    <d v="2006-05-17T00:00:00"/>
    <s v="Single Family Dwelling"/>
    <n v="1"/>
    <s v="Active Bethel Citizens"/>
    <n v="4216289"/>
    <n v="889495"/>
    <m/>
    <s v="D R Horton Stafford"/>
    <s v="D R HORTON INC"/>
    <m/>
    <s v="1182 THRONE DR"/>
    <x v="5"/>
    <s v="Single-family detached"/>
    <x v="0"/>
    <m/>
    <x v="0"/>
    <m/>
  </r>
  <r>
    <n v="4029"/>
    <x v="0"/>
    <n v="6"/>
    <n v="1494"/>
    <n v="1"/>
    <d v="2006-05-17T00:00:00"/>
    <s v="Single Family Dwelling"/>
    <n v="1"/>
    <s v="Active Bethel Citizens"/>
    <n v="4215964"/>
    <n v="889504"/>
    <m/>
    <s v="Home Model : ACADIA"/>
    <s v="D R HORTON INC"/>
    <m/>
    <s v="1163 PEASCOD DR"/>
    <x v="5"/>
    <s v="Single-family detached"/>
    <x v="0"/>
    <m/>
    <x v="0"/>
    <m/>
  </r>
  <r>
    <n v="4030"/>
    <x v="0"/>
    <n v="6"/>
    <n v="1495"/>
    <n v="1"/>
    <d v="2006-05-17T00:00:00"/>
    <s v="Single Family Dwelling"/>
    <n v="1"/>
    <s v="Active Bethel Citizens"/>
    <n v="4216220"/>
    <n v="889816"/>
    <m/>
    <s v="Home Model : BRENTWOOD"/>
    <s v="D R HORTON INC"/>
    <m/>
    <s v="4878 AVALON ST"/>
    <x v="5"/>
    <s v="Single-family detached"/>
    <x v="0"/>
    <m/>
    <x v="0"/>
    <m/>
  </r>
  <r>
    <n v="4031"/>
    <x v="0"/>
    <n v="6"/>
    <n v="1319"/>
    <n v="1"/>
    <d v="2006-05-18T00:00:00"/>
    <s v="Single Family Dwelling"/>
    <n v="1"/>
    <s v="Active Bethel Citizens"/>
    <n v="4214121"/>
    <n v="885333"/>
    <m/>
    <s v="Plan 2162"/>
    <s v="J L S CUSTOM HOMES"/>
    <m/>
    <s v="5490 ANDREA AVE"/>
    <x v="5"/>
    <s v="Single-family detached"/>
    <x v="0"/>
    <m/>
    <x v="0"/>
    <m/>
  </r>
  <r>
    <n v="4032"/>
    <x v="0"/>
    <n v="6"/>
    <n v="1614"/>
    <n v="1"/>
    <d v="2006-05-18T00:00:00"/>
    <s v="Single Family Dwelling"/>
    <n v="1"/>
    <s v="Santa Clara Community Organization"/>
    <n v="4222133"/>
    <n v="903610"/>
    <m/>
    <s v="Grass Roots Thinking - Plan 1A"/>
    <s v="LAUBE MICHAEL"/>
    <m/>
    <s v="1280 IRVINGTON DR"/>
    <x v="5"/>
    <s v="Single-family detached"/>
    <x v="0"/>
    <m/>
    <x v="0"/>
    <m/>
  </r>
  <r>
    <n v="4033"/>
    <x v="0"/>
    <n v="6"/>
    <n v="1671"/>
    <n v="1"/>
    <d v="2006-05-19T00:00:00"/>
    <s v="Single Family Dwelling"/>
    <n v="1"/>
    <s v="Cal Young Neighborhood Association"/>
    <n v="4243325"/>
    <n v="889902"/>
    <m/>
    <m/>
    <s v="SMITH DAVID E"/>
    <m/>
    <s v="1583 GILHAM RD"/>
    <x v="5"/>
    <s v="Single-family detached"/>
    <x v="0"/>
    <m/>
    <x v="0"/>
    <m/>
  </r>
  <r>
    <n v="4034"/>
    <x v="0"/>
    <n v="6"/>
    <n v="2018"/>
    <n v="1"/>
    <d v="2006-05-19T00:00:00"/>
    <s v="Mfg Home - Not in a Park"/>
    <n v="1"/>
    <s v="Laurel Hill Valley Citizens"/>
    <n v="4250478"/>
    <n v="874721"/>
    <m/>
    <m/>
    <s v="MERRILL NANCY L"/>
    <m/>
    <s v="1851 RIVERVIEW ST"/>
    <x v="5"/>
    <s v="Single-family detached"/>
    <x v="0"/>
    <m/>
    <x v="0"/>
    <m/>
  </r>
  <r>
    <n v="4035"/>
    <x v="0"/>
    <n v="6"/>
    <n v="2075"/>
    <n v="1"/>
    <d v="2006-05-22T00:00:00"/>
    <s v="Mfg Home - Not in a Park"/>
    <n v="1"/>
    <s v="Active Bethel Citizens"/>
    <n v="4214245"/>
    <n v="890176"/>
    <m/>
    <s v="West Eugene Village"/>
    <s v="FUQUA HOMES DESIGN CENTER"/>
    <m/>
    <s v="5384 OLYMPIC CIR"/>
    <x v="5"/>
    <s v="Single-family detached"/>
    <x v="0"/>
    <m/>
    <x v="0"/>
    <m/>
  </r>
  <r>
    <n v="4036"/>
    <x v="0"/>
    <n v="6"/>
    <n v="2076"/>
    <n v="1"/>
    <d v="2006-05-22T00:00:00"/>
    <s v="Mfg Home - Not in a Park"/>
    <n v="1"/>
    <s v="Active Bethel Citizens"/>
    <n v="4214425"/>
    <n v="890220"/>
    <m/>
    <s v="West Eugene Village"/>
    <s v="FUQUA HOMES DESIGN CENTER"/>
    <m/>
    <s v="5331 COBBLESTONE LN"/>
    <x v="5"/>
    <s v="Single-family detached"/>
    <x v="0"/>
    <m/>
    <x v="0"/>
    <m/>
  </r>
  <r>
    <n v="4037"/>
    <x v="0"/>
    <n v="6"/>
    <n v="2077"/>
    <n v="1"/>
    <d v="2006-05-22T00:00:00"/>
    <s v="Mfg Home - Not in a Park"/>
    <n v="1"/>
    <s v="Active Bethel Citizens"/>
    <n v="4214190"/>
    <n v="890176"/>
    <m/>
    <s v="West Eugene Village"/>
    <s v="FUQUA HOMES DESIGN CENTER"/>
    <m/>
    <s v="5380 OLYMPIC CIR"/>
    <x v="5"/>
    <s v="Single-family detached"/>
    <x v="0"/>
    <m/>
    <x v="0"/>
    <m/>
  </r>
  <r>
    <n v="4038"/>
    <x v="0"/>
    <n v="6"/>
    <n v="2079"/>
    <n v="1"/>
    <d v="2006-05-22T00:00:00"/>
    <s v="Mfg Home - Not in a Park"/>
    <n v="1"/>
    <s v="Active Bethel Citizens"/>
    <n v="4214469"/>
    <n v="890384"/>
    <m/>
    <s v="West Eugene Village"/>
    <s v="FUQUA HOMES DESIGN CENTER"/>
    <m/>
    <s v="5268 BRIDGEWATER DR"/>
    <x v="5"/>
    <s v="Single-family detached"/>
    <x v="0"/>
    <m/>
    <x v="0"/>
    <m/>
  </r>
  <r>
    <n v="4039"/>
    <x v="0"/>
    <n v="6"/>
    <n v="2253"/>
    <n v="1"/>
    <d v="2006-05-23T00:00:00"/>
    <s v="Single Family Dwelling"/>
    <n v="1"/>
    <s v="Northeast Neighbors"/>
    <n v="4249111"/>
    <n v="894515"/>
    <m/>
    <s v="B3 Vashon"/>
    <s v="RUHOFF HOMEBUILDERS INC"/>
    <m/>
    <s v="2715 LORD BYRON PL"/>
    <x v="5"/>
    <s v="Single-family detached"/>
    <x v="0"/>
    <m/>
    <x v="0"/>
    <m/>
  </r>
  <r>
    <n v="4040"/>
    <x v="0"/>
    <n v="6"/>
    <n v="2254"/>
    <n v="1"/>
    <d v="2006-05-23T00:00:00"/>
    <s v="Single Family Dwelling"/>
    <n v="1"/>
    <s v="Northeast Neighbors"/>
    <n v="4249140"/>
    <n v="895347"/>
    <m/>
    <s v="B3 Vashon"/>
    <s v="RUHOFF HOMEBUILDERS INC"/>
    <m/>
    <s v="2969 LORD BYRON PL"/>
    <x v="5"/>
    <s v="Single-family detached"/>
    <x v="0"/>
    <m/>
    <x v="0"/>
    <m/>
  </r>
  <r>
    <n v="4041"/>
    <x v="0"/>
    <n v="6"/>
    <n v="2289"/>
    <n v="1"/>
    <d v="2006-05-23T00:00:00"/>
    <s v="Single Family Dwelling"/>
    <n v="1"/>
    <s v="Northeast Neighbors"/>
    <n v="4249142"/>
    <n v="895383"/>
    <m/>
    <s v="B1 Whidbey"/>
    <s v="RUHOFF HOMEBUILDERS INC"/>
    <m/>
    <s v="2977 LORD BYRON PL"/>
    <x v="5"/>
    <s v="Single-family detached"/>
    <x v="0"/>
    <m/>
    <x v="0"/>
    <m/>
  </r>
  <r>
    <n v="4042"/>
    <x v="0"/>
    <n v="6"/>
    <n v="1806"/>
    <n v="1"/>
    <d v="2006-05-24T00:00:00"/>
    <s v="Single Family Dwelling"/>
    <n v="1"/>
    <s v="Santa Clara Community Organization"/>
    <n v="4223980"/>
    <n v="897674"/>
    <m/>
    <s v="Heitman Kace 1146A"/>
    <s v="HEITMAN CUSTOM HOMES"/>
    <m/>
    <s v="2356 CROWTHER DR"/>
    <x v="5"/>
    <s v="Single-family detached"/>
    <x v="0"/>
    <m/>
    <x v="0"/>
    <m/>
  </r>
  <r>
    <n v="4043"/>
    <x v="0"/>
    <n v="6"/>
    <n v="1618"/>
    <n v="1"/>
    <d v="2006-05-25T00:00:00"/>
    <s v="Single Family Dwelling"/>
    <n v="1"/>
    <s v="Active Bethel Citizens"/>
    <n v="4213683"/>
    <n v="885962"/>
    <m/>
    <s v="Alderwood"/>
    <s v="HAYDEN ENTERPRISES INC"/>
    <m/>
    <s v="5559 MEHR AVE"/>
    <x v="5"/>
    <s v="Single-family detached"/>
    <x v="0"/>
    <m/>
    <x v="0"/>
    <m/>
  </r>
  <r>
    <n v="4044"/>
    <x v="0"/>
    <n v="6"/>
    <n v="1814"/>
    <n v="1"/>
    <d v="2006-05-26T00:00:00"/>
    <s v="Single Family Dwelling"/>
    <n v="1"/>
    <s v="Northeast Neighbors"/>
    <n v="4250871"/>
    <n v="894784"/>
    <m/>
    <m/>
    <s v="ANSLOW &amp; DEGENEAULT"/>
    <m/>
    <s v="2694 VALLEY FORGE DR"/>
    <x v="5"/>
    <s v="Single-family detached"/>
    <x v="0"/>
    <m/>
    <x v="0"/>
    <m/>
  </r>
  <r>
    <n v="4045"/>
    <x v="0"/>
    <n v="5"/>
    <n v="4499"/>
    <n v="1"/>
    <d v="2006-05-30T00:00:00"/>
    <s v="Single Family Dwelling"/>
    <n v="1"/>
    <s v="Santa Clara Community Organization"/>
    <n v="4230680"/>
    <n v="901202"/>
    <m/>
    <m/>
    <s v="BRANDON JACK"/>
    <m/>
    <s v="195 RIVER LOOP 1"/>
    <x v="5"/>
    <s v="Single-family detached"/>
    <x v="0"/>
    <m/>
    <x v="0"/>
    <m/>
  </r>
  <r>
    <n v="4046"/>
    <x v="0"/>
    <n v="6"/>
    <n v="1266"/>
    <n v="1"/>
    <d v="2006-05-31T00:00:00"/>
    <s v="Single Family Dwelling"/>
    <n v="1"/>
    <s v="Active Bethel Citizens"/>
    <n v="4215969"/>
    <n v="889629"/>
    <m/>
    <s v="Westport 2054"/>
    <s v="D R HORTON INC"/>
    <m/>
    <s v="1189 PEASCOD DR"/>
    <x v="5"/>
    <s v="Single-family detached"/>
    <x v="0"/>
    <m/>
    <x v="0"/>
    <m/>
  </r>
  <r>
    <n v="4047"/>
    <x v="0"/>
    <n v="6"/>
    <n v="1493"/>
    <n v="1"/>
    <d v="2006-05-31T00:00:00"/>
    <s v="Single Family Dwelling"/>
    <n v="1"/>
    <s v="Active Bethel Citizens"/>
    <n v="4216202"/>
    <n v="889570"/>
    <m/>
    <s v="Home Model : ACADIA"/>
    <s v="D R HORTON INC"/>
    <m/>
    <s v="1183 HEATHMAN DR"/>
    <x v="5"/>
    <s v="Single-family detached"/>
    <x v="0"/>
    <m/>
    <x v="0"/>
    <m/>
  </r>
  <r>
    <n v="4048"/>
    <x v="0"/>
    <n v="6"/>
    <n v="1496"/>
    <n v="1"/>
    <d v="2006-05-31T00:00:00"/>
    <s v="Single Family Dwelling"/>
    <n v="1"/>
    <s v="Active Bethel Citizens"/>
    <n v="4216301"/>
    <n v="889826"/>
    <m/>
    <s v="Home Model : ROCKPORT"/>
    <s v="D R HORTON INC"/>
    <m/>
    <s v="1252 THRONE DR"/>
    <x v="5"/>
    <s v="Single-family detached"/>
    <x v="0"/>
    <m/>
    <x v="0"/>
    <m/>
  </r>
  <r>
    <n v="4049"/>
    <x v="0"/>
    <n v="6"/>
    <n v="1497"/>
    <n v="1"/>
    <d v="2006-05-31T00:00:00"/>
    <s v="Single Family Dwelling"/>
    <n v="1"/>
    <s v="Active Bethel Citizens"/>
    <n v="4215956"/>
    <n v="889705"/>
    <m/>
    <s v="Home Model : ROCKPORT"/>
    <s v="D R HORTON INC"/>
    <m/>
    <s v="4988 HYDE LN"/>
    <x v="5"/>
    <s v="Single-family detached"/>
    <x v="0"/>
    <m/>
    <x v="0"/>
    <m/>
  </r>
  <r>
    <n v="4050"/>
    <x v="0"/>
    <n v="6"/>
    <n v="1985"/>
    <n v="1"/>
    <d v="2006-05-31T00:00:00"/>
    <s v="Single Family Dwelling"/>
    <n v="1"/>
    <s v="Cal Young Neighborhood Association"/>
    <n v="4238973"/>
    <n v="892999"/>
    <m/>
    <m/>
    <s v="WALTER CUSTOM HOMES"/>
    <m/>
    <s v="1148 CEDAR RIDGE DR"/>
    <x v="5"/>
    <s v="Single-family detached"/>
    <x v="0"/>
    <m/>
    <x v="0"/>
    <m/>
  </r>
  <r>
    <n v="4051"/>
    <x v="0"/>
    <n v="6"/>
    <n v="1993"/>
    <n v="1"/>
    <d v="2006-05-31T00:00:00"/>
    <s v="Single Family Dwelling"/>
    <n v="1"/>
    <s v="Active Bethel Citizens"/>
    <n v="4216524"/>
    <n v="889692"/>
    <m/>
    <s v="Westport"/>
    <s v="D R HORTON INC"/>
    <m/>
    <s v="4855 HIGHBURY LN"/>
    <x v="5"/>
    <s v="Single-family detached"/>
    <x v="0"/>
    <m/>
    <x v="0"/>
    <m/>
  </r>
  <r>
    <n v="4052"/>
    <x v="0"/>
    <n v="6"/>
    <n v="1994"/>
    <n v="1"/>
    <d v="2006-05-31T00:00:00"/>
    <s v="Single Family Dwelling"/>
    <n v="1"/>
    <s v="Active Bethel Citizens"/>
    <n v="4216535"/>
    <n v="889434"/>
    <m/>
    <s v="Rockport"/>
    <s v="D R HORTON INC"/>
    <m/>
    <s v="1172 LUDGATE DR"/>
    <x v="5"/>
    <s v="Single-family detached"/>
    <x v="0"/>
    <m/>
    <x v="0"/>
    <m/>
  </r>
  <r>
    <n v="4053"/>
    <x v="0"/>
    <n v="6"/>
    <n v="1995"/>
    <n v="1"/>
    <d v="2006-05-31T00:00:00"/>
    <s v="Single Family Dwelling"/>
    <n v="1"/>
    <s v="Active Bethel Citizens"/>
    <n v="4216538"/>
    <n v="889496"/>
    <m/>
    <s v="Santa Monica"/>
    <s v="D R HORTON INC"/>
    <m/>
    <s v="1178 LUDGATE DR"/>
    <x v="5"/>
    <s v="Single-family detached"/>
    <x v="0"/>
    <m/>
    <x v="0"/>
    <m/>
  </r>
  <r>
    <n v="4054"/>
    <x v="0"/>
    <n v="6"/>
    <n v="1996"/>
    <n v="1"/>
    <d v="2006-05-31T00:00:00"/>
    <s v="Single Family Dwelling"/>
    <n v="1"/>
    <s v="Active Bethel Citizens"/>
    <n v="4216450"/>
    <n v="889748"/>
    <m/>
    <s v="Acadia"/>
    <s v="D R HORTON INC"/>
    <m/>
    <s v="1249 THRONE DR"/>
    <x v="5"/>
    <s v="Single-family detached"/>
    <x v="0"/>
    <m/>
    <x v="0"/>
    <m/>
  </r>
  <r>
    <n v="4055"/>
    <x v="0"/>
    <n v="6"/>
    <n v="1997"/>
    <n v="1"/>
    <d v="2006-05-31T00:00:00"/>
    <s v="Single Family Dwelling"/>
    <n v="1"/>
    <s v="Active Bethel Citizens"/>
    <n v="4216443"/>
    <n v="889491"/>
    <m/>
    <s v="Acadia"/>
    <s v="D R HORTON INC"/>
    <m/>
    <s v="1185 THRONE DR"/>
    <x v="5"/>
    <s v="Single-family detached"/>
    <x v="0"/>
    <m/>
    <x v="0"/>
    <m/>
  </r>
  <r>
    <n v="4056"/>
    <x v="0"/>
    <n v="6"/>
    <n v="1999"/>
    <n v="1"/>
    <d v="2006-05-31T00:00:00"/>
    <s v="Single Family Dwelling"/>
    <n v="1"/>
    <s v="Active Bethel Citizens"/>
    <n v="4216525"/>
    <n v="889797"/>
    <m/>
    <s v="Brentwood"/>
    <s v="D R HORTON INC"/>
    <m/>
    <s v="4828 AVALON ST"/>
    <x v="5"/>
    <s v="Single-family detached"/>
    <x v="0"/>
    <m/>
    <x v="0"/>
    <m/>
  </r>
  <r>
    <n v="4057"/>
    <x v="0"/>
    <n v="6"/>
    <n v="2000"/>
    <n v="1"/>
    <d v="2006-05-31T00:00:00"/>
    <s v="Single Family Dwelling"/>
    <n v="1"/>
    <s v="Active Bethel Citizens"/>
    <n v="4216448"/>
    <n v="889679"/>
    <m/>
    <s v="Brentwood"/>
    <s v="D R HORTON INC"/>
    <m/>
    <s v="1235 THRONE DR"/>
    <x v="5"/>
    <s v="Single-family detached"/>
    <x v="0"/>
    <m/>
    <x v="0"/>
    <m/>
  </r>
  <r>
    <n v="4058"/>
    <x v="0"/>
    <n v="6"/>
    <n v="2002"/>
    <n v="1"/>
    <d v="2006-05-31T00:00:00"/>
    <s v="Single Family Dwelling"/>
    <n v="1"/>
    <s v="Active Bethel Citizens"/>
    <n v="4216538"/>
    <n v="889557"/>
    <m/>
    <s v="Stafford"/>
    <s v="D R HORTON INC"/>
    <m/>
    <s v="1184 LUDGATE DR"/>
    <x v="5"/>
    <s v="Single-family detached"/>
    <x v="0"/>
    <m/>
    <x v="0"/>
    <m/>
  </r>
  <r>
    <n v="4059"/>
    <x v="0"/>
    <n v="6"/>
    <n v="1104"/>
    <n v="1"/>
    <d v="2006-06-01T00:00:00"/>
    <s v="Duplex or 2-Family Hs"/>
    <n v="8"/>
    <s v="West University Neighbors"/>
    <n v="4242040"/>
    <n v="876391"/>
    <s v="Condo, Row or Townhouse"/>
    <m/>
    <s v="SERENITY LANE HEALTH SRVICES"/>
    <m/>
    <s v="1585 PATTERSON ST"/>
    <x v="5"/>
    <s v="Single-family attached"/>
    <x v="1"/>
    <s v="Appears from aerial photo that this is a rowhouse, on it's own lot. It doesn't seem to be a duplex. Possibly change proposed use code to condo, rowhouse?"/>
    <x v="1"/>
    <s v="Yes"/>
  </r>
  <r>
    <n v="4060"/>
    <x v="0"/>
    <n v="6"/>
    <n v="1154"/>
    <n v="1"/>
    <d v="2006-06-01T00:00:00"/>
    <s v="Single Family Dwelling"/>
    <n v="1"/>
    <s v="Harlow Neighbors"/>
    <n v="4249302"/>
    <n v="885267"/>
    <m/>
    <s v="Mascord 2228Amodify"/>
    <s v="WALKER TRACY"/>
    <m/>
    <s v="520 HONEYSUCKLE LN"/>
    <x v="5"/>
    <s v="Single-family detached"/>
    <x v="0"/>
    <m/>
    <x v="0"/>
    <m/>
  </r>
  <r>
    <n v="4061"/>
    <x v="0"/>
    <n v="6"/>
    <n v="1156"/>
    <n v="1"/>
    <d v="2006-06-01T00:00:00"/>
    <s v="Single Family Dwelling"/>
    <n v="1"/>
    <s v="Harlow Neighbors"/>
    <n v="4249361"/>
    <n v="885274"/>
    <m/>
    <m/>
    <s v="WALKER TRACY"/>
    <m/>
    <s v="522 HONEYSUCKLE LN"/>
    <x v="5"/>
    <s v="Single-family detached"/>
    <x v="0"/>
    <m/>
    <x v="0"/>
    <m/>
  </r>
  <r>
    <n v="4062"/>
    <x v="0"/>
    <n v="6"/>
    <n v="1194"/>
    <n v="1"/>
    <d v="2006-06-01T00:00:00"/>
    <s v="Single Family Dwelling"/>
    <n v="1"/>
    <s v="Santa Clara Community Organization"/>
    <n v="4232801"/>
    <n v="898980"/>
    <m/>
    <m/>
    <s v="TAIT BRUCE"/>
    <m/>
    <s v="2710 ECHO LN"/>
    <x v="5"/>
    <s v="Single-family detached"/>
    <x v="0"/>
    <m/>
    <x v="0"/>
    <m/>
  </r>
  <r>
    <n v="4063"/>
    <x v="0"/>
    <n v="6"/>
    <n v="1803"/>
    <n v="1"/>
    <d v="2006-06-01T00:00:00"/>
    <s v="Single Family Dwelling"/>
    <n v="1"/>
    <s v="Northeast Neighbors"/>
    <n v="4242912"/>
    <n v="901108"/>
    <m/>
    <m/>
    <s v="RUHOFF HOMEBUILDERS INC"/>
    <m/>
    <s v="3962 MIRROR POND WAY"/>
    <x v="5"/>
    <s v="Single-family detached"/>
    <x v="0"/>
    <m/>
    <x v="0"/>
    <m/>
  </r>
  <r>
    <n v="4064"/>
    <x v="0"/>
    <n v="6"/>
    <n v="1928"/>
    <n v="1"/>
    <d v="2006-06-01T00:00:00"/>
    <s v="Single Family Dwelling"/>
    <n v="1"/>
    <s v="Santa Clara Community Organization"/>
    <n v="4223360"/>
    <n v="898583"/>
    <m/>
    <m/>
    <s v="HEITMAN CUSTOM HOMES"/>
    <m/>
    <s v="2532 CROWTHER DR"/>
    <x v="5"/>
    <s v="Single-family detached"/>
    <x v="0"/>
    <m/>
    <x v="0"/>
    <m/>
  </r>
  <r>
    <n v="4065"/>
    <x v="0"/>
    <n v="6"/>
    <n v="1929"/>
    <n v="1"/>
    <d v="2006-06-01T00:00:00"/>
    <s v="Single Family Dwelling"/>
    <n v="1"/>
    <s v="Santa Clara Community Organization"/>
    <n v="4223301"/>
    <n v="898765"/>
    <m/>
    <m/>
    <s v="HEITMAN CUSTOM HOMES"/>
    <m/>
    <s v="2568 CROWTHER DR"/>
    <x v="5"/>
    <s v="Single-family detached"/>
    <x v="0"/>
    <m/>
    <x v="0"/>
    <m/>
  </r>
  <r>
    <n v="4066"/>
    <x v="0"/>
    <n v="6"/>
    <n v="2050"/>
    <n v="1"/>
    <d v="2006-06-01T00:00:00"/>
    <s v="Single Family Dwelling"/>
    <n v="1"/>
    <s v="Northeast Neighbors"/>
    <n v="4250786"/>
    <n v="894105"/>
    <m/>
    <m/>
    <s v="FUTURE B HOMES INC"/>
    <m/>
    <s v="2624 CHESAPEAKE DR"/>
    <x v="5"/>
    <s v="Single-family detached"/>
    <x v="0"/>
    <m/>
    <x v="0"/>
    <m/>
  </r>
  <r>
    <n v="4067"/>
    <x v="0"/>
    <n v="6"/>
    <n v="2060"/>
    <n v="1"/>
    <d v="2006-06-01T00:00:00"/>
    <s v="Single Family Dwelling"/>
    <n v="1"/>
    <s v="Northeast Neighbors"/>
    <n v="4249127"/>
    <n v="894733"/>
    <m/>
    <s v="A3 Maybeck"/>
    <s v="OREGON ESTATES LLC"/>
    <m/>
    <s v="2785 LORD BYRON PL"/>
    <x v="5"/>
    <s v="Single-family detached"/>
    <x v="0"/>
    <m/>
    <x v="0"/>
    <m/>
  </r>
  <r>
    <n v="4068"/>
    <x v="0"/>
    <n v="6"/>
    <n v="2061"/>
    <n v="1"/>
    <d v="2006-06-01T00:00:00"/>
    <s v="Single Family Dwelling"/>
    <n v="1"/>
    <s v="Northeast Neighbors"/>
    <n v="4249130"/>
    <n v="894855"/>
    <m/>
    <s v="A3 Maybeck"/>
    <s v="OREGON ESTATES LLC"/>
    <m/>
    <s v="2823 LORD BYRON PL"/>
    <x v="5"/>
    <s v="Single-family detached"/>
    <x v="0"/>
    <m/>
    <x v="0"/>
    <m/>
  </r>
  <r>
    <n v="4069"/>
    <x v="0"/>
    <n v="6"/>
    <n v="2068"/>
    <n v="1"/>
    <d v="2006-06-01T00:00:00"/>
    <s v="Single Family Dwelling"/>
    <n v="1"/>
    <s v="Southeast Neighbors"/>
    <n v="4247896"/>
    <n v="861536"/>
    <m/>
    <m/>
    <s v="LEE STEVEN W &amp; SALLY A"/>
    <m/>
    <s v="4635 SPRING BLVD"/>
    <x v="5"/>
    <s v="Single-family detached"/>
    <x v="0"/>
    <m/>
    <x v="0"/>
    <m/>
  </r>
  <r>
    <n v="4070"/>
    <x v="0"/>
    <n v="6"/>
    <n v="2096"/>
    <n v="1"/>
    <d v="2006-06-01T00:00:00"/>
    <s v="Single Family Dwelling"/>
    <n v="1"/>
    <s v="Santa Clara Community Organization"/>
    <n v="4223288"/>
    <n v="898825"/>
    <m/>
    <s v="Mascord 22145 Cascade ANG eng"/>
    <s v="HEITMAN CUSTOM HOMES"/>
    <m/>
    <s v="2580 CROWTHER DR"/>
    <x v="5"/>
    <s v="Single-family detached"/>
    <x v="0"/>
    <m/>
    <x v="0"/>
    <m/>
  </r>
  <r>
    <n v="4071"/>
    <x v="0"/>
    <n v="6"/>
    <n v="2098"/>
    <n v="1"/>
    <d v="2006-06-01T00:00:00"/>
    <s v="Single Family Dwelling"/>
    <n v="1"/>
    <s v="Santa Clara Community Organization"/>
    <n v="4223495"/>
    <n v="898599"/>
    <m/>
    <s v="Mascord 22145 Cascade ANG eng"/>
    <s v="HEITMAN CUSTOM HOMES"/>
    <m/>
    <s v="1150 SERENA WAY"/>
    <x v="5"/>
    <s v="Single-family detached"/>
    <x v="0"/>
    <m/>
    <x v="0"/>
    <m/>
  </r>
  <r>
    <n v="4072"/>
    <x v="0"/>
    <n v="6"/>
    <n v="2258"/>
    <n v="1"/>
    <d v="2006-06-01T00:00:00"/>
    <s v="Single Family Dwelling"/>
    <n v="1"/>
    <s v="Northeast Neighbors"/>
    <n v="4249133"/>
    <n v="894978"/>
    <m/>
    <s v="A4 Voysey"/>
    <s v="OREGON ESTATES LLC"/>
    <m/>
    <s v="2863 LORD BYRON PL"/>
    <x v="5"/>
    <s v="Single-family detached"/>
    <x v="0"/>
    <m/>
    <x v="0"/>
    <m/>
  </r>
  <r>
    <n v="4073"/>
    <x v="0"/>
    <n v="6"/>
    <n v="2095"/>
    <n v="1"/>
    <d v="2006-06-02T00:00:00"/>
    <s v="Single Family Dwelling"/>
    <n v="1"/>
    <s v="Crest Drive Citizens Association"/>
    <n v="4236296"/>
    <n v="870162"/>
    <m/>
    <m/>
    <s v="WALKER CAROLYN LENGKONG"/>
    <m/>
    <s v="2987 FRIENDLY ST"/>
    <x v="5"/>
    <s v="Single-family detached"/>
    <x v="0"/>
    <m/>
    <x v="0"/>
    <m/>
  </r>
  <r>
    <n v="4074"/>
    <x v="0"/>
    <n v="6"/>
    <n v="1957"/>
    <n v="1"/>
    <d v="2006-06-06T00:00:00"/>
    <s v="Single Family Dwelling"/>
    <n v="1"/>
    <s v="Fairmount Neighbors"/>
    <n v="4247912"/>
    <n v="875133"/>
    <m/>
    <m/>
    <s v="SCHAEFER CLARK A"/>
    <m/>
    <s v="190 SUNSET ALY"/>
    <x v="5"/>
    <s v="Single-family detached"/>
    <x v="0"/>
    <m/>
    <x v="0"/>
    <s v="Yes"/>
  </r>
  <r>
    <n v="4075"/>
    <x v="0"/>
    <n v="6"/>
    <n v="2048"/>
    <n v="1"/>
    <d v="2006-06-06T00:00:00"/>
    <s v="Single Family Dwelling"/>
    <n v="1"/>
    <s v="Churchill Area Neighbors"/>
    <n v="4223555"/>
    <n v="868346"/>
    <m/>
    <m/>
    <s v="BRIAN MURRY HOMES"/>
    <m/>
    <s v="3248 TIBURON LN"/>
    <x v="5"/>
    <s v="Single-family detached"/>
    <x v="0"/>
    <m/>
    <x v="0"/>
    <m/>
  </r>
  <r>
    <n v="4076"/>
    <x v="0"/>
    <n v="6"/>
    <n v="2161"/>
    <n v="1"/>
    <d v="2006-06-06T00:00:00"/>
    <s v="Single Family Dwelling"/>
    <n v="1"/>
    <s v="Santa Clara Community Organization"/>
    <n v="4226916"/>
    <n v="908176"/>
    <m/>
    <m/>
    <s v="FUTURE B HOMES INC"/>
    <m/>
    <s v="76 STONEHAVEN ST"/>
    <x v="5"/>
    <s v="Single-family detached"/>
    <x v="0"/>
    <m/>
    <x v="0"/>
    <m/>
  </r>
  <r>
    <n v="4077"/>
    <x v="0"/>
    <n v="6"/>
    <n v="1481"/>
    <n v="1"/>
    <d v="2006-06-07T00:00:00"/>
    <s v="Mfg Home - Not in a Park"/>
    <n v="1"/>
    <s v="Northeast Neighbors"/>
    <n v="4249124"/>
    <n v="897231"/>
    <m/>
    <m/>
    <s v="SEXTON DALE P"/>
    <m/>
    <s v="210 HILL VIEW LANE 1"/>
    <x v="5"/>
    <s v="Single-family detached"/>
    <x v="0"/>
    <m/>
    <x v="0"/>
    <m/>
  </r>
  <r>
    <n v="4078"/>
    <x v="0"/>
    <n v="6"/>
    <n v="1753"/>
    <n v="1"/>
    <d v="2006-06-07T00:00:00"/>
    <s v="Single Family Dwelling"/>
    <n v="1"/>
    <s v="Cal Young Neighborhood Association"/>
    <n v="4239033"/>
    <n v="893158"/>
    <m/>
    <m/>
    <s v="WALTER THOMAS A"/>
    <m/>
    <s v="1163 CEDAR RIDGE DR"/>
    <x v="5"/>
    <s v="Single-family detached"/>
    <x v="0"/>
    <m/>
    <x v="0"/>
    <m/>
  </r>
  <r>
    <n v="4079"/>
    <x v="0"/>
    <n v="6"/>
    <n v="2255"/>
    <n v="1"/>
    <d v="2006-06-07T00:00:00"/>
    <s v="Single Family Dwelling"/>
    <n v="1"/>
    <s v="Santa Clara Community Organization"/>
    <n v="4232011"/>
    <n v="900182"/>
    <m/>
    <m/>
    <s v="CRESCENT HOMES INC"/>
    <m/>
    <s v="344 LAZY AVE"/>
    <x v="5"/>
    <s v="Single-family detached"/>
    <x v="0"/>
    <m/>
    <x v="0"/>
    <m/>
  </r>
  <r>
    <n v="4080"/>
    <x v="0"/>
    <n v="6"/>
    <n v="1810"/>
    <n v="1"/>
    <d v="2006-06-08T00:00:00"/>
    <s v="Single Family Dwelling"/>
    <n v="1"/>
    <s v="Northeast Neighbors"/>
    <n v="4242544"/>
    <n v="897301"/>
    <m/>
    <m/>
    <s v="MELTEBEKE DAVID"/>
    <m/>
    <s v="3241 LAKE GLENN DR"/>
    <x v="5"/>
    <s v="Single-family detached"/>
    <x v="0"/>
    <m/>
    <x v="0"/>
    <m/>
  </r>
  <r>
    <n v="4081"/>
    <x v="0"/>
    <n v="6"/>
    <n v="2040"/>
    <n v="1"/>
    <d v="2006-06-08T00:00:00"/>
    <s v="Mfg Home Park or Court"/>
    <n v="1"/>
    <s v="Active Bethel Citizens"/>
    <n v="4215055"/>
    <n v="891734"/>
    <m/>
    <m/>
    <s v="SUN HOMES"/>
    <m/>
    <s v="1699 N TERRY ST, Unit 228"/>
    <x v="5"/>
    <s v="Single-family detached"/>
    <x v="0"/>
    <m/>
    <x v="0"/>
    <m/>
  </r>
  <r>
    <n v="4082"/>
    <x v="0"/>
    <n v="6"/>
    <n v="2041"/>
    <n v="1"/>
    <d v="2006-06-08T00:00:00"/>
    <s v="Mfg Home Park or Court"/>
    <n v="1"/>
    <s v="Active Bethel Citizens"/>
    <n v="4215055"/>
    <n v="891734"/>
    <m/>
    <m/>
    <s v="SUN HOMES"/>
    <m/>
    <s v="1699 N TERRY ST, Unit 374"/>
    <x v="5"/>
    <s v="Single-family detached"/>
    <x v="0"/>
    <m/>
    <x v="0"/>
    <m/>
  </r>
  <r>
    <n v="4083"/>
    <x v="0"/>
    <n v="6"/>
    <n v="2042"/>
    <n v="1"/>
    <d v="2006-06-08T00:00:00"/>
    <s v="Mfg Home Park or Court"/>
    <n v="1"/>
    <s v="Active Bethel Citizens"/>
    <n v="4215055"/>
    <n v="891734"/>
    <m/>
    <m/>
    <s v="SUN HOMES"/>
    <m/>
    <s v="1699 N TERRY ST, Unit 256"/>
    <x v="5"/>
    <s v="Single-family detached"/>
    <x v="0"/>
    <m/>
    <x v="0"/>
    <m/>
  </r>
  <r>
    <n v="4084"/>
    <x v="0"/>
    <n v="6"/>
    <n v="2043"/>
    <n v="1"/>
    <d v="2006-06-08T00:00:00"/>
    <s v="Mfg Home Park or Court"/>
    <n v="1"/>
    <s v="Active Bethel Citizens"/>
    <n v="4215055"/>
    <n v="891734"/>
    <m/>
    <m/>
    <s v="SUN HOMES"/>
    <m/>
    <s v="1699 N TERRY ST, Unit 179"/>
    <x v="5"/>
    <s v="Single-family detached"/>
    <x v="0"/>
    <m/>
    <x v="0"/>
    <m/>
  </r>
  <r>
    <n v="4085"/>
    <x v="0"/>
    <n v="6"/>
    <n v="2044"/>
    <n v="1"/>
    <d v="2006-06-08T00:00:00"/>
    <s v="Mfg Home Park or Court"/>
    <n v="1"/>
    <s v="Active Bethel Citizens"/>
    <n v="4215055"/>
    <n v="891734"/>
    <m/>
    <m/>
    <s v="SUN HOMES"/>
    <m/>
    <s v="1699 N TERRY ST, Unit 316"/>
    <x v="5"/>
    <s v="Single-family detached"/>
    <x v="0"/>
    <m/>
    <x v="0"/>
    <m/>
  </r>
  <r>
    <n v="4086"/>
    <x v="0"/>
    <n v="6"/>
    <n v="1185"/>
    <n v="1"/>
    <d v="2006-06-09T00:00:00"/>
    <s v="Single Family Dwelling"/>
    <n v="1"/>
    <s v="Active Bethel Citizens"/>
    <n v="4214160"/>
    <n v="885128"/>
    <m/>
    <s v="The Fir - 1844 Model"/>
    <s v="J L S CUSTOM HOMES"/>
    <m/>
    <s v="5482 PRANZ PL"/>
    <x v="5"/>
    <s v="Single-family detached"/>
    <x v="0"/>
    <m/>
    <x v="0"/>
    <m/>
  </r>
  <r>
    <n v="4087"/>
    <x v="0"/>
    <n v="6"/>
    <n v="1320"/>
    <n v="1"/>
    <d v="2006-06-09T00:00:00"/>
    <s v="Single Family Dwelling"/>
    <n v="1"/>
    <s v="Active Bethel Citizens"/>
    <n v="4214125"/>
    <n v="885454"/>
    <m/>
    <s v="The Fir - 1844 Model"/>
    <s v="J L S CUSTOM HOMES"/>
    <m/>
    <s v="5491 ANDREA AVE"/>
    <x v="5"/>
    <s v="Single-family detached"/>
    <x v="0"/>
    <m/>
    <x v="0"/>
    <m/>
  </r>
  <r>
    <n v="4088"/>
    <x v="0"/>
    <n v="6"/>
    <n v="27"/>
    <n v="1"/>
    <d v="2006-06-12T00:00:00"/>
    <s v="Duplex or 2-Family Hs"/>
    <n v="2"/>
    <s v="Jefferson Westside Neighbors"/>
    <n v="4233683"/>
    <n v="878198"/>
    <m/>
    <m/>
    <s v="DREAMCRAFTERS LLC"/>
    <m/>
    <s v="1473 W 12TH AVE"/>
    <x v="5"/>
    <s v="Two to four units"/>
    <x v="1"/>
    <m/>
    <x v="0"/>
    <m/>
  </r>
  <r>
    <n v="4089"/>
    <x v="0"/>
    <n v="6"/>
    <n v="1579"/>
    <n v="1"/>
    <d v="2006-06-12T00:00:00"/>
    <s v="Single Family Dwelling"/>
    <n v="1"/>
    <s v="Santa Clara Community Organization"/>
    <n v="4231851"/>
    <n v="900178"/>
    <m/>
    <m/>
    <s v="HEITMAN CUSTOM HOMES"/>
    <m/>
    <s v="310 LAZY AVE"/>
    <x v="5"/>
    <s v="Single-family detached"/>
    <x v="0"/>
    <m/>
    <x v="0"/>
    <m/>
  </r>
  <r>
    <n v="4090"/>
    <x v="0"/>
    <n v="6"/>
    <n v="1619"/>
    <n v="1"/>
    <d v="2006-06-12T00:00:00"/>
    <s v="Single Family Dwelling"/>
    <n v="1"/>
    <s v="Active Bethel Citizens"/>
    <n v="4213574"/>
    <n v="885968"/>
    <m/>
    <s v="Sandalwood / Silverton"/>
    <s v="HAYDEN ENTERPRISES INC"/>
    <m/>
    <s v="5579 MEHR AVE"/>
    <x v="5"/>
    <s v="Single-family detached"/>
    <x v="0"/>
    <m/>
    <x v="0"/>
    <m/>
  </r>
  <r>
    <n v="4091"/>
    <x v="0"/>
    <n v="6"/>
    <n v="1620"/>
    <n v="1"/>
    <d v="2006-06-12T00:00:00"/>
    <s v="Single Family Dwelling"/>
    <n v="1"/>
    <s v="Active Bethel Citizens"/>
    <n v="4213465"/>
    <n v="885971"/>
    <m/>
    <s v="Sandalwood / Silverton"/>
    <s v="HAYDEN ENTERPRISES INC"/>
    <m/>
    <s v="5601 MEHR AVE"/>
    <x v="5"/>
    <s v="Single-family detached"/>
    <x v="0"/>
    <m/>
    <x v="0"/>
    <m/>
  </r>
  <r>
    <n v="4092"/>
    <x v="0"/>
    <n v="6"/>
    <n v="1946"/>
    <n v="1"/>
    <d v="2006-06-12T00:00:00"/>
    <s v="Single Family Dwelling"/>
    <n v="1"/>
    <s v="Churchill Area Neighbors"/>
    <n v="4227503"/>
    <n v="868530"/>
    <m/>
    <m/>
    <s v="COOPER BARBARA"/>
    <m/>
    <s v="3338 ZACHARY LN"/>
    <x v="5"/>
    <s v="Single-family detached"/>
    <x v="0"/>
    <m/>
    <x v="0"/>
    <m/>
  </r>
  <r>
    <n v="4093"/>
    <x v="0"/>
    <n v="6"/>
    <n v="2015"/>
    <n v="1"/>
    <d v="2006-06-12T00:00:00"/>
    <s v="Duplex or 2-Family Hs"/>
    <n v="2"/>
    <s v="Jefferson Westside Neighbors"/>
    <n v="4237400"/>
    <n v="876260"/>
    <m/>
    <m/>
    <s v="KIDD TAMARA"/>
    <m/>
    <s v="1637 JEFFERSON ST"/>
    <x v="5"/>
    <s v="Two to four units"/>
    <x v="1"/>
    <m/>
    <x v="0"/>
    <m/>
  </r>
  <r>
    <n v="4094"/>
    <x v="0"/>
    <n v="6"/>
    <n v="2131"/>
    <n v="1"/>
    <d v="2006-06-12T00:00:00"/>
    <s v="Single Family Dwelling"/>
    <n v="1"/>
    <s v="Northeast Neighbors"/>
    <n v="4251018"/>
    <n v="893995"/>
    <m/>
    <m/>
    <s v="ANSLOW &amp; DEGENEAULT"/>
    <m/>
    <s v="3345 STONY BROOK WAY"/>
    <x v="5"/>
    <s v="Single-family detached"/>
    <x v="0"/>
    <m/>
    <x v="0"/>
    <m/>
  </r>
  <r>
    <n v="4095"/>
    <x v="0"/>
    <n v="6"/>
    <n v="2365"/>
    <n v="1"/>
    <d v="2006-06-12T00:00:00"/>
    <s v="Single Family Dwelling"/>
    <n v="1"/>
    <s v="Santa Clara Community Organization"/>
    <n v="4221691"/>
    <n v="903582"/>
    <m/>
    <m/>
    <s v="HILL TIM &amp; KATHLEEN"/>
    <m/>
    <s v="1326 IRVINGTON DR"/>
    <x v="5"/>
    <s v="Single-family detached"/>
    <x v="0"/>
    <m/>
    <x v="0"/>
    <m/>
  </r>
  <r>
    <n v="4096"/>
    <x v="0"/>
    <n v="6"/>
    <n v="2148"/>
    <n v="1"/>
    <d v="2006-06-13T00:00:00"/>
    <s v="Single Family Dwelling"/>
    <n v="1"/>
    <s v="Friendly Area Neighbors"/>
    <n v="4237342"/>
    <n v="871047"/>
    <m/>
    <m/>
    <s v="JULIEN LUAN"/>
    <m/>
    <s v="555 W 28TH AVE"/>
    <x v="5"/>
    <s v="Single-family detached"/>
    <x v="0"/>
    <m/>
    <x v="0"/>
    <m/>
  </r>
  <r>
    <n v="4097"/>
    <x v="0"/>
    <n v="6"/>
    <n v="1748"/>
    <n v="1"/>
    <d v="2006-06-14T00:00:00"/>
    <s v="Single Family Dwelling"/>
    <n v="1"/>
    <s v="Cal Young Neighborhood Association"/>
    <n v="4239128"/>
    <n v="892790"/>
    <m/>
    <m/>
    <s v="WALTER THOMAS A"/>
    <m/>
    <s v="2115 SPARROW CT"/>
    <x v="5"/>
    <s v="Single-family detached"/>
    <x v="0"/>
    <m/>
    <x v="0"/>
    <m/>
  </r>
  <r>
    <n v="4098"/>
    <x v="0"/>
    <n v="6"/>
    <n v="1752"/>
    <n v="1"/>
    <d v="2006-06-14T00:00:00"/>
    <s v="Single Family Dwelling"/>
    <n v="1"/>
    <s v="Cal Young Neighborhood Association"/>
    <n v="4239183"/>
    <n v="892837"/>
    <m/>
    <m/>
    <s v="WALTER THOMAS A"/>
    <m/>
    <s v="2131 SPARROW CT"/>
    <x v="5"/>
    <s v="Single-family detached"/>
    <x v="0"/>
    <m/>
    <x v="0"/>
    <m/>
  </r>
  <r>
    <n v="4099"/>
    <x v="0"/>
    <n v="6"/>
    <n v="2135"/>
    <n v="1"/>
    <d v="2006-06-14T00:00:00"/>
    <s v="Duplex or 2-Family Hs"/>
    <n v="2"/>
    <s v="Southeast Neighbors"/>
    <n v="4241663"/>
    <n v="868658"/>
    <m/>
    <m/>
    <s v="STILL ALAN &amp; MAUREEN"/>
    <m/>
    <s v="515 E 33RD AVE"/>
    <x v="5"/>
    <s v="Two to four units"/>
    <x v="1"/>
    <m/>
    <x v="0"/>
    <m/>
  </r>
  <r>
    <n v="4100"/>
    <x v="0"/>
    <n v="6"/>
    <n v="1162"/>
    <n v="1"/>
    <d v="2006-06-16T00:00:00"/>
    <s v="Apartment  1-4 Units"/>
    <n v="3"/>
    <s v="Southeast Neighbors"/>
    <n v="4242896"/>
    <n v="867766"/>
    <m/>
    <m/>
    <s v="NEWMAN KRIS J &amp; JAMIE B"/>
    <m/>
    <s v="3462 ALDER ALY"/>
    <x v="5"/>
    <s v="Two to four units"/>
    <x v="1"/>
    <m/>
    <x v="0"/>
    <m/>
  </r>
  <r>
    <n v="4101"/>
    <x v="0"/>
    <n v="6"/>
    <n v="1829"/>
    <n v="1"/>
    <d v="2006-06-16T00:00:00"/>
    <s v="Single Family Dwelling"/>
    <n v="1"/>
    <s v="Southeast Neighbors"/>
    <n v="4246464"/>
    <n v="863175"/>
    <m/>
    <m/>
    <s v="SHARP JEFFREY"/>
    <m/>
    <s v="1862 E 43RD AVE"/>
    <x v="5"/>
    <s v="Single-family detached"/>
    <x v="0"/>
    <m/>
    <x v="0"/>
    <m/>
  </r>
  <r>
    <n v="4102"/>
    <x v="0"/>
    <n v="6"/>
    <n v="2109"/>
    <n v="1"/>
    <d v="2006-06-16T00:00:00"/>
    <s v="Single Family Dwelling"/>
    <n v="1"/>
    <s v="Cal Young Neighborhood Association"/>
    <n v="4239183"/>
    <n v="892906"/>
    <m/>
    <m/>
    <s v="WALTER THOMAS A (TOM)"/>
    <m/>
    <s v="2147 SPARROW CT"/>
    <x v="5"/>
    <s v="Single-family detached"/>
    <x v="0"/>
    <m/>
    <x v="0"/>
    <m/>
  </r>
  <r>
    <n v="4103"/>
    <x v="0"/>
    <n v="6"/>
    <n v="1883"/>
    <n v="1"/>
    <d v="2006-06-19T00:00:00"/>
    <s v="Single Family Dwelling"/>
    <n v="1"/>
    <s v="Active Bethel Citizens"/>
    <n v="4214024"/>
    <n v="885960"/>
    <m/>
    <s v="Sandalwood"/>
    <s v="HAYDEN ENTERPRISES INC"/>
    <m/>
    <s v="685 MURIN ST"/>
    <x v="5"/>
    <s v="Single-family detached"/>
    <x v="0"/>
    <m/>
    <x v="0"/>
    <m/>
  </r>
  <r>
    <n v="4104"/>
    <x v="0"/>
    <n v="6"/>
    <n v="1884"/>
    <n v="1"/>
    <d v="2006-06-19T00:00:00"/>
    <s v="Single Family Dwelling"/>
    <n v="1"/>
    <s v="Active Bethel Citizens"/>
    <n v="4213792"/>
    <n v="885957"/>
    <m/>
    <s v="Sandalwood"/>
    <s v="HAYDEN ENTERPRISES INC"/>
    <m/>
    <s v="5533 MEHR AVE"/>
    <x v="5"/>
    <s v="Single-family detached"/>
    <x v="0"/>
    <m/>
    <x v="0"/>
    <m/>
  </r>
  <r>
    <n v="4105"/>
    <x v="0"/>
    <n v="6"/>
    <n v="1886"/>
    <n v="1"/>
    <d v="2006-06-19T00:00:00"/>
    <s v="Single Family Dwelling"/>
    <n v="1"/>
    <s v="Active Bethel Citizens"/>
    <n v="4213902"/>
    <n v="885954"/>
    <m/>
    <s v="Cascade"/>
    <s v="HAYDEN ENTERPRISES INC"/>
    <m/>
    <s v="5519 MEHR AVE"/>
    <x v="5"/>
    <s v="Single-family detached"/>
    <x v="0"/>
    <m/>
    <x v="0"/>
    <m/>
  </r>
  <r>
    <n v="4106"/>
    <x v="0"/>
    <n v="6"/>
    <n v="1890"/>
    <n v="1"/>
    <d v="2006-06-19T00:00:00"/>
    <s v="Single Family Dwelling"/>
    <n v="1"/>
    <s v="Active Bethel Citizens"/>
    <n v="4213845"/>
    <n v="885955"/>
    <m/>
    <s v="Alderwood"/>
    <s v="HAYDEN ENTERPRISES INC"/>
    <m/>
    <s v="5525 MEHR AVE"/>
    <x v="5"/>
    <s v="Single-family detached"/>
    <x v="0"/>
    <m/>
    <x v="0"/>
    <m/>
  </r>
  <r>
    <n v="4107"/>
    <x v="0"/>
    <n v="6"/>
    <n v="1328"/>
    <n v="1"/>
    <d v="2006-06-20T00:00:00"/>
    <s v="Single Family Dwelling"/>
    <n v="1"/>
    <s v="Active Bethel Citizens"/>
    <n v="4214107"/>
    <n v="885132"/>
    <m/>
    <s v="JLS 2513"/>
    <s v="J L S CUSTOM HOMES"/>
    <m/>
    <s v="5486 PRANZ PL"/>
    <x v="5"/>
    <s v="Single-family detached"/>
    <x v="0"/>
    <m/>
    <x v="0"/>
    <m/>
  </r>
  <r>
    <n v="4108"/>
    <x v="0"/>
    <n v="6"/>
    <n v="1329"/>
    <n v="1"/>
    <d v="2006-06-20T00:00:00"/>
    <s v="Single Family Dwelling"/>
    <n v="1"/>
    <s v="Active Bethel Citizens"/>
    <n v="4214182"/>
    <n v="885534"/>
    <m/>
    <s v="JLS 2513"/>
    <s v="J L S CUSTOM HOMES"/>
    <m/>
    <s v="5482 DEMARCO AVE"/>
    <x v="5"/>
    <s v="Single-family detached"/>
    <x v="0"/>
    <m/>
    <x v="0"/>
    <m/>
  </r>
  <r>
    <n v="4109"/>
    <x v="0"/>
    <n v="6"/>
    <n v="511"/>
    <n v="1"/>
    <d v="2006-06-21T00:00:00"/>
    <s v="Single Family Dwelling"/>
    <n v="1"/>
    <s v="Churchill Area Neighbors"/>
    <n v="4226754"/>
    <n v="869214"/>
    <m/>
    <m/>
    <s v="TILSON IAN &amp; CARRIE"/>
    <m/>
    <s v="3359 SOUTHVIEW DR"/>
    <x v="5"/>
    <s v="Single-family detached"/>
    <x v="0"/>
    <m/>
    <x v="0"/>
    <m/>
  </r>
  <r>
    <n v="4110"/>
    <x v="0"/>
    <n v="6"/>
    <n v="1624"/>
    <n v="1"/>
    <d v="2006-06-21T00:00:00"/>
    <s v="Single Family Dwelling"/>
    <n v="1"/>
    <s v="Churchill Area Neighbors"/>
    <n v="4230026"/>
    <n v="871279"/>
    <m/>
    <m/>
    <s v="MUSTOE PATRICK"/>
    <m/>
    <s v="2326 W 29TH AVE"/>
    <x v="5"/>
    <s v="Single-family detached"/>
    <x v="0"/>
    <m/>
    <x v="0"/>
    <m/>
  </r>
  <r>
    <n v="4111"/>
    <x v="0"/>
    <n v="6"/>
    <n v="2589"/>
    <n v="1"/>
    <d v="2006-06-21T00:00:00"/>
    <s v="Single Family Dwelling"/>
    <n v="1"/>
    <s v="Active Bethel Citizens"/>
    <n v="4216668"/>
    <n v="889690"/>
    <m/>
    <s v="Santa Monica 2452 A"/>
    <s v="D R HORTON INC"/>
    <m/>
    <s v="4835 HIGHBURY LN"/>
    <x v="5"/>
    <s v="Single-family detached"/>
    <x v="0"/>
    <m/>
    <x v="0"/>
    <m/>
  </r>
  <r>
    <n v="4112"/>
    <x v="0"/>
    <n v="6"/>
    <n v="2590"/>
    <n v="1"/>
    <d v="2006-06-21T00:00:00"/>
    <s v="Single Family Dwelling"/>
    <n v="1"/>
    <s v="Active Bethel Citizens"/>
    <n v="4216646"/>
    <n v="889795"/>
    <m/>
    <s v="Stafford 2236 B"/>
    <s v="D R HORTON INC"/>
    <m/>
    <s v="4810 AVALON ST"/>
    <x v="5"/>
    <s v="Single-family detached"/>
    <x v="0"/>
    <m/>
    <x v="0"/>
    <m/>
  </r>
  <r>
    <n v="4113"/>
    <x v="0"/>
    <n v="6"/>
    <n v="2591"/>
    <n v="1"/>
    <d v="2006-06-21T00:00:00"/>
    <s v="Single Family Dwelling"/>
    <n v="1"/>
    <s v="Active Bethel Citizens"/>
    <n v="4216586"/>
    <n v="889797"/>
    <m/>
    <s v="Rockport 1479 A"/>
    <s v="D R HORTON INC"/>
    <m/>
    <s v="4818 AVALON ST"/>
    <x v="5"/>
    <s v="Single-family detached"/>
    <x v="0"/>
    <m/>
    <x v="0"/>
    <m/>
  </r>
  <r>
    <n v="4114"/>
    <x v="0"/>
    <n v="6"/>
    <n v="2592"/>
    <n v="1"/>
    <d v="2006-06-21T00:00:00"/>
    <s v="Single Family Dwelling"/>
    <n v="1"/>
    <s v="Active Bethel Citizens"/>
    <n v="4216690"/>
    <n v="889602"/>
    <m/>
    <s v="Westport 2054 A"/>
    <s v="D R HORTON INC"/>
    <m/>
    <s v="1193 LUDGATE DR"/>
    <x v="5"/>
    <s v="Single-family detached"/>
    <x v="0"/>
    <m/>
    <x v="0"/>
    <m/>
  </r>
  <r>
    <n v="4115"/>
    <x v="0"/>
    <n v="6"/>
    <n v="2593"/>
    <n v="1"/>
    <d v="2006-06-21T00:00:00"/>
    <s v="Single Family Dwelling"/>
    <n v="1"/>
    <s v="Active Bethel Citizens"/>
    <n v="4216446"/>
    <n v="889561"/>
    <m/>
    <s v="Westport 2054 A"/>
    <s v="D R HORTON INC"/>
    <m/>
    <s v="1197 THRONE DR"/>
    <x v="5"/>
    <s v="Single-family detached"/>
    <x v="0"/>
    <m/>
    <x v="0"/>
    <m/>
  </r>
  <r>
    <n v="4116"/>
    <x v="0"/>
    <n v="6"/>
    <n v="2594"/>
    <n v="1"/>
    <d v="2006-06-21T00:00:00"/>
    <s v="Single Family Dwelling"/>
    <n v="1"/>
    <s v="Active Bethel Citizens"/>
    <n v="4216678"/>
    <n v="889531"/>
    <m/>
    <s v="Acadia 2314 A"/>
    <s v="D R HORTON INC"/>
    <m/>
    <s v="1185 LUDGATE DR"/>
    <x v="5"/>
    <s v="Single-family detached"/>
    <x v="0"/>
    <m/>
    <x v="0"/>
    <m/>
  </r>
  <r>
    <n v="4117"/>
    <x v="0"/>
    <n v="6"/>
    <n v="2595"/>
    <n v="1"/>
    <d v="2006-06-21T00:00:00"/>
    <s v="Single Family Dwelling"/>
    <n v="1"/>
    <s v="Active Bethel Citizens"/>
    <n v="4216706"/>
    <n v="889793"/>
    <m/>
    <s v="Acadia 2314 A"/>
    <s v="D R HORTON INC"/>
    <m/>
    <s v="4802 AVALON ST"/>
    <x v="5"/>
    <s v="Single-family detached"/>
    <x v="0"/>
    <m/>
    <x v="0"/>
    <m/>
  </r>
  <r>
    <n v="4118"/>
    <x v="0"/>
    <n v="6"/>
    <n v="2596"/>
    <n v="1"/>
    <d v="2006-06-21T00:00:00"/>
    <s v="Single Family Dwelling"/>
    <n v="1"/>
    <s v="Active Bethel Citizens"/>
    <n v="4216587"/>
    <n v="889696"/>
    <m/>
    <s v="Acadia 2314 B"/>
    <s v="D R HORTON INC"/>
    <m/>
    <s v="4847 HIGHBURY LN"/>
    <x v="5"/>
    <s v="Single-family detached"/>
    <x v="0"/>
    <m/>
    <x v="0"/>
    <m/>
  </r>
  <r>
    <n v="4119"/>
    <x v="0"/>
    <n v="6"/>
    <n v="799"/>
    <n v="1"/>
    <d v="2006-06-22T00:00:00"/>
    <s v="Single Family Dwelling"/>
    <n v="1"/>
    <s v="Santa Clara Community Organization"/>
    <n v="4229177"/>
    <n v="905473"/>
    <m/>
    <s v="Arbor South Madrid"/>
    <s v="S S D LLC"/>
    <m/>
    <s v="4077 SCOTTDALE ST"/>
    <x v="5"/>
    <s v="Single-family detached"/>
    <x v="0"/>
    <m/>
    <x v="0"/>
    <m/>
  </r>
  <r>
    <n v="4120"/>
    <x v="0"/>
    <n v="6"/>
    <n v="1581"/>
    <n v="1"/>
    <d v="2006-06-22T00:00:00"/>
    <s v="General Stores-Retail"/>
    <n v="5"/>
    <s v="Downtown Neighborhood Association"/>
    <n v="4241406"/>
    <n v="881444"/>
    <s v="Apartment  5-19 Units"/>
    <m/>
    <s v="THREE MUSES GROUP"/>
    <m/>
    <s v="321 MILL ST"/>
    <x v="5"/>
    <s v="Five or more units"/>
    <x v="1"/>
    <m/>
    <x v="1"/>
    <s v="Yes"/>
  </r>
  <r>
    <n v="4121"/>
    <x v="0"/>
    <n v="6"/>
    <n v="1885"/>
    <n v="1"/>
    <d v="2006-06-22T00:00:00"/>
    <s v="Single Family Dwelling"/>
    <n v="1"/>
    <s v="Active Bethel Citizens"/>
    <n v="4213832"/>
    <n v="885595"/>
    <m/>
    <s v="Sandalwood"/>
    <s v="HAYDEN ENTERPRISES INC"/>
    <m/>
    <s v="5524 LIVINGSTON AVE"/>
    <x v="5"/>
    <s v="Single-family detached"/>
    <x v="0"/>
    <m/>
    <x v="0"/>
    <m/>
  </r>
  <r>
    <n v="4122"/>
    <x v="0"/>
    <n v="6"/>
    <n v="1887"/>
    <n v="1"/>
    <d v="2006-06-22T00:00:00"/>
    <s v="Single Family Dwelling"/>
    <n v="1"/>
    <s v="Active Bethel Citizens"/>
    <n v="4213530"/>
    <n v="885609"/>
    <m/>
    <s v="Cascade"/>
    <s v="HAYDEN ENTERPRISES INC"/>
    <m/>
    <s v="5590 LIVINGSTON AVE"/>
    <x v="5"/>
    <s v="Single-family detached"/>
    <x v="0"/>
    <m/>
    <x v="0"/>
    <m/>
  </r>
  <r>
    <n v="4123"/>
    <x v="0"/>
    <n v="6"/>
    <n v="1889"/>
    <n v="1"/>
    <d v="2006-06-22T00:00:00"/>
    <s v="Single Family Dwelling"/>
    <n v="1"/>
    <s v="Active Bethel Citizens"/>
    <n v="4213457"/>
    <n v="885609"/>
    <m/>
    <s v="Alderwood"/>
    <s v="HAYDEN ENTERPRISES INC"/>
    <m/>
    <s v="5598 LIVINGSTON AVE"/>
    <x v="5"/>
    <s v="Single-family detached"/>
    <x v="0"/>
    <m/>
    <x v="0"/>
    <m/>
  </r>
  <r>
    <n v="4124"/>
    <x v="0"/>
    <n v="6"/>
    <n v="1891"/>
    <n v="1"/>
    <d v="2006-06-22T00:00:00"/>
    <s v="Single Family Dwelling"/>
    <n v="1"/>
    <s v="Active Bethel Citizens"/>
    <n v="4213770"/>
    <n v="885599"/>
    <m/>
    <s v="Klamath"/>
    <s v="HAYDEN ENTERPRISES INC"/>
    <m/>
    <s v="5540 LIVINGSTON AVE"/>
    <x v="5"/>
    <s v="Single-family detached"/>
    <x v="0"/>
    <m/>
    <x v="0"/>
    <m/>
  </r>
  <r>
    <n v="4125"/>
    <x v="0"/>
    <n v="6"/>
    <n v="1901"/>
    <n v="1"/>
    <d v="2006-06-22T00:00:00"/>
    <s v="Single Family Dwelling"/>
    <n v="1"/>
    <s v="Active Bethel Citizens"/>
    <n v="4213464"/>
    <n v="885526"/>
    <m/>
    <m/>
    <s v="HAYDEN ENTERPRISES INC"/>
    <m/>
    <s v="5594 LIVINGSTON AVE"/>
    <x v="5"/>
    <s v="Single-family detached"/>
    <x v="0"/>
    <m/>
    <x v="0"/>
    <m/>
  </r>
  <r>
    <n v="4126"/>
    <x v="0"/>
    <n v="6"/>
    <n v="2309"/>
    <n v="1"/>
    <d v="2006-06-22T00:00:00"/>
    <s v="Single Family Dwelling"/>
    <n v="1"/>
    <s v="Active Bethel Citizens"/>
    <n v="4214070"/>
    <n v="885470"/>
    <m/>
    <s v="Cascade"/>
    <s v="HAYDEN ENTERPRISES INC"/>
    <m/>
    <s v="5495 ANDREA AVE"/>
    <x v="5"/>
    <s v="Single-family detached"/>
    <x v="0"/>
    <m/>
    <x v="0"/>
    <m/>
  </r>
  <r>
    <n v="4127"/>
    <x v="0"/>
    <n v="6"/>
    <n v="2337"/>
    <n v="1"/>
    <d v="2006-06-22T00:00:00"/>
    <s v="Single Family Dwelling"/>
    <n v="1"/>
    <s v="Santa Clara Community Organization"/>
    <n v="4228266"/>
    <n v="909170"/>
    <m/>
    <m/>
    <s v="PRODEN RICK S"/>
    <m/>
    <s v="4896 SEDONA DR"/>
    <x v="5"/>
    <s v="Single-family detached"/>
    <x v="0"/>
    <m/>
    <x v="0"/>
    <m/>
  </r>
  <r>
    <n v="4128"/>
    <x v="0"/>
    <n v="6"/>
    <n v="2385"/>
    <n v="1"/>
    <d v="2006-06-23T00:00:00"/>
    <s v="Single Family Dwelling"/>
    <n v="1"/>
    <s v="Santa Clara Community Organization"/>
    <n v="4223862"/>
    <n v="898433"/>
    <m/>
    <m/>
    <s v="JORDAN &amp; JORDAN CONSTRUCTION"/>
    <m/>
    <s v="2505 BORDERS DR"/>
    <x v="5"/>
    <s v="Single-family detached"/>
    <x v="0"/>
    <m/>
    <x v="0"/>
    <m/>
  </r>
  <r>
    <n v="4129"/>
    <x v="0"/>
    <n v="6"/>
    <n v="2747"/>
    <n v="1"/>
    <d v="2006-06-23T00:00:00"/>
    <s v="Single Family Dwelling"/>
    <n v="1"/>
    <s v="Active Bethel Citizens"/>
    <n v="4214215"/>
    <n v="885124"/>
    <m/>
    <s v="The 1700 - JLS Custom Homes"/>
    <s v="J L S CUSTOM HOMES"/>
    <m/>
    <s v="5478 PRANZ PL"/>
    <x v="5"/>
    <s v="Single-family detached"/>
    <x v="0"/>
    <m/>
    <x v="0"/>
    <m/>
  </r>
  <r>
    <n v="4130"/>
    <x v="0"/>
    <n v="6"/>
    <n v="2658"/>
    <n v="1"/>
    <d v="2006-06-26T00:00:00"/>
    <s v="Single Family Dwelling"/>
    <n v="1"/>
    <s v="Northeast Neighbors"/>
    <n v="4242399"/>
    <n v="897008"/>
    <m/>
    <m/>
    <s v="MARVIN KNUTSON &amp; SONS"/>
    <m/>
    <s v="1917 LAKEVIEW DR"/>
    <x v="5"/>
    <s v="Single-family detached"/>
    <x v="0"/>
    <m/>
    <x v="0"/>
    <m/>
  </r>
  <r>
    <n v="4131"/>
    <x v="0"/>
    <n v="6"/>
    <n v="2576"/>
    <n v="1"/>
    <d v="2006-06-27T00:00:00"/>
    <s v="Single Family Dwelling"/>
    <n v="1"/>
    <s v="Santa Clara Community Organization"/>
    <n v="4223443"/>
    <n v="898340"/>
    <m/>
    <m/>
    <s v="CASTRO GILBERT A"/>
    <m/>
    <s v="2488 CROWTHER DR"/>
    <x v="5"/>
    <s v="Single-family detached"/>
    <x v="0"/>
    <m/>
    <x v="0"/>
    <m/>
  </r>
  <r>
    <n v="4132"/>
    <x v="0"/>
    <n v="6"/>
    <n v="2723"/>
    <n v="1"/>
    <d v="2006-06-27T00:00:00"/>
    <s v="Secondary Dwelling Unit"/>
    <n v="1"/>
    <s v="Jefferson Westside Neighbors"/>
    <n v="4235093"/>
    <n v="876211"/>
    <m/>
    <m/>
    <s v="BURGE WILLIAM"/>
    <m/>
    <s v="1680 VAN BUREN ST, Unit A"/>
    <x v="5"/>
    <s v="Single-family detached"/>
    <x v="0"/>
    <m/>
    <x v="0"/>
    <m/>
  </r>
  <r>
    <n v="4133"/>
    <x v="0"/>
    <n v="6"/>
    <n v="2727"/>
    <n v="1"/>
    <d v="2006-06-27T00:00:00"/>
    <s v="Single Family Dwelling"/>
    <n v="1"/>
    <s v="Jefferson Westside Neighbors"/>
    <n v="4235093"/>
    <n v="876211"/>
    <m/>
    <m/>
    <s v="BURGE WILLIAM"/>
    <m/>
    <s v="1680 VAN BUREN ST"/>
    <x v="5"/>
    <s v="Single-family detached"/>
    <x v="0"/>
    <m/>
    <x v="0"/>
    <m/>
  </r>
  <r>
    <n v="4134"/>
    <x v="0"/>
    <n v="6"/>
    <n v="1868"/>
    <n v="1"/>
    <d v="2006-06-28T00:00:00"/>
    <s v="Single Family Dwelling"/>
    <n v="1"/>
    <s v="Churchill Area Neighbors"/>
    <n v="4227617"/>
    <n v="871972"/>
    <m/>
    <m/>
    <s v="PRIAULX SCOT &amp; LISA"/>
    <m/>
    <s v="2716 HALLMARK LN"/>
    <x v="5"/>
    <s v="Single-family detached"/>
    <x v="0"/>
    <m/>
    <x v="0"/>
    <m/>
  </r>
  <r>
    <n v="4135"/>
    <x v="0"/>
    <n v="6"/>
    <n v="2571"/>
    <n v="1"/>
    <d v="2006-06-28T00:00:00"/>
    <s v="Single Family Dwelling"/>
    <n v="1"/>
    <s v="Santa Clara Community Organization"/>
    <n v="4223706"/>
    <n v="897981"/>
    <m/>
    <m/>
    <s v="KONOLD GARY"/>
    <m/>
    <s v="2441 CROWTHER DR"/>
    <x v="5"/>
    <s v="Single-family detached"/>
    <x v="0"/>
    <m/>
    <x v="0"/>
    <m/>
  </r>
  <r>
    <n v="4136"/>
    <x v="0"/>
    <n v="6"/>
    <n v="2715"/>
    <n v="1"/>
    <d v="2006-06-28T00:00:00"/>
    <s v="Single Family Dwelling"/>
    <n v="1"/>
    <s v="Santa Clara Community Organization"/>
    <n v="4223259"/>
    <n v="898892"/>
    <m/>
    <m/>
    <s v="DEVINE HOMES LLC"/>
    <m/>
    <s v="2588 CROWTHER DR"/>
    <x v="5"/>
    <s v="Single-family detached"/>
    <x v="0"/>
    <m/>
    <x v="0"/>
    <m/>
  </r>
  <r>
    <n v="4137"/>
    <x v="0"/>
    <n v="6"/>
    <n v="2310"/>
    <n v="1"/>
    <d v="2006-06-29T00:00:00"/>
    <s v="Single Family Dwelling"/>
    <n v="1"/>
    <s v="Active Bethel Citizens"/>
    <n v="4213467"/>
    <n v="885835"/>
    <m/>
    <s v="Springfield"/>
    <s v="HAYDEN ENTERPRISES INC"/>
    <m/>
    <s v="5604 MEHR AVE"/>
    <x v="5"/>
    <s v="Single-family detached"/>
    <x v="0"/>
    <m/>
    <x v="0"/>
    <m/>
  </r>
  <r>
    <n v="4138"/>
    <x v="0"/>
    <n v="6"/>
    <n v="2311"/>
    <n v="1"/>
    <d v="2006-06-29T00:00:00"/>
    <s v="Single Family Dwelling"/>
    <n v="1"/>
    <s v="Active Bethel Citizens"/>
    <n v="4213465"/>
    <n v="885748"/>
    <m/>
    <s v="Springfield"/>
    <s v="HAYDEN ENTERPRISES INC"/>
    <m/>
    <s v="5603 LIVINGSTON AVE"/>
    <x v="5"/>
    <s v="Single-family detached"/>
    <x v="0"/>
    <m/>
    <x v="0"/>
    <m/>
  </r>
  <r>
    <n v="4139"/>
    <x v="0"/>
    <n v="6"/>
    <n v="2213"/>
    <n v="1"/>
    <d v="2006-06-30T00:00:00"/>
    <s v="Single Family Dwelling"/>
    <n v="1"/>
    <s v="Santa Clara Community Organization"/>
    <n v="4228059"/>
    <n v="903697"/>
    <m/>
    <s v="Arbor South Brownsville"/>
    <s v="MARK ADKINS LEGACY HOMES INC"/>
    <m/>
    <s v="3631 COUNTRYSIDE LN"/>
    <x v="5"/>
    <s v="Single-family detached"/>
    <x v="0"/>
    <m/>
    <x v="0"/>
    <m/>
  </r>
  <r>
    <n v="4140"/>
    <x v="0"/>
    <n v="6"/>
    <n v="2500"/>
    <n v="1"/>
    <d v="2006-07-03T00:00:00"/>
    <s v="Single Family Dwelling"/>
    <n v="1"/>
    <s v="Cal Young Neighborhood Association"/>
    <n v="4238974"/>
    <n v="893162"/>
    <m/>
    <s v="Ridgeway"/>
    <s v="WALTER THOMAS A"/>
    <m/>
    <s v="1151 CEDAR RIDGE DR"/>
    <x v="5"/>
    <s v="Single-family detached"/>
    <x v="0"/>
    <m/>
    <x v="0"/>
    <m/>
  </r>
  <r>
    <n v="4141"/>
    <x v="0"/>
    <n v="6"/>
    <n v="2750"/>
    <n v="1"/>
    <d v="2006-07-03T00:00:00"/>
    <s v="Single Family Dwelling"/>
    <n v="1"/>
    <s v="Active Bethel Citizens"/>
    <n v="4214289"/>
    <n v="885448"/>
    <m/>
    <s v="The 1700 - JLS Custom Homes"/>
    <s v="J L S CUSTOM HOMES"/>
    <m/>
    <s v="5471 ANDREA AVE"/>
    <x v="5"/>
    <s v="Single-family detached"/>
    <x v="0"/>
    <m/>
    <x v="0"/>
    <m/>
  </r>
  <r>
    <n v="4142"/>
    <x v="0"/>
    <n v="6"/>
    <n v="2163"/>
    <n v="1"/>
    <d v="2006-07-05T00:00:00"/>
    <s v="Single Family Dwelling"/>
    <n v="1"/>
    <s v="Northeast Neighbors"/>
    <n v="4251160"/>
    <n v="894519"/>
    <m/>
    <m/>
    <s v="FUTURE B HOMES INC"/>
    <m/>
    <s v="2661 VALLEY FORGE DR"/>
    <x v="5"/>
    <s v="Single-family detached"/>
    <x v="0"/>
    <m/>
    <x v="0"/>
    <m/>
  </r>
  <r>
    <n v="4143"/>
    <x v="0"/>
    <n v="6"/>
    <n v="3185"/>
    <n v="1"/>
    <d v="2006-07-05T00:00:00"/>
    <s v="Mfg Home Park or Court"/>
    <n v="1"/>
    <s v="Active Bethel Citizens"/>
    <n v="4217107"/>
    <n v="890608"/>
    <m/>
    <m/>
    <s v="BRIARWOOD ESTATES MOBILE HOME PARK"/>
    <m/>
    <s v="1400 CANDLELIGHT DR, Unit 210"/>
    <x v="5"/>
    <s v="Single-family detached"/>
    <x v="0"/>
    <m/>
    <x v="0"/>
    <m/>
  </r>
  <r>
    <n v="4144"/>
    <x v="0"/>
    <n v="6"/>
    <n v="1926"/>
    <n v="1"/>
    <d v="2006-07-06T00:00:00"/>
    <s v="Single Family Dwelling"/>
    <n v="1"/>
    <s v="Southeast Neighbors"/>
    <n v="4236085"/>
    <n v="860141"/>
    <m/>
    <m/>
    <s v="RUNNER DESIGN &amp; CONST. INC."/>
    <m/>
    <s v="175 W 52ND AVE"/>
    <x v="5"/>
    <s v="Single-family detached"/>
    <x v="0"/>
    <m/>
    <x v="0"/>
    <m/>
  </r>
  <r>
    <n v="4145"/>
    <x v="0"/>
    <n v="6"/>
    <n v="2435"/>
    <n v="1"/>
    <d v="2006-07-06T00:00:00"/>
    <s v="Secondary Dwelling Unit"/>
    <n v="1"/>
    <s v="Friendly Area Neighbors"/>
    <n v="4236437"/>
    <n v="873644"/>
    <m/>
    <m/>
    <s v="BARLOW M B"/>
    <m/>
    <s v="811 W 23RD AVE, Unit A"/>
    <x v="5"/>
    <s v="Single-family detached"/>
    <x v="0"/>
    <m/>
    <x v="0"/>
    <m/>
  </r>
  <r>
    <n v="4146"/>
    <x v="0"/>
    <n v="6"/>
    <n v="2479"/>
    <n v="1"/>
    <d v="2006-07-06T00:00:00"/>
    <s v="Single Family Dwelling"/>
    <n v="1"/>
    <s v="Laurel Hill Valley Citizens"/>
    <n v="4251525"/>
    <n v="871201"/>
    <m/>
    <m/>
    <s v="FORSYTH CONSTRUCTION"/>
    <m/>
    <s v="2690 BRACKENFERN RD"/>
    <x v="5"/>
    <s v="Single-family detached"/>
    <x v="0"/>
    <m/>
    <x v="0"/>
    <m/>
  </r>
  <r>
    <n v="4147"/>
    <x v="0"/>
    <n v="6"/>
    <n v="1610"/>
    <n v="1"/>
    <d v="2006-07-07T00:00:00"/>
    <s v="Secondary Dwelling Unit"/>
    <n v="1"/>
    <s v="Friendly Area Neighbors"/>
    <n v="4239396"/>
    <n v="872543"/>
    <m/>
    <m/>
    <s v="SHIELDS BARBARA &amp; PATRICK"/>
    <m/>
    <s v="2486 PORTLAND ALY, Unit A"/>
    <x v="5"/>
    <s v="Single-family detached"/>
    <x v="0"/>
    <m/>
    <x v="0"/>
    <m/>
  </r>
  <r>
    <n v="4148"/>
    <x v="0"/>
    <n v="6"/>
    <n v="2160"/>
    <n v="1"/>
    <d v="2006-07-07T00:00:00"/>
    <s v="Condo, Row or Townhouse"/>
    <n v="5"/>
    <s v="Whiteaker Community Council"/>
    <n v="4237299"/>
    <n v="883089"/>
    <m/>
    <m/>
    <s v="FOUR OAKS LLC"/>
    <m/>
    <s v="68 N JEFFERSON ST"/>
    <x v="5"/>
    <s v="Single-family attached"/>
    <x v="1"/>
    <m/>
    <x v="0"/>
    <m/>
  </r>
  <r>
    <n v="4149"/>
    <x v="0"/>
    <n v="6"/>
    <n v="2306"/>
    <n v="1"/>
    <d v="2006-07-07T00:00:00"/>
    <s v="Single Family Dwelling"/>
    <n v="1"/>
    <s v="Harlow Neighbors"/>
    <n v="4247820"/>
    <n v="889789"/>
    <m/>
    <m/>
    <s v="OLSON CARL &amp; HEATHER"/>
    <m/>
    <s v="1550 BAR M DR"/>
    <x v="5"/>
    <s v="Single-family detached"/>
    <x v="0"/>
    <m/>
    <x v="0"/>
    <m/>
  </r>
  <r>
    <n v="4150"/>
    <x v="0"/>
    <n v="6"/>
    <n v="2491"/>
    <n v="1"/>
    <d v="2006-07-07T00:00:00"/>
    <s v="Secondary Dwelling Unit"/>
    <n v="1"/>
    <s v="Far West Neighborhood Association"/>
    <n v="4232537"/>
    <n v="874635"/>
    <m/>
    <m/>
    <s v="MARTIN DENNIS A"/>
    <m/>
    <s v="2066 PIERCE ST, Unit A"/>
    <x v="5"/>
    <s v="Single-family detached"/>
    <x v="0"/>
    <m/>
    <x v="0"/>
    <m/>
  </r>
  <r>
    <n v="4151"/>
    <x v="0"/>
    <n v="6"/>
    <n v="2569"/>
    <n v="1"/>
    <d v="2006-07-07T00:00:00"/>
    <s v="Single Family Dwelling"/>
    <n v="1"/>
    <s v="Santa Clara Community Organization"/>
    <n v="4231891"/>
    <n v="904805"/>
    <m/>
    <m/>
    <s v="COWAN WILLIAM"/>
    <m/>
    <s v="3892 KIRSTEN ST"/>
    <x v="5"/>
    <s v="Single-family detached"/>
    <x v="0"/>
    <m/>
    <x v="0"/>
    <m/>
  </r>
  <r>
    <n v="4152"/>
    <x v="0"/>
    <n v="6"/>
    <n v="2011"/>
    <n v="1"/>
    <d v="2006-07-10T00:00:00"/>
    <s v="Single Family Dwelling"/>
    <n v="1"/>
    <s v="Santa Clara Community Organization"/>
    <n v="4231775"/>
    <n v="900186"/>
    <m/>
    <m/>
    <s v="RUHOFF HOMEBUILDERS INC"/>
    <m/>
    <s v="284 LAZY AVE"/>
    <x v="5"/>
    <s v="Single-family detached"/>
    <x v="0"/>
    <m/>
    <x v="0"/>
    <m/>
  </r>
  <r>
    <n v="4153"/>
    <x v="0"/>
    <n v="6"/>
    <n v="2210"/>
    <n v="1"/>
    <d v="2006-07-10T00:00:00"/>
    <s v="Single Family Dwelling"/>
    <n v="1"/>
    <s v="Churchill Area Neighbors"/>
    <n v="4224264"/>
    <n v="869749"/>
    <m/>
    <m/>
    <s v="BREEDEN BROS INC--DUPLICATE"/>
    <m/>
    <s v="3326 BENTLEY AVE"/>
    <x v="5"/>
    <s v="Single-family detached"/>
    <x v="0"/>
    <m/>
    <x v="0"/>
    <m/>
  </r>
  <r>
    <n v="4154"/>
    <x v="0"/>
    <n v="6"/>
    <n v="2228"/>
    <n v="1"/>
    <d v="2006-07-10T00:00:00"/>
    <s v="Single Family Dwelling"/>
    <n v="1"/>
    <s v="Harlow Neighbors"/>
    <n v="4248472"/>
    <n v="890620"/>
    <m/>
    <m/>
    <s v="PREMIER HOMES"/>
    <m/>
    <s v="1617 PROVINCIAL WAY"/>
    <x v="5"/>
    <s v="Single-family detached"/>
    <x v="0"/>
    <m/>
    <x v="0"/>
    <m/>
  </r>
  <r>
    <n v="4155"/>
    <x v="0"/>
    <n v="6"/>
    <n v="2270"/>
    <n v="1"/>
    <d v="2006-07-10T00:00:00"/>
    <s v="Single Family Dwelling"/>
    <n v="1"/>
    <s v="Santa Clara Community Organization"/>
    <n v="4231708"/>
    <n v="900222"/>
    <m/>
    <m/>
    <s v="RUHOFF HOMEBUILDERS INC"/>
    <m/>
    <s v="266 LAZY AVE"/>
    <x v="5"/>
    <s v="Single-family detached"/>
    <x v="0"/>
    <m/>
    <x v="0"/>
    <m/>
  </r>
  <r>
    <n v="4156"/>
    <x v="0"/>
    <n v="6"/>
    <n v="2708"/>
    <n v="1"/>
    <d v="2006-07-10T00:00:00"/>
    <s v="Single Family Dwelling"/>
    <n v="1"/>
    <s v="River Road Community Organization"/>
    <n v="4227982"/>
    <n v="889459"/>
    <m/>
    <m/>
    <s v="HELLER JEFFRY"/>
    <m/>
    <s v="1712 ELKAY DR"/>
    <x v="5"/>
    <s v="Single-family detached"/>
    <x v="0"/>
    <m/>
    <x v="0"/>
    <m/>
  </r>
  <r>
    <n v="4157"/>
    <x v="0"/>
    <n v="6"/>
    <n v="2709"/>
    <n v="1"/>
    <d v="2006-07-10T00:00:00"/>
    <s v="Single Family Dwelling"/>
    <n v="1"/>
    <s v="River Road Community Organization"/>
    <n v="4228045"/>
    <n v="889457"/>
    <m/>
    <m/>
    <s v="HELLER JEFFRY"/>
    <m/>
    <s v="1708 ELKAY DR"/>
    <x v="5"/>
    <s v="Single-family detached"/>
    <x v="0"/>
    <m/>
    <x v="0"/>
    <m/>
  </r>
  <r>
    <n v="4158"/>
    <x v="0"/>
    <n v="6"/>
    <n v="3284"/>
    <n v="1"/>
    <d v="2006-07-10T00:00:00"/>
    <s v="Mfg Home Park or Court"/>
    <n v="1"/>
    <s v="West Eugene Community Organization"/>
    <n v="4221599"/>
    <n v="877190"/>
    <m/>
    <s v="Churchill Meadows"/>
    <s v="CHURCHILL MEADOWS LLC"/>
    <m/>
    <s v="1415 S BERTELSEN RD, Unit 48"/>
    <x v="5"/>
    <s v="Single-family detached"/>
    <x v="0"/>
    <m/>
    <x v="0"/>
    <m/>
  </r>
  <r>
    <n v="4159"/>
    <x v="0"/>
    <n v="6"/>
    <n v="2663"/>
    <n v="1"/>
    <d v="2006-07-11T00:00:00"/>
    <s v="Single Family Dwelling"/>
    <n v="1"/>
    <s v="Active Bethel Citizens"/>
    <n v="4212095"/>
    <n v="894031"/>
    <m/>
    <m/>
    <s v="COREY JUSTIN"/>
    <m/>
    <s v="2162 OHIO ST"/>
    <x v="5"/>
    <s v="Single-family detached"/>
    <x v="0"/>
    <m/>
    <x v="0"/>
    <m/>
  </r>
  <r>
    <n v="4160"/>
    <x v="0"/>
    <n v="6"/>
    <n v="2890"/>
    <n v="1"/>
    <d v="2006-07-11T00:00:00"/>
    <s v="Single Family Dwelling"/>
    <n v="1"/>
    <s v="Churchill Area Neighbors"/>
    <n v="4228386"/>
    <n v="868854"/>
    <m/>
    <m/>
    <s v="S S D LLC"/>
    <m/>
    <s v="3068 CIMARRON PL"/>
    <x v="5"/>
    <s v="Single-family detached"/>
    <x v="0"/>
    <m/>
    <x v="0"/>
    <m/>
  </r>
  <r>
    <n v="4161"/>
    <x v="0"/>
    <n v="6"/>
    <n v="2933"/>
    <n v="1"/>
    <d v="2006-07-12T00:00:00"/>
    <s v="Single Family Dwelling"/>
    <n v="1"/>
    <s v="Northeast Neighbors"/>
    <n v="4251113"/>
    <n v="894152"/>
    <m/>
    <m/>
    <s v="FUTURE B HOMES INC"/>
    <m/>
    <s v="2628 VALLEY FORGE DR"/>
    <x v="5"/>
    <s v="Single-family detached"/>
    <x v="0"/>
    <m/>
    <x v="0"/>
    <m/>
  </r>
  <r>
    <n v="4162"/>
    <x v="0"/>
    <n v="6"/>
    <n v="2367"/>
    <n v="1"/>
    <d v="2006-07-13T00:00:00"/>
    <s v="Single Family Dwelling"/>
    <n v="1"/>
    <s v="Santa Clara Community Organization"/>
    <n v="4221694"/>
    <n v="903525"/>
    <m/>
    <m/>
    <s v="REINKE BOB"/>
    <m/>
    <s v="1318 IRVINGTON DR"/>
    <x v="5"/>
    <s v="Single-family detached"/>
    <x v="0"/>
    <m/>
    <x v="0"/>
    <m/>
  </r>
  <r>
    <n v="4163"/>
    <x v="0"/>
    <n v="6"/>
    <n v="1580"/>
    <n v="1"/>
    <d v="2006-07-14T00:00:00"/>
    <s v="Single Family Dwelling"/>
    <n v="1"/>
    <s v="Santa Clara Community Organization"/>
    <n v="4231744"/>
    <n v="899693"/>
    <m/>
    <m/>
    <s v="HEITMAN CUSTOM HOMES"/>
    <m/>
    <s v="463 SALTY WAY"/>
    <x v="5"/>
    <s v="Single-family detached"/>
    <x v="0"/>
    <m/>
    <x v="0"/>
    <m/>
  </r>
  <r>
    <n v="4164"/>
    <x v="0"/>
    <n v="6"/>
    <n v="2794"/>
    <n v="1"/>
    <d v="2006-07-14T00:00:00"/>
    <s v="Single Family Dwelling"/>
    <n v="1"/>
    <s v="Churchill Area Neighbors"/>
    <n v="4229689"/>
    <n v="869385"/>
    <m/>
    <m/>
    <s v="ALEY RYAN"/>
    <m/>
    <s v="2518 BLACKTAIL DR"/>
    <x v="5"/>
    <s v="Single-family detached"/>
    <x v="0"/>
    <m/>
    <x v="0"/>
    <m/>
  </r>
  <r>
    <n v="4165"/>
    <x v="0"/>
    <n v="6"/>
    <n v="1931"/>
    <n v="1"/>
    <d v="2006-07-17T00:00:00"/>
    <s v="Single Family Dwelling"/>
    <n v="1"/>
    <s v="Santa Clara Community Organization"/>
    <n v="4223642"/>
    <n v="897725"/>
    <m/>
    <m/>
    <s v="HEITMAN CUSTOM HOMES"/>
    <m/>
    <s v="2402 CROWTHER DR"/>
    <x v="5"/>
    <s v="Single-family detached"/>
    <x v="0"/>
    <m/>
    <x v="0"/>
    <m/>
  </r>
  <r>
    <n v="4166"/>
    <x v="0"/>
    <n v="6"/>
    <n v="2548"/>
    <n v="1"/>
    <d v="2006-07-17T00:00:00"/>
    <s v="Single Family Dwelling"/>
    <n v="1"/>
    <s v="Crest Drive Citizens Association"/>
    <n v="4235974"/>
    <n v="868865"/>
    <m/>
    <m/>
    <s v="BREEDEN BROS INC--DUPLICATE"/>
    <m/>
    <s v="3358 STOREY BLVD"/>
    <x v="5"/>
    <s v="Single-family detached"/>
    <x v="0"/>
    <m/>
    <x v="0"/>
    <m/>
  </r>
  <r>
    <n v="4167"/>
    <x v="0"/>
    <n v="6"/>
    <n v="2860"/>
    <n v="1"/>
    <d v="2006-07-17T00:00:00"/>
    <s v="Single Family Dwelling"/>
    <n v="1"/>
    <s v="Active Bethel Citizens"/>
    <n v="4222796"/>
    <n v="892017"/>
    <m/>
    <m/>
    <s v="RAMOS JOSE F &amp; SHU H WENG"/>
    <m/>
    <s v="3814 BARGER DR"/>
    <x v="5"/>
    <s v="Single-family detached"/>
    <x v="0"/>
    <m/>
    <x v="0"/>
    <m/>
  </r>
  <r>
    <n v="4168"/>
    <x v="0"/>
    <n v="6"/>
    <n v="3106"/>
    <n v="1"/>
    <d v="2006-07-17T00:00:00"/>
    <s v="Secondary Dwelling Unit"/>
    <n v="1"/>
    <s v="Active Bethel Citizens"/>
    <n v="4215857"/>
    <n v="892282"/>
    <m/>
    <m/>
    <s v="LINDSEY ROBIN A"/>
    <m/>
    <s v="5027 W PORT ST, Unit A"/>
    <x v="5"/>
    <s v="Single-family detached"/>
    <x v="0"/>
    <m/>
    <x v="0"/>
    <m/>
  </r>
  <r>
    <n v="4169"/>
    <x v="0"/>
    <n v="6"/>
    <n v="3148"/>
    <n v="1"/>
    <d v="2006-07-17T00:00:00"/>
    <s v="Single Family Dwelling"/>
    <n v="1"/>
    <s v="Santa Clara Community Organization"/>
    <n v="4231893"/>
    <n v="900362"/>
    <m/>
    <m/>
    <s v="HEITMAN CUSTOM HOMES"/>
    <m/>
    <s v="305 LAZY AVE"/>
    <x v="5"/>
    <s v="Single-family detached"/>
    <x v="0"/>
    <m/>
    <x v="0"/>
    <m/>
  </r>
  <r>
    <n v="4170"/>
    <x v="0"/>
    <n v="6"/>
    <n v="3236"/>
    <n v="1"/>
    <d v="2006-07-18T00:00:00"/>
    <s v="Mfg Home - Not in a Park"/>
    <n v="1"/>
    <s v="Far West Neighborhood Association"/>
    <n v="4230689"/>
    <n v="873671"/>
    <m/>
    <m/>
    <s v="CIPES AMY TE"/>
    <m/>
    <s v="2332 CLEVELAND ST"/>
    <x v="5"/>
    <s v="Single-family detached"/>
    <x v="0"/>
    <m/>
    <x v="0"/>
    <m/>
  </r>
  <r>
    <n v="4171"/>
    <x v="0"/>
    <n v="6"/>
    <n v="3213"/>
    <n v="1"/>
    <d v="2006-07-20T00:00:00"/>
    <s v="Apartment  20+ Units"/>
    <n v="51"/>
    <s v="Northeast Neighbors"/>
    <n v="4248901"/>
    <n v="894567"/>
    <s v="General Stores-Retail"/>
    <m/>
    <s v="ARLIE &amp; CO"/>
    <m/>
    <s v="2751 SHADOW VIEW DR"/>
    <x v="5"/>
    <s v="Five or more units"/>
    <x v="1"/>
    <s v="Buildling B"/>
    <x v="0"/>
    <m/>
  </r>
  <r>
    <n v="4172"/>
    <x v="0"/>
    <n v="6"/>
    <n v="3958"/>
    <n v="1"/>
    <d v="2006-07-20T00:00:00"/>
    <s v="Apartment  20+ Units"/>
    <n v="51"/>
    <s v="Northeast Neighbors"/>
    <n v="4248601"/>
    <n v="894537"/>
    <s v="General Stores-Retail"/>
    <m/>
    <s v="ARLIE &amp; CO"/>
    <m/>
    <s v="2750 SHADOW VIEW DR"/>
    <x v="5"/>
    <s v="Five or more units"/>
    <x v="1"/>
    <s v="Buildling A"/>
    <x v="0"/>
    <m/>
  </r>
  <r>
    <n v="4173"/>
    <x v="0"/>
    <n v="6"/>
    <n v="94"/>
    <n v="1"/>
    <d v="2006-07-21T00:00:00"/>
    <s v="Apartment  5-19 Units"/>
    <n v="12"/>
    <s v="West University Neighbors"/>
    <n v="4241314"/>
    <n v="875645"/>
    <m/>
    <m/>
    <s v="NEWMAN FAMILY LTD PTRSHP"/>
    <m/>
    <s v="1780 FERRY ALY"/>
    <x v="5"/>
    <s v="Five or more units"/>
    <x v="1"/>
    <s v="apartments on one lot"/>
    <x v="1"/>
    <s v="Yes"/>
  </r>
  <r>
    <n v="4174"/>
    <x v="0"/>
    <n v="6"/>
    <n v="1984"/>
    <n v="1"/>
    <d v="2006-07-24T00:00:00"/>
    <s v="Single Family Dwelling"/>
    <n v="1"/>
    <s v="Cal Young Neighborhood Association"/>
    <n v="4239093"/>
    <n v="893155"/>
    <m/>
    <m/>
    <s v="WALTER CUSTOM HOMES"/>
    <m/>
    <s v="1175 CEDAR RIDGE DR"/>
    <x v="5"/>
    <s v="Single-family detached"/>
    <x v="0"/>
    <m/>
    <x v="0"/>
    <m/>
  </r>
  <r>
    <n v="4175"/>
    <x v="0"/>
    <n v="6"/>
    <n v="2653"/>
    <n v="1"/>
    <d v="2006-07-24T00:00:00"/>
    <s v="Single Family Dwelling"/>
    <n v="1"/>
    <s v="Northeast Neighbors"/>
    <n v="4242586"/>
    <n v="897102"/>
    <m/>
    <m/>
    <s v="MELTEBEKE CONSTRUCTION DBA"/>
    <m/>
    <s v="3220 LAKEMONT DR"/>
    <x v="5"/>
    <s v="Single-family detached"/>
    <x v="0"/>
    <m/>
    <x v="0"/>
    <m/>
  </r>
  <r>
    <n v="4176"/>
    <x v="0"/>
    <n v="6"/>
    <n v="3121"/>
    <n v="1"/>
    <d v="2006-07-24T00:00:00"/>
    <s v="Single Family Dwelling"/>
    <n v="1"/>
    <s v="Active Bethel Citizens"/>
    <n v="4216059"/>
    <n v="889625"/>
    <m/>
    <s v="Acadia"/>
    <s v="D R HORTON INC"/>
    <m/>
    <s v="1190 HEATHMAN DR"/>
    <x v="5"/>
    <s v="Single-family detached"/>
    <x v="0"/>
    <m/>
    <x v="0"/>
    <m/>
  </r>
  <r>
    <n v="4177"/>
    <x v="0"/>
    <n v="6"/>
    <n v="3129"/>
    <n v="1"/>
    <d v="2006-07-24T00:00:00"/>
    <s v="Single Family Dwelling"/>
    <n v="1"/>
    <s v="Active Bethel Citizens"/>
    <n v="4216288"/>
    <n v="889428"/>
    <m/>
    <s v="Acadia"/>
    <s v="D R HORTON INC"/>
    <m/>
    <s v="1170 THRONE DR"/>
    <x v="5"/>
    <s v="Single-family detached"/>
    <x v="0"/>
    <m/>
    <x v="0"/>
    <m/>
  </r>
  <r>
    <n v="4178"/>
    <x v="0"/>
    <n v="6"/>
    <n v="3133"/>
    <n v="1"/>
    <d v="2006-07-24T00:00:00"/>
    <s v="Single Family Dwelling"/>
    <n v="1"/>
    <s v="Active Bethel Citizens"/>
    <n v="4215870"/>
    <n v="889857"/>
    <m/>
    <s v="Acadia"/>
    <s v="D R HORTON INC"/>
    <m/>
    <s v="4995 HYDE LN"/>
    <x v="5"/>
    <s v="Single-family detached"/>
    <x v="0"/>
    <m/>
    <x v="0"/>
    <m/>
  </r>
  <r>
    <n v="4179"/>
    <x v="0"/>
    <n v="6"/>
    <n v="3137"/>
    <n v="1"/>
    <d v="2006-07-24T00:00:00"/>
    <s v="Single Family Dwelling"/>
    <n v="1"/>
    <s v="Active Bethel Citizens"/>
    <n v="4216069"/>
    <n v="889845"/>
    <m/>
    <s v="Acadia"/>
    <s v="D R HORTON INC"/>
    <m/>
    <s v="4967 HYDE LN"/>
    <x v="5"/>
    <s v="Single-family detached"/>
    <x v="0"/>
    <m/>
    <x v="0"/>
    <m/>
  </r>
  <r>
    <n v="4180"/>
    <x v="0"/>
    <n v="6"/>
    <n v="3143"/>
    <n v="1"/>
    <d v="2006-07-24T00:00:00"/>
    <s v="Single Family Dwelling"/>
    <n v="1"/>
    <s v="Active Bethel Citizens"/>
    <n v="4215965"/>
    <n v="889569"/>
    <m/>
    <s v="Santa Monica"/>
    <s v="D R HORTON INC"/>
    <m/>
    <s v="1177 PEASCOD DR"/>
    <x v="5"/>
    <s v="Single-family detached"/>
    <x v="0"/>
    <m/>
    <x v="0"/>
    <m/>
  </r>
  <r>
    <n v="4181"/>
    <x v="0"/>
    <n v="6"/>
    <n v="3179"/>
    <n v="1"/>
    <d v="2006-07-24T00:00:00"/>
    <s v="Single Family Dwelling"/>
    <n v="1"/>
    <s v="Active Bethel Citizens"/>
    <n v="4216373"/>
    <n v="887459"/>
    <m/>
    <m/>
    <s v="D R HORTON INC"/>
    <m/>
    <s v="839 THRONE DR"/>
    <x v="5"/>
    <s v="Single-family detached"/>
    <x v="0"/>
    <m/>
    <x v="0"/>
    <m/>
  </r>
  <r>
    <n v="4182"/>
    <x v="0"/>
    <n v="6"/>
    <n v="2180"/>
    <n v="1"/>
    <d v="2006-07-25T00:00:00"/>
    <s v="Single Family Dwelling"/>
    <n v="1"/>
    <s v="Churchill Area Neighbors"/>
    <n v="4223440"/>
    <n v="868577"/>
    <m/>
    <m/>
    <s v="ASCEND LLC"/>
    <m/>
    <s v="3184 SUMMIT SKY BLVD"/>
    <x v="5"/>
    <s v="Single-family detached"/>
    <x v="0"/>
    <m/>
    <x v="0"/>
    <m/>
  </r>
  <r>
    <n v="4183"/>
    <x v="0"/>
    <n v="6"/>
    <n v="3300"/>
    <n v="1"/>
    <d v="2006-07-25T00:00:00"/>
    <s v="Mfg Home - Not in a Park"/>
    <n v="1"/>
    <s v="Active Bethel Citizens"/>
    <n v="4214193"/>
    <n v="891193"/>
    <m/>
    <m/>
    <s v="FUQUA HOMES DESIGN CENTER"/>
    <m/>
    <s v="5287 OLYMPIC CIR"/>
    <x v="5"/>
    <s v="Single-family detached"/>
    <x v="0"/>
    <m/>
    <x v="0"/>
    <m/>
  </r>
  <r>
    <n v="4184"/>
    <x v="0"/>
    <n v="6"/>
    <n v="3302"/>
    <n v="1"/>
    <d v="2006-07-25T00:00:00"/>
    <s v="Mfg Home - Not in a Park"/>
    <n v="1"/>
    <s v="Active Bethel Citizens"/>
    <n v="4214506"/>
    <n v="890260"/>
    <m/>
    <m/>
    <s v="FUQUA HOMES DESIGN CENTER"/>
    <m/>
    <s v="1650 SILVERWATER LN"/>
    <x v="5"/>
    <s v="Single-family detached"/>
    <x v="0"/>
    <m/>
    <x v="0"/>
    <m/>
  </r>
  <r>
    <n v="4185"/>
    <x v="0"/>
    <n v="6"/>
    <n v="3304"/>
    <n v="1"/>
    <d v="2006-07-25T00:00:00"/>
    <s v="Mfg Home - Not in a Park"/>
    <n v="1"/>
    <s v="Active Bethel Citizens"/>
    <n v="4214091"/>
    <n v="890594"/>
    <m/>
    <m/>
    <s v="FUQUA HOMES DESIGN CENTER"/>
    <m/>
    <s v="5391 BRIDGEWATER DR"/>
    <x v="5"/>
    <s v="Single-family detached"/>
    <x v="0"/>
    <m/>
    <x v="0"/>
    <m/>
  </r>
  <r>
    <n v="4186"/>
    <x v="0"/>
    <n v="6"/>
    <n v="3519"/>
    <n v="1"/>
    <d v="2006-07-26T00:00:00"/>
    <s v="Single Family Dwelling"/>
    <n v="1"/>
    <s v="Active Bethel Citizens"/>
    <n v="4214383"/>
    <n v="885118"/>
    <m/>
    <s v="Plan 2162"/>
    <s v="J L S CUSTOM HOMES"/>
    <m/>
    <s v="5462 PRANZ PL"/>
    <x v="5"/>
    <s v="Single-family detached"/>
    <x v="0"/>
    <m/>
    <x v="0"/>
    <m/>
  </r>
  <r>
    <n v="4187"/>
    <x v="0"/>
    <n v="6"/>
    <n v="3587"/>
    <n v="1"/>
    <d v="2006-07-26T00:00:00"/>
    <s v="Single Family Dwelling"/>
    <n v="1"/>
    <s v="Active Bethel Citizens"/>
    <n v="4214286"/>
    <n v="885244"/>
    <m/>
    <s v="The Fir"/>
    <s v="J L S CUSTOM HOMES"/>
    <m/>
    <s v="5471 PRANZ PL"/>
    <x v="5"/>
    <s v="Single-family detached"/>
    <x v="0"/>
    <m/>
    <x v="0"/>
    <m/>
  </r>
  <r>
    <n v="4188"/>
    <x v="0"/>
    <n v="6"/>
    <n v="2913"/>
    <n v="1"/>
    <d v="2006-07-28T00:00:00"/>
    <s v="Secondary Dwelling Unit"/>
    <n v="1"/>
    <s v="Laurel Hill Valley Citizens"/>
    <n v="4249927"/>
    <n v="872498"/>
    <m/>
    <m/>
    <s v="MCGUIRE STEVEN W"/>
    <m/>
    <s v="2425 SUNTREK DR, Unit A"/>
    <x v="5"/>
    <s v="Single-family detached"/>
    <x v="0"/>
    <m/>
    <x v="0"/>
    <m/>
  </r>
  <r>
    <n v="4189"/>
    <x v="0"/>
    <n v="6"/>
    <n v="2384"/>
    <n v="1"/>
    <d v="2006-07-31T00:00:00"/>
    <s v="Single Family Dwelling"/>
    <n v="1"/>
    <s v="Santa Clara Community Organization"/>
    <n v="4225769"/>
    <n v="900580"/>
    <m/>
    <m/>
    <s v="B2T LLC"/>
    <m/>
    <s v="2955 MAESNER ST"/>
    <x v="5"/>
    <s v="Single-family detached"/>
    <x v="0"/>
    <m/>
    <x v="0"/>
    <m/>
  </r>
  <r>
    <n v="4190"/>
    <x v="0"/>
    <n v="6"/>
    <n v="3311"/>
    <n v="1"/>
    <d v="2006-07-31T00:00:00"/>
    <s v="Single Family Dwelling"/>
    <n v="1"/>
    <s v="Active Bethel Citizens"/>
    <n v="4216281"/>
    <n v="888745"/>
    <m/>
    <s v="Stafford"/>
    <s v="D R HORTON INC"/>
    <m/>
    <s v="4919 STAGECOACH RD"/>
    <x v="5"/>
    <s v="Single-family detached"/>
    <x v="0"/>
    <m/>
    <x v="0"/>
    <m/>
  </r>
  <r>
    <n v="4191"/>
    <x v="0"/>
    <n v="6"/>
    <n v="2124"/>
    <n v="1"/>
    <d v="2006-08-01T00:00:00"/>
    <s v="Single Family Dwelling"/>
    <n v="1"/>
    <s v="Churchill Area Neighbors"/>
    <n v="4228336"/>
    <n v="869169"/>
    <m/>
    <m/>
    <s v="ROLFE CHRIS &amp; CONNIE"/>
    <m/>
    <s v="3231 MICHAEL LN"/>
    <x v="5"/>
    <s v="Single-family detached"/>
    <x v="0"/>
    <m/>
    <x v="0"/>
    <m/>
  </r>
  <r>
    <n v="4192"/>
    <x v="0"/>
    <n v="6"/>
    <n v="3202"/>
    <n v="1"/>
    <d v="2006-08-01T00:00:00"/>
    <s v="Single Family Dwelling"/>
    <n v="1"/>
    <s v="Santa Clara Community Organization"/>
    <n v="4231962"/>
    <n v="900351"/>
    <m/>
    <m/>
    <s v="RUHOFF HOMEBUILDERS INC"/>
    <m/>
    <s v="329 LAZY AVE"/>
    <x v="5"/>
    <s v="Single-family detached"/>
    <x v="0"/>
    <m/>
    <x v="0"/>
    <m/>
  </r>
  <r>
    <n v="4193"/>
    <x v="0"/>
    <n v="6"/>
    <n v="3612"/>
    <n v="1"/>
    <d v="2006-08-01T00:00:00"/>
    <s v="Mfg Home Park or Court"/>
    <n v="1"/>
    <s v="Active Bethel Citizens"/>
    <n v="4217107"/>
    <n v="890608"/>
    <m/>
    <s v="Briarwood MH Park"/>
    <s v="BRIARWOOD"/>
    <s v="PENLAND DAN &amp; LYNNE"/>
    <s v="1400 CANDLELIGHT DR, Unit 172"/>
    <x v="5"/>
    <s v="Single-family detached"/>
    <x v="0"/>
    <m/>
    <x v="0"/>
    <m/>
  </r>
  <r>
    <n v="4194"/>
    <x v="0"/>
    <n v="6"/>
    <n v="2212"/>
    <n v="1"/>
    <d v="2006-08-02T00:00:00"/>
    <s v="Single Family Dwelling"/>
    <n v="1"/>
    <s v="Santa Clara Community Organization"/>
    <n v="4228061"/>
    <n v="903748"/>
    <m/>
    <s v="Arbor South Shaniko-R"/>
    <s v="D J S INVESTMENTS L L C"/>
    <m/>
    <s v="3635 COUNTRYSIDE LN"/>
    <x v="5"/>
    <s v="Single-family detached"/>
    <x v="0"/>
    <m/>
    <x v="0"/>
    <m/>
  </r>
  <r>
    <n v="4195"/>
    <x v="0"/>
    <n v="6"/>
    <n v="2387"/>
    <n v="1"/>
    <d v="2006-08-03T00:00:00"/>
    <s v="Single Family Dwelling"/>
    <n v="1"/>
    <s v="Santa Clara Community Organization"/>
    <n v="4225774"/>
    <n v="900631"/>
    <m/>
    <s v="The Kayla"/>
    <s v="B2T LLC"/>
    <m/>
    <s v="2975 MAESNER ST"/>
    <x v="5"/>
    <s v="Single-family detached"/>
    <x v="0"/>
    <m/>
    <x v="0"/>
    <m/>
  </r>
  <r>
    <n v="4196"/>
    <x v="0"/>
    <n v="6"/>
    <n v="3154"/>
    <n v="1"/>
    <d v="2006-08-03T00:00:00"/>
    <s v="Single Family Dwelling"/>
    <n v="1"/>
    <s v="Harlow Neighbors"/>
    <n v="4250827"/>
    <n v="888996"/>
    <m/>
    <m/>
    <s v="MELTEBEKE CONSTRUCTION DBA"/>
    <m/>
    <s v="1155 REGENCY DR"/>
    <x v="5"/>
    <s v="Single-family detached"/>
    <x v="0"/>
    <m/>
    <x v="0"/>
    <m/>
  </r>
  <r>
    <n v="4197"/>
    <x v="0"/>
    <n v="6"/>
    <n v="2581"/>
    <n v="1"/>
    <d v="2006-08-04T00:00:00"/>
    <s v="Single Family Dwelling"/>
    <n v="1"/>
    <s v="Northeast Neighbors"/>
    <n v="4250749"/>
    <n v="894615"/>
    <m/>
    <m/>
    <s v="ANSLOW &amp; DEGENEAULT"/>
    <m/>
    <s v="3355 COOPERSTOWN AVE"/>
    <x v="5"/>
    <s v="Single-family detached"/>
    <x v="0"/>
    <m/>
    <x v="0"/>
    <m/>
  </r>
  <r>
    <n v="4198"/>
    <x v="0"/>
    <n v="6"/>
    <n v="3374"/>
    <n v="1"/>
    <d v="2006-08-04T00:00:00"/>
    <s v="Single Family Dwelling"/>
    <n v="1"/>
    <s v="Northeast Neighbors"/>
    <n v="4244233"/>
    <n v="899433"/>
    <m/>
    <m/>
    <s v="CHARACTER HOMES"/>
    <m/>
    <s v="3754 MARCELLA DR"/>
    <x v="5"/>
    <s v="Single-family detached"/>
    <x v="0"/>
    <m/>
    <x v="0"/>
    <m/>
  </r>
  <r>
    <n v="4199"/>
    <x v="0"/>
    <n v="6"/>
    <n v="2443"/>
    <n v="1"/>
    <d v="2006-08-07T00:00:00"/>
    <s v="Single Family Dwelling"/>
    <n v="1"/>
    <s v="Laurel Hill Valley Citizens"/>
    <n v="4251855"/>
    <n v="871837"/>
    <m/>
    <m/>
    <s v="BROWN MERLE"/>
    <m/>
    <s v="3009 OAKFERN RD"/>
    <x v="5"/>
    <s v="Single-family detached"/>
    <x v="0"/>
    <m/>
    <x v="0"/>
    <m/>
  </r>
  <r>
    <n v="4200"/>
    <x v="0"/>
    <n v="6"/>
    <n v="2725"/>
    <n v="1"/>
    <d v="2006-08-08T00:00:00"/>
    <s v="Single Family Dwelling"/>
    <n v="1"/>
    <s v="Northeast Neighbors"/>
    <n v="4250803"/>
    <n v="894190"/>
    <m/>
    <m/>
    <s v="ANSLOW &amp; DEGENEAULT"/>
    <m/>
    <s v="2640 CHESAPEAKE DR"/>
    <x v="5"/>
    <s v="Single-family detached"/>
    <x v="0"/>
    <m/>
    <x v="0"/>
    <m/>
  </r>
  <r>
    <n v="4201"/>
    <x v="0"/>
    <n v="6"/>
    <n v="2953"/>
    <n v="1"/>
    <d v="2006-08-09T00:00:00"/>
    <s v="Single Family Dwelling"/>
    <n v="1"/>
    <s v="Santa Clara Community Organization"/>
    <n v="4223667"/>
    <n v="898521"/>
    <m/>
    <m/>
    <s v="NORDIC HOMES &amp; CONSTRUCTION"/>
    <m/>
    <s v="1113 WOODEN WAY"/>
    <x v="5"/>
    <s v="Single-family detached"/>
    <x v="0"/>
    <m/>
    <x v="0"/>
    <m/>
  </r>
  <r>
    <n v="4202"/>
    <x v="0"/>
    <n v="6"/>
    <n v="3341"/>
    <n v="1"/>
    <d v="2006-08-09T00:00:00"/>
    <s v="Single Family Dwelling"/>
    <n v="1"/>
    <s v="Friendly Area Neighbors"/>
    <n v="4238567"/>
    <n v="871279"/>
    <m/>
    <m/>
    <s v="FULLER KEITH &amp; ANN"/>
    <m/>
    <s v="2790 CHARNELTON ST"/>
    <x v="5"/>
    <s v="Single-family detached"/>
    <x v="0"/>
    <m/>
    <x v="0"/>
    <m/>
  </r>
  <r>
    <n v="4203"/>
    <x v="0"/>
    <n v="5"/>
    <n v="1885"/>
    <n v="1"/>
    <d v="2006-08-10T00:00:00"/>
    <s v="Apartment  5-19 Units"/>
    <n v="12"/>
    <s v="Active Bethel Citizens"/>
    <n v="4216530"/>
    <n v="886454"/>
    <m/>
    <s v="Heron Meadows"/>
    <s v="CANDLELIGHT PARTNERS LLC"/>
    <m/>
    <s v="4810 UNTHANK ST"/>
    <x v="5"/>
    <s v="Five or more units"/>
    <x v="1"/>
    <m/>
    <x v="0"/>
    <m/>
  </r>
  <r>
    <n v="4204"/>
    <x v="0"/>
    <n v="5"/>
    <n v="1886"/>
    <n v="1"/>
    <d v="2006-08-10T00:00:00"/>
    <s v="Apartment  5-19 Units"/>
    <n v="12"/>
    <s v="Active Bethel Citizens"/>
    <n v="4216547"/>
    <n v="886623"/>
    <m/>
    <s v="Heron Meadows"/>
    <s v="CANDLELIGHT PARTNERS LLC"/>
    <m/>
    <s v="4815 UNTHANK ST"/>
    <x v="5"/>
    <s v="Five or more units"/>
    <x v="1"/>
    <m/>
    <x v="0"/>
    <m/>
  </r>
  <r>
    <n v="4205"/>
    <x v="0"/>
    <n v="6"/>
    <n v="2368"/>
    <n v="1"/>
    <d v="2006-08-11T00:00:00"/>
    <s v="Single Family Dwelling"/>
    <n v="1"/>
    <s v="Santa Clara Community Organization"/>
    <n v="4221686"/>
    <n v="903647"/>
    <m/>
    <m/>
    <s v="DEUTSCHMAN MICHAEL/SARAH"/>
    <m/>
    <s v="1342 IRVINGTON DR"/>
    <x v="5"/>
    <s v="Single-family detached"/>
    <x v="0"/>
    <m/>
    <x v="0"/>
    <m/>
  </r>
  <r>
    <n v="4206"/>
    <x v="0"/>
    <n v="6"/>
    <n v="3286"/>
    <n v="1"/>
    <d v="2006-08-11T00:00:00"/>
    <s v="Single Family Dwelling"/>
    <n v="1"/>
    <s v="Crest Drive Citizens Association"/>
    <n v="4235047"/>
    <n v="870479"/>
    <m/>
    <m/>
    <s v="LEPPOLD STEPHEN &amp; KATHRYN"/>
    <m/>
    <s v="2925 INGALLS WAY"/>
    <x v="5"/>
    <s v="Single-family detached"/>
    <x v="0"/>
    <m/>
    <x v="0"/>
    <m/>
  </r>
  <r>
    <n v="4207"/>
    <x v="0"/>
    <n v="6"/>
    <n v="4031"/>
    <n v="1"/>
    <d v="2006-08-11T00:00:00"/>
    <s v="Mfg Home Park or Court"/>
    <n v="1"/>
    <s v="Active Bethel Citizens"/>
    <n v="4214949"/>
    <n v="888055"/>
    <m/>
    <m/>
    <s v="DANELAND MBL HOME PARK LLC"/>
    <m/>
    <s v="1199 N TERRY ST, Unit 383"/>
    <x v="5"/>
    <s v="Single-family detached"/>
    <x v="0"/>
    <m/>
    <x v="0"/>
    <m/>
  </r>
  <r>
    <n v="4208"/>
    <x v="0"/>
    <n v="6"/>
    <n v="3354"/>
    <n v="1"/>
    <d v="2006-08-14T00:00:00"/>
    <s v="Single Family Dwelling"/>
    <n v="1"/>
    <s v="Active Bethel Citizens"/>
    <n v="4220238"/>
    <n v="888965"/>
    <m/>
    <m/>
    <s v="CARNAHAN WILLIAM &amp; LANDIS KATHY"/>
    <m/>
    <s v="4180 FULLER AVE"/>
    <x v="5"/>
    <s v="Single-family detached"/>
    <x v="0"/>
    <m/>
    <x v="0"/>
    <m/>
  </r>
  <r>
    <n v="4209"/>
    <x v="0"/>
    <n v="6"/>
    <n v="3656"/>
    <n v="1"/>
    <d v="2006-08-14T00:00:00"/>
    <s v="Single Family Dwelling"/>
    <n v="1"/>
    <s v="Cal Young Neighborhood Association"/>
    <n v="4239203"/>
    <n v="892978"/>
    <m/>
    <m/>
    <s v="WALTER THOMAS A"/>
    <m/>
    <s v="1190 CEDAR RIDGE DR"/>
    <x v="5"/>
    <s v="Single-family detached"/>
    <x v="0"/>
    <m/>
    <x v="0"/>
    <m/>
  </r>
  <r>
    <n v="4210"/>
    <x v="0"/>
    <n v="6"/>
    <n v="3715"/>
    <n v="1"/>
    <d v="2006-08-14T00:00:00"/>
    <s v="Single Family Dwelling"/>
    <n v="1"/>
    <s v="Cal Young Neighborhood Association"/>
    <n v="4239019"/>
    <n v="892911"/>
    <m/>
    <m/>
    <s v="WALTER CUSTOM HOMES"/>
    <m/>
    <s v="2154 SPARROW CT"/>
    <x v="5"/>
    <s v="Single-family detached"/>
    <x v="0"/>
    <m/>
    <x v="0"/>
    <m/>
  </r>
  <r>
    <n v="4211"/>
    <x v="0"/>
    <n v="6"/>
    <n v="3941"/>
    <n v="1"/>
    <d v="2006-08-18T00:00:00"/>
    <s v="Single Family Dwelling"/>
    <n v="1"/>
    <s v="Harlow Neighbors"/>
    <n v="4249444"/>
    <n v="886850"/>
    <m/>
    <m/>
    <s v="EUSSE REUBEN"/>
    <m/>
    <s v="843 WAVERLY ST"/>
    <x v="5"/>
    <s v="Single-family detached"/>
    <x v="0"/>
    <m/>
    <x v="0"/>
    <m/>
  </r>
  <r>
    <n v="4212"/>
    <x v="0"/>
    <n v="6"/>
    <n v="3915"/>
    <n v="1"/>
    <d v="2006-08-22T00:00:00"/>
    <s v="Single Family Dwelling"/>
    <n v="1"/>
    <s v="Laurel Hill Valley Citizens"/>
    <n v="4251087"/>
    <n v="872201"/>
    <m/>
    <m/>
    <s v="TECHNER ARI &amp; ASHLEY"/>
    <m/>
    <s v="2568 MOON MOUNTAIN DR"/>
    <x v="5"/>
    <s v="Single-family detached"/>
    <x v="0"/>
    <m/>
    <x v="0"/>
    <m/>
  </r>
  <r>
    <n v="4213"/>
    <x v="0"/>
    <n v="6"/>
    <n v="3709"/>
    <n v="1"/>
    <d v="2006-08-23T00:00:00"/>
    <s v="Single Family Dwelling"/>
    <n v="1"/>
    <s v="Southeast Neighbors"/>
    <n v="4241065"/>
    <n v="858970"/>
    <m/>
    <m/>
    <s v="WILSON TODD A"/>
    <m/>
    <s v="5230 SENGER LN"/>
    <x v="5"/>
    <s v="Single-family detached"/>
    <x v="0"/>
    <m/>
    <x v="0"/>
    <m/>
  </r>
  <r>
    <n v="4214"/>
    <x v="0"/>
    <n v="6"/>
    <n v="3166"/>
    <n v="1"/>
    <d v="2006-08-24T00:00:00"/>
    <s v="Single Family Dwelling"/>
    <n v="1"/>
    <s v="Santa Clara Community Organization"/>
    <n v="4222158"/>
    <n v="902305"/>
    <m/>
    <m/>
    <s v="IVERSON BOYD"/>
    <m/>
    <s v="3428 CABERNET LN"/>
    <x v="5"/>
    <s v="Single-family detached"/>
    <x v="0"/>
    <m/>
    <x v="0"/>
    <m/>
  </r>
  <r>
    <n v="4215"/>
    <x v="0"/>
    <n v="6"/>
    <n v="2245"/>
    <n v="1"/>
    <d v="2006-08-25T00:00:00"/>
    <s v="Single Family Dwelling"/>
    <n v="1"/>
    <s v="Southeast Neighbors"/>
    <n v="4242002"/>
    <n v="865395"/>
    <m/>
    <m/>
    <s v="MARIE SALLY S"/>
    <m/>
    <s v="692 E 39TH PL"/>
    <x v="5"/>
    <s v="Single-family detached"/>
    <x v="0"/>
    <m/>
    <x v="0"/>
    <m/>
  </r>
  <r>
    <n v="4216"/>
    <x v="0"/>
    <n v="6"/>
    <n v="4034"/>
    <n v="1"/>
    <d v="2006-08-25T00:00:00"/>
    <s v="Mfg Home - Not in a Park"/>
    <n v="1"/>
    <s v="River Road Community Organization"/>
    <n v="4226427"/>
    <n v="890974"/>
    <m/>
    <m/>
    <s v="JACOBSON RICHARD &amp; LYNN"/>
    <m/>
    <s v="1224 N PARK AVE"/>
    <x v="5"/>
    <s v="Single-family detached"/>
    <x v="0"/>
    <m/>
    <x v="0"/>
    <m/>
  </r>
  <r>
    <n v="4217"/>
    <x v="0"/>
    <n v="6"/>
    <n v="2865"/>
    <n v="1"/>
    <d v="2006-08-29T00:00:00"/>
    <s v="Single Family Dwelling"/>
    <n v="1"/>
    <s v="Harlow Neighbors"/>
    <n v="4246495"/>
    <n v="885429"/>
    <m/>
    <m/>
    <s v="WALNUT LANE LLC"/>
    <m/>
    <s v="470 WALNUT LN"/>
    <x v="5"/>
    <s v="Single-family detached"/>
    <x v="0"/>
    <m/>
    <x v="0"/>
    <m/>
  </r>
  <r>
    <n v="4218"/>
    <x v="0"/>
    <n v="6"/>
    <n v="3703"/>
    <n v="1"/>
    <d v="2006-08-29T00:00:00"/>
    <s v="Mfg Home - Not in a Park"/>
    <n v="1"/>
    <s v="Active Bethel Citizens"/>
    <n v="4213958"/>
    <n v="890211"/>
    <m/>
    <m/>
    <s v="FUQUA HOMES DESIGN CENTER"/>
    <m/>
    <s v="5365 OLYMPIC CIR"/>
    <x v="5"/>
    <s v="Single-family detached"/>
    <x v="0"/>
    <m/>
    <x v="0"/>
    <m/>
  </r>
  <r>
    <n v="4219"/>
    <x v="0"/>
    <n v="6"/>
    <n v="3705"/>
    <n v="1"/>
    <d v="2006-08-29T00:00:00"/>
    <s v="Mfg Home - Not in a Park"/>
    <n v="1"/>
    <s v="Active Bethel Citizens"/>
    <n v="4213972"/>
    <n v="890595"/>
    <m/>
    <m/>
    <s v="FUQUA HOMES DESIGN CENTER"/>
    <m/>
    <s v="5337 OLYMPIC CIR"/>
    <x v="5"/>
    <s v="Single-family detached"/>
    <x v="0"/>
    <m/>
    <x v="0"/>
    <m/>
  </r>
  <r>
    <n v="4220"/>
    <x v="0"/>
    <n v="6"/>
    <n v="2392"/>
    <n v="1"/>
    <d v="2006-08-30T00:00:00"/>
    <s v="Single Family Dwelling"/>
    <n v="1"/>
    <s v="Northeast Neighbors"/>
    <n v="4249118"/>
    <n v="894552"/>
    <m/>
    <m/>
    <s v="RUHOFF HOMEBUILDERS INC"/>
    <m/>
    <s v="2725 LORD BYRON PL"/>
    <x v="5"/>
    <s v="Single-family detached"/>
    <x v="0"/>
    <m/>
    <x v="0"/>
    <m/>
  </r>
  <r>
    <n v="4221"/>
    <x v="0"/>
    <n v="6"/>
    <n v="3654"/>
    <n v="1"/>
    <d v="2006-08-30T00:00:00"/>
    <s v="Single Family Dwelling"/>
    <n v="1"/>
    <s v="Active Bethel Citizens"/>
    <n v="4216743"/>
    <n v="894646"/>
    <m/>
    <m/>
    <s v="JONES JASON &amp; TIA"/>
    <m/>
    <s v="2248 DEVOS ST"/>
    <x v="5"/>
    <s v="Single-family detached"/>
    <x v="0"/>
    <m/>
    <x v="0"/>
    <m/>
  </r>
  <r>
    <n v="4222"/>
    <x v="0"/>
    <n v="6"/>
    <n v="3657"/>
    <n v="1"/>
    <d v="2006-08-30T00:00:00"/>
    <s v="Single Family Dwelling"/>
    <n v="1"/>
    <s v="Santa Clara Community Organization"/>
    <n v="4226384"/>
    <n v="908202"/>
    <m/>
    <m/>
    <s v="FUTURE B HOMES INC"/>
    <m/>
    <s v="168 STONEHAVEN ST"/>
    <x v="5"/>
    <s v="Single-family detached"/>
    <x v="0"/>
    <m/>
    <x v="0"/>
    <m/>
  </r>
  <r>
    <n v="4223"/>
    <x v="0"/>
    <n v="6"/>
    <n v="3907"/>
    <n v="1"/>
    <d v="2006-08-30T00:00:00"/>
    <s v="Single Family Dwelling"/>
    <n v="1"/>
    <s v="Northeast Neighbors"/>
    <n v="4244311"/>
    <n v="899342"/>
    <m/>
    <m/>
    <s v="CHARACTER HOMES"/>
    <m/>
    <s v="3714 MARCELLA DR"/>
    <x v="5"/>
    <s v="Single-family detached"/>
    <x v="0"/>
    <m/>
    <x v="0"/>
    <m/>
  </r>
  <r>
    <n v="4224"/>
    <x v="0"/>
    <n v="6"/>
    <n v="2259"/>
    <n v="1"/>
    <d v="2006-09-05T00:00:00"/>
    <s v="Single Family Dwelling"/>
    <n v="1"/>
    <s v="Northeast Neighbors"/>
    <n v="4249140"/>
    <n v="895102"/>
    <m/>
    <s v="A4 Voysey"/>
    <s v="RUHOFF HOMEBUILDERS INC"/>
    <m/>
    <s v="2909 LORD BYRON PL"/>
    <x v="5"/>
    <s v="Single-family detached"/>
    <x v="0"/>
    <m/>
    <x v="0"/>
    <m/>
  </r>
  <r>
    <n v="4225"/>
    <x v="0"/>
    <n v="6"/>
    <n v="3834"/>
    <n v="1"/>
    <d v="2006-09-05T00:00:00"/>
    <s v="Single Family Dwelling"/>
    <n v="1"/>
    <s v="Active Bethel Citizens"/>
    <n v="4220147"/>
    <n v="895216"/>
    <m/>
    <m/>
    <s v="SARRICAS CONSTRUCTION CO"/>
    <m/>
    <s v="4234 HEINS CT"/>
    <x v="5"/>
    <s v="Single-family detached"/>
    <x v="0"/>
    <m/>
    <x v="0"/>
    <m/>
  </r>
  <r>
    <n v="4226"/>
    <x v="0"/>
    <n v="6"/>
    <n v="3781"/>
    <n v="1"/>
    <d v="2006-09-06T00:00:00"/>
    <s v="Single Family Dwelling"/>
    <n v="1"/>
    <s v="Cal Young Neighborhood Association"/>
    <n v="4239206"/>
    <n v="893145"/>
    <m/>
    <m/>
    <s v="WALTER CUSTOM HOMES"/>
    <m/>
    <s v="1193 CEDAR RIDGE DR"/>
    <x v="5"/>
    <s v="Single-family detached"/>
    <x v="0"/>
    <m/>
    <x v="0"/>
    <m/>
  </r>
  <r>
    <n v="4227"/>
    <x v="0"/>
    <n v="5"/>
    <n v="1887"/>
    <n v="1"/>
    <d v="2006-09-07T00:00:00"/>
    <s v="Apartment  5-19 Units"/>
    <n v="12"/>
    <s v="Active Bethel Citizens"/>
    <n v="4216548"/>
    <n v="886827"/>
    <m/>
    <s v="Heron Meadows"/>
    <s v="CANDLELIGHT PARTNERS LLC"/>
    <m/>
    <s v="4825 UNTHANK ST"/>
    <x v="5"/>
    <s v="Five or more units"/>
    <x v="1"/>
    <m/>
    <x v="0"/>
    <m/>
  </r>
  <r>
    <n v="4228"/>
    <x v="0"/>
    <n v="5"/>
    <n v="1888"/>
    <n v="1"/>
    <d v="2006-09-07T00:00:00"/>
    <s v="Apartment  5-19 Units"/>
    <n v="12"/>
    <s v="Active Bethel Citizens"/>
    <n v="4216553"/>
    <n v="887006"/>
    <m/>
    <s v="Heron Meadows"/>
    <s v="CANDLELIGHT PARTNERS LLC"/>
    <m/>
    <s v="783 THRONE DR"/>
    <x v="5"/>
    <s v="Five or more units"/>
    <x v="1"/>
    <m/>
    <x v="0"/>
    <m/>
  </r>
  <r>
    <n v="4229"/>
    <x v="0"/>
    <n v="6"/>
    <n v="3964"/>
    <n v="1"/>
    <d v="2006-09-07T00:00:00"/>
    <s v="Single Family Dwelling"/>
    <n v="1"/>
    <s v="Laurel Hill Valley Citizens"/>
    <n v="4251462"/>
    <n v="870804"/>
    <m/>
    <m/>
    <s v="CULLY SCOTT"/>
    <m/>
    <s v="2770 PINEROCK DR"/>
    <x v="5"/>
    <s v="Single-family detached"/>
    <x v="0"/>
    <m/>
    <x v="0"/>
    <m/>
  </r>
  <r>
    <n v="4230"/>
    <x v="0"/>
    <n v="6"/>
    <n v="3716"/>
    <n v="1"/>
    <d v="2006-09-12T00:00:00"/>
    <s v="Single Family Dwelling"/>
    <n v="1"/>
    <s v="Cal Young Neighborhood Association"/>
    <n v="4239149"/>
    <n v="892989"/>
    <m/>
    <m/>
    <s v="WALTER CUSTOM HOMES"/>
    <m/>
    <s v="1184 CEDAR RIDGE DR"/>
    <x v="5"/>
    <s v="Single-family detached"/>
    <x v="0"/>
    <m/>
    <x v="0"/>
    <m/>
  </r>
  <r>
    <n v="4231"/>
    <x v="0"/>
    <n v="6"/>
    <n v="2684"/>
    <n v="1"/>
    <d v="2006-09-13T00:00:00"/>
    <s v="Single Family Dwelling"/>
    <n v="1"/>
    <s v="Crest Drive Citizens Association"/>
    <n v="4237522"/>
    <n v="870042"/>
    <m/>
    <m/>
    <s v="IVERSON JORDAN"/>
    <m/>
    <s v="2981 WASHINGTON ST"/>
    <x v="5"/>
    <s v="Single-family detached"/>
    <x v="0"/>
    <m/>
    <x v="0"/>
    <m/>
  </r>
  <r>
    <n v="4232"/>
    <x v="0"/>
    <n v="6"/>
    <n v="2903"/>
    <n v="1"/>
    <d v="2006-09-13T00:00:00"/>
    <s v="Single Family Dwelling"/>
    <n v="1"/>
    <s v="Crest Drive Citizens Association"/>
    <n v="4230512"/>
    <n v="869674"/>
    <m/>
    <m/>
    <s v="CHAN CHEUK YEE"/>
    <m/>
    <s v="3012 ASHLEY LP"/>
    <x v="5"/>
    <s v="Single-family detached"/>
    <x v="0"/>
    <m/>
    <x v="0"/>
    <m/>
  </r>
  <r>
    <n v="4233"/>
    <x v="0"/>
    <n v="6"/>
    <n v="4141"/>
    <n v="1"/>
    <d v="2006-09-14T00:00:00"/>
    <s v="Single Family Dwelling"/>
    <n v="1"/>
    <s v="Northeast Neighbors"/>
    <n v="4243641"/>
    <n v="893100"/>
    <m/>
    <m/>
    <s v="BRANDON JACK"/>
    <m/>
    <s v="2210 WILLONA DR"/>
    <x v="5"/>
    <s v="Single-family detached"/>
    <x v="0"/>
    <m/>
    <x v="0"/>
    <m/>
  </r>
  <r>
    <n v="4234"/>
    <x v="0"/>
    <n v="6"/>
    <n v="2825"/>
    <n v="1"/>
    <d v="2006-09-18T00:00:00"/>
    <s v="Single Family Dwelling"/>
    <n v="1"/>
    <s v="Laurel Hill Valley Citizens"/>
    <n v="4250165"/>
    <n v="870848"/>
    <m/>
    <m/>
    <s v="H B DESIGN &amp; CONSTRUCTION"/>
    <m/>
    <s v="3018 HENDRICKS HILL DR"/>
    <x v="5"/>
    <s v="Single-family detached"/>
    <x v="0"/>
    <m/>
    <x v="0"/>
    <m/>
  </r>
  <r>
    <n v="4235"/>
    <x v="0"/>
    <n v="6"/>
    <n v="4023"/>
    <n v="1"/>
    <d v="2006-09-18T00:00:00"/>
    <s v="Single Family Dwelling"/>
    <n v="1"/>
    <s v="Harlow Neighbors"/>
    <n v="4248504"/>
    <n v="891381"/>
    <m/>
    <m/>
    <s v="PREMIER HOMES"/>
    <m/>
    <s v="1769 PROVINCIAL WAY"/>
    <x v="5"/>
    <s v="Single-family detached"/>
    <x v="0"/>
    <m/>
    <x v="0"/>
    <m/>
  </r>
  <r>
    <n v="4236"/>
    <x v="0"/>
    <n v="6"/>
    <n v="3810"/>
    <n v="1"/>
    <d v="2006-09-19T00:00:00"/>
    <s v="Single Family Dwelling"/>
    <n v="1"/>
    <s v="Churchill Area Neighbors"/>
    <n v="4224436"/>
    <n v="869181"/>
    <m/>
    <m/>
    <s v="BREEDEN BROS INC--DUPLICATE"/>
    <m/>
    <s v="3405 BENTLEY AVE"/>
    <x v="5"/>
    <s v="Single-family detached"/>
    <x v="0"/>
    <m/>
    <x v="0"/>
    <m/>
  </r>
  <r>
    <n v="4237"/>
    <x v="0"/>
    <n v="6"/>
    <n v="4183"/>
    <n v="1"/>
    <d v="2006-09-19T00:00:00"/>
    <s v="Single Family Dwelling"/>
    <n v="1"/>
    <s v="Churchill Area Neighbors"/>
    <n v="4224083"/>
    <n v="870324"/>
    <m/>
    <m/>
    <s v="BREEDEN BROS INC--DUPLICATE"/>
    <m/>
    <s v="3340 BENTLEY AVE"/>
    <x v="5"/>
    <s v="Single-family detached"/>
    <x v="0"/>
    <m/>
    <x v="0"/>
    <m/>
  </r>
  <r>
    <n v="4238"/>
    <x v="0"/>
    <n v="6"/>
    <n v="4189"/>
    <n v="1"/>
    <d v="2006-09-20T00:00:00"/>
    <s v="Single Family Dwelling"/>
    <n v="1"/>
    <s v="Northeast Neighbors"/>
    <n v="4251000"/>
    <n v="894466"/>
    <m/>
    <m/>
    <s v="FUTURE B HOMES INC"/>
    <m/>
    <s v="2660 VALLEY FORGE DR"/>
    <x v="5"/>
    <s v="Single-family detached"/>
    <x v="0"/>
    <m/>
    <x v="0"/>
    <m/>
  </r>
  <r>
    <n v="4239"/>
    <x v="0"/>
    <n v="5"/>
    <n v="5149"/>
    <n v="1"/>
    <d v="2006-09-22T00:00:00"/>
    <s v="Single Family Dwelling"/>
    <n v="1"/>
    <s v="Churchill Area Neighbors"/>
    <n v="4229220"/>
    <n v="869824"/>
    <m/>
    <m/>
    <s v="CONSTRUCTION UNLIMITED INC"/>
    <m/>
    <s v="2487 RANDY LN"/>
    <x v="5"/>
    <s v="Single-family detached"/>
    <x v="0"/>
    <m/>
    <x v="0"/>
    <m/>
  </r>
  <r>
    <n v="4240"/>
    <x v="0"/>
    <n v="6"/>
    <n v="3604"/>
    <n v="1"/>
    <d v="2006-09-25T00:00:00"/>
    <s v="Single Family Dwelling"/>
    <n v="1"/>
    <s v="Churchill Area Neighbors"/>
    <n v="4229669"/>
    <n v="869621"/>
    <m/>
    <m/>
    <s v="REGAL CUSTOM HOMES"/>
    <m/>
    <s v="2519 BLACKTAIL DR"/>
    <x v="5"/>
    <s v="Single-family detached"/>
    <x v="0"/>
    <m/>
    <x v="0"/>
    <m/>
  </r>
  <r>
    <n v="4241"/>
    <x v="0"/>
    <n v="6"/>
    <n v="3978"/>
    <n v="1"/>
    <d v="2006-09-25T00:00:00"/>
    <s v="Single Family Dwelling"/>
    <n v="1"/>
    <s v="Active Bethel Citizens"/>
    <n v="4214238"/>
    <n v="885531"/>
    <m/>
    <s v="The Fir -- 1844 Model"/>
    <s v="J L S CUSTOM HOMES"/>
    <m/>
    <s v="5474 DEMARCO AVE"/>
    <x v="5"/>
    <s v="Single-family detached"/>
    <x v="0"/>
    <m/>
    <x v="0"/>
    <m/>
  </r>
  <r>
    <n v="4242"/>
    <x v="0"/>
    <n v="6"/>
    <n v="4175"/>
    <n v="1"/>
    <d v="2006-09-25T00:00:00"/>
    <s v="Single Family Dwelling"/>
    <n v="1"/>
    <s v="Santa Clara Community Organization"/>
    <n v="4223468"/>
    <n v="898979"/>
    <m/>
    <m/>
    <s v="TOUCHSTONE DEVELOPMENT"/>
    <m/>
    <s v="2624 CROWTHER DR"/>
    <x v="5"/>
    <s v="Single-family detached"/>
    <x v="0"/>
    <m/>
    <x v="0"/>
    <m/>
  </r>
  <r>
    <n v="4243"/>
    <x v="0"/>
    <n v="6"/>
    <n v="4376"/>
    <n v="1"/>
    <d v="2006-09-25T00:00:00"/>
    <s v="Single Family Dwelling"/>
    <n v="1"/>
    <s v="Cal Young Neighborhood Association"/>
    <n v="4239037"/>
    <n v="892996"/>
    <m/>
    <m/>
    <s v="WALTER THOMAS A"/>
    <m/>
    <s v="1160 CEDAR RIDGE DR"/>
    <x v="5"/>
    <s v="Single-family detached"/>
    <x v="0"/>
    <m/>
    <x v="0"/>
    <m/>
  </r>
  <r>
    <n v="4244"/>
    <x v="0"/>
    <n v="6"/>
    <n v="4379"/>
    <n v="1"/>
    <d v="2006-09-25T00:00:00"/>
    <s v="Single Family Dwelling"/>
    <n v="1"/>
    <s v="Active Bethel Citizens"/>
    <n v="4214325"/>
    <n v="885121"/>
    <m/>
    <s v="The 1700L"/>
    <s v="J L S CUSTOM HOMES"/>
    <m/>
    <s v="5466 PRANZ PL"/>
    <x v="5"/>
    <s v="Single-family detached"/>
    <x v="0"/>
    <m/>
    <x v="0"/>
    <m/>
  </r>
  <r>
    <n v="4245"/>
    <x v="0"/>
    <n v="6"/>
    <n v="4380"/>
    <n v="1"/>
    <d v="2006-09-25T00:00:00"/>
    <s v="Single Family Dwelling"/>
    <n v="1"/>
    <s v="Active Bethel Citizens"/>
    <n v="4214272"/>
    <n v="885123"/>
    <m/>
    <s v="Plan 2077"/>
    <s v="J L S CUSTOM HOMES"/>
    <m/>
    <s v="5470 PRANZ PL"/>
    <x v="5"/>
    <s v="Single-family detached"/>
    <x v="0"/>
    <m/>
    <x v="0"/>
    <m/>
  </r>
  <r>
    <n v="4246"/>
    <x v="0"/>
    <n v="6"/>
    <n v="3507"/>
    <n v="1"/>
    <d v="2006-09-26T00:00:00"/>
    <s v="Mfg Home Park or Court"/>
    <n v="1"/>
    <s v="Active Bethel Citizens"/>
    <n v="4214888"/>
    <n v="895429"/>
    <m/>
    <s v="Rowan Oaks MHP"/>
    <s v="COMMON WEALTH"/>
    <m/>
    <s v="2333 N TERRY ST, Unit 44"/>
    <x v="5"/>
    <s v="Single-family detached"/>
    <x v="0"/>
    <m/>
    <x v="0"/>
    <m/>
  </r>
  <r>
    <n v="4247"/>
    <x v="0"/>
    <n v="6"/>
    <n v="3590"/>
    <n v="1"/>
    <d v="2006-09-26T00:00:00"/>
    <s v="Single Family Dwelling"/>
    <n v="1"/>
    <s v="Churchill Area Neighbors"/>
    <n v="4228258"/>
    <n v="872782"/>
    <m/>
    <m/>
    <s v="ENGLAND ROBERT &amp; HELENE"/>
    <m/>
    <s v="2758 BOWMONT DR"/>
    <x v="5"/>
    <s v="Single-family detached"/>
    <x v="0"/>
    <m/>
    <x v="0"/>
    <m/>
  </r>
  <r>
    <n v="4248"/>
    <x v="0"/>
    <n v="6"/>
    <n v="3932"/>
    <n v="1"/>
    <d v="2006-09-26T00:00:00"/>
    <s v="Single Family Dwelling"/>
    <n v="1"/>
    <s v="Santa Clara Community Organization"/>
    <n v="4223503"/>
    <n v="898151"/>
    <m/>
    <m/>
    <s v="RAKOCZY/WELKER ENTERPRISES"/>
    <m/>
    <s v="2468 CROWTHER DR"/>
    <x v="5"/>
    <s v="Single-family detached"/>
    <x v="0"/>
    <m/>
    <x v="0"/>
    <m/>
  </r>
  <r>
    <n v="4249"/>
    <x v="0"/>
    <n v="6"/>
    <n v="3940"/>
    <n v="1"/>
    <d v="2006-09-28T00:00:00"/>
    <s v="Secondary Dwelling Unit"/>
    <n v="1"/>
    <s v="Friendly Area Neighbors"/>
    <n v="4235917"/>
    <n v="872063"/>
    <m/>
    <m/>
    <s v="KELLY SEAN"/>
    <m/>
    <s v="2581 FRIENDLY ALY, Unit A"/>
    <x v="5"/>
    <s v="Single-family detached"/>
    <x v="0"/>
    <m/>
    <x v="0"/>
    <m/>
  </r>
  <r>
    <n v="4250"/>
    <x v="0"/>
    <n v="6"/>
    <n v="4594"/>
    <n v="1"/>
    <d v="2006-09-28T00:00:00"/>
    <s v="Single Family Dwelling"/>
    <n v="1"/>
    <s v="Active Bethel Citizens"/>
    <n v="4215641"/>
    <n v="894425"/>
    <m/>
    <m/>
    <s v="ST VINCENT DE PAUL"/>
    <m/>
    <s v="2360 W IRWIN WAY"/>
    <x v="5"/>
    <s v="Single-family detached"/>
    <x v="0"/>
    <m/>
    <x v="0"/>
    <m/>
  </r>
  <r>
    <n v="4251"/>
    <x v="0"/>
    <n v="6"/>
    <n v="2788"/>
    <n v="1"/>
    <d v="2006-09-29T00:00:00"/>
    <s v="Duplex or 2-Family Hs"/>
    <n v="2"/>
    <s v="River Road Community Organization"/>
    <n v="4233430"/>
    <n v="889879"/>
    <m/>
    <m/>
    <s v="OCAMPO MELLANI &amp; CESAR"/>
    <m/>
    <s v="136 E HILLIARD LN"/>
    <x v="5"/>
    <s v="Two to four units"/>
    <x v="1"/>
    <m/>
    <x v="0"/>
    <m/>
  </r>
  <r>
    <n v="4252"/>
    <x v="0"/>
    <n v="6"/>
    <n v="3945"/>
    <n v="1"/>
    <d v="2006-09-29T00:00:00"/>
    <s v="Single Family Dwelling"/>
    <n v="1"/>
    <s v="Northeast Neighbors"/>
    <n v="4251229"/>
    <n v="894366"/>
    <m/>
    <m/>
    <s v="ANSLOW &amp; DEGENEAULT"/>
    <m/>
    <s v="2647 VALLEY FORGE DR"/>
    <x v="5"/>
    <s v="Single-family detached"/>
    <x v="0"/>
    <m/>
    <x v="0"/>
    <m/>
  </r>
  <r>
    <n v="4253"/>
    <x v="0"/>
    <n v="6"/>
    <n v="4281"/>
    <n v="1"/>
    <d v="2006-09-29T00:00:00"/>
    <s v="Single Family Dwelling"/>
    <n v="1"/>
    <s v="Laurel Hill Valley Citizens"/>
    <n v="4251471"/>
    <n v="870898"/>
    <m/>
    <m/>
    <s v="BRANDON MICHAEL J (MIKE)"/>
    <m/>
    <s v="2758 PINEROCK DR"/>
    <x v="5"/>
    <s v="Single-family detached"/>
    <x v="0"/>
    <m/>
    <x v="0"/>
    <m/>
  </r>
  <r>
    <n v="4254"/>
    <x v="0"/>
    <n v="6"/>
    <n v="4372"/>
    <n v="1"/>
    <d v="2006-09-29T00:00:00"/>
    <s v="Single Family Dwelling"/>
    <n v="1"/>
    <s v="Santa Clara Community Organization"/>
    <n v="4233340"/>
    <n v="898100"/>
    <m/>
    <m/>
    <s v="CARNAHAN BILL"/>
    <m/>
    <s v="2633 ROSS LN"/>
    <x v="5"/>
    <s v="Single-family detached"/>
    <x v="0"/>
    <m/>
    <x v="0"/>
    <m/>
  </r>
  <r>
    <n v="4255"/>
    <x v="0"/>
    <n v="6"/>
    <n v="4373"/>
    <n v="1"/>
    <d v="2006-09-29T00:00:00"/>
    <s v="Single Family Dwelling"/>
    <n v="1"/>
    <s v="Santa Clara Community Organization"/>
    <n v="4233342"/>
    <n v="897989"/>
    <m/>
    <m/>
    <s v="CARNAHAN BILL"/>
    <m/>
    <s v="2627 ROSS LN"/>
    <x v="5"/>
    <s v="Single-family detached"/>
    <x v="0"/>
    <m/>
    <x v="0"/>
    <m/>
  </r>
  <r>
    <n v="4256"/>
    <x v="0"/>
    <n v="6"/>
    <n v="4374"/>
    <n v="1"/>
    <d v="2006-09-29T00:00:00"/>
    <s v="Single Family Dwelling"/>
    <n v="1"/>
    <s v="Active Bethel Citizens"/>
    <n v="4220458"/>
    <n v="886978"/>
    <m/>
    <m/>
    <s v="CARNAHAN BILL"/>
    <m/>
    <s v="4130 ROYAL AVE"/>
    <x v="5"/>
    <s v="Single-family detached"/>
    <x v="0"/>
    <m/>
    <x v="0"/>
    <m/>
  </r>
  <r>
    <n v="4257"/>
    <x v="0"/>
    <n v="6"/>
    <n v="3991"/>
    <n v="1"/>
    <d v="2006-10-02T00:00:00"/>
    <s v="Single Family Dwelling"/>
    <n v="1"/>
    <s v="Cal Young Neighborhood Association"/>
    <n v="4242417"/>
    <n v="890265"/>
    <m/>
    <m/>
    <s v="GRAHAM DALLAS L &amp; MARCIA H"/>
    <m/>
    <s v="1615 COLBY CT"/>
    <x v="5"/>
    <s v="Single-family detached"/>
    <x v="0"/>
    <m/>
    <x v="0"/>
    <m/>
  </r>
  <r>
    <n v="4258"/>
    <x v="0"/>
    <n v="6"/>
    <n v="4144"/>
    <n v="1"/>
    <d v="2006-10-02T00:00:00"/>
    <s v="Single Family Dwelling"/>
    <n v="1"/>
    <s v="Southeast Neighbors"/>
    <n v="4240989"/>
    <n v="858934"/>
    <m/>
    <m/>
    <s v="MCKAY A BRUCE"/>
    <m/>
    <s v="5250 SENGER LN"/>
    <x v="5"/>
    <s v="Single-family detached"/>
    <x v="0"/>
    <m/>
    <x v="0"/>
    <m/>
  </r>
  <r>
    <n v="4259"/>
    <x v="0"/>
    <n v="6"/>
    <n v="4303"/>
    <n v="1"/>
    <d v="2006-10-02T00:00:00"/>
    <s v="Single Family Dwelling"/>
    <n v="1"/>
    <s v="Northeast Neighbors"/>
    <n v="4250869"/>
    <n v="894496"/>
    <m/>
    <m/>
    <s v="ANSLOW &amp; DEGENEAULT"/>
    <m/>
    <s v="2695 CHESAPEAKE DR"/>
    <x v="5"/>
    <s v="Single-family detached"/>
    <x v="0"/>
    <m/>
    <x v="0"/>
    <m/>
  </r>
  <r>
    <n v="4260"/>
    <x v="0"/>
    <n v="6"/>
    <n v="4332"/>
    <n v="1"/>
    <d v="2006-10-04T00:00:00"/>
    <s v="Single Family Dwelling"/>
    <n v="1"/>
    <s v="River Road Community Organization"/>
    <n v="4227860"/>
    <n v="889449"/>
    <m/>
    <m/>
    <s v="WIRFS TOM"/>
    <m/>
    <s v="1720 ELKAY DR"/>
    <x v="5"/>
    <s v="Single-family detached"/>
    <x v="0"/>
    <m/>
    <x v="0"/>
    <m/>
  </r>
  <r>
    <n v="4261"/>
    <x v="0"/>
    <n v="6"/>
    <n v="4335"/>
    <n v="1"/>
    <d v="2006-10-04T00:00:00"/>
    <s v="Single Family Dwelling"/>
    <n v="1"/>
    <s v="Santa Clara Community Organization"/>
    <n v="4230405"/>
    <n v="903850"/>
    <m/>
    <m/>
    <s v="WIRFS TOM"/>
    <m/>
    <s v="3690 SCENIC DR"/>
    <x v="5"/>
    <s v="Single-family detached"/>
    <x v="0"/>
    <m/>
    <x v="0"/>
    <m/>
  </r>
  <r>
    <n v="4262"/>
    <x v="0"/>
    <n v="6"/>
    <n v="4337"/>
    <n v="1"/>
    <d v="2006-10-04T00:00:00"/>
    <s v="Single Family Dwelling"/>
    <n v="1"/>
    <s v="Santa Clara Community Organization"/>
    <n v="4230404"/>
    <n v="903898"/>
    <m/>
    <m/>
    <s v="WIRFS TOM"/>
    <m/>
    <s v="3694 SCENIC DR"/>
    <x v="5"/>
    <s v="Single-family detached"/>
    <x v="0"/>
    <m/>
    <x v="0"/>
    <m/>
  </r>
  <r>
    <n v="4263"/>
    <x v="0"/>
    <n v="6"/>
    <n v="4426"/>
    <n v="1"/>
    <d v="2006-10-04T00:00:00"/>
    <s v="Single Family Dwelling"/>
    <n v="1"/>
    <s v="Active Bethel Citizens"/>
    <n v="4213055"/>
    <n v="891971"/>
    <m/>
    <s v="The Shaniko"/>
    <s v="BRUCE WIECHERT CUSTOM HOMES"/>
    <m/>
    <s v="1848 CEDAR BROOK DR"/>
    <x v="5"/>
    <s v="Single-family detached"/>
    <x v="0"/>
    <m/>
    <x v="0"/>
    <m/>
  </r>
  <r>
    <n v="4264"/>
    <x v="0"/>
    <n v="6"/>
    <n v="4443"/>
    <n v="1"/>
    <d v="2006-10-04T00:00:00"/>
    <s v="Single Family Dwelling"/>
    <n v="1"/>
    <s v="Northeast Neighbors"/>
    <n v="4243288"/>
    <n v="897781"/>
    <m/>
    <m/>
    <s v="MELTEBEKE DAVID"/>
    <m/>
    <s v="2073 LAKE WIND DR"/>
    <x v="5"/>
    <s v="Single-family detached"/>
    <x v="0"/>
    <m/>
    <x v="0"/>
    <m/>
  </r>
  <r>
    <n v="4265"/>
    <x v="0"/>
    <n v="6"/>
    <n v="4810"/>
    <n v="1"/>
    <d v="2006-10-05T00:00:00"/>
    <s v="Mfg Home Park or Court"/>
    <n v="1"/>
    <s v="Northeast Neighbors"/>
    <n v="4241157"/>
    <n v="895776"/>
    <m/>
    <s v="Falcon Wood Village"/>
    <s v="FALCON WOOD VILLAGE"/>
    <m/>
    <s v="1475 GREEN ACRES RD, Unit 31"/>
    <x v="5"/>
    <s v="Single-family detached"/>
    <x v="0"/>
    <m/>
    <x v="0"/>
    <m/>
  </r>
  <r>
    <n v="4266"/>
    <x v="0"/>
    <n v="6"/>
    <n v="650"/>
    <n v="1"/>
    <d v="2006-10-09T00:00:00"/>
    <s v="Single Family Dwelling"/>
    <n v="1"/>
    <s v="Santa Clara Community Organization"/>
    <n v="4227368"/>
    <n v="904200"/>
    <m/>
    <m/>
    <s v="B H ANDERSON CONSTRUCTION"/>
    <m/>
    <s v="3697 LODENQUAI LN"/>
    <x v="5"/>
    <s v="Single-family detached"/>
    <x v="0"/>
    <m/>
    <x v="0"/>
    <m/>
  </r>
  <r>
    <n v="4267"/>
    <x v="0"/>
    <n v="6"/>
    <n v="2215"/>
    <n v="1"/>
    <d v="2006-10-09T00:00:00"/>
    <s v="Single Family Dwelling"/>
    <n v="1"/>
    <s v="Santa Clara Community Organization"/>
    <n v="4228063"/>
    <n v="903804"/>
    <m/>
    <s v="Arbor So Sister View"/>
    <s v="D J S INVESTMENTS L L C"/>
    <m/>
    <s v="3639 COUNTRYSIDE LN"/>
    <x v="5"/>
    <s v="Single-family detached"/>
    <x v="0"/>
    <m/>
    <x v="0"/>
    <m/>
  </r>
  <r>
    <n v="4268"/>
    <x v="0"/>
    <n v="6"/>
    <n v="3293"/>
    <n v="1"/>
    <d v="2006-10-09T00:00:00"/>
    <s v="Single Family Dwelling"/>
    <n v="1"/>
    <s v="Laurel Hill Valley Citizens"/>
    <n v="4250444"/>
    <n v="872077"/>
    <m/>
    <m/>
    <s v="FERRARESE SEAN"/>
    <m/>
    <s v="2590 AUGUSTA ST"/>
    <x v="5"/>
    <s v="Single-family detached"/>
    <x v="0"/>
    <m/>
    <x v="0"/>
    <m/>
  </r>
  <r>
    <n v="4269"/>
    <x v="0"/>
    <n v="6"/>
    <n v="4579"/>
    <n v="1"/>
    <d v="2006-10-09T00:00:00"/>
    <s v="Single Family Dwelling"/>
    <n v="1"/>
    <s v="Active Bethel Citizens"/>
    <n v="4213067"/>
    <n v="892016"/>
    <m/>
    <s v="2164E"/>
    <s v="BRUCE WIECHERT CUSTOM HOMES"/>
    <m/>
    <s v="1860 CEDAR BROOK DR"/>
    <x v="5"/>
    <s v="Single-family detached"/>
    <x v="0"/>
    <m/>
    <x v="0"/>
    <m/>
  </r>
  <r>
    <n v="4270"/>
    <x v="0"/>
    <n v="6"/>
    <n v="4176"/>
    <n v="1"/>
    <d v="2006-10-10T00:00:00"/>
    <s v="Single Family Dwelling"/>
    <n v="1"/>
    <s v="Northeast Neighbors"/>
    <n v="4250831"/>
    <n v="895337"/>
    <m/>
    <m/>
    <s v="RAYL RICH &amp; SHELLEY"/>
    <m/>
    <s v="2741 BARBADOS DR"/>
    <x v="5"/>
    <s v="Single-family detached"/>
    <x v="0"/>
    <m/>
    <x v="0"/>
    <m/>
  </r>
  <r>
    <n v="4271"/>
    <x v="0"/>
    <n v="6"/>
    <n v="4576"/>
    <n v="1"/>
    <d v="2006-10-10T00:00:00"/>
    <s v="Single Family Dwelling"/>
    <n v="1"/>
    <s v="Active Bethel Citizens"/>
    <n v="4213044"/>
    <n v="892348"/>
    <m/>
    <s v="Waldo Lake"/>
    <s v="BRUCE WIECHERT CUSTOM HOMES"/>
    <m/>
    <s v="1934 CEDAR BROOK DR"/>
    <x v="5"/>
    <s v="Single-family detached"/>
    <x v="0"/>
    <m/>
    <x v="0"/>
    <m/>
  </r>
  <r>
    <n v="4272"/>
    <x v="0"/>
    <n v="6"/>
    <n v="4312"/>
    <n v="1"/>
    <d v="2006-10-12T00:00:00"/>
    <s v="Single Family Dwelling"/>
    <n v="1"/>
    <s v="Cal Young Neighborhood Association"/>
    <n v="4238819"/>
    <n v="886378"/>
    <m/>
    <m/>
    <s v="J &amp; J ADKINS DEVELOPMENT CO"/>
    <m/>
    <s v="879 MEADOW BUTTE LP"/>
    <x v="5"/>
    <s v="Single-family detached"/>
    <x v="0"/>
    <m/>
    <x v="0"/>
    <m/>
  </r>
  <r>
    <n v="4273"/>
    <x v="0"/>
    <n v="6"/>
    <n v="4313"/>
    <n v="1"/>
    <d v="2006-10-12T00:00:00"/>
    <s v="Single Family Dwelling"/>
    <n v="1"/>
    <s v="Cal Young Neighborhood Association"/>
    <n v="4238763"/>
    <n v="886258"/>
    <m/>
    <m/>
    <s v="J &amp; J ADKINS DEVELOPMENT CO"/>
    <m/>
    <s v="891 MEADOW BUTTE LP"/>
    <x v="5"/>
    <s v="Single-family detached"/>
    <x v="0"/>
    <m/>
    <x v="0"/>
    <m/>
  </r>
  <r>
    <n v="4274"/>
    <x v="0"/>
    <n v="6"/>
    <n v="4314"/>
    <n v="1"/>
    <d v="2006-10-12T00:00:00"/>
    <s v="Single Family Dwelling"/>
    <n v="1"/>
    <s v="Cal Young Neighborhood Association"/>
    <n v="4239061"/>
    <n v="886298"/>
    <m/>
    <m/>
    <s v="J &amp; J ADKINS DEVELOPMENT CO"/>
    <m/>
    <s v="821 MEADOW BUTTE LP"/>
    <x v="5"/>
    <s v="Single-family detached"/>
    <x v="0"/>
    <m/>
    <x v="0"/>
    <m/>
  </r>
  <r>
    <n v="4275"/>
    <x v="0"/>
    <n v="6"/>
    <n v="4315"/>
    <n v="1"/>
    <d v="2006-10-12T00:00:00"/>
    <s v="Single Family Dwelling"/>
    <n v="1"/>
    <s v="Cal Young Neighborhood Association"/>
    <n v="4238792"/>
    <n v="886319"/>
    <m/>
    <m/>
    <s v="J &amp; J ADKINS DEVELOPMENT CO"/>
    <m/>
    <s v="885 MEADOW BUTTE LP"/>
    <x v="5"/>
    <s v="Single-family detached"/>
    <x v="0"/>
    <m/>
    <x v="0"/>
    <m/>
  </r>
  <r>
    <n v="4276"/>
    <x v="0"/>
    <n v="6"/>
    <n v="4316"/>
    <n v="1"/>
    <d v="2006-10-12T00:00:00"/>
    <s v="Single Family Dwelling"/>
    <n v="1"/>
    <s v="Cal Young Neighborhood Association"/>
    <n v="4239008"/>
    <n v="886182"/>
    <m/>
    <m/>
    <s v="J &amp; J ADKINS DEVELOPMENT CO"/>
    <m/>
    <s v="809 MEADOW BUTTE LP"/>
    <x v="5"/>
    <s v="Single-family detached"/>
    <x v="0"/>
    <m/>
    <x v="0"/>
    <m/>
  </r>
  <r>
    <n v="4277"/>
    <x v="0"/>
    <n v="6"/>
    <n v="4518"/>
    <n v="1"/>
    <d v="2006-10-12T00:00:00"/>
    <s v="Single Family Dwelling"/>
    <n v="1"/>
    <s v="Active Bethel Citizens"/>
    <n v="4220382"/>
    <n v="885460"/>
    <m/>
    <m/>
    <s v="REDICK REBECCA"/>
    <m/>
    <s v="4086 MARCUM LN"/>
    <x v="5"/>
    <s v="Single-family detached"/>
    <x v="0"/>
    <m/>
    <x v="0"/>
    <m/>
  </r>
  <r>
    <n v="4278"/>
    <x v="0"/>
    <n v="6"/>
    <n v="3755"/>
    <n v="1"/>
    <d v="2006-10-13T00:00:00"/>
    <s v="Single Family Dwelling"/>
    <n v="1"/>
    <s v="Churchill Area Neighbors"/>
    <n v="4228073"/>
    <n v="869354"/>
    <m/>
    <m/>
    <s v="KENNEDY JOHN &amp; DARLENE"/>
    <m/>
    <s v="3122 HERALD LN"/>
    <x v="5"/>
    <s v="Single-family detached"/>
    <x v="0"/>
    <m/>
    <x v="0"/>
    <m/>
  </r>
  <r>
    <n v="4279"/>
    <x v="0"/>
    <n v="6"/>
    <n v="4361"/>
    <n v="1"/>
    <d v="2006-10-16T00:00:00"/>
    <s v="Duplex or 2-Family Hs"/>
    <n v="2"/>
    <s v="Santa Clara Community Organization"/>
    <n v="4225770"/>
    <n v="900875"/>
    <m/>
    <m/>
    <s v="CASCADE DOOR WINDOW &amp; CONSTRUCTION"/>
    <m/>
    <s v="865 BOBOLINK AVE"/>
    <x v="5"/>
    <s v="Two to four units"/>
    <x v="1"/>
    <m/>
    <x v="0"/>
    <m/>
  </r>
  <r>
    <n v="4280"/>
    <x v="0"/>
    <n v="6"/>
    <n v="4685"/>
    <n v="1"/>
    <d v="2006-10-16T00:00:00"/>
    <s v="Single Family Dwelling"/>
    <n v="1"/>
    <s v="Harlow Neighbors"/>
    <n v="4247714"/>
    <n v="890589"/>
    <m/>
    <m/>
    <s v="JOHNSON TAMARA"/>
    <m/>
    <s v="3025 WILLAKENZIE RD"/>
    <x v="5"/>
    <s v="Single-family detached"/>
    <x v="0"/>
    <m/>
    <x v="0"/>
    <m/>
  </r>
  <r>
    <n v="4281"/>
    <x v="0"/>
    <n v="6"/>
    <n v="4686"/>
    <n v="1"/>
    <d v="2006-10-16T00:00:00"/>
    <s v="Single Family Dwelling"/>
    <n v="1"/>
    <s v="Harlow Neighbors"/>
    <n v="4247726"/>
    <n v="890681"/>
    <m/>
    <m/>
    <s v="JOHNSON TAMARA"/>
    <m/>
    <s v="3043 WILLAKENZIE RD"/>
    <x v="5"/>
    <s v="Single-family detached"/>
    <x v="0"/>
    <m/>
    <x v="0"/>
    <m/>
  </r>
  <r>
    <n v="4282"/>
    <x v="0"/>
    <n v="6"/>
    <n v="5231"/>
    <n v="1"/>
    <d v="2006-10-17T00:00:00"/>
    <s v="Mfg Home Park or Court"/>
    <n v="1"/>
    <s v="Santa Clara Community Organization"/>
    <n v="4233939"/>
    <n v="898599"/>
    <m/>
    <s v="Hannah Dell Estates"/>
    <s v="ROSE MARK"/>
    <m/>
    <s v="2690 ATTICUS WAY"/>
    <x v="5"/>
    <s v="Single-family detached"/>
    <x v="0"/>
    <m/>
    <x v="0"/>
    <m/>
  </r>
  <r>
    <n v="4283"/>
    <x v="0"/>
    <n v="6"/>
    <n v="4071"/>
    <n v="1"/>
    <d v="2006-10-20T00:00:00"/>
    <s v="Single Family Dwelling"/>
    <n v="1"/>
    <s v="Northeast Neighbors"/>
    <n v="4246282"/>
    <n v="896369"/>
    <m/>
    <s v="The Terrebonne"/>
    <s v="HAYDEN ENTERPRISES INC"/>
    <m/>
    <s v="2489 PARK VIEW DR"/>
    <x v="5"/>
    <s v="Single-family detached"/>
    <x v="0"/>
    <m/>
    <x v="0"/>
    <m/>
  </r>
  <r>
    <n v="4284"/>
    <x v="0"/>
    <n v="6"/>
    <n v="4130"/>
    <n v="1"/>
    <d v="2006-10-20T00:00:00"/>
    <s v="Single Family Dwelling"/>
    <n v="1"/>
    <s v="Northeast Neighbors"/>
    <n v="4246167"/>
    <n v="896371"/>
    <m/>
    <m/>
    <s v="HAYDEN ENTERPRISES INC"/>
    <m/>
    <s v="2457 PARK VIEW DR"/>
    <x v="5"/>
    <s v="Single-family detached"/>
    <x v="0"/>
    <m/>
    <x v="0"/>
    <m/>
  </r>
  <r>
    <n v="4285"/>
    <x v="0"/>
    <n v="6"/>
    <n v="3937"/>
    <n v="1"/>
    <d v="2006-10-23T00:00:00"/>
    <s v="Single Family Dwelling"/>
    <n v="1"/>
    <s v="Santa Clara Community Organization"/>
    <n v="4226281"/>
    <n v="908306"/>
    <m/>
    <s v="Mascord 22145"/>
    <s v="FUTURE B HOMES INC"/>
    <m/>
    <s v="4564 ALTURA ST"/>
    <x v="5"/>
    <s v="Single-family detached"/>
    <x v="0"/>
    <m/>
    <x v="0"/>
    <m/>
  </r>
  <r>
    <n v="4286"/>
    <x v="0"/>
    <n v="6"/>
    <n v="4683"/>
    <n v="1"/>
    <d v="2006-10-23T00:00:00"/>
    <s v="Single Family Dwelling"/>
    <n v="1"/>
    <s v="Santa Clara Community Organization"/>
    <n v="4223677"/>
    <n v="898070"/>
    <m/>
    <m/>
    <s v="GANSEN MIKE"/>
    <m/>
    <s v="2457 CROWTHER DR"/>
    <x v="5"/>
    <s v="Single-family detached"/>
    <x v="0"/>
    <m/>
    <x v="0"/>
    <m/>
  </r>
  <r>
    <n v="4287"/>
    <x v="0"/>
    <n v="6"/>
    <n v="4821"/>
    <n v="1"/>
    <d v="2006-10-23T00:00:00"/>
    <s v="Single Family Dwelling"/>
    <n v="1"/>
    <s v="Cal Young Neighborhood Association"/>
    <n v="4239677"/>
    <n v="890363"/>
    <m/>
    <m/>
    <s v="CASTRO GILBERT A"/>
    <m/>
    <s v="1633 CHASA ST"/>
    <x v="5"/>
    <s v="Single-family detached"/>
    <x v="0"/>
    <m/>
    <x v="0"/>
    <m/>
  </r>
  <r>
    <n v="4288"/>
    <x v="0"/>
    <n v="6"/>
    <n v="4595"/>
    <n v="1"/>
    <d v="2006-10-24T00:00:00"/>
    <s v="Single Family Dwelling"/>
    <n v="1"/>
    <s v="Northeast Neighbors"/>
    <n v="4242895"/>
    <n v="897583"/>
    <m/>
    <s v="Newport Model 1231"/>
    <s v="MELTEBEKE CONSTRUCTION DBA"/>
    <m/>
    <s v="2016 LAKE HARBOR DR"/>
    <x v="5"/>
    <s v="Single-family detached"/>
    <x v="0"/>
    <m/>
    <x v="0"/>
    <m/>
  </r>
  <r>
    <n v="4289"/>
    <x v="0"/>
    <n v="6"/>
    <n v="4375"/>
    <n v="1"/>
    <d v="2006-10-26T00:00:00"/>
    <s v="Single Family Dwelling"/>
    <n v="1"/>
    <s v="Cal Young Neighborhood Association"/>
    <n v="4239153"/>
    <n v="893155"/>
    <m/>
    <m/>
    <s v="WALTER THOMAS A"/>
    <m/>
    <s v="1187 CEDAR RIDGE DR"/>
    <x v="5"/>
    <s v="Single-family detached"/>
    <x v="0"/>
    <m/>
    <x v="0"/>
    <m/>
  </r>
  <r>
    <n v="4290"/>
    <x v="0"/>
    <n v="6"/>
    <n v="4813"/>
    <n v="1"/>
    <d v="2006-10-26T00:00:00"/>
    <s v="Single Family Dwelling"/>
    <n v="1"/>
    <s v="Santa Clara Community Organization"/>
    <n v="4222140"/>
    <n v="902366"/>
    <m/>
    <m/>
    <s v="IVERSON &amp; CO INC"/>
    <m/>
    <s v="3434 CABERNET LN"/>
    <x v="5"/>
    <s v="Single-family detached"/>
    <x v="0"/>
    <m/>
    <x v="0"/>
    <m/>
  </r>
  <r>
    <n v="4291"/>
    <x v="0"/>
    <n v="6"/>
    <n v="4687"/>
    <n v="1"/>
    <d v="2006-10-27T00:00:00"/>
    <s v="Single Family Dwelling"/>
    <n v="1"/>
    <s v="Active Bethel Citizens"/>
    <n v="4226807"/>
    <n v="885228"/>
    <m/>
    <m/>
    <s v="VANESSA THOMASTON PROPERTIES INC"/>
    <m/>
    <s v="355 MAPLE ST"/>
    <x v="5"/>
    <s v="Single-family detached"/>
    <x v="0"/>
    <m/>
    <x v="0"/>
    <m/>
  </r>
  <r>
    <n v="4292"/>
    <x v="0"/>
    <n v="6"/>
    <n v="4371"/>
    <n v="1"/>
    <d v="2006-10-31T00:00:00"/>
    <s v="Duplex or 2-Family Hs"/>
    <n v="2"/>
    <s v="Active Bethel Citizens"/>
    <n v="4220529"/>
    <n v="886953"/>
    <m/>
    <m/>
    <s v="CARNAHAN BILL"/>
    <m/>
    <s v="780 RUSKIN ST"/>
    <x v="5"/>
    <s v="Two to four units"/>
    <x v="1"/>
    <m/>
    <x v="0"/>
    <m/>
  </r>
  <r>
    <n v="4293"/>
    <x v="0"/>
    <n v="6"/>
    <n v="4577"/>
    <n v="1"/>
    <d v="2006-10-31T00:00:00"/>
    <s v="Single Family Dwelling"/>
    <n v="1"/>
    <s v="Active Bethel Citizens"/>
    <n v="4213043"/>
    <n v="892404"/>
    <m/>
    <s v="21111 Mascord"/>
    <s v="BRUCE WIECHERT CUSTOM HOMES"/>
    <m/>
    <s v="1946 CEDAR BROOK DR"/>
    <x v="5"/>
    <s v="Single-family detached"/>
    <x v="0"/>
    <m/>
    <x v="0"/>
    <m/>
  </r>
  <r>
    <n v="4294"/>
    <x v="0"/>
    <n v="6"/>
    <n v="4072"/>
    <n v="1"/>
    <d v="2006-11-03T00:00:00"/>
    <s v="Single Family Dwelling"/>
    <n v="1"/>
    <s v="Northeast Neighbors"/>
    <n v="4246241"/>
    <n v="896370"/>
    <m/>
    <s v="The Jefferson"/>
    <s v="HAYDEN ENTERPRISES INC"/>
    <m/>
    <s v="2471 PARK VIEW DR"/>
    <x v="5"/>
    <s v="Single-family detached"/>
    <x v="0"/>
    <m/>
    <x v="0"/>
    <m/>
  </r>
  <r>
    <n v="4295"/>
    <x v="0"/>
    <n v="6"/>
    <n v="4073"/>
    <n v="1"/>
    <d v="2006-11-03T00:00:00"/>
    <s v="Single Family Dwelling"/>
    <n v="1"/>
    <s v="Northeast Neighbors"/>
    <n v="4246204"/>
    <n v="896367"/>
    <m/>
    <s v="The Rockwood &quot;I&quot;"/>
    <s v="HAYDEN ENTERPRISES INC"/>
    <m/>
    <s v="2465 PARK VIEW DR"/>
    <x v="5"/>
    <s v="Single-family detached"/>
    <x v="0"/>
    <m/>
    <x v="0"/>
    <m/>
  </r>
  <r>
    <n v="4296"/>
    <x v="0"/>
    <n v="6"/>
    <n v="792"/>
    <n v="1"/>
    <d v="2006-11-06T00:00:00"/>
    <s v="Single Family Dwelling"/>
    <n v="1"/>
    <s v="Santa Clara Community Organization"/>
    <n v="4229022"/>
    <n v="905613"/>
    <m/>
    <s v="The Barcelona 2 Car"/>
    <s v="S S D LLC"/>
    <m/>
    <s v="4098 SCOTTDALE ST"/>
    <x v="5"/>
    <s v="Single-family detached"/>
    <x v="0"/>
    <m/>
    <x v="0"/>
    <m/>
  </r>
  <r>
    <n v="4297"/>
    <x v="0"/>
    <n v="6"/>
    <n v="797"/>
    <n v="1"/>
    <d v="2006-11-06T00:00:00"/>
    <s v="Single Family Dwelling"/>
    <n v="1"/>
    <s v="Santa Clara Community Organization"/>
    <n v="4229172"/>
    <n v="905386"/>
    <m/>
    <s v="The Barcelona"/>
    <s v="S S D LLC"/>
    <m/>
    <s v="4057 SCOTTDALE ST"/>
    <x v="5"/>
    <s v="Single-family detached"/>
    <x v="0"/>
    <m/>
    <x v="0"/>
    <m/>
  </r>
  <r>
    <n v="4298"/>
    <x v="0"/>
    <n v="6"/>
    <n v="2398"/>
    <n v="1"/>
    <d v="2006-11-08T00:00:00"/>
    <s v="Single Family Dwelling"/>
    <n v="1"/>
    <s v="Northeast Neighbors"/>
    <n v="4249154"/>
    <n v="895513"/>
    <m/>
    <m/>
    <s v="RUHOFF HOMEBUILDERS INC"/>
    <m/>
    <s v="3027 LORD BYRON PL"/>
    <x v="5"/>
    <s v="Single-family detached"/>
    <x v="0"/>
    <m/>
    <x v="0"/>
    <m/>
  </r>
  <r>
    <n v="4299"/>
    <x v="0"/>
    <n v="6"/>
    <n v="4628"/>
    <n v="1"/>
    <d v="2006-11-08T00:00:00"/>
    <s v="Single Family Dwelling"/>
    <n v="1"/>
    <s v="Cal Young Neighborhood Association"/>
    <n v="4238919"/>
    <n v="892789"/>
    <m/>
    <m/>
    <s v="WALTER CUSTOM HOMES"/>
    <m/>
    <s v="2127 KINGFISHER WAY"/>
    <x v="5"/>
    <s v="Single-family detached"/>
    <x v="0"/>
    <m/>
    <x v="0"/>
    <m/>
  </r>
  <r>
    <n v="4300"/>
    <x v="0"/>
    <n v="6"/>
    <n v="4824"/>
    <n v="1"/>
    <d v="2006-11-08T00:00:00"/>
    <s v="Single Family Dwelling"/>
    <n v="1"/>
    <s v="Churchill Area Neighbors"/>
    <n v="4227168"/>
    <n v="869266"/>
    <m/>
    <m/>
    <s v="HOCHSTEIN KENNETH"/>
    <m/>
    <s v="3319 MURRY DR"/>
    <x v="5"/>
    <s v="Single-family detached"/>
    <x v="0"/>
    <m/>
    <x v="0"/>
    <m/>
  </r>
  <r>
    <n v="4301"/>
    <x v="0"/>
    <n v="6"/>
    <n v="2063"/>
    <n v="1"/>
    <d v="2006-11-09T00:00:00"/>
    <s v="Single Family Dwelling"/>
    <n v="1"/>
    <s v="Northeast Neighbors"/>
    <n v="4249154"/>
    <n v="895483"/>
    <m/>
    <s v="A3 Maybeck"/>
    <s v="RUHOFF HOMEBUILDERS INC"/>
    <m/>
    <s v="3017 LORD BYRON PL"/>
    <x v="5"/>
    <s v="Single-family detached"/>
    <x v="0"/>
    <m/>
    <x v="0"/>
    <m/>
  </r>
  <r>
    <n v="4302"/>
    <x v="0"/>
    <n v="6"/>
    <n v="2397"/>
    <n v="1"/>
    <d v="2006-11-09T00:00:00"/>
    <s v="Single Family Dwelling"/>
    <n v="1"/>
    <s v="Northeast Neighbors"/>
    <n v="4249152"/>
    <n v="895411"/>
    <m/>
    <m/>
    <s v="RUHOFF HOMEBUILDERS INC"/>
    <m/>
    <s v="2985 LORD BYRON PL"/>
    <x v="5"/>
    <s v="Single-family detached"/>
    <x v="0"/>
    <m/>
    <x v="0"/>
    <m/>
  </r>
  <r>
    <n v="4303"/>
    <x v="0"/>
    <n v="6"/>
    <n v="4037"/>
    <n v="1"/>
    <d v="2006-11-09T00:00:00"/>
    <s v="Single Family Dwelling"/>
    <n v="1"/>
    <s v="Churchill Area Neighbors"/>
    <n v="4228267"/>
    <n v="871345"/>
    <m/>
    <m/>
    <s v="HALEY CHRIS"/>
    <m/>
    <s v="2651 SUNCREST AVE"/>
    <x v="5"/>
    <s v="Single-family detached"/>
    <x v="0"/>
    <m/>
    <x v="0"/>
    <m/>
  </r>
  <r>
    <n v="4304"/>
    <x v="0"/>
    <n v="6"/>
    <n v="4800"/>
    <n v="1"/>
    <d v="2006-11-09T00:00:00"/>
    <s v="Single Family Dwelling"/>
    <n v="1"/>
    <s v="Santa Clara Community Organization"/>
    <n v="4224755"/>
    <n v="898632"/>
    <m/>
    <m/>
    <s v="RETZLAFF JAMES S"/>
    <m/>
    <s v="973 BELAIR DR"/>
    <x v="5"/>
    <s v="Single-family detached"/>
    <x v="0"/>
    <m/>
    <x v="0"/>
    <m/>
  </r>
  <r>
    <n v="4305"/>
    <x v="0"/>
    <n v="6"/>
    <n v="5218"/>
    <n v="1"/>
    <d v="2006-11-09T00:00:00"/>
    <s v="Single Family Dwelling"/>
    <n v="1"/>
    <s v="Santa Clara Community Organization"/>
    <n v="4226203"/>
    <n v="908200"/>
    <m/>
    <m/>
    <s v="FUTURE B HOMES INC"/>
    <m/>
    <s v="4552 ALTURA ST"/>
    <x v="5"/>
    <s v="Single-family detached"/>
    <x v="0"/>
    <m/>
    <x v="0"/>
    <m/>
  </r>
  <r>
    <n v="4306"/>
    <x v="0"/>
    <n v="6"/>
    <n v="5264"/>
    <n v="1"/>
    <d v="2006-11-09T00:00:00"/>
    <s v="Mfg Home - Not in a Park"/>
    <n v="1"/>
    <s v="River Road Community Organization"/>
    <n v="4225957"/>
    <n v="894934"/>
    <m/>
    <m/>
    <s v="FOUMAL LAURA"/>
    <m/>
    <s v="116 BUSHNELL LN"/>
    <x v="5"/>
    <s v="Single-family detached"/>
    <x v="0"/>
    <m/>
    <x v="0"/>
    <m/>
  </r>
  <r>
    <n v="4307"/>
    <x v="0"/>
    <n v="6"/>
    <n v="5266"/>
    <n v="1"/>
    <d v="2006-11-09T00:00:00"/>
    <s v="Mfg Home - Not in a Park"/>
    <n v="1"/>
    <s v="River Road Community Organization"/>
    <n v="4225948"/>
    <n v="894813"/>
    <m/>
    <m/>
    <s v="FOUMAL LAURA"/>
    <m/>
    <s v="112 BUSHNELL LN"/>
    <x v="5"/>
    <s v="Single-family detached"/>
    <x v="0"/>
    <m/>
    <x v="0"/>
    <m/>
  </r>
  <r>
    <n v="4308"/>
    <x v="0"/>
    <n v="6"/>
    <n v="4688"/>
    <n v="1"/>
    <d v="2006-11-13T00:00:00"/>
    <s v="Single Family Dwelling"/>
    <n v="1"/>
    <s v="Active Bethel Citizens"/>
    <n v="4223476"/>
    <n v="891633"/>
    <m/>
    <m/>
    <s v="NW COLLECTIONS &amp; PROPERTY MGMT INC"/>
    <m/>
    <s v="1910 TAFT ST"/>
    <x v="5"/>
    <s v="Single-family detached"/>
    <x v="0"/>
    <m/>
    <x v="0"/>
    <m/>
  </r>
  <r>
    <n v="4309"/>
    <x v="0"/>
    <n v="6"/>
    <n v="5476"/>
    <n v="1"/>
    <d v="2006-11-14T00:00:00"/>
    <s v="Single Family Dwelling"/>
    <n v="1"/>
    <s v="Active Bethel Citizens"/>
    <n v="4214233"/>
    <n v="885452"/>
    <m/>
    <s v="Plan 2162"/>
    <s v="J L S CUSTOM HOMES"/>
    <m/>
    <s v="5475 ANDREA AVE"/>
    <x v="5"/>
    <s v="Single-family detached"/>
    <x v="0"/>
    <m/>
    <x v="0"/>
    <m/>
  </r>
  <r>
    <n v="4310"/>
    <x v="0"/>
    <n v="6"/>
    <n v="5292"/>
    <n v="1"/>
    <d v="2006-11-15T00:00:00"/>
    <s v="Single Family Dwelling"/>
    <n v="1"/>
    <s v="Churchill Area Neighbors"/>
    <n v="4228845"/>
    <n v="868906"/>
    <m/>
    <m/>
    <s v="JORDAN &amp; JORDAN CONSTRUCTION"/>
    <m/>
    <s v="2922 BLACKTAIL DR"/>
    <x v="5"/>
    <s v="Single-family detached"/>
    <x v="0"/>
    <m/>
    <x v="0"/>
    <m/>
  </r>
  <r>
    <n v="4311"/>
    <x v="0"/>
    <n v="6"/>
    <n v="795"/>
    <n v="1"/>
    <d v="2006-11-16T00:00:00"/>
    <s v="Single Family Dwelling"/>
    <n v="1"/>
    <s v="Santa Clara Community Organization"/>
    <n v="4229172"/>
    <n v="905341"/>
    <m/>
    <s v="The Barcelona"/>
    <s v="S S D LLC"/>
    <m/>
    <s v="4051 SCOTTDALE ST"/>
    <x v="5"/>
    <s v="Single-family detached"/>
    <x v="0"/>
    <m/>
    <x v="0"/>
    <m/>
  </r>
  <r>
    <n v="4312"/>
    <x v="0"/>
    <n v="6"/>
    <n v="801"/>
    <n v="1"/>
    <d v="2006-11-16T00:00:00"/>
    <s v="Single Family Dwelling"/>
    <n v="1"/>
    <s v="Santa Clara Community Organization"/>
    <n v="4229164"/>
    <n v="905206"/>
    <m/>
    <s v=" Madrid Arbor South"/>
    <s v="S S D LLC"/>
    <m/>
    <s v="4015 SCOTTDALE ST"/>
    <x v="5"/>
    <s v="Single-family detached"/>
    <x v="0"/>
    <m/>
    <x v="0"/>
    <m/>
  </r>
  <r>
    <n v="4313"/>
    <x v="0"/>
    <n v="6"/>
    <n v="802"/>
    <n v="1"/>
    <d v="2006-11-16T00:00:00"/>
    <s v="Single Family Dwelling"/>
    <n v="1"/>
    <s v="Santa Clara Community Organization"/>
    <n v="4229169"/>
    <n v="905254"/>
    <m/>
    <s v="Arbor South Madrid"/>
    <s v="S S D LLC"/>
    <m/>
    <s v="4033 SCOTTDALE ST"/>
    <x v="5"/>
    <s v="Single-family detached"/>
    <x v="0"/>
    <m/>
    <x v="0"/>
    <m/>
  </r>
  <r>
    <n v="4314"/>
    <x v="0"/>
    <n v="6"/>
    <n v="4340"/>
    <n v="1"/>
    <d v="2006-11-16T00:00:00"/>
    <s v="Single Family Dwelling"/>
    <n v="1"/>
    <s v="Northeast Neighbors"/>
    <n v="4246455"/>
    <n v="896434"/>
    <m/>
    <s v="Terrebonne"/>
    <s v="HAYDEN HOMES LLC"/>
    <m/>
    <s v="2514 MOUNTAIN TER"/>
    <x v="5"/>
    <s v="Single-family detached"/>
    <x v="0"/>
    <m/>
    <x v="0"/>
    <m/>
  </r>
  <r>
    <n v="4315"/>
    <x v="0"/>
    <n v="6"/>
    <n v="4341"/>
    <n v="1"/>
    <d v="2006-11-16T00:00:00"/>
    <s v="Single Family Dwelling"/>
    <n v="1"/>
    <s v="Northeast Neighbors"/>
    <n v="4246490"/>
    <n v="896430"/>
    <m/>
    <s v="Jefferson"/>
    <s v="HAYDEN HOMES LLC"/>
    <m/>
    <s v="2522 MOUNTAIN TER"/>
    <x v="5"/>
    <s v="Single-family detached"/>
    <x v="0"/>
    <m/>
    <x v="0"/>
    <m/>
  </r>
  <r>
    <n v="4316"/>
    <x v="0"/>
    <n v="6"/>
    <n v="4614"/>
    <n v="1"/>
    <d v="2006-11-16T00:00:00"/>
    <s v="Single Family Dwelling"/>
    <n v="2"/>
    <s v="Santa Clara Community Organization"/>
    <n v="4232782"/>
    <n v="898268"/>
    <m/>
    <m/>
    <s v="RAKOCZY PAUL &amp; WELKER JACK"/>
    <m/>
    <s v="484 HELEN ST"/>
    <x v="5"/>
    <s v="Single-family detached"/>
    <x v="0"/>
    <m/>
    <x v="0"/>
    <m/>
  </r>
  <r>
    <n v="4317"/>
    <x v="0"/>
    <n v="6"/>
    <n v="4992"/>
    <n v="1"/>
    <d v="2006-11-16T00:00:00"/>
    <s v="Single Family Dwelling"/>
    <n v="1"/>
    <s v="Santa Clara Community Organization"/>
    <n v="4229062"/>
    <n v="905204"/>
    <m/>
    <s v="Milan"/>
    <s v="S S D LLC"/>
    <m/>
    <s v="4004 SCOTTDALE ST"/>
    <x v="5"/>
    <s v="Single-family detached"/>
    <x v="0"/>
    <m/>
    <x v="0"/>
    <m/>
  </r>
  <r>
    <n v="4318"/>
    <x v="0"/>
    <n v="6"/>
    <n v="5279"/>
    <n v="1"/>
    <d v="2006-11-20T00:00:00"/>
    <s v="Single Family Dwelling"/>
    <n v="1"/>
    <s v="Jefferson Westside Neighbors"/>
    <n v="4239024"/>
    <n v="876116"/>
    <m/>
    <m/>
    <s v="PATTERSON SCOT G"/>
    <m/>
    <s v="1673 OLIVE ALY"/>
    <x v="5"/>
    <s v="Single-family detached"/>
    <x v="0"/>
    <m/>
    <x v="0"/>
    <m/>
  </r>
  <r>
    <n v="4319"/>
    <x v="0"/>
    <n v="6"/>
    <n v="2754"/>
    <n v="1"/>
    <d v="2006-11-21T00:00:00"/>
    <s v="Single Family Dwelling"/>
    <n v="1"/>
    <s v="Active Bethel Citizens"/>
    <n v="4214293"/>
    <n v="885530"/>
    <m/>
    <s v="Plan 1910"/>
    <s v="J L S CUSTOM HOMES"/>
    <m/>
    <s v="5468 DEMARCO AVE"/>
    <x v="5"/>
    <s v="Single-family detached"/>
    <x v="0"/>
    <m/>
    <x v="0"/>
    <m/>
  </r>
  <r>
    <n v="4320"/>
    <x v="0"/>
    <n v="6"/>
    <n v="4647"/>
    <n v="1"/>
    <d v="2006-11-21T00:00:00"/>
    <s v="Single Family Dwelling"/>
    <n v="1"/>
    <s v="Churchill Area Neighbors"/>
    <n v="4226661"/>
    <n v="869672"/>
    <m/>
    <m/>
    <s v="HEITMAN CUSTOM HOMES"/>
    <m/>
    <s v="3391 MURRY DR"/>
    <x v="5"/>
    <s v="Single-family detached"/>
    <x v="0"/>
    <m/>
    <x v="0"/>
    <m/>
  </r>
  <r>
    <n v="4321"/>
    <x v="0"/>
    <n v="6"/>
    <n v="5100"/>
    <n v="1"/>
    <d v="2006-11-21T00:00:00"/>
    <s v="Single Family Dwelling"/>
    <n v="1"/>
    <s v="Active Bethel Citizens"/>
    <n v="4214230"/>
    <n v="885248"/>
    <m/>
    <s v="The 1700L"/>
    <s v="J L S CUSTOM HOMES"/>
    <m/>
    <s v="5477 PRANZ PL"/>
    <x v="5"/>
    <s v="Single-family detached"/>
    <x v="0"/>
    <m/>
    <x v="0"/>
    <m/>
  </r>
  <r>
    <n v="4322"/>
    <x v="0"/>
    <n v="6"/>
    <n v="5496"/>
    <n v="1"/>
    <d v="2006-11-21T00:00:00"/>
    <s v="Single Family Dwelling"/>
    <n v="1"/>
    <s v="Harlow Neighbors"/>
    <n v="4250288"/>
    <n v="889018"/>
    <m/>
    <m/>
    <s v="MELTEBEKE CONSTRUCTION DBA"/>
    <m/>
    <s v="1241 REGENCY DR"/>
    <x v="5"/>
    <s v="Single-family detached"/>
    <x v="0"/>
    <m/>
    <x v="0"/>
    <m/>
  </r>
  <r>
    <n v="4323"/>
    <x v="0"/>
    <n v="6"/>
    <n v="5628"/>
    <n v="1"/>
    <d v="2006-11-21T00:00:00"/>
    <s v="Mfg Home Park or Court"/>
    <n v="1"/>
    <s v="West Eugene Community Organization"/>
    <n v="4221599"/>
    <n v="877190"/>
    <m/>
    <m/>
    <s v="CHURCHILL MEADOWS MHC LLC"/>
    <m/>
    <s v="1415 S BERTELSEN RD, Unit 23"/>
    <x v="5"/>
    <s v="Single-family detached"/>
    <x v="0"/>
    <m/>
    <x v="0"/>
    <m/>
  </r>
  <r>
    <n v="4324"/>
    <x v="0"/>
    <n v="6"/>
    <n v="5897"/>
    <n v="1"/>
    <d v="2006-11-21T00:00:00"/>
    <s v="Mfg Home Park or Court"/>
    <n v="1"/>
    <s v="Active Bethel Citizens"/>
    <n v="4214949"/>
    <n v="888055"/>
    <m/>
    <m/>
    <s v="DANELAND MBL HOME PARK LLC"/>
    <m/>
    <s v="1199 N TERRY ST, Unit 401"/>
    <x v="5"/>
    <s v="Single-family detached"/>
    <x v="0"/>
    <m/>
    <x v="0"/>
    <m/>
  </r>
  <r>
    <n v="4325"/>
    <x v="0"/>
    <n v="6"/>
    <n v="5637"/>
    <n v="1"/>
    <d v="2006-11-22T00:00:00"/>
    <s v="Mfg Home Park or Court"/>
    <n v="1"/>
    <s v="Active Bethel Citizens"/>
    <n v="4215373"/>
    <n v="886215"/>
    <m/>
    <m/>
    <s v="KOUNS ANETHA B &amp; DWIGHT H"/>
    <m/>
    <s v="4900 ROYAL AVE, Unit 68"/>
    <x v="5"/>
    <s v="Single-family detached"/>
    <x v="0"/>
    <m/>
    <x v="0"/>
    <m/>
  </r>
  <r>
    <n v="4326"/>
    <x v="0"/>
    <n v="6"/>
    <n v="1343"/>
    <n v="1"/>
    <d v="2006-11-27T00:00:00"/>
    <s v="Condo, Row or Townhouse"/>
    <n v="1"/>
    <s v="Churchill Area Neighbors"/>
    <n v="4225323"/>
    <n v="871608"/>
    <m/>
    <m/>
    <s v="KILBY &amp; SONNEN PROJECT LLC"/>
    <m/>
    <s v="3806 COLONY OAKS DR"/>
    <x v="5"/>
    <s v="Single-family attached"/>
    <x v="1"/>
    <m/>
    <x v="0"/>
    <m/>
  </r>
  <r>
    <n v="4327"/>
    <x v="0"/>
    <n v="6"/>
    <n v="5576"/>
    <n v="1"/>
    <d v="2006-11-27T00:00:00"/>
    <s v="Single Family Dwelling"/>
    <n v="1"/>
    <s v="Southeast Neighbors"/>
    <n v="4239210"/>
    <n v="860915"/>
    <m/>
    <m/>
    <s v="LARSON DOUGLAS &amp; RENEE"/>
    <m/>
    <s v="110 MARLBORO LN"/>
    <x v="5"/>
    <s v="Single-family detached"/>
    <x v="0"/>
    <m/>
    <x v="0"/>
    <m/>
  </r>
  <r>
    <n v="4328"/>
    <x v="0"/>
    <n v="6"/>
    <n v="476"/>
    <n v="1"/>
    <d v="2006-11-28T00:00:00"/>
    <s v="Single Family Dwelling"/>
    <n v="1"/>
    <s v="Cal Young Neighborhood Association"/>
    <n v="4242640"/>
    <n v="884553"/>
    <m/>
    <m/>
    <s v="DEVERS BRANDON"/>
    <m/>
    <s v="2021 EASTWOOD LN"/>
    <x v="5"/>
    <s v="Single-family detached"/>
    <x v="0"/>
    <m/>
    <x v="0"/>
    <m/>
  </r>
  <r>
    <n v="4329"/>
    <x v="0"/>
    <n v="6"/>
    <n v="3158"/>
    <n v="1"/>
    <d v="2006-11-29T00:00:00"/>
    <s v="Single Family Dwelling"/>
    <n v="1"/>
    <s v="South University Neighborhood Association"/>
    <n v="4245479"/>
    <n v="873278"/>
    <m/>
    <m/>
    <s v="CHAMBERLIN MICHAEL D &amp; JUNE"/>
    <m/>
    <s v="2320 AGATE ST"/>
    <x v="5"/>
    <s v="Single-family detached"/>
    <x v="0"/>
    <m/>
    <x v="0"/>
    <s v="Yes"/>
  </r>
  <r>
    <n v="4330"/>
    <x v="0"/>
    <n v="6"/>
    <n v="5686"/>
    <n v="1"/>
    <d v="2006-11-30T00:00:00"/>
    <s v="Single Family Dwelling"/>
    <n v="1"/>
    <s v="Santa Clara Community Organization"/>
    <n v="4223534"/>
    <n v="898985"/>
    <m/>
    <m/>
    <s v="HEITMAN CUSTOM HOMES"/>
    <m/>
    <s v="2632 CROWTHER DR"/>
    <x v="5"/>
    <s v="Single-family detached"/>
    <x v="0"/>
    <m/>
    <x v="0"/>
    <m/>
  </r>
  <r>
    <n v="4331"/>
    <x v="0"/>
    <n v="6"/>
    <n v="4991"/>
    <n v="1"/>
    <d v="2006-12-01T00:00:00"/>
    <s v="Single Family Dwelling"/>
    <n v="1"/>
    <s v="Santa Clara Community Organization"/>
    <n v="4229031"/>
    <n v="905349"/>
    <m/>
    <s v="The Sevilla"/>
    <s v="S S D LLC"/>
    <m/>
    <s v="4048 SCOTTDALE ST"/>
    <x v="5"/>
    <s v="Single-family detached"/>
    <x v="0"/>
    <m/>
    <x v="0"/>
    <m/>
  </r>
  <r>
    <n v="4332"/>
    <x v="0"/>
    <n v="6"/>
    <n v="5310"/>
    <n v="1"/>
    <d v="2006-12-01T00:00:00"/>
    <s v="Single Family Dwelling"/>
    <n v="1"/>
    <s v="River Road Community Organization"/>
    <n v="4224656"/>
    <n v="894599"/>
    <m/>
    <m/>
    <s v="G &amp; R BUILDING CONCEPTS--DUPLICATE"/>
    <m/>
    <s v="1788 ALLEA DR"/>
    <x v="5"/>
    <s v="Single-family detached"/>
    <x v="0"/>
    <m/>
    <x v="0"/>
    <m/>
  </r>
  <r>
    <n v="4333"/>
    <x v="0"/>
    <n v="6"/>
    <n v="4338"/>
    <n v="1"/>
    <d v="2006-12-04T00:00:00"/>
    <s v="Single Family Dwelling"/>
    <n v="1"/>
    <s v="Northeast Neighbors"/>
    <n v="4246531"/>
    <n v="896432"/>
    <m/>
    <s v="Rockwood"/>
    <s v="HAYDEN HOMES LLC"/>
    <m/>
    <s v="2528 MOUNTAIN TER"/>
    <x v="5"/>
    <s v="Single-family detached"/>
    <x v="0"/>
    <m/>
    <x v="0"/>
    <m/>
  </r>
  <r>
    <n v="4334"/>
    <x v="0"/>
    <n v="6"/>
    <n v="5117"/>
    <n v="1"/>
    <d v="2006-12-04T00:00:00"/>
    <s v="Single Family Dwelling"/>
    <n v="1"/>
    <s v="Northeast Neighbors"/>
    <n v="4246568"/>
    <n v="896434"/>
    <m/>
    <s v="The Terrebonne"/>
    <s v="HAYDEN ENTERPRISES INC"/>
    <m/>
    <s v="2540 MOUNTAIN TER"/>
    <x v="5"/>
    <s v="Single-family detached"/>
    <x v="0"/>
    <m/>
    <x v="0"/>
    <m/>
  </r>
  <r>
    <n v="4335"/>
    <x v="0"/>
    <n v="6"/>
    <n v="5741"/>
    <n v="1"/>
    <d v="2006-12-04T00:00:00"/>
    <s v="Single Family Dwelling"/>
    <n v="1"/>
    <s v="Northeast Neighbors"/>
    <n v="4242809"/>
    <n v="897116"/>
    <m/>
    <m/>
    <s v="MELTEBEKE BUILT"/>
    <m/>
    <s v="3128 LAKE CREST DR"/>
    <x v="5"/>
    <s v="Single-family detached"/>
    <x v="0"/>
    <m/>
    <x v="0"/>
    <m/>
  </r>
  <r>
    <n v="4336"/>
    <x v="0"/>
    <n v="6"/>
    <n v="4402"/>
    <n v="1"/>
    <d v="2006-12-05T00:00:00"/>
    <s v="Single Family Dwelling"/>
    <n v="1"/>
    <s v="Churchill Area Neighbors"/>
    <n v="4223721"/>
    <n v="869469"/>
    <m/>
    <m/>
    <s v="ASCEND LLC"/>
    <m/>
    <s v="3970 LOS ALTOS LN"/>
    <x v="5"/>
    <s v="Single-family detached"/>
    <x v="0"/>
    <m/>
    <x v="0"/>
    <m/>
  </r>
  <r>
    <n v="4337"/>
    <x v="0"/>
    <n v="6"/>
    <n v="5165"/>
    <n v="1"/>
    <d v="2006-12-06T00:00:00"/>
    <s v="Single Family Dwelling"/>
    <n v="1"/>
    <s v="Active Bethel Citizens"/>
    <n v="4220453"/>
    <n v="886869"/>
    <m/>
    <m/>
    <s v="RHOADS MICHAEL  L"/>
    <m/>
    <s v="752 RUSKIN ST"/>
    <x v="5"/>
    <s v="Single-family detached"/>
    <x v="0"/>
    <m/>
    <x v="0"/>
    <m/>
  </r>
  <r>
    <n v="4338"/>
    <x v="0"/>
    <n v="6"/>
    <n v="5245"/>
    <n v="1"/>
    <d v="2006-12-06T00:00:00"/>
    <s v="Single Family Dwelling"/>
    <n v="1"/>
    <s v="Amazon Neighbors Association"/>
    <n v="4244869"/>
    <n v="871491"/>
    <m/>
    <m/>
    <s v="JANIN JAY A"/>
    <m/>
    <s v="2677 ONYX ST"/>
    <x v="5"/>
    <s v="Single-family detached"/>
    <x v="0"/>
    <m/>
    <x v="0"/>
    <m/>
  </r>
  <r>
    <n v="4339"/>
    <x v="0"/>
    <n v="6"/>
    <n v="5380"/>
    <n v="1"/>
    <d v="2006-12-06T00:00:00"/>
    <s v="Single Family Dwelling"/>
    <n v="1"/>
    <s v="Cal Young Neighborhood Association"/>
    <n v="4239669"/>
    <n v="890184"/>
    <m/>
    <m/>
    <s v="CASTRO GILBERT A"/>
    <m/>
    <s v="1333 BOND LN"/>
    <x v="5"/>
    <s v="Single-family detached"/>
    <x v="0"/>
    <m/>
    <x v="0"/>
    <m/>
  </r>
  <r>
    <n v="4340"/>
    <x v="0"/>
    <n v="6"/>
    <n v="5961"/>
    <n v="1"/>
    <d v="2006-12-06T00:00:00"/>
    <s v="Single Family Dwelling"/>
    <n v="1"/>
    <s v="Active Bethel Citizens"/>
    <n v="4214347"/>
    <n v="885449"/>
    <m/>
    <s v="2162"/>
    <s v="J L S CUSTOM HOMES"/>
    <m/>
    <s v="5463 ANDREA AVE"/>
    <x v="5"/>
    <s v="Single-family detached"/>
    <x v="0"/>
    <m/>
    <x v="0"/>
    <m/>
  </r>
  <r>
    <n v="4341"/>
    <x v="0"/>
    <n v="6"/>
    <n v="5792"/>
    <n v="1"/>
    <d v="2006-12-07T00:00:00"/>
    <s v="Single Family Dwelling"/>
    <n v="1"/>
    <s v="Santa Clara Community Organization"/>
    <n v="4223848"/>
    <n v="898302"/>
    <m/>
    <m/>
    <s v="RUHOFF HOMEBUILDERS INC"/>
    <m/>
    <s v="2489 BORDERS DR"/>
    <x v="5"/>
    <s v="Single-family detached"/>
    <x v="0"/>
    <m/>
    <x v="0"/>
    <m/>
  </r>
  <r>
    <n v="4342"/>
    <x v="0"/>
    <n v="6"/>
    <n v="827"/>
    <n v="1"/>
    <d v="2006-12-08T00:00:00"/>
    <s v="Single Family Dwelling"/>
    <n v="1"/>
    <s v="Active Bethel Citizens"/>
    <n v="4212899"/>
    <n v="891830"/>
    <m/>
    <m/>
    <s v="B H ANDERSON CONSTRUCTION"/>
    <m/>
    <s v="1805 ENCHANTMENT DR"/>
    <x v="5"/>
    <s v="Single-family detached"/>
    <x v="0"/>
    <m/>
    <x v="0"/>
    <m/>
  </r>
  <r>
    <n v="4343"/>
    <x v="0"/>
    <n v="6"/>
    <n v="5337"/>
    <n v="1"/>
    <d v="2006-12-08T00:00:00"/>
    <s v="Mfg Home - Not in a Park"/>
    <n v="1"/>
    <s v="Santa Clara Community Organization"/>
    <n v="4233475"/>
    <n v="896919"/>
    <m/>
    <m/>
    <s v="MALIBU PROPERTIES LLC"/>
    <m/>
    <s v="497 DIVISION AVE"/>
    <x v="5"/>
    <s v="Single-family detached"/>
    <x v="0"/>
    <m/>
    <x v="0"/>
    <m/>
  </r>
  <r>
    <n v="4344"/>
    <x v="0"/>
    <n v="6"/>
    <n v="5717"/>
    <n v="1"/>
    <d v="2006-12-08T00:00:00"/>
    <s v="Single Family Dwelling"/>
    <n v="1"/>
    <s v="Active Bethel Citizens"/>
    <n v="4224033"/>
    <n v="884654"/>
    <m/>
    <m/>
    <s v="TOM WIRFS ENTRPRISES INC"/>
    <m/>
    <s v="216 BAXTER ST"/>
    <x v="5"/>
    <s v="Single-family detached"/>
    <x v="0"/>
    <m/>
    <x v="0"/>
    <m/>
  </r>
  <r>
    <n v="4345"/>
    <x v="0"/>
    <n v="6"/>
    <n v="5718"/>
    <n v="1"/>
    <d v="2006-12-08T00:00:00"/>
    <s v="Single Family Dwelling"/>
    <n v="1"/>
    <s v="Active Bethel Citizens"/>
    <n v="4224096"/>
    <n v="884645"/>
    <m/>
    <m/>
    <s v="TOM WIRFS ENTRPRISES INC"/>
    <m/>
    <s v="210 BAXTER ST"/>
    <x v="5"/>
    <s v="Single-family detached"/>
    <x v="0"/>
    <m/>
    <x v="0"/>
    <m/>
  </r>
  <r>
    <n v="4346"/>
    <x v="0"/>
    <n v="6"/>
    <n v="6086"/>
    <n v="1"/>
    <d v="2006-12-08T00:00:00"/>
    <s v="Mfg Home Park or Court"/>
    <n v="1"/>
    <s v="West Eugene Community Organization"/>
    <n v="4221599"/>
    <n v="877190"/>
    <m/>
    <m/>
    <s v="CHURCHILL MEADOWS LLC"/>
    <m/>
    <s v="1415 S BERTELSEN RD, Unit 129"/>
    <x v="5"/>
    <s v="Single-family detached"/>
    <x v="0"/>
    <m/>
    <x v="0"/>
    <m/>
  </r>
  <r>
    <n v="4347"/>
    <x v="0"/>
    <n v="6"/>
    <n v="828"/>
    <n v="1"/>
    <d v="2006-12-15T00:00:00"/>
    <s v="Single Family Dwelling"/>
    <n v="1"/>
    <s v="Active Bethel Citizens"/>
    <n v="4212827"/>
    <n v="891722"/>
    <m/>
    <m/>
    <s v="SEERY JESSE"/>
    <m/>
    <s v="5506 KING ARTHUR CT"/>
    <x v="5"/>
    <s v="Single-family detached"/>
    <x v="0"/>
    <m/>
    <x v="0"/>
    <m/>
  </r>
  <r>
    <n v="4348"/>
    <x v="0"/>
    <n v="6"/>
    <n v="5727"/>
    <n v="1"/>
    <d v="2006-12-15T00:00:00"/>
    <s v="Single Family Dwelling"/>
    <n v="1"/>
    <s v="Northeast Neighbors"/>
    <n v="4251262"/>
    <n v="894288"/>
    <m/>
    <m/>
    <s v="FUTURE B HOMES INC"/>
    <m/>
    <s v="2639 VALLEY FORGE DR"/>
    <x v="5"/>
    <s v="Single-family detached"/>
    <x v="0"/>
    <m/>
    <x v="0"/>
    <m/>
  </r>
  <r>
    <n v="4349"/>
    <x v="0"/>
    <n v="6"/>
    <n v="5989"/>
    <n v="1"/>
    <d v="2006-12-15T00:00:00"/>
    <s v="Mfg Home Park or Court"/>
    <n v="1"/>
    <s v="Northeast Neighbors"/>
    <n v="4245818"/>
    <n v="897764"/>
    <m/>
    <m/>
    <s v="CALLIES KEN"/>
    <m/>
    <s v="3191 DOWNING ST"/>
    <x v="5"/>
    <s v="Single-family detached"/>
    <x v="0"/>
    <m/>
    <x v="0"/>
    <m/>
  </r>
  <r>
    <n v="4350"/>
    <x v="0"/>
    <n v="6"/>
    <n v="5920"/>
    <n v="1"/>
    <d v="2006-12-18T00:00:00"/>
    <s v="Single Family Dwelling"/>
    <n v="1"/>
    <s v="Active Bethel Citizens"/>
    <n v="4223346"/>
    <n v="889809"/>
    <m/>
    <m/>
    <s v="MARGOLIS FAMILY LTD PARTNERS"/>
    <m/>
    <s v="1468 TAFT ST"/>
    <x v="5"/>
    <s v="Single-family detached"/>
    <x v="0"/>
    <m/>
    <x v="0"/>
    <m/>
  </r>
  <r>
    <n v="4351"/>
    <x v="0"/>
    <n v="6"/>
    <n v="5756"/>
    <n v="1"/>
    <d v="2006-12-19T00:00:00"/>
    <s v="Single Family Dwelling"/>
    <n v="1"/>
    <s v="Santa Clara Community Organization"/>
    <n v="4223705"/>
    <n v="898315"/>
    <m/>
    <s v="The Astoria 22.1"/>
    <s v="HEITMAN CUSTOM HOMES"/>
    <m/>
    <s v="2484 BORDERS DR"/>
    <x v="5"/>
    <s v="Single-family detached"/>
    <x v="0"/>
    <m/>
    <x v="0"/>
    <m/>
  </r>
  <r>
    <n v="4352"/>
    <x v="0"/>
    <n v="6"/>
    <n v="5879"/>
    <n v="1"/>
    <d v="2006-12-19T00:00:00"/>
    <s v="Single Family Dwelling"/>
    <n v="1"/>
    <s v="Friendly Area Neighbors"/>
    <n v="4237125"/>
    <n v="873916"/>
    <m/>
    <m/>
    <s v="ROGERS CODY D &amp; JODIE L"/>
    <m/>
    <s v="640 W 22ND AVE"/>
    <x v="5"/>
    <s v="Single-family detached"/>
    <x v="0"/>
    <m/>
    <x v="0"/>
    <m/>
  </r>
  <r>
    <n v="4353"/>
    <x v="0"/>
    <n v="6"/>
    <n v="4798"/>
    <n v="1"/>
    <d v="2006-12-20T00:00:00"/>
    <s v="Single Family Dwelling"/>
    <n v="1"/>
    <s v="Cal Young Neighborhood Association"/>
    <n v="4238909"/>
    <n v="892716"/>
    <m/>
    <m/>
    <s v="WALTER THOMAS A"/>
    <m/>
    <s v="2109 KINGFISHER WAY"/>
    <x v="5"/>
    <s v="Single-family detached"/>
    <x v="0"/>
    <m/>
    <x v="0"/>
    <m/>
  </r>
  <r>
    <n v="4354"/>
    <x v="0"/>
    <n v="6"/>
    <n v="6334"/>
    <n v="1"/>
    <d v="2006-12-21T00:00:00"/>
    <s v="Mfg Home Park or Court"/>
    <n v="1"/>
    <s v="West Eugene Community Organization"/>
    <n v="4221599"/>
    <n v="877190"/>
    <m/>
    <s v="Churchill Meadows"/>
    <s v="BERTAND GOSSELIN"/>
    <m/>
    <s v="1415 S BERTELSEN RD, Unit 42"/>
    <x v="5"/>
    <s v="Single-family detached"/>
    <x v="0"/>
    <m/>
    <x v="0"/>
    <m/>
  </r>
  <r>
    <n v="4355"/>
    <x v="0"/>
    <n v="6"/>
    <n v="5579"/>
    <n v="1"/>
    <d v="2006-12-22T00:00:00"/>
    <s v="Single Family Dwelling"/>
    <n v="1"/>
    <s v="South University Neighborhood Association"/>
    <n v="4244934"/>
    <n v="873212"/>
    <m/>
    <m/>
    <s v="HAASE LINDA REED"/>
    <m/>
    <s v="2344 EMERALD ST"/>
    <x v="5"/>
    <s v="Single-family detached"/>
    <x v="0"/>
    <m/>
    <x v="0"/>
    <s v="Yes"/>
  </r>
  <r>
    <n v="4356"/>
    <x v="0"/>
    <n v="6"/>
    <n v="6055"/>
    <n v="1"/>
    <d v="2006-12-22T00:00:00"/>
    <s v="Single Family Dwelling"/>
    <n v="1"/>
    <s v="Active Bethel Citizens"/>
    <n v="4217457"/>
    <n v="895047"/>
    <m/>
    <m/>
    <s v="ELFRING LANNY"/>
    <m/>
    <s v="4756 JESSEN DR"/>
    <x v="5"/>
    <s v="Single-family detached"/>
    <x v="0"/>
    <m/>
    <x v="0"/>
    <m/>
  </r>
  <r>
    <n v="4357"/>
    <x v="0"/>
    <n v="6"/>
    <n v="6387"/>
    <n v="1"/>
    <d v="2006-12-22T00:00:00"/>
    <s v="Mfg Home Park or Court"/>
    <n v="1"/>
    <s v="Northeast Neighbors"/>
    <n v="4241157"/>
    <n v="895776"/>
    <m/>
    <s v="FALCONWOOD"/>
    <s v="FALCONWOOD VILLAGE"/>
    <m/>
    <s v="1475 GREEN ACRES RD, Unit 103"/>
    <x v="5"/>
    <s v="Single-family detached"/>
    <x v="0"/>
    <m/>
    <x v="0"/>
    <m/>
  </r>
  <r>
    <n v="4358"/>
    <x v="0"/>
    <n v="6"/>
    <n v="5115"/>
    <n v="1"/>
    <d v="2006-12-26T00:00:00"/>
    <s v="Single Family Dwelling"/>
    <n v="1"/>
    <s v="Northeast Neighbors"/>
    <n v="4246610"/>
    <n v="896430"/>
    <m/>
    <m/>
    <s v="HAYDEN HOMES"/>
    <m/>
    <s v="2548 MOUNTAIN TER"/>
    <x v="5"/>
    <s v="Single-family detached"/>
    <x v="0"/>
    <m/>
    <x v="0"/>
    <m/>
  </r>
  <r>
    <n v="4359"/>
    <x v="0"/>
    <n v="6"/>
    <n v="5116"/>
    <n v="1"/>
    <d v="2006-12-26T00:00:00"/>
    <s v="Single Family Dwelling"/>
    <n v="1"/>
    <s v="Northeast Neighbors"/>
    <n v="4246607"/>
    <n v="896356"/>
    <m/>
    <m/>
    <s v="HAYDEN HOMES"/>
    <m/>
    <s v="2583 PARK VIEW DR"/>
    <x v="5"/>
    <s v="Single-family detached"/>
    <x v="0"/>
    <m/>
    <x v="0"/>
    <m/>
  </r>
  <r>
    <n v="4360"/>
    <x v="0"/>
    <n v="6"/>
    <n v="5985"/>
    <n v="1"/>
    <d v="2006-12-26T00:00:00"/>
    <s v="Single Family Dwelling"/>
    <n v="1"/>
    <s v="Churchill Area Neighbors"/>
    <n v="4223528"/>
    <n v="870126"/>
    <m/>
    <m/>
    <s v="D C DESIGN &amp; CONSULTING INC"/>
    <m/>
    <s v="3033 SUMMIT SKY BLVD"/>
    <x v="5"/>
    <s v="Single-family detached"/>
    <x v="0"/>
    <m/>
    <x v="0"/>
    <m/>
  </r>
  <r>
    <n v="4361"/>
    <x v="0"/>
    <n v="6"/>
    <n v="5988"/>
    <n v="1"/>
    <d v="2006-12-26T00:00:00"/>
    <s v="Single Family Dwelling"/>
    <n v="1"/>
    <s v="Northeast Neighbors"/>
    <n v="4244421"/>
    <n v="899185"/>
    <m/>
    <m/>
    <s v="CHARACTER HOMES"/>
    <m/>
    <s v="3630 MARCELLA DR"/>
    <x v="5"/>
    <s v="Single-family detached"/>
    <x v="0"/>
    <m/>
    <x v="0"/>
    <m/>
  </r>
  <r>
    <n v="4362"/>
    <x v="0"/>
    <n v="6"/>
    <n v="6231"/>
    <n v="1"/>
    <d v="2007-01-02T00:00:00"/>
    <s v="Mfg Home Park or Court"/>
    <n v="1"/>
    <s v="West Eugene Community Organization"/>
    <n v="4221599"/>
    <n v="877190"/>
    <m/>
    <s v="Churchill Meadows MHP"/>
    <s v="CHURCHILL MEADOWS MHC LLC"/>
    <m/>
    <s v="1415 S BERTELSEN RD, Unit 147"/>
    <x v="6"/>
    <s v="Single-family detached"/>
    <x v="0"/>
    <m/>
    <x v="0"/>
    <m/>
  </r>
  <r>
    <n v="4363"/>
    <x v="0"/>
    <n v="6"/>
    <n v="2912"/>
    <n v="1"/>
    <d v="2007-01-03T00:00:00"/>
    <s v="Single Family Dwelling"/>
    <n v="1"/>
    <s v="Active Bethel Citizens"/>
    <n v="4214290"/>
    <n v="885327"/>
    <m/>
    <s v="The Fir II B"/>
    <s v="J L S CUSTOM HOMES"/>
    <m/>
    <s v="5470 ANDREA AVE"/>
    <x v="6"/>
    <s v="Single-family detached"/>
    <x v="0"/>
    <m/>
    <x v="0"/>
    <m/>
  </r>
  <r>
    <n v="4364"/>
    <x v="0"/>
    <n v="6"/>
    <n v="5761"/>
    <n v="1"/>
    <d v="2007-01-03T00:00:00"/>
    <s v="Single Family Dwelling"/>
    <n v="1"/>
    <s v="Northeast Neighbors"/>
    <n v="4250857"/>
    <n v="894977"/>
    <m/>
    <m/>
    <s v="ANSLOW &amp; DEGENEAULT"/>
    <m/>
    <s v="3381 ARLINGTON AVE"/>
    <x v="6"/>
    <s v="Single-family detached"/>
    <x v="0"/>
    <m/>
    <x v="0"/>
    <m/>
  </r>
  <r>
    <n v="4365"/>
    <x v="0"/>
    <n v="6"/>
    <n v="2695"/>
    <n v="1"/>
    <d v="2007-01-04T00:00:00"/>
    <s v="Apartment  20+ Units"/>
    <n v="111"/>
    <s v="Downtown Neighborhood Association"/>
    <n v="4238750"/>
    <n v="879640"/>
    <m/>
    <m/>
    <s v="WESTTOWN ON 8TH LLC"/>
    <m/>
    <s v="265 W 8TH AVE"/>
    <x v="6"/>
    <s v="Five or more units"/>
    <x v="1"/>
    <m/>
    <x v="0"/>
    <m/>
  </r>
  <r>
    <n v="4366"/>
    <x v="0"/>
    <n v="6"/>
    <n v="2741"/>
    <n v="1"/>
    <d v="2007-01-09T00:00:00"/>
    <s v="Single Family Dwelling"/>
    <n v="1"/>
    <s v="Active Bethel Citizens"/>
    <n v="4214260"/>
    <n v="885656"/>
    <m/>
    <s v="The 2077"/>
    <s v="J L S CUSTOM HOMES"/>
    <m/>
    <s v="5475 DEMARCO AVE"/>
    <x v="6"/>
    <s v="Single-family detached"/>
    <x v="0"/>
    <m/>
    <x v="0"/>
    <m/>
  </r>
  <r>
    <n v="4367"/>
    <x v="0"/>
    <n v="6"/>
    <n v="5633"/>
    <n v="1"/>
    <d v="2007-01-09T00:00:00"/>
    <s v="Duplex or 2-Family Hs"/>
    <n v="2"/>
    <s v="Churchill Area Neighbors"/>
    <n v="4220738"/>
    <n v="872738"/>
    <m/>
    <m/>
    <s v="WESTCHESTER INVESTMENT GROUP"/>
    <m/>
    <s v="2552 BAILEY HILL RD"/>
    <x v="6"/>
    <s v="Two to four units"/>
    <x v="1"/>
    <m/>
    <x v="0"/>
    <m/>
  </r>
  <r>
    <n v="4368"/>
    <x v="0"/>
    <n v="6"/>
    <n v="5649"/>
    <n v="1"/>
    <d v="2007-01-09T00:00:00"/>
    <s v="Single Family Dwelling"/>
    <n v="1"/>
    <s v="Cal Young Neighborhood Association"/>
    <n v="4239036"/>
    <n v="886570"/>
    <m/>
    <m/>
    <s v="J &amp; J ADKINS DEVELOPMENT CO"/>
    <m/>
    <s v="843 MEADOW BUTTE LP"/>
    <x v="6"/>
    <s v="Single-family detached"/>
    <x v="0"/>
    <m/>
    <x v="0"/>
    <m/>
  </r>
  <r>
    <n v="4369"/>
    <x v="0"/>
    <n v="6"/>
    <n v="6002"/>
    <n v="1"/>
    <d v="2007-01-09T00:00:00"/>
    <s v="Single Family Dwelling"/>
    <n v="1"/>
    <s v="Santa Clara Community Organization"/>
    <n v="4223745"/>
    <n v="898524"/>
    <m/>
    <m/>
    <s v="GANSEN CONSTRUCTION"/>
    <m/>
    <s v="1101 WOODEN WAY"/>
    <x v="6"/>
    <s v="Single-family detached"/>
    <x v="0"/>
    <m/>
    <x v="0"/>
    <m/>
  </r>
  <r>
    <n v="4370"/>
    <x v="0"/>
    <n v="6"/>
    <n v="6179"/>
    <n v="1"/>
    <d v="2007-01-10T00:00:00"/>
    <s v="Single Family Dwelling"/>
    <n v="1"/>
    <s v="Northeast Neighbors"/>
    <n v="4251095"/>
    <n v="894235"/>
    <m/>
    <m/>
    <s v="ANSLOW &amp; DEGENEAULT"/>
    <m/>
    <s v="2640 VALLEY FORGE DR"/>
    <x v="6"/>
    <s v="Single-family detached"/>
    <x v="0"/>
    <m/>
    <x v="0"/>
    <m/>
  </r>
  <r>
    <n v="4371"/>
    <x v="0"/>
    <n v="6"/>
    <n v="5593"/>
    <n v="1"/>
    <d v="2007-01-11T00:00:00"/>
    <s v="Single Family Dwelling"/>
    <n v="1"/>
    <s v="Friendly Area Neighbors"/>
    <n v="4234847"/>
    <n v="871275"/>
    <m/>
    <m/>
    <s v="DEVERS BRANDON"/>
    <m/>
    <s v="1115 W 28TH AVE"/>
    <x v="6"/>
    <s v="Single-family detached"/>
    <x v="0"/>
    <m/>
    <x v="0"/>
    <m/>
  </r>
  <r>
    <n v="4372"/>
    <x v="0"/>
    <n v="6"/>
    <n v="6112"/>
    <n v="1"/>
    <d v="2007-01-16T00:00:00"/>
    <s v="Single Family Dwelling"/>
    <n v="1"/>
    <s v="Santa Clara Community Organization"/>
    <n v="4232060"/>
    <n v="900462"/>
    <m/>
    <m/>
    <s v="HEITMAN CUSTOM HOMES"/>
    <m/>
    <s v="560 SILVER MEADOWS DR"/>
    <x v="6"/>
    <s v="Single-family detached"/>
    <x v="0"/>
    <m/>
    <x v="0"/>
    <m/>
  </r>
  <r>
    <n v="4373"/>
    <x v="0"/>
    <n v="6"/>
    <n v="6016"/>
    <n v="1"/>
    <d v="2007-01-17T00:00:00"/>
    <s v="Single Family Dwelling"/>
    <n v="1"/>
    <s v="Santa Clara Community Organization"/>
    <n v="4228978"/>
    <n v="905297"/>
    <m/>
    <s v="VENICE"/>
    <s v="S S D LLC"/>
    <m/>
    <s v="4028 SCOTTDALE ST"/>
    <x v="6"/>
    <s v="Single-family detached"/>
    <x v="0"/>
    <m/>
    <x v="0"/>
    <m/>
  </r>
  <r>
    <n v="4374"/>
    <x v="0"/>
    <n v="6"/>
    <n v="6022"/>
    <n v="1"/>
    <d v="2007-01-17T00:00:00"/>
    <s v="Single Family Dwelling"/>
    <n v="1"/>
    <s v="Santa Clara Community Organization"/>
    <n v="4228976"/>
    <n v="905225"/>
    <m/>
    <s v="VENICE"/>
    <s v="S S D LLC"/>
    <m/>
    <s v="4022 SCOTTDALE ST"/>
    <x v="6"/>
    <s v="Single-family detached"/>
    <x v="0"/>
    <m/>
    <x v="0"/>
    <m/>
  </r>
  <r>
    <n v="4375"/>
    <x v="0"/>
    <n v="6"/>
    <n v="6025"/>
    <n v="1"/>
    <d v="2007-01-17T00:00:00"/>
    <s v="Single Family Dwelling"/>
    <n v="1"/>
    <s v="Santa Clara Community Organization"/>
    <n v="4228990"/>
    <n v="905512"/>
    <m/>
    <s v="Venice"/>
    <s v="S S D LLC"/>
    <m/>
    <s v="4078 SCOTTDALE ST"/>
    <x v="6"/>
    <s v="Single-family detached"/>
    <x v="0"/>
    <m/>
    <x v="0"/>
    <m/>
  </r>
  <r>
    <n v="4376"/>
    <x v="0"/>
    <n v="6"/>
    <n v="6040"/>
    <n v="1"/>
    <d v="2007-01-17T00:00:00"/>
    <s v="Single Family Dwelling"/>
    <n v="1"/>
    <s v="Santa Clara Community Organization"/>
    <n v="4228986"/>
    <n v="905441"/>
    <m/>
    <s v="VENICE"/>
    <s v="S S D LLC"/>
    <m/>
    <s v="4074 SCOTTDALE ST"/>
    <x v="6"/>
    <s v="Single-family detached"/>
    <x v="0"/>
    <m/>
    <x v="0"/>
    <m/>
  </r>
  <r>
    <n v="4377"/>
    <x v="0"/>
    <n v="6"/>
    <n v="6462"/>
    <n v="1"/>
    <d v="2007-01-17T00:00:00"/>
    <s v="Single Family Dwelling"/>
    <n v="1"/>
    <s v="Friendly Area Neighbors"/>
    <n v="4236018"/>
    <n v="872458"/>
    <m/>
    <m/>
    <s v="TRAVERS RICHARD"/>
    <m/>
    <s v="860 W 25TH AVE"/>
    <x v="6"/>
    <s v="Single-family detached"/>
    <x v="0"/>
    <m/>
    <x v="0"/>
    <m/>
  </r>
  <r>
    <n v="4378"/>
    <x v="0"/>
    <n v="6"/>
    <n v="6500"/>
    <n v="1"/>
    <d v="2007-01-17T00:00:00"/>
    <s v="Single Family Dwelling"/>
    <n v="1"/>
    <s v="Active Bethel Citizens"/>
    <n v="4214343"/>
    <n v="885321"/>
    <m/>
    <s v="The Fir"/>
    <s v="J L S CUSTOM HOMES"/>
    <m/>
    <s v="5462 ANDREA AVE"/>
    <x v="6"/>
    <s v="Single-family detached"/>
    <x v="0"/>
    <m/>
    <x v="0"/>
    <m/>
  </r>
  <r>
    <n v="4379"/>
    <x v="0"/>
    <n v="6"/>
    <n v="6501"/>
    <n v="1"/>
    <d v="2007-01-17T00:00:00"/>
    <s v="Single Family Dwelling"/>
    <n v="1"/>
    <s v="Active Bethel Citizens"/>
    <n v="4214233"/>
    <n v="885326"/>
    <m/>
    <s v="The Fir"/>
    <s v="J L S CUSTOM HOMES"/>
    <m/>
    <s v="5474 ANDREA AVE"/>
    <x v="6"/>
    <s v="Single-family detached"/>
    <x v="0"/>
    <m/>
    <x v="0"/>
    <m/>
  </r>
  <r>
    <n v="4380"/>
    <x v="0"/>
    <n v="6"/>
    <n v="5838"/>
    <n v="1"/>
    <d v="2007-01-18T00:00:00"/>
    <s v="Single Family Dwelling"/>
    <n v="1"/>
    <s v="Southeast Neighbors"/>
    <n v="4244460"/>
    <n v="863541"/>
    <m/>
    <m/>
    <s v="KEARNEY DONALD L JR"/>
    <m/>
    <s v="4211 BENT TREE LN"/>
    <x v="6"/>
    <s v="Single-family detached"/>
    <x v="0"/>
    <m/>
    <x v="0"/>
    <m/>
  </r>
  <r>
    <n v="4381"/>
    <x v="0"/>
    <n v="6"/>
    <n v="6451"/>
    <n v="1"/>
    <d v="2007-01-19T00:00:00"/>
    <s v="Single Family Dwelling"/>
    <n v="1"/>
    <s v="Santa Clara Community Organization"/>
    <n v="4223543"/>
    <n v="898037"/>
    <m/>
    <s v="Mas Astoria - 22.1"/>
    <s v="HEITMAN CUSTOM HOMES"/>
    <m/>
    <s v="2454 CROWTHER DR"/>
    <x v="6"/>
    <s v="Single-family detached"/>
    <x v="0"/>
    <m/>
    <x v="0"/>
    <m/>
  </r>
  <r>
    <n v="4382"/>
    <x v="0"/>
    <n v="6"/>
    <n v="556"/>
    <n v="1"/>
    <d v="2007-01-22T00:00:00"/>
    <s v="Single Family Dwelling"/>
    <n v="1"/>
    <s v="Active Bethel Citizens"/>
    <n v="4216674"/>
    <n v="889411"/>
    <m/>
    <s v="Westport"/>
    <s v="D R HORTON INC"/>
    <m/>
    <s v="1167 LUDGATE DR"/>
    <x v="6"/>
    <s v="Single-family detached"/>
    <x v="0"/>
    <m/>
    <x v="0"/>
    <m/>
  </r>
  <r>
    <n v="4383"/>
    <x v="0"/>
    <n v="6"/>
    <n v="5594"/>
    <n v="1"/>
    <d v="2007-01-22T00:00:00"/>
    <s v="Single Family Dwelling"/>
    <n v="1"/>
    <s v="Friendly Area Neighbors"/>
    <n v="4234799"/>
    <n v="871275"/>
    <m/>
    <m/>
    <s v="DEVERS BRANDON"/>
    <m/>
    <s v="1125 W 28TH AVE"/>
    <x v="6"/>
    <s v="Single-family detached"/>
    <x v="0"/>
    <m/>
    <x v="0"/>
    <m/>
  </r>
  <r>
    <n v="4384"/>
    <x v="0"/>
    <n v="6"/>
    <n v="6394"/>
    <n v="1"/>
    <d v="2007-01-22T00:00:00"/>
    <s v="Single Family Dwelling"/>
    <n v="1"/>
    <s v="Santa Clara Community Organization"/>
    <n v="4223851"/>
    <n v="898369"/>
    <m/>
    <m/>
    <s v="SALINAS KEVIN S &amp; KAREN S"/>
    <m/>
    <s v="2497 BORDERS DR"/>
    <x v="6"/>
    <s v="Single-family detached"/>
    <x v="0"/>
    <m/>
    <x v="0"/>
    <m/>
  </r>
  <r>
    <n v="4385"/>
    <x v="0"/>
    <n v="6"/>
    <n v="6443"/>
    <n v="1"/>
    <d v="2007-01-22T00:00:00"/>
    <s v="Single Family Dwelling"/>
    <n v="1"/>
    <s v="River Road Community Organization"/>
    <n v="4230196"/>
    <n v="890822"/>
    <m/>
    <m/>
    <s v="LONGWORTH LARRY &amp; SHERRY"/>
    <m/>
    <s v="1177 MAPLE DR"/>
    <x v="6"/>
    <s v="Single-family detached"/>
    <x v="0"/>
    <m/>
    <x v="0"/>
    <m/>
  </r>
  <r>
    <n v="4386"/>
    <x v="0"/>
    <n v="6"/>
    <n v="6444"/>
    <n v="1"/>
    <d v="2007-01-22T00:00:00"/>
    <s v="Single Family Dwelling"/>
    <n v="1"/>
    <s v="River Road Community Organization"/>
    <n v="4230271"/>
    <n v="890817"/>
    <m/>
    <m/>
    <s v="LONGWORTH LARRY &amp; SHERRY"/>
    <m/>
    <s v="1153 MAPLE DR"/>
    <x v="6"/>
    <s v="Single-family detached"/>
    <x v="0"/>
    <m/>
    <x v="0"/>
    <m/>
  </r>
  <r>
    <n v="4387"/>
    <x v="0"/>
    <n v="6"/>
    <n v="6007"/>
    <n v="1"/>
    <d v="2007-01-23T00:00:00"/>
    <s v="Single Family Dwelling"/>
    <n v="1"/>
    <s v="Santa Clara Community Organization"/>
    <n v="4229032"/>
    <n v="905385"/>
    <m/>
    <s v="SEVILLA"/>
    <s v="S S D LLC"/>
    <m/>
    <s v="4054 SCOTTDALE ST"/>
    <x v="6"/>
    <s v="Single-family detached"/>
    <x v="0"/>
    <m/>
    <x v="0"/>
    <m/>
  </r>
  <r>
    <n v="4388"/>
    <x v="0"/>
    <n v="6"/>
    <n v="4101"/>
    <n v="1"/>
    <d v="2007-01-25T00:00:00"/>
    <s v="Single Family Dwelling"/>
    <n v="1"/>
    <s v="Active Bethel Citizens"/>
    <n v="4220898"/>
    <n v="888483"/>
    <m/>
    <m/>
    <s v="CRABTREE BUD"/>
    <m/>
    <s v="1187 JAY ST"/>
    <x v="6"/>
    <s v="Single-family detached"/>
    <x v="0"/>
    <m/>
    <x v="0"/>
    <m/>
  </r>
  <r>
    <n v="4389"/>
    <x v="0"/>
    <n v="6"/>
    <n v="4102"/>
    <n v="1"/>
    <d v="2007-01-25T00:00:00"/>
    <s v="Single Family Dwelling"/>
    <n v="1"/>
    <s v="Active Bethel Citizens"/>
    <n v="4220923"/>
    <n v="888561"/>
    <m/>
    <m/>
    <s v="CRABTREE BUD"/>
    <m/>
    <s v="4074 MARSHALL AVE"/>
    <x v="6"/>
    <s v="Single-family detached"/>
    <x v="0"/>
    <m/>
    <x v="0"/>
    <m/>
  </r>
  <r>
    <n v="4390"/>
    <x v="0"/>
    <n v="6"/>
    <n v="6513"/>
    <n v="1"/>
    <d v="2007-01-25T00:00:00"/>
    <s v="Single Family Dwelling"/>
    <n v="1"/>
    <s v="Active Bethel Citizens"/>
    <n v="4213043"/>
    <n v="892081"/>
    <m/>
    <m/>
    <s v="BRUCE WIECHERT CUSTOM HOMES"/>
    <m/>
    <s v="1872 CEDAR BROOK DR"/>
    <x v="6"/>
    <s v="Single-family detached"/>
    <x v="0"/>
    <m/>
    <x v="0"/>
    <m/>
  </r>
  <r>
    <n v="4391"/>
    <x v="0"/>
    <n v="6"/>
    <n v="2753"/>
    <n v="1"/>
    <d v="2007-01-26T00:00:00"/>
    <s v="Single Family Dwelling"/>
    <n v="1"/>
    <s v="Active Bethel Citizens"/>
    <n v="4214205"/>
    <n v="885659"/>
    <m/>
    <m/>
    <s v="J L S CUSTOM HOMES"/>
    <m/>
    <s v="5481 DEMARCO AVE"/>
    <x v="6"/>
    <s v="Single-family detached"/>
    <x v="0"/>
    <m/>
    <x v="0"/>
    <m/>
  </r>
  <r>
    <n v="4392"/>
    <x v="0"/>
    <n v="6"/>
    <n v="6430"/>
    <n v="1"/>
    <d v="2007-01-26T00:00:00"/>
    <s v="Single Family Dwelling"/>
    <n v="1"/>
    <s v="Churchill Area Neighbors"/>
    <n v="4227514"/>
    <n v="869139"/>
    <m/>
    <m/>
    <s v="CONSTRUCTION UNLIMITED INC"/>
    <m/>
    <s v="3254 BLACKTAIL DR"/>
    <x v="6"/>
    <s v="Single-family detached"/>
    <x v="0"/>
    <m/>
    <x v="0"/>
    <m/>
  </r>
  <r>
    <n v="4393"/>
    <x v="0"/>
    <n v="6"/>
    <n v="6502"/>
    <n v="1"/>
    <d v="2007-01-26T00:00:00"/>
    <s v="Single Family Dwelling"/>
    <n v="1"/>
    <s v="Active Bethel Citizens"/>
    <n v="4214345"/>
    <n v="885538"/>
    <m/>
    <s v="Plan 2162"/>
    <s v="J L S CUSTOM HOMES"/>
    <m/>
    <s v="5460 DEMARCO AVE"/>
    <x v="6"/>
    <s v="Single-family detached"/>
    <x v="0"/>
    <m/>
    <x v="0"/>
    <m/>
  </r>
  <r>
    <n v="4394"/>
    <x v="0"/>
    <n v="6"/>
    <n v="6385"/>
    <n v="1"/>
    <d v="2007-01-29T00:00:00"/>
    <s v="Single Family Dwelling"/>
    <n v="1"/>
    <s v="Laurel Hill Valley Citizens"/>
    <n v="4250422"/>
    <n v="873919"/>
    <m/>
    <m/>
    <s v="WORCESTER PAUL"/>
    <m/>
    <s v="2050 AUGUSTA ST"/>
    <x v="6"/>
    <s v="Single-family detached"/>
    <x v="0"/>
    <m/>
    <x v="0"/>
    <m/>
  </r>
  <r>
    <n v="4395"/>
    <x v="0"/>
    <n v="7"/>
    <n v="64"/>
    <n v="1"/>
    <d v="2007-01-29T00:00:00"/>
    <s v="Single Family Dwelling"/>
    <n v="1"/>
    <s v="Active Bethel Citizens"/>
    <n v="4220872"/>
    <n v="888560"/>
    <m/>
    <m/>
    <s v="FLYNN J KYLE"/>
    <m/>
    <s v="1193 JAY ST"/>
    <x v="6"/>
    <s v="Single-family detached"/>
    <x v="0"/>
    <m/>
    <x v="0"/>
    <m/>
  </r>
  <r>
    <n v="4396"/>
    <x v="0"/>
    <n v="7"/>
    <n v="65"/>
    <n v="1"/>
    <d v="2007-01-29T00:00:00"/>
    <s v="Single Family Dwelling"/>
    <n v="1"/>
    <s v="Active Bethel Citizens"/>
    <n v="4220892"/>
    <n v="888426"/>
    <m/>
    <m/>
    <s v="FLYNN J KYLE"/>
    <m/>
    <s v="1179 JAY ST"/>
    <x v="6"/>
    <s v="Single-family detached"/>
    <x v="0"/>
    <m/>
    <x v="0"/>
    <m/>
  </r>
  <r>
    <n v="4397"/>
    <x v="0"/>
    <n v="6"/>
    <n v="6252"/>
    <n v="1"/>
    <d v="2007-01-30T00:00:00"/>
    <s v="Single Family Dwelling"/>
    <n v="1"/>
    <s v="Cal Young Neighborhood Association"/>
    <n v="4244056"/>
    <n v="886573"/>
    <m/>
    <s v="The Hawthorne"/>
    <s v="WALTER CUSTOM HOMES"/>
    <m/>
    <s v="2270 TURNBERRY CT"/>
    <x v="6"/>
    <s v="Single-family detached"/>
    <x v="0"/>
    <m/>
    <x v="0"/>
    <m/>
  </r>
  <r>
    <n v="4398"/>
    <x v="0"/>
    <n v="6"/>
    <n v="6033"/>
    <n v="1"/>
    <d v="2007-01-31T00:00:00"/>
    <s v="Single Family Dwelling"/>
    <n v="1"/>
    <s v="Santa Clara Community Organization"/>
    <n v="4229020"/>
    <n v="905225"/>
    <m/>
    <s v="MILAN 2"/>
    <s v="S S D LLC"/>
    <m/>
    <s v="4016 SCOTTDALE ST"/>
    <x v="6"/>
    <s v="Single-family detached"/>
    <x v="0"/>
    <m/>
    <x v="0"/>
    <m/>
  </r>
  <r>
    <n v="4399"/>
    <x v="0"/>
    <n v="6"/>
    <n v="6043"/>
    <n v="1"/>
    <d v="2007-01-31T00:00:00"/>
    <s v="Single Family Dwelling"/>
    <n v="1"/>
    <s v="Santa Clara Community Organization"/>
    <n v="4229023"/>
    <n v="905296"/>
    <m/>
    <s v="Milan"/>
    <s v="S S D LLC"/>
    <m/>
    <s v="4034 SCOTTDALE ST"/>
    <x v="6"/>
    <s v="Single-family detached"/>
    <x v="0"/>
    <m/>
    <x v="0"/>
    <m/>
  </r>
  <r>
    <n v="4400"/>
    <x v="0"/>
    <n v="6"/>
    <n v="6223"/>
    <n v="1"/>
    <d v="2007-02-01T00:00:00"/>
    <s v="Single Family Dwelling"/>
    <n v="1"/>
    <s v="Santa Clara Community Organization"/>
    <n v="4229617"/>
    <n v="904817"/>
    <m/>
    <m/>
    <s v="DUDENHOPFER DENNIS"/>
    <m/>
    <s v="3835 SHANNON ST"/>
    <x v="6"/>
    <s v="Single-family detached"/>
    <x v="0"/>
    <m/>
    <x v="0"/>
    <m/>
  </r>
  <r>
    <n v="4401"/>
    <x v="0"/>
    <n v="6"/>
    <n v="6250"/>
    <n v="1"/>
    <d v="2007-02-01T00:00:00"/>
    <s v="Single Family Dwelling"/>
    <n v="1"/>
    <s v="Cal Young Neighborhood Association"/>
    <n v="4243996"/>
    <n v="886571"/>
    <m/>
    <s v="MascGladstone"/>
    <s v="WALTER CUSTOM HOMES"/>
    <m/>
    <s v="2260 TURNBERRY CT"/>
    <x v="6"/>
    <s v="Single-family detached"/>
    <x v="0"/>
    <m/>
    <x v="0"/>
    <m/>
  </r>
  <r>
    <n v="4402"/>
    <x v="0"/>
    <n v="6"/>
    <n v="2755"/>
    <n v="1"/>
    <d v="2007-02-02T00:00:00"/>
    <s v="Single Family Dwelling"/>
    <n v="1"/>
    <s v="Active Bethel Citizens"/>
    <n v="4214134"/>
    <n v="885954"/>
    <m/>
    <s v="Plan 1910"/>
    <s v="J L S CUSTOM HOMES"/>
    <m/>
    <s v="5487 GOULD AVE"/>
    <x v="6"/>
    <s v="Single-family detached"/>
    <x v="0"/>
    <m/>
    <x v="0"/>
    <m/>
  </r>
  <r>
    <n v="4403"/>
    <x v="0"/>
    <n v="6"/>
    <n v="4146"/>
    <n v="1"/>
    <d v="2007-02-05T00:00:00"/>
    <s v="Single Family Dwelling"/>
    <n v="1"/>
    <s v="Southeast Neighbors"/>
    <n v="4240940"/>
    <n v="858895"/>
    <m/>
    <m/>
    <s v="MCKAY A BRUCE"/>
    <m/>
    <s v="5260 SENGER LN"/>
    <x v="6"/>
    <s v="Single-family detached"/>
    <x v="0"/>
    <m/>
    <x v="0"/>
    <m/>
  </r>
  <r>
    <n v="4404"/>
    <x v="0"/>
    <n v="7"/>
    <n v="138"/>
    <n v="1"/>
    <d v="2007-02-05T00:00:00"/>
    <s v="Single Family Dwelling"/>
    <n v="1"/>
    <s v="Northeast Neighbors"/>
    <n v="4250905"/>
    <n v="894410"/>
    <m/>
    <m/>
    <s v="FUTURE B HOMES INC"/>
    <m/>
    <s v="2677 CHESAPEAKE DR"/>
    <x v="6"/>
    <s v="Single-family detached"/>
    <x v="0"/>
    <m/>
    <x v="0"/>
    <m/>
  </r>
  <r>
    <n v="4405"/>
    <x v="0"/>
    <n v="6"/>
    <n v="5938"/>
    <n v="1"/>
    <d v="2007-02-06T00:00:00"/>
    <s v="Single Family Dwelling"/>
    <n v="1"/>
    <s v="Churchill Area Neighbors"/>
    <n v="4221009"/>
    <n v="872770"/>
    <m/>
    <m/>
    <s v="BELL RICHARD"/>
    <m/>
    <s v="3990 LEAHY DR"/>
    <x v="6"/>
    <s v="Single-family detached"/>
    <x v="0"/>
    <m/>
    <x v="0"/>
    <m/>
  </r>
  <r>
    <n v="4406"/>
    <x v="0"/>
    <n v="7"/>
    <n v="340"/>
    <n v="1"/>
    <d v="2007-02-06T00:00:00"/>
    <s v="Single Family Dwelling"/>
    <n v="1"/>
    <s v="Active Bethel Citizens"/>
    <n v="4214341"/>
    <n v="885243"/>
    <m/>
    <s v="2077 Plan"/>
    <s v="J L S CUSTOM HOMES"/>
    <m/>
    <s v="5469 PRANZ PL"/>
    <x v="6"/>
    <s v="Single-family detached"/>
    <x v="0"/>
    <m/>
    <x v="0"/>
    <m/>
  </r>
  <r>
    <n v="4407"/>
    <x v="0"/>
    <n v="6"/>
    <n v="6189"/>
    <n v="1"/>
    <d v="2007-02-07T00:00:00"/>
    <s v="Single Family Dwelling"/>
    <n v="1"/>
    <s v="Santa Clara Community Organization"/>
    <n v="4224081"/>
    <n v="898830"/>
    <m/>
    <m/>
    <s v="RUHOFF HOMEBUILDERS INC"/>
    <m/>
    <s v="2697 CROWTHER DR"/>
    <x v="6"/>
    <s v="Single-family detached"/>
    <x v="0"/>
    <m/>
    <x v="0"/>
    <m/>
  </r>
  <r>
    <n v="4408"/>
    <x v="0"/>
    <n v="6"/>
    <n v="2001"/>
    <n v="1"/>
    <d v="2007-02-09T00:00:00"/>
    <s v="Single Family Dwelling"/>
    <n v="1"/>
    <s v="Active Bethel Citizens"/>
    <n v="4216453"/>
    <n v="889820"/>
    <m/>
    <s v="Stafford"/>
    <s v="D R HORTON INC"/>
    <m/>
    <s v="1255 THRONE DR"/>
    <x v="6"/>
    <s v="Single-family detached"/>
    <x v="0"/>
    <m/>
    <x v="0"/>
    <m/>
  </r>
  <r>
    <n v="4409"/>
    <x v="0"/>
    <n v="7"/>
    <n v="39"/>
    <n v="1"/>
    <d v="2007-02-09T00:00:00"/>
    <s v="Secondary Dwelling Unit"/>
    <n v="1"/>
    <s v="Active Bethel Citizens"/>
    <n v="4218104"/>
    <n v="887311"/>
    <m/>
    <m/>
    <s v="GRAY LEO H"/>
    <m/>
    <s v="4631 ROYAL AVE, Unit A"/>
    <x v="6"/>
    <s v="Single-family detached"/>
    <x v="0"/>
    <m/>
    <x v="0"/>
    <m/>
  </r>
  <r>
    <n v="4410"/>
    <x v="0"/>
    <n v="7"/>
    <n v="333"/>
    <n v="1"/>
    <d v="2007-02-09T00:00:00"/>
    <s v="Single Family Dwelling"/>
    <n v="1"/>
    <s v="Active Bethel Citizens"/>
    <n v="4214106"/>
    <n v="885803"/>
    <m/>
    <s v="The Fir IIB"/>
    <s v="J L S CUSTOM HOMES"/>
    <m/>
    <s v="632 JACQUELYN CT"/>
    <x v="6"/>
    <s v="Single-family detached"/>
    <x v="0"/>
    <m/>
    <x v="0"/>
    <m/>
  </r>
  <r>
    <n v="4411"/>
    <x v="0"/>
    <n v="7"/>
    <n v="335"/>
    <n v="1"/>
    <d v="2007-02-09T00:00:00"/>
    <s v="Single Family Dwelling"/>
    <n v="1"/>
    <s v="Active Bethel Citizens"/>
    <n v="4214358"/>
    <n v="885770"/>
    <m/>
    <s v="The Fir IIB"/>
    <s v="J L S CUSTOM HOMES"/>
    <m/>
    <s v="628 ST CHARLES ST"/>
    <x v="6"/>
    <s v="Single-family detached"/>
    <x v="0"/>
    <m/>
    <x v="0"/>
    <m/>
  </r>
  <r>
    <n v="4412"/>
    <x v="0"/>
    <n v="7"/>
    <n v="451"/>
    <n v="1"/>
    <d v="2007-02-09T00:00:00"/>
    <s v="Mfg Home Park or Court"/>
    <n v="1"/>
    <s v="Active Bethel Citizens"/>
    <n v="4215055"/>
    <n v="891734"/>
    <m/>
    <m/>
    <s v="WOODLAND PARK ESTATES"/>
    <m/>
    <s v="1699 N TERRY ST, Unit 324"/>
    <x v="6"/>
    <s v="Single-family detached"/>
    <x v="0"/>
    <m/>
    <x v="0"/>
    <m/>
  </r>
  <r>
    <n v="4413"/>
    <x v="0"/>
    <n v="6"/>
    <n v="6113"/>
    <n v="1"/>
    <d v="2007-02-12T00:00:00"/>
    <s v="Single Family Dwelling"/>
    <n v="1"/>
    <s v="Santa Clara Community Organization"/>
    <n v="4232141"/>
    <n v="900460"/>
    <m/>
    <m/>
    <s v="HEITMAN CUSTOM HOMES"/>
    <m/>
    <s v="574 SILVER MEADOWS DR"/>
    <x v="6"/>
    <s v="Single-family detached"/>
    <x v="0"/>
    <m/>
    <x v="0"/>
    <m/>
  </r>
  <r>
    <n v="4414"/>
    <x v="0"/>
    <n v="7"/>
    <n v="130"/>
    <n v="1"/>
    <d v="2007-02-12T00:00:00"/>
    <s v="Mfg Home - Not in a Park"/>
    <n v="1"/>
    <s v="Active Bethel Citizens"/>
    <n v="4219525"/>
    <n v="885268"/>
    <m/>
    <m/>
    <s v="TRAVESS GEORGE T"/>
    <m/>
    <s v="4354 FERGUS AVE"/>
    <x v="6"/>
    <s v="Single-family detached"/>
    <x v="0"/>
    <m/>
    <x v="0"/>
    <m/>
  </r>
  <r>
    <n v="4415"/>
    <x v="0"/>
    <n v="7"/>
    <n v="189"/>
    <n v="1"/>
    <d v="2007-02-12T00:00:00"/>
    <s v="Single Family Dwelling"/>
    <n v="1"/>
    <s v="Santa Clara Community Organization"/>
    <n v="4223777"/>
    <n v="897682"/>
    <m/>
    <m/>
    <s v="HARDING JAMES"/>
    <m/>
    <s v="2386 CROWTHER DR"/>
    <x v="6"/>
    <s v="Single-family detached"/>
    <x v="0"/>
    <m/>
    <x v="0"/>
    <m/>
  </r>
  <r>
    <n v="4416"/>
    <x v="0"/>
    <n v="7"/>
    <n v="332"/>
    <n v="1"/>
    <d v="2007-02-12T00:00:00"/>
    <s v="Single Family Dwelling"/>
    <n v="1"/>
    <s v="Active Bethel Citizens"/>
    <n v="4214288"/>
    <n v="885950"/>
    <m/>
    <s v="The 1700"/>
    <s v="J L S CUSTOM HOMES"/>
    <m/>
    <s v="5465 GOULD AVE"/>
    <x v="6"/>
    <s v="Single-family detached"/>
    <x v="0"/>
    <m/>
    <x v="0"/>
    <m/>
  </r>
  <r>
    <n v="4417"/>
    <x v="0"/>
    <n v="7"/>
    <n v="453"/>
    <n v="1"/>
    <d v="2007-02-12T00:00:00"/>
    <s v="Mfg Home - Not in a Park"/>
    <n v="1"/>
    <s v="Active Bethel Citizens"/>
    <n v="4215241"/>
    <n v="884722"/>
    <m/>
    <m/>
    <s v="HALL GENE A &amp; LORA J"/>
    <m/>
    <s v="4986 MORELY LP"/>
    <x v="6"/>
    <s v="Single-family detached"/>
    <x v="0"/>
    <m/>
    <x v="0"/>
    <m/>
  </r>
  <r>
    <n v="4418"/>
    <x v="0"/>
    <n v="7"/>
    <n v="552"/>
    <n v="1"/>
    <d v="2007-02-12T00:00:00"/>
    <s v="Single Family Dwelling"/>
    <n v="1"/>
    <s v="West University Neighbors"/>
    <n v="4241020"/>
    <n v="876814"/>
    <m/>
    <m/>
    <s v="ANSLOW &amp; DEGENEAULT"/>
    <m/>
    <s v="1493 MILL ALY"/>
    <x v="6"/>
    <s v="Single-family detached"/>
    <x v="0"/>
    <m/>
    <x v="0"/>
    <s v="Yes"/>
  </r>
  <r>
    <n v="4419"/>
    <x v="0"/>
    <n v="6"/>
    <n v="6085"/>
    <n v="1"/>
    <d v="2007-02-14T00:00:00"/>
    <s v="Single Family Dwelling"/>
    <n v="1"/>
    <s v="Churchill Area Neighbors"/>
    <n v="4226675"/>
    <n v="869430"/>
    <m/>
    <m/>
    <s v="THAYER JUSTIN L &amp; ELIZABETH"/>
    <m/>
    <s v="3370 MURRY DR"/>
    <x v="6"/>
    <s v="Single-family detached"/>
    <x v="0"/>
    <m/>
    <x v="0"/>
    <m/>
  </r>
  <r>
    <n v="4420"/>
    <x v="0"/>
    <n v="7"/>
    <n v="188"/>
    <n v="1"/>
    <d v="2007-02-14T00:00:00"/>
    <s v="Duplex or 2-Family Hs"/>
    <n v="2"/>
    <s v="Northeast Neighbors"/>
    <n v="4242826"/>
    <n v="897591"/>
    <m/>
    <m/>
    <s v="MELTEBEKE CONSTRUCTION DBA"/>
    <m/>
    <s v="2006 LAKE HARBOR DR"/>
    <x v="6"/>
    <s v="Two to four units"/>
    <x v="1"/>
    <m/>
    <x v="0"/>
    <m/>
  </r>
  <r>
    <n v="4421"/>
    <x v="0"/>
    <n v="6"/>
    <n v="6221"/>
    <n v="1"/>
    <d v="2007-02-15T00:00:00"/>
    <s v="Single Family Dwelling"/>
    <n v="1"/>
    <s v="River Road Community Organization"/>
    <n v="4229872"/>
    <n v="887439"/>
    <m/>
    <m/>
    <s v="DREWS LESLIE"/>
    <m/>
    <s v="638 FILBERT AVE"/>
    <x v="6"/>
    <s v="Single-family detached"/>
    <x v="0"/>
    <m/>
    <x v="0"/>
    <m/>
  </r>
  <r>
    <n v="4422"/>
    <x v="0"/>
    <n v="6"/>
    <n v="6415"/>
    <n v="1"/>
    <d v="2007-02-15T00:00:00"/>
    <s v="Single Family Dwelling"/>
    <n v="1"/>
    <s v="Friendly Area Neighbors"/>
    <n v="4234902"/>
    <n v="871262"/>
    <m/>
    <m/>
    <s v="DEVERS BRANDON"/>
    <m/>
    <s v="1095 W 28TH AVE"/>
    <x v="6"/>
    <s v="Single-family detached"/>
    <x v="0"/>
    <m/>
    <x v="0"/>
    <m/>
  </r>
  <r>
    <n v="4423"/>
    <x v="0"/>
    <n v="6"/>
    <n v="6445"/>
    <n v="1"/>
    <d v="2007-02-15T00:00:00"/>
    <s v="Single Family Dwelling"/>
    <n v="1"/>
    <s v="Northeast Neighbors"/>
    <n v="4251118"/>
    <n v="893993"/>
    <m/>
    <m/>
    <s v="ANSLOW &amp; DEGENEAULT"/>
    <m/>
    <s v="3387 STONY BROOK WAY"/>
    <x v="6"/>
    <s v="Single-family detached"/>
    <x v="0"/>
    <m/>
    <x v="0"/>
    <m/>
  </r>
  <r>
    <n v="4424"/>
    <x v="0"/>
    <n v="6"/>
    <n v="5508"/>
    <n v="1"/>
    <d v="2007-02-16T00:00:00"/>
    <s v="Condo, Row or Townhouse"/>
    <n v="7"/>
    <s v="River Road Community Organization"/>
    <n v="4226161"/>
    <n v="892650"/>
    <m/>
    <m/>
    <s v="TURTLE CREEK APARTMENTS"/>
    <m/>
    <s v="978 HATTON AVE"/>
    <x v="6"/>
    <s v="Single-family attached"/>
    <x v="1"/>
    <m/>
    <x v="0"/>
    <m/>
  </r>
  <r>
    <n v="4425"/>
    <x v="0"/>
    <n v="6"/>
    <n v="5509"/>
    <n v="1"/>
    <d v="2007-02-16T00:00:00"/>
    <s v="Duplex or 2-Family Hs"/>
    <n v="2"/>
    <s v="River Road Community Organization"/>
    <n v="4226045"/>
    <n v="892778"/>
    <m/>
    <s v="Turtle Creek Apartments"/>
    <s v="TURTLE CREEK APARTMENTS"/>
    <m/>
    <s v="983 HATTON AVE"/>
    <x v="6"/>
    <s v="Two to four units"/>
    <x v="1"/>
    <m/>
    <x v="0"/>
    <m/>
  </r>
  <r>
    <n v="4426"/>
    <x v="0"/>
    <n v="6"/>
    <n v="5510"/>
    <n v="1"/>
    <d v="2007-02-16T00:00:00"/>
    <s v="Duplex or 2-Family Hs"/>
    <n v="2"/>
    <s v="River Road Community Organization"/>
    <n v="4226045"/>
    <n v="892731"/>
    <m/>
    <s v="Turtle Creek Apartments"/>
    <s v="TURTLE CREEK APARTMENTS"/>
    <m/>
    <s v="979 HATTON AVE"/>
    <x v="6"/>
    <s v="Two to four units"/>
    <x v="1"/>
    <m/>
    <x v="0"/>
    <m/>
  </r>
  <r>
    <n v="4427"/>
    <x v="0"/>
    <n v="6"/>
    <n v="5511"/>
    <n v="1"/>
    <d v="2007-02-16T00:00:00"/>
    <s v="Duplex or 2-Family Hs"/>
    <n v="2"/>
    <s v="River Road Community Organization"/>
    <n v="4225968"/>
    <n v="892798"/>
    <m/>
    <s v="Turtle Creek Apartments"/>
    <s v="TURTLE CREEK APARTMENTS"/>
    <m/>
    <s v="987 HATTON AVE"/>
    <x v="6"/>
    <s v="Two to four units"/>
    <x v="1"/>
    <m/>
    <x v="0"/>
    <m/>
  </r>
  <r>
    <n v="4428"/>
    <x v="0"/>
    <n v="6"/>
    <n v="5512"/>
    <n v="1"/>
    <d v="2007-02-16T00:00:00"/>
    <s v="Duplex or 2-Family Hs"/>
    <n v="2"/>
    <s v="River Road Community Organization"/>
    <n v="4225968"/>
    <n v="892736"/>
    <m/>
    <s v="Turtle Creek Apartments"/>
    <s v="TURTLE CREEK APARTMENTS"/>
    <m/>
    <s v="991 HATTON AVE"/>
    <x v="6"/>
    <s v="Two to four units"/>
    <x v="1"/>
    <m/>
    <x v="0"/>
    <m/>
  </r>
  <r>
    <n v="4429"/>
    <x v="0"/>
    <n v="6"/>
    <n v="5513"/>
    <n v="1"/>
    <d v="2007-02-16T00:00:00"/>
    <s v="Duplex or 2-Family Hs"/>
    <n v="2"/>
    <s v="River Road Community Organization"/>
    <n v="4226043"/>
    <n v="892629"/>
    <m/>
    <s v="Turtle Creek Apartments"/>
    <s v="TURTLE CREEK APARTMENTS"/>
    <m/>
    <s v="980 HATTON AVE"/>
    <x v="6"/>
    <s v="Two to four units"/>
    <x v="1"/>
    <m/>
    <x v="0"/>
    <m/>
  </r>
  <r>
    <n v="4430"/>
    <x v="0"/>
    <n v="6"/>
    <n v="5514"/>
    <n v="1"/>
    <d v="2007-02-16T00:00:00"/>
    <s v="Duplex or 2-Family Hs"/>
    <n v="2"/>
    <s v="River Road Community Organization"/>
    <n v="4225991"/>
    <n v="892604"/>
    <m/>
    <s v="Turtle Creek Apartments"/>
    <s v="TURTLE CREEK APARTMENTS"/>
    <m/>
    <s v="984 HATTON AVE"/>
    <x v="6"/>
    <s v="Two to four units"/>
    <x v="1"/>
    <m/>
    <x v="0"/>
    <m/>
  </r>
  <r>
    <n v="4431"/>
    <x v="0"/>
    <n v="6"/>
    <n v="5515"/>
    <n v="1"/>
    <d v="2007-02-16T00:00:00"/>
    <s v="Duplex or 2-Family Hs"/>
    <n v="2"/>
    <s v="River Road Community Organization"/>
    <n v="4226019"/>
    <n v="892513"/>
    <m/>
    <s v="Turtle Creek Apartments"/>
    <s v="TURTLE CREEK APARTMENTS"/>
    <m/>
    <s v="992 HATTON AVE"/>
    <x v="6"/>
    <s v="Two to four units"/>
    <x v="1"/>
    <m/>
    <x v="0"/>
    <m/>
  </r>
  <r>
    <n v="4432"/>
    <x v="0"/>
    <n v="6"/>
    <n v="5516"/>
    <n v="1"/>
    <d v="2007-02-16T00:00:00"/>
    <s v="Duplex or 2-Family Hs"/>
    <n v="2"/>
    <s v="River Road Community Organization"/>
    <n v="4225965"/>
    <n v="892531"/>
    <m/>
    <s v="Turtle Creek Apartments"/>
    <s v="TURTLE CREEK APARTMENTS"/>
    <m/>
    <s v="988 HATTON AVE"/>
    <x v="6"/>
    <s v="Two to four units"/>
    <x v="1"/>
    <m/>
    <x v="0"/>
    <m/>
  </r>
  <r>
    <n v="4433"/>
    <x v="0"/>
    <n v="6"/>
    <n v="6044"/>
    <n v="1"/>
    <d v="2007-02-16T00:00:00"/>
    <s v="Single Family Dwelling"/>
    <n v="1"/>
    <s v="Santa Clara Community Organization"/>
    <n v="4229068"/>
    <n v="905294"/>
    <m/>
    <s v="MILAN 2"/>
    <s v="S S D LLC"/>
    <m/>
    <s v="4040 SCOTTDALE ST"/>
    <x v="6"/>
    <s v="Single-family detached"/>
    <x v="0"/>
    <m/>
    <x v="0"/>
    <m/>
  </r>
  <r>
    <n v="4434"/>
    <x v="0"/>
    <n v="7"/>
    <n v="330"/>
    <n v="1"/>
    <d v="2007-02-16T00:00:00"/>
    <s v="Single Family Dwelling"/>
    <n v="1"/>
    <s v="Active Bethel Citizens"/>
    <n v="4214357"/>
    <n v="885826"/>
    <m/>
    <s v="The 1700"/>
    <s v="J L S CUSTOM HOMES"/>
    <m/>
    <s v="634 ST CHARLES ST"/>
    <x v="6"/>
    <s v="Single-family detached"/>
    <x v="0"/>
    <m/>
    <x v="0"/>
    <m/>
  </r>
  <r>
    <n v="4435"/>
    <x v="0"/>
    <n v="7"/>
    <n v="334"/>
    <n v="1"/>
    <d v="2007-02-16T00:00:00"/>
    <s v="Single Family Dwelling"/>
    <n v="1"/>
    <s v="Active Bethel Citizens"/>
    <n v="4214316"/>
    <n v="885654"/>
    <m/>
    <s v="The Fir IIB"/>
    <s v="J L S CUSTOM HOMES"/>
    <m/>
    <s v="5467 DEMARCO AVE"/>
    <x v="6"/>
    <s v="Single-family detached"/>
    <x v="0"/>
    <m/>
    <x v="0"/>
    <m/>
  </r>
  <r>
    <n v="4436"/>
    <x v="0"/>
    <n v="6"/>
    <n v="5341"/>
    <n v="1"/>
    <d v="2007-02-20T00:00:00"/>
    <s v="Single Family Dwelling"/>
    <n v="1"/>
    <s v="River Road Community Organization"/>
    <n v="4231232"/>
    <n v="891471"/>
    <m/>
    <m/>
    <s v="GEROT MICHAEL &amp; ELIZABETH"/>
    <m/>
    <s v="261 BENJAMIN ST"/>
    <x v="6"/>
    <s v="Single-family detached"/>
    <x v="0"/>
    <m/>
    <x v="0"/>
    <m/>
  </r>
  <r>
    <n v="4437"/>
    <x v="0"/>
    <n v="7"/>
    <n v="399"/>
    <n v="1"/>
    <d v="2007-02-21T00:00:00"/>
    <s v="Single Family Dwelling"/>
    <n v="1"/>
    <s v="Santa Clara Community Organization"/>
    <n v="4223218"/>
    <n v="898969"/>
    <m/>
    <m/>
    <s v="JORDAN &amp; JORDAN CONSTRUCTION"/>
    <m/>
    <s v="2602 CROWTHER DR"/>
    <x v="6"/>
    <s v="Single-family detached"/>
    <x v="0"/>
    <m/>
    <x v="0"/>
    <m/>
  </r>
  <r>
    <n v="4438"/>
    <x v="0"/>
    <n v="7"/>
    <n v="339"/>
    <n v="1"/>
    <d v="2007-02-23T00:00:00"/>
    <s v="Single Family Dwelling"/>
    <n v="1"/>
    <s v="Active Bethel Citizens"/>
    <n v="4214222"/>
    <n v="885781"/>
    <m/>
    <s v="Plan 2513"/>
    <s v="J L S CUSTOM HOMES"/>
    <m/>
    <s v="629 JACQUELYN CT"/>
    <x v="6"/>
    <s v="Single-family detached"/>
    <x v="0"/>
    <m/>
    <x v="0"/>
    <m/>
  </r>
  <r>
    <n v="4439"/>
    <x v="0"/>
    <n v="7"/>
    <n v="590"/>
    <n v="1"/>
    <d v="2007-02-23T00:00:00"/>
    <s v="Single Family Dwelling"/>
    <n v="1"/>
    <s v="Active Bethel Citizens"/>
    <n v="4214287"/>
    <n v="885815"/>
    <m/>
    <s v="Plan 2513"/>
    <s v="J L S CUSTOM HOMES"/>
    <m/>
    <s v="5464 GOULD AVE"/>
    <x v="6"/>
    <s v="Single-family detached"/>
    <x v="0"/>
    <m/>
    <x v="0"/>
    <m/>
  </r>
  <r>
    <n v="4440"/>
    <x v="0"/>
    <n v="6"/>
    <n v="6522"/>
    <n v="1"/>
    <d v="2007-02-27T00:00:00"/>
    <s v="Single Family Dwelling"/>
    <n v="1"/>
    <s v="Southeast Neighbors"/>
    <n v="4240697"/>
    <n v="866652"/>
    <m/>
    <m/>
    <s v="CAROUSEL HOMES INC"/>
    <m/>
    <s v="3645 DONALD ST"/>
    <x v="6"/>
    <s v="Single-family detached"/>
    <x v="0"/>
    <m/>
    <x v="0"/>
    <m/>
  </r>
  <r>
    <n v="4441"/>
    <x v="0"/>
    <n v="6"/>
    <n v="1150"/>
    <n v="1"/>
    <d v="2007-02-28T00:00:00"/>
    <s v="Single Family Dwelling"/>
    <n v="1"/>
    <s v="Churchill Area Neighbors"/>
    <n v="4221121"/>
    <n v="873788"/>
    <m/>
    <m/>
    <s v="PADDOCK CONSTRUCTION DBA"/>
    <m/>
    <s v="2345 ROLLIE LP"/>
    <x v="6"/>
    <s v="Single-family detached"/>
    <x v="0"/>
    <m/>
    <x v="0"/>
    <m/>
  </r>
  <r>
    <n v="4442"/>
    <x v="0"/>
    <n v="6"/>
    <n v="6036"/>
    <n v="1"/>
    <d v="2007-03-01T00:00:00"/>
    <s v="Single Family Dwelling"/>
    <n v="1"/>
    <s v="Santa Clara Community Organization"/>
    <n v="4229025"/>
    <n v="905440"/>
    <m/>
    <s v="MILAN 2"/>
    <s v="S S D LLC"/>
    <m/>
    <s v="4068 SCOTTDALE ST"/>
    <x v="6"/>
    <s v="Single-family detached"/>
    <x v="0"/>
    <m/>
    <x v="0"/>
    <m/>
  </r>
  <r>
    <n v="4443"/>
    <x v="0"/>
    <n v="7"/>
    <n v="400"/>
    <n v="1"/>
    <d v="2007-03-01T00:00:00"/>
    <s v="Single Family Dwelling"/>
    <n v="1"/>
    <s v="Laurel Hill Valley Citizens"/>
    <n v="4249634"/>
    <n v="872610"/>
    <m/>
    <m/>
    <s v="MATT HOGAN CONSTRUCTION"/>
    <m/>
    <s v="2406 SUNTREK DR"/>
    <x v="6"/>
    <s v="Single-family detached"/>
    <x v="0"/>
    <m/>
    <x v="0"/>
    <m/>
  </r>
  <r>
    <n v="4444"/>
    <x v="0"/>
    <n v="7"/>
    <n v="510"/>
    <n v="1"/>
    <d v="2007-03-01T00:00:00"/>
    <s v="Single Family Dwelling"/>
    <n v="1"/>
    <s v="Cal Young Neighborhood Association"/>
    <n v="4243879"/>
    <n v="886573"/>
    <m/>
    <s v="Ridgeway -McKenzie Drafting &amp;"/>
    <s v="WALTER CUSTOM HOMES"/>
    <m/>
    <s v="2240 TURNBERRY CT"/>
    <x v="6"/>
    <s v="Single-family detached"/>
    <x v="0"/>
    <m/>
    <x v="0"/>
    <m/>
  </r>
  <r>
    <n v="4445"/>
    <x v="0"/>
    <n v="7"/>
    <n v="329"/>
    <n v="1"/>
    <d v="2007-03-02T00:00:00"/>
    <s v="Single Family Dwelling"/>
    <n v="1"/>
    <s v="Active Bethel Citizens"/>
    <n v="4214104"/>
    <n v="885750"/>
    <m/>
    <s v="The 1700"/>
    <s v="J L S CUSTOM HOMES"/>
    <m/>
    <s v="626 JACQUELYN CT"/>
    <x v="6"/>
    <s v="Single-family detached"/>
    <x v="0"/>
    <m/>
    <x v="0"/>
    <m/>
  </r>
  <r>
    <n v="4446"/>
    <x v="0"/>
    <n v="7"/>
    <n v="512"/>
    <n v="1"/>
    <d v="2007-03-02T00:00:00"/>
    <s v="Single Family Dwelling"/>
    <n v="1"/>
    <s v="Cal Young Neighborhood Association"/>
    <n v="4243946"/>
    <n v="886719"/>
    <m/>
    <m/>
    <s v="WALTER CUSTOM HOMES"/>
    <m/>
    <s v="2255 TURNBERRY CT"/>
    <x v="6"/>
    <s v="Single-family detached"/>
    <x v="0"/>
    <m/>
    <x v="0"/>
    <m/>
  </r>
  <r>
    <n v="4447"/>
    <x v="0"/>
    <n v="7"/>
    <n v="594"/>
    <n v="1"/>
    <d v="2007-03-02T00:00:00"/>
    <s v="Single Family Dwelling"/>
    <n v="1"/>
    <s v="Active Bethel Citizens"/>
    <n v="4214342"/>
    <n v="885721"/>
    <m/>
    <s v="Plan 2513"/>
    <s v="J L S CUSTOM HOMES"/>
    <m/>
    <s v="614 ST CHARLES ST"/>
    <x v="6"/>
    <s v="Single-family detached"/>
    <x v="0"/>
    <m/>
    <x v="0"/>
    <m/>
  </r>
  <r>
    <n v="4448"/>
    <x v="0"/>
    <n v="6"/>
    <n v="2466"/>
    <n v="1"/>
    <d v="2007-03-05T00:00:00"/>
    <s v="Single Family Dwelling"/>
    <n v="1"/>
    <s v="Northeast Neighbors"/>
    <n v="4242604"/>
    <n v="899781"/>
    <m/>
    <m/>
    <s v="WESTER KATRINA"/>
    <m/>
    <s v="1967 CRIMSON AVE"/>
    <x v="6"/>
    <s v="Single-family detached"/>
    <x v="0"/>
    <m/>
    <x v="0"/>
    <m/>
  </r>
  <r>
    <n v="4449"/>
    <x v="0"/>
    <n v="6"/>
    <n v="6037"/>
    <n v="1"/>
    <d v="2007-03-05T00:00:00"/>
    <s v="Single Family Dwelling"/>
    <n v="1"/>
    <s v="Santa Clara Community Organization"/>
    <n v="4229070"/>
    <n v="905438"/>
    <m/>
    <s v="MILAN"/>
    <s v="S S D LLC"/>
    <m/>
    <s v="4062 SCOTTDALE ST"/>
    <x v="6"/>
    <s v="Single-family detached"/>
    <x v="0"/>
    <m/>
    <x v="0"/>
    <m/>
  </r>
  <r>
    <n v="4450"/>
    <x v="0"/>
    <n v="6"/>
    <n v="6046"/>
    <n v="1"/>
    <d v="2007-03-05T00:00:00"/>
    <s v="Single Family Dwelling"/>
    <n v="1"/>
    <s v="Santa Clara Community Organization"/>
    <n v="4229073"/>
    <n v="905508"/>
    <m/>
    <s v="MILAN 2"/>
    <s v="S S D LLC"/>
    <m/>
    <s v="4088 SCOTTDALE ST"/>
    <x v="6"/>
    <s v="Single-family detached"/>
    <x v="0"/>
    <m/>
    <x v="0"/>
    <m/>
  </r>
  <r>
    <n v="4451"/>
    <x v="0"/>
    <n v="6"/>
    <n v="6087"/>
    <n v="1"/>
    <d v="2007-03-05T00:00:00"/>
    <s v="Single Family Dwelling"/>
    <n v="1"/>
    <s v="Santa Clara Community Organization"/>
    <n v="4229032"/>
    <n v="905510"/>
    <m/>
    <s v="Milan"/>
    <s v="S S D LLC"/>
    <m/>
    <s v="4082 SCOTTDALE ST"/>
    <x v="6"/>
    <s v="Single-family detached"/>
    <x v="0"/>
    <m/>
    <x v="0"/>
    <m/>
  </r>
  <r>
    <n v="4452"/>
    <x v="0"/>
    <n v="6"/>
    <n v="6182"/>
    <n v="1"/>
    <d v="2007-03-06T00:00:00"/>
    <s v="Single Family Dwelling"/>
    <n v="1"/>
    <s v="Santa Clara Community Organization"/>
    <n v="4232441"/>
    <n v="899858"/>
    <m/>
    <m/>
    <s v="HALL DAN"/>
    <m/>
    <s v="2850 TAITO ST"/>
    <x v="6"/>
    <s v="Single-family detached"/>
    <x v="0"/>
    <m/>
    <x v="0"/>
    <m/>
  </r>
  <r>
    <n v="4453"/>
    <x v="0"/>
    <n v="7"/>
    <n v="563"/>
    <n v="1"/>
    <d v="2007-03-06T00:00:00"/>
    <s v="Secondary Dwelling Unit"/>
    <n v="1"/>
    <s v="Far West Neighborhood Association"/>
    <n v="4231723"/>
    <n v="877514"/>
    <m/>
    <m/>
    <s v="HOLDER SANDY"/>
    <m/>
    <s v="1373 GARFIELD ST, Unit A"/>
    <x v="6"/>
    <s v="Single-family detached"/>
    <x v="0"/>
    <m/>
    <x v="0"/>
    <m/>
  </r>
  <r>
    <n v="4454"/>
    <x v="0"/>
    <n v="7"/>
    <n v="1138"/>
    <n v="1"/>
    <d v="2007-03-08T00:00:00"/>
    <s v="Mfg Home Park or Court"/>
    <n v="1"/>
    <s v="Active Bethel Citizens"/>
    <n v="4215055"/>
    <n v="891734"/>
    <m/>
    <s v="Woodland Park"/>
    <s v="SUN COMMUNITIES OPERATING"/>
    <m/>
    <s v="1699 N TERRY ST, Unit 378"/>
    <x v="6"/>
    <s v="Single-family detached"/>
    <x v="0"/>
    <m/>
    <x v="0"/>
    <m/>
  </r>
  <r>
    <n v="4455"/>
    <x v="0"/>
    <n v="7"/>
    <n v="15"/>
    <n v="1"/>
    <d v="2007-03-09T00:00:00"/>
    <s v="Single Family Dwelling"/>
    <n v="1"/>
    <s v="Active Bethel Citizens"/>
    <n v="4222213"/>
    <n v="888725"/>
    <m/>
    <m/>
    <s v="DREAMCRAFTERS LLC"/>
    <m/>
    <s v="1235 TANEY ST"/>
    <x v="6"/>
    <s v="Single-family detached"/>
    <x v="0"/>
    <m/>
    <x v="0"/>
    <m/>
  </r>
  <r>
    <n v="4456"/>
    <x v="0"/>
    <n v="7"/>
    <n v="336"/>
    <n v="1"/>
    <d v="2007-03-09T00:00:00"/>
    <s v="Single Family Dwelling"/>
    <n v="1"/>
    <s v="Active Bethel Citizens"/>
    <n v="4214337"/>
    <n v="885945"/>
    <m/>
    <s v="The Fir"/>
    <s v="J L S CUSTOM HOMES"/>
    <m/>
    <s v="5461 GOULD AVE"/>
    <x v="6"/>
    <s v="Single-family detached"/>
    <x v="0"/>
    <m/>
    <x v="0"/>
    <m/>
  </r>
  <r>
    <n v="4457"/>
    <x v="0"/>
    <n v="7"/>
    <n v="338"/>
    <n v="1"/>
    <d v="2007-03-09T00:00:00"/>
    <s v="Single Family Dwelling"/>
    <n v="1"/>
    <s v="Active Bethel Citizens"/>
    <n v="4214106"/>
    <n v="885699"/>
    <m/>
    <s v="The Fir"/>
    <s v="J L S CUSTOM HOMES"/>
    <m/>
    <s v="616 JACQUELYN CT"/>
    <x v="6"/>
    <s v="Single-family detached"/>
    <x v="0"/>
    <m/>
    <x v="0"/>
    <m/>
  </r>
  <r>
    <n v="4458"/>
    <x v="0"/>
    <n v="6"/>
    <n v="6484"/>
    <n v="1"/>
    <d v="2007-03-12T00:00:00"/>
    <s v="Single Family Dwelling"/>
    <n v="1"/>
    <s v="Churchill Area Neighbors"/>
    <n v="4223576"/>
    <n v="870734"/>
    <m/>
    <m/>
    <s v="SCANLON MIKE &amp; SONJA"/>
    <m/>
    <s v="2957 SUMMIT SKY BLVD"/>
    <x v="6"/>
    <s v="Single-family detached"/>
    <x v="0"/>
    <m/>
    <x v="0"/>
    <m/>
  </r>
  <r>
    <n v="4459"/>
    <x v="0"/>
    <n v="6"/>
    <n v="2288"/>
    <n v="1"/>
    <d v="2007-03-13T00:00:00"/>
    <s v="Single Family Dwelling"/>
    <n v="1"/>
    <s v="Northeast Neighbors"/>
    <n v="4249152"/>
    <n v="895549"/>
    <m/>
    <s v="B1 Whidbey"/>
    <s v="RUHOFF HOMEBUILDERS INC"/>
    <m/>
    <s v="3037 LORD BYRON PL"/>
    <x v="6"/>
    <s v="Single-family detached"/>
    <x v="0"/>
    <m/>
    <x v="0"/>
    <m/>
  </r>
  <r>
    <n v="4460"/>
    <x v="0"/>
    <n v="6"/>
    <n v="6166"/>
    <n v="1"/>
    <d v="2007-03-13T00:00:00"/>
    <s v="Single Family Dwelling"/>
    <n v="1"/>
    <s v="Active Bethel Citizens"/>
    <n v="4212791"/>
    <n v="892074"/>
    <m/>
    <m/>
    <s v="SEERY JESSE"/>
    <m/>
    <s v="5511 EXCALIBER LN"/>
    <x v="6"/>
    <s v="Single-family detached"/>
    <x v="0"/>
    <m/>
    <x v="0"/>
    <m/>
  </r>
  <r>
    <n v="4461"/>
    <x v="0"/>
    <n v="7"/>
    <n v="102"/>
    <n v="1"/>
    <d v="2007-03-13T00:00:00"/>
    <s v="Single Family Dwelling"/>
    <n v="1"/>
    <s v="Churchill Area Neighbors"/>
    <n v="4220963"/>
    <n v="872718"/>
    <m/>
    <m/>
    <s v="LANCASTER TROY"/>
    <m/>
    <s v="2434 ROYALANN LN"/>
    <x v="6"/>
    <s v="Single-family detached"/>
    <x v="0"/>
    <m/>
    <x v="0"/>
    <m/>
  </r>
  <r>
    <n v="4462"/>
    <x v="0"/>
    <n v="7"/>
    <n v="1030"/>
    <n v="1"/>
    <d v="2007-03-14T00:00:00"/>
    <s v="Mfg Home Park or Court"/>
    <n v="1"/>
    <s v="Active Bethel Citizens"/>
    <n v="4214949"/>
    <n v="888055"/>
    <m/>
    <m/>
    <s v="DANELAND MBL HOME PARK LLC"/>
    <m/>
    <s v="1199 N TERRY ST, Unit 278"/>
    <x v="6"/>
    <s v="Single-family detached"/>
    <x v="0"/>
    <m/>
    <x v="0"/>
    <m/>
  </r>
  <r>
    <n v="4463"/>
    <x v="0"/>
    <n v="7"/>
    <n v="331"/>
    <n v="1"/>
    <d v="2007-03-16T00:00:00"/>
    <s v="Single Family Dwelling"/>
    <n v="1"/>
    <s v="Active Bethel Citizens"/>
    <n v="4214099"/>
    <n v="885921"/>
    <m/>
    <s v="The 1700"/>
    <s v="J L S CUSTOM HOMES"/>
    <m/>
    <s v="644 JACQUELYN CT"/>
    <x v="6"/>
    <s v="Single-family detached"/>
    <x v="0"/>
    <m/>
    <x v="0"/>
    <m/>
  </r>
  <r>
    <n v="4464"/>
    <x v="0"/>
    <n v="7"/>
    <n v="592"/>
    <n v="1"/>
    <d v="2007-03-16T00:00:00"/>
    <s v="Single Family Dwelling"/>
    <n v="1"/>
    <s v="Active Bethel Citizens"/>
    <n v="4214239"/>
    <n v="885726"/>
    <m/>
    <s v="Plan 2513"/>
    <s v="J L S CUSTOM HOMES"/>
    <m/>
    <s v="619 JACQUELYN CT"/>
    <x v="6"/>
    <s v="Single-family detached"/>
    <x v="0"/>
    <m/>
    <x v="0"/>
    <m/>
  </r>
  <r>
    <n v="4465"/>
    <x v="0"/>
    <n v="7"/>
    <n v="674"/>
    <n v="1"/>
    <d v="2007-03-16T00:00:00"/>
    <s v="Single Family Dwelling"/>
    <n v="1"/>
    <s v="Cal Young Neighborhood Association"/>
    <n v="4243825"/>
    <n v="886577"/>
    <m/>
    <m/>
    <s v="WALTER CUSTOM HOMES"/>
    <m/>
    <s v="2230 TURNBERRY CT"/>
    <x v="6"/>
    <s v="Single-family detached"/>
    <x v="0"/>
    <m/>
    <x v="0"/>
    <m/>
  </r>
  <r>
    <n v="4466"/>
    <x v="0"/>
    <n v="7"/>
    <n v="1125"/>
    <n v="1"/>
    <d v="2007-03-16T00:00:00"/>
    <s v="Mfg Home Park or Court"/>
    <n v="1"/>
    <s v="Active Bethel Citizens"/>
    <n v="4215055"/>
    <n v="891734"/>
    <m/>
    <s v="Woodland Park"/>
    <s v="WOODLAND PARK ESTATES"/>
    <s v="KORTT ROBERT &amp; SMITH BETHANY"/>
    <s v="1699 N TERRY ST, Unit 86"/>
    <x v="6"/>
    <s v="Single-family detached"/>
    <x v="0"/>
    <m/>
    <x v="0"/>
    <m/>
  </r>
  <r>
    <n v="4467"/>
    <x v="0"/>
    <n v="7"/>
    <n v="384"/>
    <n v="1"/>
    <d v="2007-03-19T00:00:00"/>
    <s v="Mfg Home - Not in a Park"/>
    <n v="1"/>
    <s v="Active Bethel Citizens"/>
    <n v="4214280"/>
    <n v="890377"/>
    <m/>
    <m/>
    <s v="FUQUA HOMES DESIGN CENTER"/>
    <m/>
    <s v="5351 COBBLESTONE LN"/>
    <x v="6"/>
    <s v="Single-family detached"/>
    <x v="0"/>
    <m/>
    <x v="0"/>
    <m/>
  </r>
  <r>
    <n v="4468"/>
    <x v="0"/>
    <n v="7"/>
    <n v="686"/>
    <n v="1"/>
    <d v="2007-03-21T00:00:00"/>
    <s v="Single Family Dwelling"/>
    <n v="1"/>
    <s v="Active Bethel Citizens"/>
    <n v="4213043"/>
    <n v="892136"/>
    <m/>
    <m/>
    <s v="BRUCE WIECHERT CUSTOM HOMES"/>
    <m/>
    <s v="1884 CEDAR BROOK DR"/>
    <x v="6"/>
    <s v="Single-family detached"/>
    <x v="0"/>
    <m/>
    <x v="0"/>
    <m/>
  </r>
  <r>
    <n v="4469"/>
    <x v="0"/>
    <n v="6"/>
    <n v="6413"/>
    <n v="1"/>
    <d v="2007-03-26T00:00:00"/>
    <s v="Single Family Dwelling"/>
    <n v="1"/>
    <s v="Friendly Area Neighbors"/>
    <n v="4234902"/>
    <n v="871350"/>
    <m/>
    <m/>
    <s v="DEVERS BRANDON"/>
    <m/>
    <s v="1162 W 27TH PL"/>
    <x v="6"/>
    <s v="Single-family detached"/>
    <x v="0"/>
    <m/>
    <x v="0"/>
    <m/>
  </r>
  <r>
    <n v="4470"/>
    <x v="0"/>
    <n v="7"/>
    <n v="820"/>
    <n v="1"/>
    <d v="2007-03-28T00:00:00"/>
    <s v="Single Family Dwelling"/>
    <n v="1"/>
    <s v="Northeast Neighbors"/>
    <n v="4250952"/>
    <n v="895019"/>
    <m/>
    <m/>
    <s v="ANSLOW &amp; DEGENEAULT"/>
    <m/>
    <s v="3393 ARLINGTON AVE"/>
    <x v="6"/>
    <s v="Single-family detached"/>
    <x v="0"/>
    <m/>
    <x v="0"/>
    <m/>
  </r>
  <r>
    <n v="4471"/>
    <x v="0"/>
    <n v="6"/>
    <n v="5378"/>
    <n v="1"/>
    <d v="2007-03-30T00:00:00"/>
    <s v="Single Family Dwelling"/>
    <n v="1"/>
    <s v="Santa Clara Community Organization"/>
    <n v="4226949"/>
    <n v="899200"/>
    <m/>
    <m/>
    <s v="OLSEN ROBERT D"/>
    <m/>
    <s v="2721 LA DARRAH ST"/>
    <x v="6"/>
    <s v="Single-family detached"/>
    <x v="0"/>
    <m/>
    <x v="0"/>
    <m/>
  </r>
  <r>
    <n v="4472"/>
    <x v="0"/>
    <n v="7"/>
    <n v="591"/>
    <n v="1"/>
    <d v="2007-03-30T00:00:00"/>
    <s v="Single Family Dwelling"/>
    <n v="1"/>
    <s v="Active Bethel Citizens"/>
    <n v="4214386"/>
    <n v="885942"/>
    <m/>
    <s v="Plan 2513"/>
    <s v="J L S CUSTOM HOMES"/>
    <m/>
    <s v="5457 GOULD AVE"/>
    <x v="6"/>
    <s v="Single-family detached"/>
    <x v="0"/>
    <m/>
    <x v="0"/>
    <m/>
  </r>
  <r>
    <n v="4473"/>
    <x v="0"/>
    <n v="7"/>
    <n v="909"/>
    <n v="1"/>
    <d v="2007-03-30T00:00:00"/>
    <s v="Single Family Dwelling"/>
    <n v="1"/>
    <s v="Northeast Neighbors"/>
    <n v="4243809"/>
    <n v="897768"/>
    <m/>
    <m/>
    <s v="PRODEN HOMES"/>
    <m/>
    <s v="3349 TALON ST"/>
    <x v="6"/>
    <s v="Single-family detached"/>
    <x v="0"/>
    <m/>
    <x v="0"/>
    <m/>
  </r>
  <r>
    <n v="4474"/>
    <x v="0"/>
    <n v="7"/>
    <n v="911"/>
    <n v="1"/>
    <d v="2007-03-30T00:00:00"/>
    <s v="Single Family Dwelling"/>
    <n v="1"/>
    <s v="Northeast Neighbors"/>
    <n v="4243809"/>
    <n v="897711"/>
    <m/>
    <m/>
    <s v="PRODEN HOMES"/>
    <m/>
    <s v="3337 TALON ST"/>
    <x v="6"/>
    <s v="Single-family detached"/>
    <x v="0"/>
    <m/>
    <x v="0"/>
    <m/>
  </r>
  <r>
    <n v="4475"/>
    <x v="0"/>
    <n v="7"/>
    <n v="912"/>
    <n v="1"/>
    <d v="2007-03-30T00:00:00"/>
    <s v="Single Family Dwelling"/>
    <n v="1"/>
    <s v="Northeast Neighbors"/>
    <n v="4243898"/>
    <n v="897765"/>
    <m/>
    <m/>
    <s v="PRODEN HOMES"/>
    <m/>
    <s v="3336 WALTON LN"/>
    <x v="6"/>
    <s v="Single-family detached"/>
    <x v="0"/>
    <m/>
    <x v="0"/>
    <m/>
  </r>
  <r>
    <n v="4476"/>
    <x v="0"/>
    <n v="7"/>
    <n v="212"/>
    <n v="1"/>
    <d v="2007-04-02T00:00:00"/>
    <s v="Single Family Dwelling"/>
    <n v="1"/>
    <s v="Northeast Neighbors"/>
    <n v="4242701"/>
    <n v="899508"/>
    <m/>
    <m/>
    <s v="WESTER KATRINA"/>
    <m/>
    <s v="1944 CRIMSON AVE"/>
    <x v="6"/>
    <s v="Single-family detached"/>
    <x v="0"/>
    <m/>
    <x v="0"/>
    <m/>
  </r>
  <r>
    <n v="4477"/>
    <x v="0"/>
    <n v="7"/>
    <n v="675"/>
    <n v="1"/>
    <d v="2007-04-02T00:00:00"/>
    <s v="Single Family Dwelling"/>
    <n v="1"/>
    <s v="Cal Young Neighborhood Association"/>
    <n v="4243935"/>
    <n v="886575"/>
    <m/>
    <m/>
    <s v="WALTER CUSTOM HOMES"/>
    <m/>
    <s v="2250 TURNBERRY CT"/>
    <x v="6"/>
    <s v="Single-family detached"/>
    <x v="0"/>
    <m/>
    <x v="0"/>
    <m/>
  </r>
  <r>
    <n v="4478"/>
    <x v="0"/>
    <n v="7"/>
    <n v="536"/>
    <n v="1"/>
    <d v="2007-04-03T00:00:00"/>
    <s v="Single Family Dwelling"/>
    <n v="1"/>
    <s v="Santa Clara Community Organization"/>
    <n v="4229481"/>
    <n v="904822"/>
    <m/>
    <m/>
    <s v="DUDENHOEFER JUSTIN &amp; LAUREN"/>
    <m/>
    <s v="3851 SHANNON ST"/>
    <x v="6"/>
    <s v="Single-family detached"/>
    <x v="0"/>
    <m/>
    <x v="0"/>
    <m/>
  </r>
  <r>
    <n v="4479"/>
    <x v="0"/>
    <n v="7"/>
    <n v="537"/>
    <n v="1"/>
    <d v="2007-04-03T00:00:00"/>
    <s v="Single Family Dwelling"/>
    <n v="1"/>
    <s v="Santa Clara Community Organization"/>
    <n v="4229538"/>
    <n v="904821"/>
    <m/>
    <m/>
    <s v="HILL TIM &amp; KATHY"/>
    <m/>
    <s v="3843 SHANNON ST"/>
    <x v="6"/>
    <s v="Single-family detached"/>
    <x v="0"/>
    <m/>
    <x v="0"/>
    <m/>
  </r>
  <r>
    <n v="4480"/>
    <x v="0"/>
    <n v="7"/>
    <n v="538"/>
    <n v="1"/>
    <d v="2007-04-03T00:00:00"/>
    <s v="Single Family Dwelling"/>
    <n v="1"/>
    <s v="Santa Clara Community Organization"/>
    <n v="4229476"/>
    <n v="904716"/>
    <m/>
    <s v="Teton plan 1D Grassroots"/>
    <s v="LUNDERGAN TIM"/>
    <m/>
    <s v="3807 SHANNON ST"/>
    <x v="6"/>
    <s v="Single-family detached"/>
    <x v="0"/>
    <m/>
    <x v="0"/>
    <m/>
  </r>
  <r>
    <n v="4481"/>
    <x v="0"/>
    <n v="7"/>
    <n v="539"/>
    <n v="1"/>
    <d v="2007-04-03T00:00:00"/>
    <s v="Single Family Dwelling"/>
    <n v="1"/>
    <s v="Santa Clara Community Organization"/>
    <n v="4229531"/>
    <n v="904715"/>
    <m/>
    <m/>
    <s v="DIXON KELLY"/>
    <m/>
    <s v="3813 SHANNON ST"/>
    <x v="6"/>
    <s v="Single-family detached"/>
    <x v="0"/>
    <m/>
    <x v="0"/>
    <m/>
  </r>
  <r>
    <n v="4482"/>
    <x v="0"/>
    <n v="7"/>
    <n v="540"/>
    <n v="1"/>
    <d v="2007-04-03T00:00:00"/>
    <s v="Single Family Dwelling"/>
    <n v="1"/>
    <s v="Santa Clara Community Organization"/>
    <n v="4229584"/>
    <n v="904721"/>
    <m/>
    <m/>
    <s v="BURT PAUL &amp; JENNIFER"/>
    <m/>
    <s v="3821 SHANNON ST"/>
    <x v="6"/>
    <s v="Single-family detached"/>
    <x v="0"/>
    <m/>
    <x v="0"/>
    <m/>
  </r>
  <r>
    <n v="4483"/>
    <x v="0"/>
    <n v="7"/>
    <n v="1101"/>
    <n v="1"/>
    <d v="2007-04-03T00:00:00"/>
    <s v="Single Family Dwelling"/>
    <n v="1"/>
    <s v="Active Bethel Citizens"/>
    <n v="4213053"/>
    <n v="892293"/>
    <m/>
    <m/>
    <s v="BRUCE WIECHERT CUSTOM HOMES"/>
    <m/>
    <s v="1922 CEDAR BROOK DR"/>
    <x v="6"/>
    <s v="Single-family detached"/>
    <x v="0"/>
    <m/>
    <x v="0"/>
    <m/>
  </r>
  <r>
    <n v="4484"/>
    <x v="0"/>
    <n v="7"/>
    <n v="1159"/>
    <n v="1"/>
    <d v="2007-04-03T00:00:00"/>
    <s v="Single Family Dwelling"/>
    <n v="1"/>
    <s v="Santa Clara Community Organization"/>
    <n v="4223927"/>
    <n v="898645"/>
    <m/>
    <m/>
    <s v="GANSEN CONSTRUCTION"/>
    <m/>
    <s v="2553 BORDERS DR"/>
    <x v="6"/>
    <s v="Single-family detached"/>
    <x v="0"/>
    <m/>
    <x v="0"/>
    <m/>
  </r>
  <r>
    <n v="4485"/>
    <x v="0"/>
    <n v="7"/>
    <n v="1413"/>
    <n v="1"/>
    <d v="2007-04-03T00:00:00"/>
    <s v="Single Family Dwelling"/>
    <n v="1"/>
    <s v="Active Bethel Citizens"/>
    <n v="4214092"/>
    <n v="885856"/>
    <m/>
    <s v="The Fir"/>
    <s v="J L S CUSTOM HOMES"/>
    <m/>
    <s v="638 JACQUELYN CT"/>
    <x v="6"/>
    <s v="Single-family detached"/>
    <x v="0"/>
    <m/>
    <x v="0"/>
    <m/>
  </r>
  <r>
    <n v="4486"/>
    <x v="0"/>
    <n v="7"/>
    <n v="814"/>
    <n v="1"/>
    <d v="2007-04-04T00:00:00"/>
    <s v="Single Family Dwelling"/>
    <n v="1"/>
    <s v="Active Bethel Citizens"/>
    <n v="4212792"/>
    <n v="892850"/>
    <m/>
    <m/>
    <s v="MITCHELL RODNEY"/>
    <m/>
    <s v="5515 BARGER DR"/>
    <x v="6"/>
    <s v="Single-family detached"/>
    <x v="0"/>
    <m/>
    <x v="0"/>
    <m/>
  </r>
  <r>
    <n v="4487"/>
    <x v="0"/>
    <n v="7"/>
    <n v="364"/>
    <n v="1"/>
    <d v="2007-04-05T00:00:00"/>
    <s v="Apartment  1-4 Units"/>
    <n v="4"/>
    <s v="West University Neighbors"/>
    <n v="4241219"/>
    <n v="875741"/>
    <m/>
    <m/>
    <s v="SMITH DENNIS"/>
    <m/>
    <s v="1743 MILL ST"/>
    <x v="6"/>
    <s v="Two to four units"/>
    <x v="1"/>
    <m/>
    <x v="1"/>
    <s v="Yes"/>
  </r>
  <r>
    <n v="4488"/>
    <x v="0"/>
    <n v="7"/>
    <n v="366"/>
    <n v="1"/>
    <d v="2007-04-05T00:00:00"/>
    <s v="Apartment  1-4 Units"/>
    <n v="4"/>
    <s v="West University Neighbors"/>
    <n v="4241228"/>
    <n v="875787"/>
    <m/>
    <m/>
    <s v="DEGENEAULT ALLEN"/>
    <m/>
    <s v="1727 MILL ST"/>
    <x v="6"/>
    <s v="Two to four units"/>
    <x v="1"/>
    <m/>
    <x v="1"/>
    <s v="Yes"/>
  </r>
  <r>
    <n v="4489"/>
    <x v="0"/>
    <n v="7"/>
    <n v="1411"/>
    <n v="1"/>
    <d v="2007-04-05T00:00:00"/>
    <s v="Single Family Dwelling"/>
    <n v="1"/>
    <s v="Active Bethel Citizens"/>
    <n v="4214223"/>
    <n v="885839"/>
    <m/>
    <s v="The Fir"/>
    <s v="J L S CUSTOM HOMES"/>
    <m/>
    <s v="637 JACQUELYN CT"/>
    <x v="6"/>
    <s v="Single-family detached"/>
    <x v="0"/>
    <m/>
    <x v="0"/>
    <m/>
  </r>
  <r>
    <n v="4490"/>
    <x v="0"/>
    <n v="7"/>
    <n v="1412"/>
    <n v="1"/>
    <d v="2007-04-05T00:00:00"/>
    <s v="Single Family Dwelling"/>
    <n v="1"/>
    <s v="Active Bethel Citizens"/>
    <n v="4214368"/>
    <n v="885653"/>
    <m/>
    <s v="The Fir"/>
    <s v="J L S CUSTOM HOMES"/>
    <m/>
    <s v="5461 DEMARCO AVE"/>
    <x v="6"/>
    <s v="Single-family detached"/>
    <x v="0"/>
    <m/>
    <x v="0"/>
    <m/>
  </r>
  <r>
    <n v="4491"/>
    <x v="0"/>
    <n v="7"/>
    <n v="541"/>
    <n v="1"/>
    <d v="2007-04-06T00:00:00"/>
    <s v="Single Family Dwelling"/>
    <n v="1"/>
    <s v="Santa Clara Community Organization"/>
    <n v="4229632"/>
    <n v="904719"/>
    <m/>
    <m/>
    <s v="CARNAHAN BILL"/>
    <m/>
    <s v="3829 SHANNON ST"/>
    <x v="6"/>
    <s v="Single-family detached"/>
    <x v="0"/>
    <m/>
    <x v="0"/>
    <m/>
  </r>
  <r>
    <n v="4492"/>
    <x v="0"/>
    <n v="7"/>
    <n v="593"/>
    <n v="1"/>
    <d v="2007-04-06T00:00:00"/>
    <s v="Single Family Dwelling"/>
    <n v="1"/>
    <s v="Active Bethel Citizens"/>
    <n v="4214098"/>
    <n v="885645"/>
    <m/>
    <s v="Plan 2513"/>
    <s v="J L S CUSTOM HOMES"/>
    <m/>
    <s v="602 JACQUELYN CT"/>
    <x v="6"/>
    <s v="Single-family detached"/>
    <x v="0"/>
    <m/>
    <x v="0"/>
    <m/>
  </r>
  <r>
    <n v="4493"/>
    <x v="0"/>
    <n v="7"/>
    <n v="1217"/>
    <n v="1"/>
    <d v="2007-04-06T00:00:00"/>
    <s v="Single Family Dwelling"/>
    <n v="1"/>
    <s v="Northeast Neighbors"/>
    <n v="4241993"/>
    <n v="897820"/>
    <m/>
    <m/>
    <s v="MELTEBEKE CONSTRUCTION DBA"/>
    <m/>
    <s v="1736 LAKE SHORE DR"/>
    <x v="6"/>
    <s v="Single-family detached"/>
    <x v="0"/>
    <m/>
    <x v="0"/>
    <m/>
  </r>
  <r>
    <n v="4494"/>
    <x v="0"/>
    <n v="7"/>
    <n v="1233"/>
    <n v="1"/>
    <d v="2007-04-06T00:00:00"/>
    <s v="Single Family Dwelling"/>
    <n v="1"/>
    <s v="Active Bethel Citizens"/>
    <n v="4217397"/>
    <n v="895041"/>
    <m/>
    <m/>
    <s v="LESLIE SHELTON"/>
    <m/>
    <s v="4764 JESSEN DR"/>
    <x v="6"/>
    <s v="Single-family detached"/>
    <x v="0"/>
    <m/>
    <x v="0"/>
    <m/>
  </r>
  <r>
    <n v="4495"/>
    <x v="0"/>
    <n v="6"/>
    <n v="6452"/>
    <n v="1"/>
    <d v="2007-04-09T00:00:00"/>
    <s v="Single Family Dwelling"/>
    <n v="1"/>
    <s v="Santa Clara Community Organization"/>
    <n v="4224006"/>
    <n v="898988"/>
    <m/>
    <s v="The Madison"/>
    <s v="HEITMAN CUSTOM HOMES"/>
    <m/>
    <s v="2694 CROWTHER DR"/>
    <x v="6"/>
    <s v="Single-family detached"/>
    <x v="0"/>
    <m/>
    <x v="0"/>
    <m/>
  </r>
  <r>
    <n v="4496"/>
    <x v="0"/>
    <n v="7"/>
    <n v="95"/>
    <n v="1"/>
    <d v="2007-04-09T00:00:00"/>
    <s v="Single Family Dwelling"/>
    <n v="1"/>
    <s v="Cal Young Neighborhood Association"/>
    <n v="4243447"/>
    <n v="884681"/>
    <m/>
    <m/>
    <s v="SIUSLAW VALLEY BANK"/>
    <m/>
    <s v="2166 WESTWOOD LN"/>
    <x v="6"/>
    <s v="Single-family detached"/>
    <x v="0"/>
    <m/>
    <x v="0"/>
    <m/>
  </r>
  <r>
    <n v="4497"/>
    <x v="0"/>
    <n v="7"/>
    <n v="635"/>
    <n v="1"/>
    <d v="2007-04-09T00:00:00"/>
    <s v="Single Family Dwelling"/>
    <n v="1"/>
    <s v="Churchill Area Neighbors"/>
    <n v="4228193"/>
    <n v="874730"/>
    <m/>
    <m/>
    <s v="MARGOLIS FAMILY LTD PARTNERSHIP"/>
    <m/>
    <s v="2080 HAWKINS LN"/>
    <x v="6"/>
    <s v="Single-family detached"/>
    <x v="0"/>
    <m/>
    <x v="0"/>
    <m/>
  </r>
  <r>
    <n v="4498"/>
    <x v="0"/>
    <n v="7"/>
    <n v="921"/>
    <n v="1"/>
    <d v="2007-04-10T00:00:00"/>
    <s v="Single Family Dwelling"/>
    <n v="1"/>
    <s v="Laurel Hill Valley Citizens"/>
    <n v="4251472"/>
    <n v="871000"/>
    <m/>
    <m/>
    <s v="FORSYTH CONSTRUCTION"/>
    <m/>
    <s v="2744 PINEROCK DR"/>
    <x v="6"/>
    <s v="Single-family detached"/>
    <x v="0"/>
    <m/>
    <x v="0"/>
    <m/>
  </r>
  <r>
    <n v="4499"/>
    <x v="0"/>
    <n v="7"/>
    <n v="992"/>
    <n v="1"/>
    <d v="2007-04-10T00:00:00"/>
    <s v="Single Family Dwelling"/>
    <n v="1"/>
    <s v="Northeast Neighbors"/>
    <n v="4242735"/>
    <n v="897301"/>
    <m/>
    <m/>
    <s v="MELTEBEKE BUILT"/>
    <m/>
    <s v="3261 LAKE WOOD DR"/>
    <x v="6"/>
    <s v="Single-family detached"/>
    <x v="0"/>
    <m/>
    <x v="0"/>
    <m/>
  </r>
  <r>
    <n v="4500"/>
    <x v="0"/>
    <n v="7"/>
    <n v="1054"/>
    <n v="1"/>
    <d v="2007-04-10T00:00:00"/>
    <s v="Single Family Dwelling"/>
    <n v="1"/>
    <s v="Churchill Area Neighbors"/>
    <n v="4226528"/>
    <n v="871240"/>
    <m/>
    <m/>
    <s v="GEERTSEN ANNE"/>
    <m/>
    <s v="3419 VIDERA DR"/>
    <x v="6"/>
    <s v="Single-family detached"/>
    <x v="0"/>
    <m/>
    <x v="0"/>
    <m/>
  </r>
  <r>
    <n v="4501"/>
    <x v="0"/>
    <n v="7"/>
    <n v="1274"/>
    <n v="1"/>
    <d v="2007-04-10T00:00:00"/>
    <s v="Single Family Dwelling"/>
    <n v="1"/>
    <s v="Santa Clara Community Organization"/>
    <n v="4226458"/>
    <n v="908195"/>
    <m/>
    <m/>
    <s v="BUTLER MICHAEL A &amp; LORI J"/>
    <m/>
    <s v="156 STONEHAVEN ST"/>
    <x v="6"/>
    <s v="Single-family detached"/>
    <x v="0"/>
    <m/>
    <x v="0"/>
    <m/>
  </r>
  <r>
    <n v="4502"/>
    <x v="0"/>
    <n v="7"/>
    <n v="1241"/>
    <n v="1"/>
    <d v="2007-04-11T00:00:00"/>
    <s v="Single Family Dwelling"/>
    <n v="1"/>
    <s v="Churchill Area Neighbors"/>
    <n v="4221105"/>
    <n v="872659"/>
    <m/>
    <m/>
    <s v="COLE STEPHEN V"/>
    <m/>
    <s v="2423 ROYALANN LN"/>
    <x v="6"/>
    <s v="Single-family detached"/>
    <x v="0"/>
    <m/>
    <x v="0"/>
    <m/>
  </r>
  <r>
    <n v="4503"/>
    <x v="0"/>
    <n v="7"/>
    <n v="968"/>
    <n v="1"/>
    <d v="2007-04-16T00:00:00"/>
    <s v="Secondary Dwelling Unit"/>
    <n v="1"/>
    <s v="Harlow Neighbors"/>
    <n v="4249909"/>
    <n v="886864"/>
    <m/>
    <m/>
    <s v="CERVANTES BRENDA K"/>
    <m/>
    <s v="3588 WESTERN DR, Unit A"/>
    <x v="6"/>
    <s v="Single-family detached"/>
    <x v="0"/>
    <m/>
    <x v="0"/>
    <m/>
  </r>
  <r>
    <n v="4504"/>
    <x v="0"/>
    <n v="7"/>
    <n v="757"/>
    <n v="1"/>
    <d v="2007-04-17T00:00:00"/>
    <s v="Single Family Dwelling"/>
    <n v="1"/>
    <s v="Churchill Area Neighbors"/>
    <n v="4229912"/>
    <n v="869393"/>
    <m/>
    <m/>
    <s v="DAYTON DENNIS RAY &amp; DORIS JE"/>
    <m/>
    <s v="2446 BLACKTAIL DR"/>
    <x v="6"/>
    <s v="Single-family detached"/>
    <x v="0"/>
    <m/>
    <x v="0"/>
    <m/>
  </r>
  <r>
    <n v="4505"/>
    <x v="0"/>
    <n v="7"/>
    <n v="1425"/>
    <n v="1"/>
    <d v="2007-04-19T00:00:00"/>
    <s v="Single Family Dwelling"/>
    <n v="1"/>
    <s v="Cal Young Neighborhood Association"/>
    <n v="4239576"/>
    <n v="890364"/>
    <m/>
    <m/>
    <s v="CASTRO CUSTOM HOMES"/>
    <m/>
    <s v="1625 CHASA ST"/>
    <x v="6"/>
    <s v="Single-family detached"/>
    <x v="0"/>
    <m/>
    <x v="0"/>
    <m/>
  </r>
  <r>
    <n v="4506"/>
    <x v="0"/>
    <n v="7"/>
    <n v="1652"/>
    <n v="1"/>
    <d v="2007-04-19T00:00:00"/>
    <s v="Single Family Dwelling"/>
    <n v="1"/>
    <s v="Northeast Neighbors"/>
    <n v="4250947"/>
    <n v="893712"/>
    <m/>
    <m/>
    <s v="FUTURE B HOMES INC"/>
    <m/>
    <s v="3358 CAPE HATTERAS DR"/>
    <x v="6"/>
    <s v="Single-family detached"/>
    <x v="0"/>
    <m/>
    <x v="0"/>
    <m/>
  </r>
  <r>
    <n v="4507"/>
    <x v="0"/>
    <n v="7"/>
    <n v="936"/>
    <n v="1"/>
    <d v="2007-04-20T00:00:00"/>
    <s v="Mfg Home - Not in a Park"/>
    <n v="1"/>
    <s v="Active Bethel Citizens"/>
    <n v="4213974"/>
    <n v="890707"/>
    <m/>
    <m/>
    <s v="FUQUA HOMES DESIGN CENTER"/>
    <m/>
    <s v="5327 OLYMPIC CIR"/>
    <x v="6"/>
    <s v="Single-family detached"/>
    <x v="0"/>
    <m/>
    <x v="0"/>
    <m/>
  </r>
  <r>
    <n v="4508"/>
    <x v="0"/>
    <n v="7"/>
    <n v="1173"/>
    <n v="1"/>
    <d v="2007-04-23T00:00:00"/>
    <s v="Single Family Dwelling"/>
    <n v="1"/>
    <s v="Cal Young Neighborhood Association"/>
    <n v="4244125"/>
    <n v="886575"/>
    <m/>
    <m/>
    <s v="WALTER CUSTOM HOMES"/>
    <m/>
    <s v="2280 TURNBERRY CT"/>
    <x v="6"/>
    <s v="Single-family detached"/>
    <x v="0"/>
    <m/>
    <x v="0"/>
    <m/>
  </r>
  <r>
    <n v="4509"/>
    <x v="0"/>
    <n v="7"/>
    <n v="176"/>
    <n v="1"/>
    <d v="2007-04-24T00:00:00"/>
    <s v="Single Family Dwelling"/>
    <n v="1"/>
    <s v="River Road Community Organization"/>
    <n v="4225849"/>
    <n v="895929"/>
    <m/>
    <m/>
    <s v="BYRD MICHAEL RICHARD"/>
    <m/>
    <s v="404 BUSHNELL LN"/>
    <x v="6"/>
    <s v="Single-family detached"/>
    <x v="0"/>
    <m/>
    <x v="0"/>
    <m/>
  </r>
  <r>
    <n v="4510"/>
    <x v="0"/>
    <n v="7"/>
    <n v="1486"/>
    <n v="1"/>
    <d v="2007-04-24T00:00:00"/>
    <s v="Single Family Dwelling"/>
    <n v="1"/>
    <s v="Active Bethel Citizens"/>
    <n v="4213045"/>
    <n v="892190"/>
    <m/>
    <m/>
    <s v="BRUCE WIECHERT CUSTOM HOMES"/>
    <m/>
    <s v="1896 CEDAR BROOK DR"/>
    <x v="6"/>
    <s v="Single-family detached"/>
    <x v="0"/>
    <m/>
    <x v="0"/>
    <m/>
  </r>
  <r>
    <n v="4511"/>
    <x v="0"/>
    <n v="7"/>
    <n v="1248"/>
    <n v="1"/>
    <d v="2007-04-25T00:00:00"/>
    <s v="Single Family Dwelling"/>
    <n v="1"/>
    <s v="Crest Drive Citizens Association"/>
    <n v="4237615"/>
    <n v="867073"/>
    <m/>
    <m/>
    <s v="SWEENEY ROBERT"/>
    <m/>
    <s v="351 W 37TH AVE"/>
    <x v="6"/>
    <s v="Single-family detached"/>
    <x v="0"/>
    <m/>
    <x v="0"/>
    <m/>
  </r>
  <r>
    <n v="4512"/>
    <x v="0"/>
    <n v="7"/>
    <n v="1517"/>
    <n v="1"/>
    <d v="2007-04-25T00:00:00"/>
    <s v="Single Family Dwelling"/>
    <n v="1"/>
    <s v="Cal Young Neighborhood Association"/>
    <n v="4243767"/>
    <n v="886581"/>
    <m/>
    <m/>
    <s v="WALTER CUSTOM HOMES"/>
    <m/>
    <s v="2220 TURNBERRY CT"/>
    <x v="6"/>
    <s v="Single-family detached"/>
    <x v="0"/>
    <m/>
    <x v="0"/>
    <m/>
  </r>
  <r>
    <n v="4513"/>
    <x v="0"/>
    <n v="7"/>
    <n v="1584"/>
    <n v="1"/>
    <d v="2007-04-26T00:00:00"/>
    <s v="Single Family Dwelling"/>
    <n v="1"/>
    <s v="Northeast Neighbors"/>
    <n v="4242535"/>
    <n v="897106"/>
    <m/>
    <m/>
    <s v="MELTEBEKE CONSTRUCTION DBA"/>
    <m/>
    <s v="3238 LAKEMONT DR"/>
    <x v="6"/>
    <s v="Single-family detached"/>
    <x v="0"/>
    <m/>
    <x v="0"/>
    <m/>
  </r>
  <r>
    <n v="4514"/>
    <x v="0"/>
    <n v="7"/>
    <n v="715"/>
    <n v="1"/>
    <d v="2007-04-27T00:00:00"/>
    <s v="Single Family Dwelling"/>
    <n v="1"/>
    <s v="Northeast Neighbors"/>
    <n v="4246414"/>
    <n v="896438"/>
    <m/>
    <m/>
    <s v="HAYDEN HOMES"/>
    <m/>
    <s v="2506 MOUNTAIN TER"/>
    <x v="6"/>
    <s v="Single-family detached"/>
    <x v="0"/>
    <m/>
    <x v="0"/>
    <m/>
  </r>
  <r>
    <n v="4515"/>
    <x v="0"/>
    <n v="7"/>
    <n v="1562"/>
    <n v="1"/>
    <d v="2007-04-27T00:00:00"/>
    <s v="Single Family Dwelling"/>
    <n v="1"/>
    <s v="Northeast Neighbors"/>
    <n v="4251126"/>
    <n v="894596"/>
    <m/>
    <m/>
    <s v="FUTURE B HOMES INC"/>
    <m/>
    <s v="2667 VALLEY FORGE DR"/>
    <x v="6"/>
    <s v="Single-family detached"/>
    <x v="0"/>
    <m/>
    <x v="0"/>
    <m/>
  </r>
  <r>
    <n v="4516"/>
    <x v="0"/>
    <n v="7"/>
    <n v="1066"/>
    <n v="1"/>
    <d v="2007-05-01T00:00:00"/>
    <s v="Single Family Dwelling"/>
    <n v="1"/>
    <s v="Cal Young Neighborhood Association"/>
    <n v="4238971"/>
    <n v="886138"/>
    <m/>
    <m/>
    <s v="ADKINS JACK L"/>
    <m/>
    <s v="803 MEADOW BUTTE LP"/>
    <x v="6"/>
    <s v="Single-family detached"/>
    <x v="0"/>
    <m/>
    <x v="0"/>
    <m/>
  </r>
  <r>
    <n v="4517"/>
    <x v="0"/>
    <n v="7"/>
    <n v="1121"/>
    <n v="1"/>
    <d v="2007-05-01T00:00:00"/>
    <s v="Single Family Dwelling"/>
    <n v="1"/>
    <s v="Santa Clara Community Organization"/>
    <n v="4223773"/>
    <n v="898610"/>
    <m/>
    <m/>
    <s v="JORDAN &amp; JORDAN CONSTRUCTION"/>
    <m/>
    <s v="1106 SERENA WAY"/>
    <x v="6"/>
    <s v="Single-family detached"/>
    <x v="0"/>
    <m/>
    <x v="0"/>
    <m/>
  </r>
  <r>
    <n v="4518"/>
    <x v="0"/>
    <n v="7"/>
    <n v="2017"/>
    <n v="1"/>
    <d v="2007-05-01T00:00:00"/>
    <s v="Mfg Home Park or Court"/>
    <n v="1"/>
    <s v="Active Bethel Citizens"/>
    <n v="4216916"/>
    <n v="892244"/>
    <m/>
    <s v="Briarwood"/>
    <s v="BRIARWOOD ESTATES MOBILE HOME PARK"/>
    <s v="SPENCER DONNA"/>
    <s v="4800 BARGER DR, Unit 197"/>
    <x v="6"/>
    <s v="Single-family detached"/>
    <x v="0"/>
    <m/>
    <x v="0"/>
    <m/>
  </r>
  <r>
    <n v="4519"/>
    <x v="0"/>
    <n v="7"/>
    <n v="62"/>
    <n v="1"/>
    <d v="2007-05-02T00:00:00"/>
    <s v="Single Family Dwelling"/>
    <n v="1"/>
    <s v="Active Bethel Citizens"/>
    <n v="4222488"/>
    <n v="888784"/>
    <m/>
    <m/>
    <s v="LACOST WAYLON"/>
    <m/>
    <s v="1210 CHASE ST"/>
    <x v="6"/>
    <s v="Single-family detached"/>
    <x v="0"/>
    <m/>
    <x v="0"/>
    <m/>
  </r>
  <r>
    <n v="4520"/>
    <x v="0"/>
    <n v="7"/>
    <n v="920"/>
    <n v="1"/>
    <d v="2007-05-02T00:00:00"/>
    <s v="Single Family Dwelling"/>
    <n v="1"/>
    <s v="Northeast Neighbors"/>
    <n v="4244155"/>
    <n v="899455"/>
    <m/>
    <m/>
    <s v="CHARACTER HOMES"/>
    <m/>
    <s v="3778 MARCELLA DR"/>
    <x v="6"/>
    <s v="Single-family detached"/>
    <x v="0"/>
    <m/>
    <x v="0"/>
    <m/>
  </r>
  <r>
    <n v="4521"/>
    <x v="0"/>
    <n v="7"/>
    <n v="1344"/>
    <n v="1"/>
    <d v="2007-05-02T00:00:00"/>
    <s v="Mfg Home - Not in a Park"/>
    <n v="1"/>
    <s v="Active Bethel Citizens"/>
    <n v="4214659"/>
    <n v="890903"/>
    <m/>
    <m/>
    <s v="FUQUA HOMES DESIGN CENTER"/>
    <m/>
    <s v="5227 GOLDEN EAGLE DR"/>
    <x v="6"/>
    <s v="Single-family detached"/>
    <x v="0"/>
    <m/>
    <x v="0"/>
    <m/>
  </r>
  <r>
    <n v="4522"/>
    <x v="0"/>
    <n v="7"/>
    <n v="1346"/>
    <n v="1"/>
    <d v="2007-05-02T00:00:00"/>
    <s v="Mfg Home - Not in a Park"/>
    <n v="1"/>
    <s v="Active Bethel Citizens"/>
    <n v="4214264"/>
    <n v="890987"/>
    <m/>
    <m/>
    <s v="FUQUA HOMES DESIGN CENTER"/>
    <m/>
    <s v="5337 GOLDEN EAGLE DR"/>
    <x v="6"/>
    <s v="Single-family detached"/>
    <x v="0"/>
    <m/>
    <x v="0"/>
    <m/>
  </r>
  <r>
    <n v="4523"/>
    <x v="0"/>
    <n v="7"/>
    <n v="1350"/>
    <n v="1"/>
    <d v="2007-05-02T00:00:00"/>
    <s v="Mfg Home - Not in a Park"/>
    <n v="1"/>
    <s v="Active Bethel Citizens"/>
    <n v="4214365"/>
    <n v="890965"/>
    <m/>
    <m/>
    <s v="FUQUA HOMES DESIGN CENTER"/>
    <m/>
    <s v="5305 GOLDEN EAGLE DR"/>
    <x v="6"/>
    <s v="Single-family detached"/>
    <x v="0"/>
    <m/>
    <x v="0"/>
    <m/>
  </r>
  <r>
    <n v="4524"/>
    <x v="0"/>
    <n v="7"/>
    <n v="1540"/>
    <n v="1"/>
    <d v="2007-05-02T00:00:00"/>
    <s v="Secondary Dwelling Unit"/>
    <n v="1"/>
    <s v="Southeast Neighbors"/>
    <n v="4239750"/>
    <n v="867180"/>
    <m/>
    <m/>
    <s v="HERBISON TOM"/>
    <m/>
    <s v="3555 KNOB HILL LN, Unit A"/>
    <x v="6"/>
    <s v="Single-family detached"/>
    <x v="0"/>
    <m/>
    <x v="0"/>
    <m/>
  </r>
  <r>
    <n v="4525"/>
    <x v="0"/>
    <n v="7"/>
    <n v="1581"/>
    <n v="1"/>
    <d v="2007-05-02T00:00:00"/>
    <s v="Single Family Dwelling"/>
    <n v="1"/>
    <s v="Churchill Area Neighbors"/>
    <n v="4227864"/>
    <n v="868316"/>
    <m/>
    <m/>
    <s v="GANSEN CONSTRUCTION"/>
    <m/>
    <s v="3145 MCNAULL DR"/>
    <x v="6"/>
    <s v="Single-family detached"/>
    <x v="0"/>
    <m/>
    <x v="0"/>
    <m/>
  </r>
  <r>
    <n v="4526"/>
    <x v="0"/>
    <n v="7"/>
    <n v="791"/>
    <n v="1"/>
    <d v="2007-05-03T00:00:00"/>
    <s v="Mfg Home Park or Court"/>
    <n v="1"/>
    <s v="Active Bethel Citizens"/>
    <n v="4215055"/>
    <n v="891734"/>
    <m/>
    <s v="Woodland Park"/>
    <s v="WOODLAND PARK ESTATES"/>
    <s v="CLARK MIKE"/>
    <s v="1699 N TERRY ST, Unit 29"/>
    <x v="6"/>
    <s v="Single-family detached"/>
    <x v="0"/>
    <m/>
    <x v="0"/>
    <m/>
  </r>
  <r>
    <n v="4527"/>
    <x v="0"/>
    <n v="7"/>
    <n v="1092"/>
    <n v="1"/>
    <d v="2007-05-03T00:00:00"/>
    <s v="Single Family Dwelling"/>
    <n v="1"/>
    <s v="Friendly Area Neighbors"/>
    <n v="4239649"/>
    <n v="871443"/>
    <s v="Secondary Dwelling Unit"/>
    <m/>
    <s v="MADSEN EGGERT"/>
    <m/>
    <s v="40 W 27TH AVE"/>
    <x v="6"/>
    <s v="Single-family detached"/>
    <x v="0"/>
    <s v="Need to count two here, a SFD and a SDU, so tallying in excel changed proposed du from 2 to 1 and added duplicate record. However, proposed du remains 2 in aptwin."/>
    <x v="0"/>
    <m/>
  </r>
  <r>
    <n v="4528"/>
    <x v="0"/>
    <n v="7"/>
    <n v="1610"/>
    <n v="1"/>
    <d v="2007-05-03T00:00:00"/>
    <s v="Secondary Dwelling Unit"/>
    <n v="1"/>
    <s v="Churchill Area Neighbors"/>
    <n v="4226936"/>
    <n v="869976"/>
    <m/>
    <m/>
    <s v="HARRIS ROBERT D &amp; JENNIFER L"/>
    <m/>
    <s v="3363 WINTERCREEK CT, Unit A"/>
    <x v="6"/>
    <s v="Single-family detached"/>
    <x v="0"/>
    <m/>
    <x v="0"/>
    <m/>
  </r>
  <r>
    <n v="4529"/>
    <x v="0"/>
    <n v="6"/>
    <n v="2388"/>
    <n v="1"/>
    <d v="2007-05-04T00:00:00"/>
    <s v="Single Family Dwelling"/>
    <n v="1"/>
    <s v="Crest Drive Citizens Association"/>
    <n v="4236667"/>
    <n v="869691"/>
    <m/>
    <m/>
    <s v="CAROUSEL HOMES INC"/>
    <m/>
    <s v="774 LORANE HWY"/>
    <x v="6"/>
    <s v="Single-family detached"/>
    <x v="0"/>
    <m/>
    <x v="0"/>
    <m/>
  </r>
  <r>
    <n v="4530"/>
    <x v="0"/>
    <n v="7"/>
    <n v="890"/>
    <n v="1"/>
    <d v="2007-05-04T00:00:00"/>
    <s v="Single Family Dwelling"/>
    <n v="1"/>
    <s v="South University Neighborhood Association"/>
    <n v="4245443"/>
    <n v="874639"/>
    <m/>
    <m/>
    <s v="HAWES GEORGE"/>
    <m/>
    <s v="1473 E 20TH AVE"/>
    <x v="6"/>
    <s v="Single-family detached"/>
    <x v="0"/>
    <m/>
    <x v="0"/>
    <s v="Yes"/>
  </r>
  <r>
    <n v="4531"/>
    <x v="0"/>
    <n v="7"/>
    <n v="1200"/>
    <n v="1"/>
    <d v="2007-05-04T00:00:00"/>
    <s v="Single Family Dwelling"/>
    <n v="1"/>
    <s v="Churchill Area Neighbors"/>
    <n v="4226946"/>
    <n v="869545"/>
    <m/>
    <m/>
    <s v="HEITMAN CUSTOM HOMES"/>
    <m/>
    <s v="3355 MURRY DR"/>
    <x v="6"/>
    <s v="Single-family detached"/>
    <x v="0"/>
    <m/>
    <x v="0"/>
    <m/>
  </r>
  <r>
    <n v="4532"/>
    <x v="0"/>
    <m/>
    <n v="1092"/>
    <n v="1"/>
    <d v="2007-05-04T00:00:00"/>
    <s v="Secondary Dwelling Unit"/>
    <n v="1"/>
    <s v="Friendly Area Neighbors"/>
    <n v="4239649"/>
    <n v="871443"/>
    <s v="Secondary Dwelling Unit"/>
    <m/>
    <s v="MADSEN EGGERT"/>
    <m/>
    <s v="41 W 27TH AVE"/>
    <x v="6"/>
    <s v="Single-family detached"/>
    <x v="0"/>
    <s v="Need to count two here, a SFD and a SDU SO THIS IS A DUPLICATE RECORD THAT I ADDED TO EXCEL ONLY AND MADE THE PROPOSED USE A SDU.."/>
    <x v="0"/>
    <m/>
  </r>
  <r>
    <n v="4533"/>
    <x v="0"/>
    <n v="7"/>
    <n v="862"/>
    <n v="1"/>
    <d v="2007-05-07T00:00:00"/>
    <s v="Single Family Dwelling"/>
    <n v="1"/>
    <s v="Active Bethel Citizens"/>
    <n v="4214239"/>
    <n v="885950"/>
    <m/>
    <s v="The 1800"/>
    <s v="J L S CUSTOM HOMES"/>
    <m/>
    <s v="5471 GOULD AVE"/>
    <x v="6"/>
    <s v="Single-family detached"/>
    <x v="0"/>
    <m/>
    <x v="0"/>
    <m/>
  </r>
  <r>
    <n v="4534"/>
    <x v="0"/>
    <n v="7"/>
    <n v="863"/>
    <n v="1"/>
    <d v="2007-05-07T00:00:00"/>
    <s v="Single Family Dwelling"/>
    <n v="1"/>
    <s v="Active Bethel Citizens"/>
    <n v="4214187"/>
    <n v="885958"/>
    <m/>
    <s v="The 1800"/>
    <s v="J L S CUSTOM HOMES"/>
    <m/>
    <s v="5483 GOULD AVE"/>
    <x v="6"/>
    <s v="Single-family detached"/>
    <x v="0"/>
    <m/>
    <x v="0"/>
    <m/>
  </r>
  <r>
    <n v="4535"/>
    <x v="0"/>
    <n v="7"/>
    <n v="320"/>
    <n v="1"/>
    <d v="2007-05-09T00:00:00"/>
    <s v="Single Family Dwelling"/>
    <n v="1"/>
    <s v="Churchill Area Neighbors"/>
    <n v="4221127"/>
    <n v="873894"/>
    <m/>
    <m/>
    <s v="PADDOCK CONSTRUCTION DBA"/>
    <m/>
    <s v="2329 ROLLIE LP"/>
    <x v="6"/>
    <s v="Single-family detached"/>
    <x v="0"/>
    <m/>
    <x v="0"/>
    <m/>
  </r>
  <r>
    <n v="4536"/>
    <x v="0"/>
    <n v="7"/>
    <n v="1766"/>
    <n v="1"/>
    <d v="2007-05-09T00:00:00"/>
    <s v="Single Family Dwelling"/>
    <n v="1"/>
    <s v="Cal Young Neighborhood Association"/>
    <n v="4243891"/>
    <n v="886720"/>
    <m/>
    <s v="The Concordia"/>
    <s v="WALTER CUSTOM HOMES"/>
    <m/>
    <s v="2245 TURNBERRY CT"/>
    <x v="6"/>
    <s v="Single-family detached"/>
    <x v="0"/>
    <m/>
    <x v="0"/>
    <m/>
  </r>
  <r>
    <n v="4537"/>
    <x v="0"/>
    <n v="7"/>
    <n v="1577"/>
    <n v="1"/>
    <d v="2007-05-10T00:00:00"/>
    <s v="Single Family Dwelling"/>
    <n v="1"/>
    <s v="Northeast Neighbors"/>
    <n v="4251287"/>
    <n v="894031"/>
    <m/>
    <m/>
    <s v="ANSLOW &amp; DEGENEAULT"/>
    <m/>
    <s v="2617 VALLEY FORGE DR"/>
    <x v="6"/>
    <s v="Single-family detached"/>
    <x v="0"/>
    <m/>
    <x v="0"/>
    <m/>
  </r>
  <r>
    <n v="4538"/>
    <x v="0"/>
    <n v="7"/>
    <n v="1024"/>
    <n v="1"/>
    <d v="2007-05-11T00:00:00"/>
    <s v="Single Family Dwelling"/>
    <n v="1"/>
    <s v="Cal Young Neighborhood Association"/>
    <n v="4240180"/>
    <n v="891757"/>
    <m/>
    <m/>
    <s v="DEVERS BRANDON"/>
    <m/>
    <s v="1379 GOODPASTURE ISLAND RD"/>
    <x v="6"/>
    <s v="Single-family detached"/>
    <x v="0"/>
    <m/>
    <x v="0"/>
    <m/>
  </r>
  <r>
    <n v="4539"/>
    <x v="0"/>
    <n v="7"/>
    <n v="1569"/>
    <n v="1"/>
    <d v="2007-05-11T00:00:00"/>
    <s v="Single Family Dwelling"/>
    <n v="1"/>
    <s v="Cal Young Neighborhood Association"/>
    <n v="4241415"/>
    <n v="890185"/>
    <m/>
    <m/>
    <s v="MASSIMI TERRA"/>
    <m/>
    <s v="1624 LARKSPUR LP"/>
    <x v="6"/>
    <s v="Single-family detached"/>
    <x v="0"/>
    <m/>
    <x v="0"/>
    <m/>
  </r>
  <r>
    <n v="4540"/>
    <x v="0"/>
    <n v="7"/>
    <n v="1801"/>
    <n v="1"/>
    <d v="2007-05-14T00:00:00"/>
    <s v="Single Family Dwelling"/>
    <n v="1"/>
    <s v="Northeast Neighbors"/>
    <n v="4246527"/>
    <n v="896360"/>
    <m/>
    <m/>
    <s v="HAYDEN HOMES LLC"/>
    <m/>
    <s v="2559 PARK VIEW DR"/>
    <x v="6"/>
    <s v="Single-family detached"/>
    <x v="0"/>
    <m/>
    <x v="0"/>
    <m/>
  </r>
  <r>
    <n v="4541"/>
    <x v="0"/>
    <n v="7"/>
    <n v="1802"/>
    <n v="1"/>
    <d v="2007-05-14T00:00:00"/>
    <s v="Single Family Dwelling"/>
    <n v="1"/>
    <s v="Northeast Neighbors"/>
    <n v="4246566"/>
    <n v="896357"/>
    <m/>
    <m/>
    <s v="HAYDEN HOMES"/>
    <m/>
    <s v="2567 PARK VIEW DR"/>
    <x v="6"/>
    <s v="Single-family detached"/>
    <x v="0"/>
    <m/>
    <x v="0"/>
    <m/>
  </r>
  <r>
    <n v="4542"/>
    <x v="0"/>
    <n v="7"/>
    <n v="1635"/>
    <n v="1"/>
    <d v="2007-05-17T00:00:00"/>
    <s v="Single Family Dwelling"/>
    <n v="1"/>
    <s v="Harlow Neighbors"/>
    <n v="4248477"/>
    <n v="890702"/>
    <m/>
    <m/>
    <s v="PREMIER HOMES"/>
    <m/>
    <s v="1639 PROVINCIAL WAY"/>
    <x v="6"/>
    <s v="Single-family detached"/>
    <x v="0"/>
    <m/>
    <x v="0"/>
    <m/>
  </r>
  <r>
    <n v="4543"/>
    <x v="0"/>
    <n v="7"/>
    <n v="1065"/>
    <n v="1"/>
    <d v="2007-05-21T00:00:00"/>
    <s v="Single Family Dwelling"/>
    <n v="1"/>
    <s v="Cal Young Neighborhood Association"/>
    <n v="4238718"/>
    <n v="886194"/>
    <m/>
    <m/>
    <s v="ADKINS JACK L"/>
    <m/>
    <s v="897 MEADOW BUTTE LP"/>
    <x v="6"/>
    <s v="Single-family detached"/>
    <x v="0"/>
    <m/>
    <x v="0"/>
    <m/>
  </r>
  <r>
    <n v="4544"/>
    <x v="0"/>
    <n v="7"/>
    <n v="1067"/>
    <n v="1"/>
    <d v="2007-05-21T00:00:00"/>
    <s v="Single Family Dwelling"/>
    <n v="1"/>
    <s v="Cal Young Neighborhood Association"/>
    <n v="4239116"/>
    <n v="886460"/>
    <m/>
    <m/>
    <s v="ADKINS JACK L"/>
    <m/>
    <s v="833 MEADOW BUTTE LP"/>
    <x v="6"/>
    <s v="Single-family detached"/>
    <x v="0"/>
    <m/>
    <x v="0"/>
    <m/>
  </r>
  <r>
    <n v="4545"/>
    <x v="0"/>
    <n v="7"/>
    <n v="1117"/>
    <n v="1"/>
    <d v="2007-05-21T00:00:00"/>
    <s v="Single Family Dwelling"/>
    <n v="1"/>
    <s v="Cal Young Neighborhood Association"/>
    <n v="4240114"/>
    <n v="891735"/>
    <m/>
    <m/>
    <s v="DEVERS BRANDON"/>
    <m/>
    <s v="1373 GOODPASTURE ISLAND RD"/>
    <x v="6"/>
    <s v="Single-family detached"/>
    <x v="0"/>
    <m/>
    <x v="0"/>
    <m/>
  </r>
  <r>
    <n v="4546"/>
    <x v="0"/>
    <n v="7"/>
    <n v="1542"/>
    <n v="1"/>
    <d v="2007-05-21T00:00:00"/>
    <s v="Single Family Dwelling"/>
    <n v="1"/>
    <s v="Cal Young Neighborhood Association"/>
    <n v="4238913"/>
    <n v="886025"/>
    <m/>
    <m/>
    <s v="ADKINS JACK L"/>
    <m/>
    <s v="1054 ABBIE LN"/>
    <x v="6"/>
    <s v="Single-family detached"/>
    <x v="0"/>
    <m/>
    <x v="0"/>
    <m/>
  </r>
  <r>
    <n v="4547"/>
    <x v="0"/>
    <n v="7"/>
    <n v="1730"/>
    <n v="1"/>
    <d v="2007-05-21T00:00:00"/>
    <s v="Single Family Dwelling"/>
    <n v="1"/>
    <s v="Active Bethel Citizens"/>
    <n v="4223081"/>
    <n v="892226"/>
    <m/>
    <m/>
    <s v="BRAUN CHRIS &amp; JENNIFER"/>
    <m/>
    <s v="3768 BARGER DR"/>
    <x v="6"/>
    <s v="Single-family detached"/>
    <x v="0"/>
    <m/>
    <x v="0"/>
    <m/>
  </r>
  <r>
    <n v="4548"/>
    <x v="0"/>
    <n v="7"/>
    <n v="2038"/>
    <n v="1"/>
    <d v="2007-05-22T00:00:00"/>
    <s v="Single Family Dwelling"/>
    <n v="1"/>
    <s v="Northeast Neighbors"/>
    <n v="4243264"/>
    <n v="897210"/>
    <m/>
    <m/>
    <s v="MELTEBEKE MATT"/>
    <m/>
    <s v="3247 LAKE CREST DR"/>
    <x v="6"/>
    <s v="Single-family detached"/>
    <x v="0"/>
    <m/>
    <x v="0"/>
    <m/>
  </r>
  <r>
    <n v="4549"/>
    <x v="0"/>
    <n v="7"/>
    <n v="2568"/>
    <n v="1"/>
    <d v="2007-05-25T00:00:00"/>
    <s v="Mfg Home Park or Court"/>
    <n v="1"/>
    <s v="Active Bethel Citizens"/>
    <n v="4214949"/>
    <n v="888055"/>
    <m/>
    <s v="Daneland"/>
    <s v="DANELAND MBL HOME PARK LLC"/>
    <m/>
    <s v="1199 N TERRY ST, Unit 252"/>
    <x v="6"/>
    <s v="Single-family detached"/>
    <x v="0"/>
    <m/>
    <x v="0"/>
    <m/>
  </r>
  <r>
    <n v="4550"/>
    <x v="0"/>
    <n v="7"/>
    <n v="521"/>
    <n v="1"/>
    <d v="2007-05-29T00:00:00"/>
    <s v="Secondary Dwelling Unit"/>
    <n v="1"/>
    <s v="Churchill Area Neighbors"/>
    <n v="4221112"/>
    <n v="872508"/>
    <m/>
    <m/>
    <s v="RENKEN GLEN P &amp; CHERIL"/>
    <m/>
    <s v="2565 ROYALANN LN, Unit A"/>
    <x v="6"/>
    <s v="Single-family detached"/>
    <x v="0"/>
    <m/>
    <x v="0"/>
    <m/>
  </r>
  <r>
    <n v="4551"/>
    <x v="0"/>
    <n v="7"/>
    <n v="1864"/>
    <n v="1"/>
    <d v="2007-05-29T00:00:00"/>
    <s v="Single Family Dwelling"/>
    <n v="1"/>
    <s v="Amazon Neighbors Association"/>
    <n v="4243619"/>
    <n v="871425"/>
    <m/>
    <m/>
    <s v="WILLIAMS JAY G"/>
    <m/>
    <s v="2682 POTTER ST"/>
    <x v="6"/>
    <s v="Single-family detached"/>
    <x v="0"/>
    <s v="Need to count two here, a SFD and a SDU, so tallying in excel changed proposed du from 2 to 1 and added duplicate record. However, proposed du remains 2 in aptwin."/>
    <x v="0"/>
    <m/>
  </r>
  <r>
    <n v="4552"/>
    <x v="0"/>
    <n v="7"/>
    <n v="2073"/>
    <n v="1"/>
    <d v="2007-05-29T00:00:00"/>
    <s v="Single Family Dwelling"/>
    <n v="1"/>
    <s v="Santa Clara Community Organization"/>
    <n v="4226526"/>
    <n v="908193"/>
    <m/>
    <m/>
    <s v="FUTURE B HOMES INC"/>
    <m/>
    <s v="138 STONEHAVEN ST"/>
    <x v="6"/>
    <s v="Single-family detached"/>
    <x v="0"/>
    <m/>
    <x v="0"/>
    <m/>
  </r>
  <r>
    <n v="4553"/>
    <x v="0"/>
    <n v="7"/>
    <n v="1715"/>
    <n v="1"/>
    <d v="2007-05-30T00:00:00"/>
    <s v="Single Family Dwelling"/>
    <n v="1"/>
    <s v="Santa Clara Community Organization"/>
    <n v="4232091"/>
    <n v="900178"/>
    <m/>
    <m/>
    <s v="CRESCENT HOMES INC"/>
    <m/>
    <s v="358 LAZY AVE"/>
    <x v="6"/>
    <s v="Single-family detached"/>
    <x v="0"/>
    <m/>
    <x v="0"/>
    <m/>
  </r>
  <r>
    <n v="4554"/>
    <x v="0"/>
    <m/>
    <n v="1864"/>
    <n v="1"/>
    <d v="2007-05-30T00:00:00"/>
    <s v="Secondary Dwelling Unit"/>
    <n v="1"/>
    <s v="Amazon Neighbors Association"/>
    <n v="4243619"/>
    <n v="871425"/>
    <m/>
    <m/>
    <s v="WILLIAMS JAY G"/>
    <m/>
    <s v="2683 POTTER ST"/>
    <x v="6"/>
    <s v="Single-family detached"/>
    <x v="0"/>
    <s v="Need to count two here, a SFD and a SDU SO THIS IS A DUPLICATE RECORD THAT I ADDED TO EXCEL ONLY AND MADE THE PROPOSED USE A SDU.."/>
    <x v="0"/>
    <m/>
  </r>
  <r>
    <n v="4555"/>
    <x v="0"/>
    <n v="6"/>
    <n v="6092"/>
    <n v="1"/>
    <d v="2007-05-31T00:00:00"/>
    <s v="Single Family Dwelling"/>
    <n v="1"/>
    <s v="Far West Neighborhood Association"/>
    <n v="4231128"/>
    <n v="878055"/>
    <m/>
    <m/>
    <s v="MAREAN JOSH"/>
    <m/>
    <s v="1228 ARTHUR ST"/>
    <x v="6"/>
    <s v="Single-family detached"/>
    <x v="0"/>
    <m/>
    <x v="0"/>
    <m/>
  </r>
  <r>
    <n v="4556"/>
    <x v="0"/>
    <n v="7"/>
    <n v="1918"/>
    <n v="1"/>
    <d v="2007-05-31T00:00:00"/>
    <s v="Single Family Dwelling"/>
    <n v="1"/>
    <s v="Active Bethel Citizens"/>
    <n v="4223752"/>
    <n v="889447"/>
    <m/>
    <m/>
    <s v="QUALITY HOMES"/>
    <m/>
    <s v="1356 HUGHES ST"/>
    <x v="6"/>
    <s v="Single-family detached"/>
    <x v="0"/>
    <m/>
    <x v="0"/>
    <m/>
  </r>
  <r>
    <n v="4557"/>
    <x v="0"/>
    <n v="7"/>
    <n v="490"/>
    <n v="1"/>
    <d v="2007-06-01T00:00:00"/>
    <s v="Single Family Dwelling"/>
    <n v="1"/>
    <s v="Active Bethel Citizens"/>
    <n v="4216601"/>
    <n v="892999"/>
    <m/>
    <m/>
    <s v="JONES MICHAEL R &amp; CYNTHIA M"/>
    <m/>
    <s v="2085 E IRWIN WAY"/>
    <x v="6"/>
    <s v="Single-family detached"/>
    <x v="0"/>
    <m/>
    <x v="0"/>
    <m/>
  </r>
  <r>
    <n v="4558"/>
    <x v="0"/>
    <n v="7"/>
    <n v="491"/>
    <n v="1"/>
    <d v="2007-06-01T00:00:00"/>
    <s v="Single Family Dwelling"/>
    <n v="1"/>
    <s v="Active Bethel Citizens"/>
    <n v="4216601"/>
    <n v="892917"/>
    <m/>
    <m/>
    <s v="JONES MICHAEL R &amp; CYNTHIA M"/>
    <m/>
    <s v="2081 E IRWIN WAY"/>
    <x v="6"/>
    <s v="Single-family detached"/>
    <x v="0"/>
    <m/>
    <x v="0"/>
    <m/>
  </r>
  <r>
    <n v="4559"/>
    <x v="0"/>
    <n v="7"/>
    <n v="1624"/>
    <n v="1"/>
    <d v="2007-06-01T00:00:00"/>
    <s v="Single Family Dwelling"/>
    <n v="1"/>
    <s v="Active Bethel Citizens"/>
    <n v="4213059"/>
    <n v="892446"/>
    <m/>
    <m/>
    <s v="BRUCE WIECHERT CUSTOM HOMES"/>
    <m/>
    <s v="1958 CEDAR BROOK DR"/>
    <x v="6"/>
    <s v="Single-family detached"/>
    <x v="0"/>
    <m/>
    <x v="0"/>
    <m/>
  </r>
  <r>
    <n v="4560"/>
    <x v="0"/>
    <n v="7"/>
    <n v="2259"/>
    <n v="1"/>
    <d v="2007-06-01T00:00:00"/>
    <s v="Single Family Dwelling"/>
    <n v="1"/>
    <s v="Santa Clara Community Organization"/>
    <n v="4223803"/>
    <n v="898992"/>
    <m/>
    <m/>
    <s v="PAPAZIAN MICHAEL"/>
    <m/>
    <s v="2668 CROWTHER DR"/>
    <x v="6"/>
    <s v="Single-family detached"/>
    <x v="0"/>
    <m/>
    <x v="0"/>
    <m/>
  </r>
  <r>
    <n v="4561"/>
    <x v="0"/>
    <n v="6"/>
    <n v="6333"/>
    <n v="1"/>
    <d v="2007-06-04T00:00:00"/>
    <s v="Single Family Dwelling"/>
    <n v="1"/>
    <s v="Unknown"/>
    <n v="4245986"/>
    <n v="857676"/>
    <m/>
    <m/>
    <s v="WILLIS BRYAN D &amp; KELLI J"/>
    <m/>
    <s v="32514 DILLARD RD"/>
    <x v="6"/>
    <s v="Single-family detached"/>
    <x v="0"/>
    <m/>
    <x v="0"/>
    <m/>
  </r>
  <r>
    <n v="4562"/>
    <x v="0"/>
    <n v="7"/>
    <n v="1824"/>
    <n v="1"/>
    <d v="2007-06-04T00:00:00"/>
    <s v="Single Family Dwelling"/>
    <n v="1"/>
    <s v="Northeast Neighbors"/>
    <n v="4242488"/>
    <n v="897016"/>
    <m/>
    <m/>
    <s v="KNUTSON &amp; SONS"/>
    <m/>
    <s v="1939 LAKEVIEW DR"/>
    <x v="6"/>
    <s v="Single-family detached"/>
    <x v="0"/>
    <m/>
    <x v="0"/>
    <m/>
  </r>
  <r>
    <n v="4563"/>
    <x v="0"/>
    <n v="7"/>
    <n v="2133"/>
    <n v="1"/>
    <d v="2007-06-04T00:00:00"/>
    <s v="Single Family Dwelling"/>
    <n v="1"/>
    <s v="Northeast Neighbors"/>
    <n v="4246451"/>
    <n v="896361"/>
    <m/>
    <m/>
    <s v="HAYDEN ENTERPRISES INC"/>
    <m/>
    <s v="2527 PARK VIEW DR"/>
    <x v="6"/>
    <s v="Single-family detached"/>
    <x v="0"/>
    <m/>
    <x v="0"/>
    <m/>
  </r>
  <r>
    <n v="4564"/>
    <x v="0"/>
    <n v="7"/>
    <n v="2134"/>
    <n v="1"/>
    <d v="2007-06-04T00:00:00"/>
    <s v="Single Family Dwelling"/>
    <n v="1"/>
    <s v="Northeast Neighbors"/>
    <n v="4246489"/>
    <n v="896362"/>
    <m/>
    <m/>
    <s v="HAYDEN ENTERPRISES INC"/>
    <m/>
    <s v="2541 PARK VIEW DR"/>
    <x v="6"/>
    <s v="Single-family detached"/>
    <x v="0"/>
    <m/>
    <x v="0"/>
    <m/>
  </r>
  <r>
    <n v="4565"/>
    <x v="0"/>
    <n v="7"/>
    <n v="2141"/>
    <n v="1"/>
    <d v="2007-06-04T00:00:00"/>
    <s v="Mfg Home - Not in a Park"/>
    <n v="1"/>
    <s v="Active Bethel Citizens"/>
    <n v="4213960"/>
    <n v="890268"/>
    <m/>
    <m/>
    <s v="FUQUA HOMES DESIGN CENTER"/>
    <m/>
    <s v="5361 OLYMPIC CIR"/>
    <x v="6"/>
    <s v="Single-family detached"/>
    <x v="0"/>
    <m/>
    <x v="0"/>
    <m/>
  </r>
  <r>
    <n v="4566"/>
    <x v="0"/>
    <n v="7"/>
    <n v="2141"/>
    <n v="1"/>
    <d v="2007-06-04T00:00:00"/>
    <s v="Mfg Home - Not in a Park"/>
    <n v="1"/>
    <s v="Active Bethel Citizens"/>
    <n v="4213960"/>
    <n v="890268"/>
    <m/>
    <m/>
    <s v="FUQUA HOMES DESIGN CENTER"/>
    <m/>
    <s v="5361 OLYMPIC CIR"/>
    <x v="6"/>
    <s v="Single-family detached"/>
    <x v="0"/>
    <m/>
    <x v="0"/>
    <m/>
  </r>
  <r>
    <n v="4567"/>
    <x v="0"/>
    <n v="7"/>
    <n v="1406"/>
    <n v="1"/>
    <d v="2007-06-08T00:00:00"/>
    <s v="Single Family Dwelling"/>
    <n v="1"/>
    <s v="Santa Clara Community Organization"/>
    <n v="4231978"/>
    <n v="900462"/>
    <m/>
    <m/>
    <s v="HEITMAN CUSTOM HOMES"/>
    <m/>
    <s v="552 SILVER MEADOWS DR"/>
    <x v="6"/>
    <s v="Single-family detached"/>
    <x v="0"/>
    <m/>
    <x v="0"/>
    <m/>
  </r>
  <r>
    <n v="4568"/>
    <x v="0"/>
    <n v="7"/>
    <n v="1305"/>
    <n v="1"/>
    <d v="2007-06-13T00:00:00"/>
    <s v="Single Family Dwelling"/>
    <n v="1"/>
    <s v="Harlow Neighbors"/>
    <n v="4247664"/>
    <n v="890815"/>
    <m/>
    <m/>
    <s v="MARK ADKINS LEGACY HOMES INC"/>
    <m/>
    <s v="1685 BEST LN"/>
    <x v="6"/>
    <s v="Single-family detached"/>
    <x v="0"/>
    <m/>
    <x v="0"/>
    <m/>
  </r>
  <r>
    <n v="4569"/>
    <x v="0"/>
    <n v="7"/>
    <n v="1679"/>
    <n v="1"/>
    <d v="2007-06-13T00:00:00"/>
    <s v="Single Family Dwelling"/>
    <n v="1"/>
    <s v="Santa Clara Community Organization"/>
    <n v="4228457"/>
    <n v="897645"/>
    <m/>
    <m/>
    <s v="LIEBREICH MAX"/>
    <m/>
    <s v="333 LENORE LP"/>
    <x v="6"/>
    <s v="Single-family detached"/>
    <x v="0"/>
    <m/>
    <x v="0"/>
    <m/>
  </r>
  <r>
    <n v="4570"/>
    <x v="0"/>
    <n v="7"/>
    <n v="1681"/>
    <n v="1"/>
    <d v="2007-06-13T00:00:00"/>
    <s v="Single Family Dwelling"/>
    <n v="1"/>
    <s v="Santa Clara Community Organization"/>
    <n v="4228735"/>
    <n v="897437"/>
    <m/>
    <m/>
    <s v="R P D LLC"/>
    <m/>
    <s v="2425 LENORE DR"/>
    <x v="6"/>
    <s v="Single-family detached"/>
    <x v="0"/>
    <m/>
    <x v="0"/>
    <m/>
  </r>
  <r>
    <n v="4571"/>
    <x v="0"/>
    <n v="7"/>
    <n v="533"/>
    <n v="1"/>
    <d v="2007-06-18T00:00:00"/>
    <s v="Condo, Row or Townhouse"/>
    <n v="5"/>
    <s v="West University Neighbors"/>
    <n v="4242136"/>
    <n v="877153"/>
    <m/>
    <m/>
    <s v="NEAL DAN E"/>
    <m/>
    <s v="633 E 14TH AVE"/>
    <x v="6"/>
    <s v="Single-family attached"/>
    <x v="1"/>
    <m/>
    <x v="1"/>
    <s v="Yes"/>
  </r>
  <r>
    <n v="4572"/>
    <x v="0"/>
    <n v="7"/>
    <n v="2092"/>
    <n v="1"/>
    <d v="2007-06-18T00:00:00"/>
    <s v="Single Family Dwelling"/>
    <n v="1"/>
    <s v="Churchill Area Neighbors"/>
    <n v="4221318"/>
    <n v="873550"/>
    <m/>
    <m/>
    <s v="GOSKIE CHRIS"/>
    <m/>
    <s v="2350 FOUR OAKS GRANGE RD"/>
    <x v="6"/>
    <s v="Single-family detached"/>
    <x v="0"/>
    <m/>
    <x v="0"/>
    <m/>
  </r>
  <r>
    <n v="4573"/>
    <x v="0"/>
    <n v="7"/>
    <n v="535"/>
    <n v="1"/>
    <d v="2007-06-21T00:00:00"/>
    <s v="Condo, Row or Townhouse"/>
    <n v="4"/>
    <s v="West University Neighbors"/>
    <n v="4242134"/>
    <n v="877213"/>
    <m/>
    <m/>
    <s v="NEAL DAN E"/>
    <m/>
    <s v="622 E 13TH ALY"/>
    <x v="6"/>
    <s v="Single-family attached"/>
    <x v="1"/>
    <m/>
    <x v="1"/>
    <s v="Yes"/>
  </r>
  <r>
    <n v="4574"/>
    <x v="0"/>
    <n v="7"/>
    <n v="2598"/>
    <n v="1"/>
    <d v="2007-06-21T00:00:00"/>
    <s v="Single Family Dwelling"/>
    <n v="1"/>
    <s v="Northeast Neighbors"/>
    <n v="4251029"/>
    <n v="894845"/>
    <m/>
    <m/>
    <s v="FUTURE B HOMES INC"/>
    <m/>
    <s v="2691 VALLEY FORGE DR"/>
    <x v="6"/>
    <s v="Single-family detached"/>
    <x v="0"/>
    <m/>
    <x v="0"/>
    <m/>
  </r>
  <r>
    <n v="4575"/>
    <x v="0"/>
    <n v="7"/>
    <n v="2996"/>
    <n v="1"/>
    <d v="2007-06-21T00:00:00"/>
    <s v="Mfg Home Park or Court"/>
    <n v="1"/>
    <s v="Active Bethel Citizens"/>
    <n v="4214949"/>
    <n v="888055"/>
    <m/>
    <s v="Daneland MHP"/>
    <s v="DANELAND MBL HOME PARK LLC"/>
    <m/>
    <s v="1199 N TERRY ST, Unit 347"/>
    <x v="6"/>
    <s v="Single-family detached"/>
    <x v="0"/>
    <m/>
    <x v="0"/>
    <m/>
  </r>
  <r>
    <n v="4576"/>
    <x v="0"/>
    <n v="7"/>
    <n v="1304"/>
    <n v="1"/>
    <d v="2007-06-22T00:00:00"/>
    <s v="Single Family Dwelling"/>
    <n v="1"/>
    <s v="Harlow Neighbors"/>
    <n v="4247661"/>
    <n v="890750"/>
    <m/>
    <m/>
    <s v="MARK ADKINS LEGACY HOMES INC"/>
    <m/>
    <s v="1661 BEST LN"/>
    <x v="6"/>
    <s v="Single-family detached"/>
    <x v="0"/>
    <m/>
    <x v="0"/>
    <m/>
  </r>
  <r>
    <n v="4577"/>
    <x v="0"/>
    <n v="7"/>
    <n v="3006"/>
    <n v="1"/>
    <d v="2007-06-25T00:00:00"/>
    <s v="Single Family Dwelling"/>
    <n v="1"/>
    <s v="Active Bethel Citizens"/>
    <n v="4214611"/>
    <n v="885910"/>
    <m/>
    <s v="The Fir II B"/>
    <s v="J L S CUSTOM HOMES"/>
    <m/>
    <s v="5437 GOULD AVE"/>
    <x v="6"/>
    <s v="Single-family detached"/>
    <x v="0"/>
    <m/>
    <x v="0"/>
    <m/>
  </r>
  <r>
    <n v="4578"/>
    <x v="0"/>
    <n v="7"/>
    <n v="1426"/>
    <n v="1"/>
    <d v="2007-06-26T00:00:00"/>
    <s v="Single Family Dwelling"/>
    <n v="1"/>
    <s v="Friendly Area Neighbors"/>
    <n v="4239535"/>
    <n v="872487"/>
    <m/>
    <m/>
    <s v="HAGEN MIKE"/>
    <m/>
    <s v="2487 PORTLAND ALY"/>
    <x v="6"/>
    <s v="Single-family detached"/>
    <x v="0"/>
    <m/>
    <x v="0"/>
    <m/>
  </r>
  <r>
    <n v="4579"/>
    <x v="0"/>
    <n v="7"/>
    <n v="2438"/>
    <n v="1"/>
    <d v="2007-06-26T00:00:00"/>
    <s v="Single Family Dwelling"/>
    <n v="1"/>
    <s v="Laurel Hill Valley Citizens"/>
    <n v="4249881"/>
    <n v="876045"/>
    <m/>
    <m/>
    <s v="WORCESTER WHITNEY"/>
    <m/>
    <s v="1550 SYLVAN ST"/>
    <x v="6"/>
    <s v="Single-family detached"/>
    <x v="0"/>
    <m/>
    <x v="0"/>
    <m/>
  </r>
  <r>
    <n v="4580"/>
    <x v="0"/>
    <n v="7"/>
    <n v="2753"/>
    <n v="1"/>
    <d v="2007-06-26T00:00:00"/>
    <s v="Single Family Dwelling"/>
    <n v="1"/>
    <s v="Northeast Neighbors"/>
    <n v="4244878"/>
    <n v="895858"/>
    <m/>
    <m/>
    <s v="MELTEBEKE CONSTRUCTION DBA"/>
    <m/>
    <s v="2381 BONNIE VIEW DR"/>
    <x v="6"/>
    <s v="Single-family detached"/>
    <x v="0"/>
    <m/>
    <x v="0"/>
    <m/>
  </r>
  <r>
    <n v="4581"/>
    <x v="0"/>
    <n v="6"/>
    <n v="5014"/>
    <n v="1"/>
    <d v="2007-06-28T00:00:00"/>
    <s v="Single Family Dwelling"/>
    <n v="1"/>
    <s v="Cal Young Neighborhood Association"/>
    <n v="4238855"/>
    <n v="886238"/>
    <m/>
    <m/>
    <s v="J &amp; J ADKINS DEVELOPMENT CO"/>
    <m/>
    <s v="888 MEADOW BUTTE LP"/>
    <x v="6"/>
    <s v="Single-family detached"/>
    <x v="0"/>
    <m/>
    <x v="0"/>
    <m/>
  </r>
  <r>
    <n v="4582"/>
    <x v="0"/>
    <n v="7"/>
    <n v="1501"/>
    <n v="1"/>
    <d v="2007-06-28T00:00:00"/>
    <s v="Single Family Dwelling"/>
    <n v="1"/>
    <s v="Whiteaker Community Council"/>
    <n v="4238478"/>
    <n v="882961"/>
    <m/>
    <m/>
    <s v="VOGLER MATTHEW"/>
    <m/>
    <s v="328 CHESHIRE AVE"/>
    <x v="6"/>
    <s v="Single-family detached"/>
    <x v="0"/>
    <m/>
    <x v="0"/>
    <m/>
  </r>
  <r>
    <n v="4583"/>
    <x v="0"/>
    <n v="7"/>
    <n v="2161"/>
    <n v="1"/>
    <d v="2007-06-28T00:00:00"/>
    <s v="Single Family Dwelling"/>
    <n v="1"/>
    <s v="Southeast Neighbors"/>
    <n v="4239986"/>
    <n v="857433"/>
    <m/>
    <m/>
    <s v="STRAUB JIM"/>
    <m/>
    <s v="31930 OWL RD"/>
    <x v="6"/>
    <s v="Single-family detached"/>
    <x v="0"/>
    <m/>
    <x v="0"/>
    <m/>
  </r>
  <r>
    <n v="4584"/>
    <x v="0"/>
    <n v="7"/>
    <n v="1405"/>
    <n v="1"/>
    <d v="2007-06-29T00:00:00"/>
    <s v="Single Family Dwelling"/>
    <n v="1"/>
    <s v="Santa Clara Community Organization"/>
    <n v="4231904"/>
    <n v="900489"/>
    <m/>
    <m/>
    <s v="HEITMAN CUSTOM HOMES"/>
    <m/>
    <s v="548 SILVER MEADOWS DR"/>
    <x v="6"/>
    <s v="Single-family detached"/>
    <x v="0"/>
    <m/>
    <x v="0"/>
    <m/>
  </r>
  <r>
    <n v="4585"/>
    <x v="0"/>
    <n v="7"/>
    <n v="3199"/>
    <n v="1"/>
    <d v="2007-06-29T00:00:00"/>
    <s v="Mfg Home Park or Court"/>
    <n v="1"/>
    <s v="Active Bethel Citizens"/>
    <n v="4214949"/>
    <n v="888055"/>
    <m/>
    <m/>
    <s v="RASHER RANDALL"/>
    <m/>
    <s v="1199 N TERRY ST, Unit 261"/>
    <x v="6"/>
    <s v="Single-family detached"/>
    <x v="0"/>
    <m/>
    <x v="0"/>
    <m/>
  </r>
  <r>
    <n v="4586"/>
    <x v="0"/>
    <n v="7"/>
    <n v="2354"/>
    <n v="1"/>
    <d v="2007-07-02T00:00:00"/>
    <s v="Single Family Dwelling"/>
    <n v="1"/>
    <s v="Harlow Neighbors"/>
    <n v="4250131"/>
    <n v="884892"/>
    <m/>
    <m/>
    <s v="BANKS DARREN"/>
    <m/>
    <s v="3584 HICKORY AVE"/>
    <x v="6"/>
    <s v="Single-family detached"/>
    <x v="0"/>
    <m/>
    <x v="0"/>
    <m/>
  </r>
  <r>
    <n v="4587"/>
    <x v="0"/>
    <n v="7"/>
    <n v="3180"/>
    <n v="1"/>
    <d v="2007-07-02T00:00:00"/>
    <s v="Mfg Home Park or Court"/>
    <n v="1"/>
    <s v="Active Bethel Citizens"/>
    <n v="4215055"/>
    <n v="891734"/>
    <m/>
    <m/>
    <s v="HARWELL WILLIAM"/>
    <m/>
    <s v="1699 N TERRY ST, Unit 400"/>
    <x v="6"/>
    <s v="Single-family detached"/>
    <x v="0"/>
    <m/>
    <x v="0"/>
    <m/>
  </r>
  <r>
    <n v="4588"/>
    <x v="0"/>
    <n v="7"/>
    <n v="3212"/>
    <n v="1"/>
    <d v="2007-07-02T00:00:00"/>
    <s v="Mfg Home Park or Court"/>
    <n v="1"/>
    <s v="Trainsong Neighbors"/>
    <n v="4231618"/>
    <n v="883993"/>
    <m/>
    <s v="Garfield Park"/>
    <s v="ST VINCENT DE PAUL SOCIETY"/>
    <m/>
    <s v="120 N GARFIELD ST, Unit 5"/>
    <x v="6"/>
    <s v="Single-family detached"/>
    <x v="0"/>
    <m/>
    <x v="0"/>
    <m/>
  </r>
  <r>
    <n v="4589"/>
    <x v="0"/>
    <n v="7"/>
    <n v="2396"/>
    <n v="1"/>
    <d v="2007-07-03T00:00:00"/>
    <s v="Single Family Dwelling"/>
    <n v="1"/>
    <s v="Harlow Neighbors"/>
    <n v="4250335"/>
    <n v="880330"/>
    <m/>
    <m/>
    <s v="SEBRING MARK"/>
    <m/>
    <s v="461 LINDLEY LN"/>
    <x v="6"/>
    <s v="Single-family detached"/>
    <x v="0"/>
    <m/>
    <x v="0"/>
    <m/>
  </r>
  <r>
    <n v="4590"/>
    <x v="0"/>
    <n v="7"/>
    <n v="2383"/>
    <n v="1"/>
    <d v="2007-07-05T00:00:00"/>
    <s v="Single Family Dwelling"/>
    <n v="1"/>
    <s v="Active Bethel Citizens"/>
    <n v="4216133"/>
    <n v="889828"/>
    <m/>
    <m/>
    <s v="D R HORTON INC"/>
    <m/>
    <s v="4953 HYDE LN"/>
    <x v="6"/>
    <s v="Single-family detached"/>
    <x v="0"/>
    <m/>
    <x v="0"/>
    <m/>
  </r>
  <r>
    <n v="4591"/>
    <x v="0"/>
    <n v="7"/>
    <n v="3329"/>
    <n v="1"/>
    <d v="2007-07-06T00:00:00"/>
    <s v="Mfg Home Park or Court"/>
    <n v="1"/>
    <s v="Northeast Neighbors"/>
    <n v="4241157"/>
    <n v="895776"/>
    <m/>
    <s v="Falconwood Village"/>
    <s v="FALCONWOOD VILLAGE"/>
    <m/>
    <s v="1475 GREEN ACRES RD, Unit 127"/>
    <x v="6"/>
    <s v="Single-family detached"/>
    <x v="0"/>
    <m/>
    <x v="0"/>
    <m/>
  </r>
  <r>
    <n v="4592"/>
    <x v="0"/>
    <n v="7"/>
    <n v="3331"/>
    <n v="1"/>
    <d v="2007-07-06T00:00:00"/>
    <s v="Mfg Home Park or Court"/>
    <n v="1"/>
    <s v="Northeast Neighbors"/>
    <n v="4241157"/>
    <n v="895776"/>
    <m/>
    <s v="Falconwood Village"/>
    <s v="FALCONWOOD VILLAGE"/>
    <m/>
    <s v="1475 GREEN ACRES RD, Unit 128"/>
    <x v="6"/>
    <s v="Single-family detached"/>
    <x v="0"/>
    <m/>
    <x v="0"/>
    <m/>
  </r>
  <r>
    <n v="4593"/>
    <x v="0"/>
    <n v="6"/>
    <n v="5011"/>
    <n v="1"/>
    <d v="2007-07-09T00:00:00"/>
    <s v="Single Family Dwelling"/>
    <n v="1"/>
    <s v="Cal Young Neighborhood Association"/>
    <n v="4238862"/>
    <n v="886160"/>
    <m/>
    <m/>
    <s v="J &amp; J ADKINS DEVELOPMENT CO"/>
    <m/>
    <s v="802 MEADOW BUTTE LP"/>
    <x v="6"/>
    <s v="Single-family detached"/>
    <x v="0"/>
    <m/>
    <x v="0"/>
    <m/>
  </r>
  <r>
    <n v="4594"/>
    <x v="0"/>
    <n v="7"/>
    <n v="2128"/>
    <n v="1"/>
    <d v="2007-07-09T00:00:00"/>
    <s v="Duplex or 2-Family Hs"/>
    <n v="2"/>
    <s v="Cal Young Neighborhood Association"/>
    <n v="4238890"/>
    <n v="886570"/>
    <m/>
    <m/>
    <s v="BEST ROBERT K &amp; CINDY L"/>
    <m/>
    <s v="861 MEADOW BUTTE LP"/>
    <x v="6"/>
    <s v="Two to four units"/>
    <x v="1"/>
    <s v="not SDU. Is either a duplex or 2-family."/>
    <x v="0"/>
    <m/>
  </r>
  <r>
    <n v="4595"/>
    <x v="0"/>
    <n v="7"/>
    <n v="2574"/>
    <n v="1"/>
    <d v="2007-07-09T00:00:00"/>
    <s v="Single Family Dwelling"/>
    <n v="1"/>
    <s v="Cal Young Neighborhood Association"/>
    <n v="4243706"/>
    <n v="886586"/>
    <m/>
    <m/>
    <s v="WALTER CUSTOM HOMES"/>
    <m/>
    <s v="2210 TURNBERRY CT"/>
    <x v="6"/>
    <s v="Single-family detached"/>
    <x v="0"/>
    <m/>
    <x v="0"/>
    <m/>
  </r>
  <r>
    <n v="4596"/>
    <x v="0"/>
    <n v="7"/>
    <n v="2983"/>
    <n v="1"/>
    <d v="2007-07-11T00:00:00"/>
    <s v="Single Family Dwelling"/>
    <n v="1"/>
    <s v="Santa Clara Community Organization"/>
    <n v="4226725"/>
    <n v="908185"/>
    <m/>
    <m/>
    <s v="FUTURE B HOMES INC"/>
    <m/>
    <s v="110 STONEHAVEN ST"/>
    <x v="6"/>
    <s v="Single-family detached"/>
    <x v="0"/>
    <m/>
    <x v="0"/>
    <m/>
  </r>
  <r>
    <n v="4597"/>
    <x v="0"/>
    <n v="7"/>
    <n v="3209"/>
    <n v="1"/>
    <d v="2007-07-11T00:00:00"/>
    <s v="Mfg Home - Not in a Park"/>
    <n v="1"/>
    <s v="Northeast Neighbors"/>
    <n v="4248474"/>
    <n v="897260"/>
    <m/>
    <m/>
    <s v="VANMETER JAMIN P &amp; ANDREA L"/>
    <m/>
    <s v="109 HILL VIEW LANE 1"/>
    <x v="6"/>
    <s v="Single-family detached"/>
    <x v="0"/>
    <m/>
    <x v="0"/>
    <m/>
  </r>
  <r>
    <n v="4598"/>
    <x v="0"/>
    <n v="7"/>
    <n v="2887"/>
    <n v="1"/>
    <d v="2007-07-13T00:00:00"/>
    <s v="Single Family Dwelling"/>
    <n v="1"/>
    <s v="Santa Clara Community Organization"/>
    <n v="4232082"/>
    <n v="900629"/>
    <m/>
    <m/>
    <s v="HEITMAN CUSTOM HOMES"/>
    <m/>
    <s v="565 SILVER MEADOWS DR"/>
    <x v="6"/>
    <s v="Single-family detached"/>
    <x v="0"/>
    <m/>
    <x v="0"/>
    <m/>
  </r>
  <r>
    <n v="4599"/>
    <x v="0"/>
    <n v="7"/>
    <n v="2176"/>
    <n v="1"/>
    <d v="2007-07-18T00:00:00"/>
    <s v="Single Family Dwelling"/>
    <n v="1"/>
    <s v="Southeast Neighbors"/>
    <n v="4240743"/>
    <n v="858318"/>
    <m/>
    <m/>
    <s v="ALLEN PAUL"/>
    <m/>
    <s v="866 FOXBORO LN"/>
    <x v="6"/>
    <s v="Single-family detached"/>
    <x v="0"/>
    <m/>
    <x v="0"/>
    <m/>
  </r>
  <r>
    <n v="4600"/>
    <x v="0"/>
    <n v="7"/>
    <n v="2688"/>
    <n v="1"/>
    <d v="2007-07-18T00:00:00"/>
    <s v="Single Family Dwelling"/>
    <n v="1"/>
    <s v="Harlow Neighbors"/>
    <n v="4250138"/>
    <n v="884961"/>
    <m/>
    <m/>
    <s v="GILBERT ROBERT &amp; JANE"/>
    <m/>
    <s v="3586 HICKORY AVE"/>
    <x v="6"/>
    <s v="Single-family detached"/>
    <x v="0"/>
    <m/>
    <x v="0"/>
    <m/>
  </r>
  <r>
    <n v="4601"/>
    <x v="0"/>
    <n v="7"/>
    <n v="2999"/>
    <n v="1"/>
    <d v="2007-07-19T00:00:00"/>
    <s v="Single Family Dwelling"/>
    <n v="1"/>
    <s v="Northeast Neighbors"/>
    <n v="4245958"/>
    <n v="896549"/>
    <m/>
    <m/>
    <s v="HAYDEN ENTERPRISES INC"/>
    <m/>
    <s v="2433 MOUNTAIN TER"/>
    <x v="6"/>
    <s v="Single-family detached"/>
    <x v="0"/>
    <m/>
    <x v="0"/>
    <m/>
  </r>
  <r>
    <n v="4602"/>
    <x v="0"/>
    <n v="6"/>
    <n v="5691"/>
    <n v="1"/>
    <d v="2007-07-20T00:00:00"/>
    <s v="Condo, Row or Townhouse"/>
    <n v="10"/>
    <s v="Cal Young Neighborhood Association"/>
    <n v="4240709"/>
    <n v="889549"/>
    <m/>
    <s v="The Farm at Cal Young"/>
    <s v="JENNINGS DEVELOPMENT LLC"/>
    <m/>
    <s v="1505 FARM HOUSE DR"/>
    <x v="6"/>
    <s v="Single-family attached"/>
    <x v="1"/>
    <m/>
    <x v="0"/>
    <m/>
  </r>
  <r>
    <n v="4603"/>
    <x v="0"/>
    <n v="6"/>
    <n v="5692"/>
    <n v="1"/>
    <d v="2007-07-20T00:00:00"/>
    <s v="Condo, Row or Townhouse"/>
    <n v="5"/>
    <s v="Cal Young Neighborhood Association"/>
    <n v="4240934"/>
    <n v="889316"/>
    <m/>
    <s v="The Farm at Cal Young"/>
    <s v="JENNINGS DEVELOPMENT LLC"/>
    <m/>
    <s v="1445 PERDUE LP"/>
    <x v="6"/>
    <s v="Single-family attached"/>
    <x v="1"/>
    <m/>
    <x v="0"/>
    <m/>
  </r>
  <r>
    <n v="4604"/>
    <x v="0"/>
    <n v="6"/>
    <n v="5693"/>
    <n v="1"/>
    <d v="2007-07-20T00:00:00"/>
    <s v="Condo, Row or Townhouse"/>
    <n v="3"/>
    <s v="Cal Young Neighborhood Association"/>
    <n v="4240804"/>
    <n v="889286"/>
    <m/>
    <s v="The Farm at Cal Young"/>
    <s v="JENNINGS DEVELOPMENT LLC"/>
    <m/>
    <s v="1415 PERDUE LP"/>
    <x v="6"/>
    <s v="Single-family attached"/>
    <x v="1"/>
    <m/>
    <x v="0"/>
    <m/>
  </r>
  <r>
    <n v="4605"/>
    <x v="0"/>
    <n v="6"/>
    <n v="5694"/>
    <n v="1"/>
    <d v="2007-07-20T00:00:00"/>
    <s v="Condo, Row or Townhouse"/>
    <n v="4"/>
    <s v="Cal Young Neighborhood Association"/>
    <n v="4240773"/>
    <n v="889316"/>
    <m/>
    <s v="The Farm at Cal Young"/>
    <s v="JENNINGS DEVELOPMENT LLC"/>
    <m/>
    <s v="1410 PERDUE LP"/>
    <x v="6"/>
    <s v="Single-family attached"/>
    <x v="1"/>
    <m/>
    <x v="0"/>
    <m/>
  </r>
  <r>
    <n v="4606"/>
    <x v="0"/>
    <n v="6"/>
    <n v="5695"/>
    <n v="1"/>
    <d v="2007-07-20T00:00:00"/>
    <s v="Condo, Row or Townhouse"/>
    <n v="4"/>
    <s v="Cal Young Neighborhood Association"/>
    <n v="4240703"/>
    <n v="889436"/>
    <m/>
    <s v="The Farm at Cal Young"/>
    <s v="JENNINGS DEVELOPMENT LLC"/>
    <m/>
    <s v="1510 FARM HOUSE DR"/>
    <x v="6"/>
    <s v="Single-family attached"/>
    <x v="1"/>
    <m/>
    <x v="0"/>
    <m/>
  </r>
  <r>
    <n v="4607"/>
    <x v="0"/>
    <n v="6"/>
    <n v="5696"/>
    <n v="1"/>
    <d v="2007-07-20T00:00:00"/>
    <s v="Condo, Row or Townhouse"/>
    <n v="4"/>
    <s v="Cal Young Neighborhood Association"/>
    <n v="4240847"/>
    <n v="889400"/>
    <m/>
    <s v="The Farm at Cal Young"/>
    <s v="JENNINGS DEVELOPMENT LLC"/>
    <m/>
    <s v="1450 PERDUE LP"/>
    <x v="6"/>
    <s v="Single-family attached"/>
    <x v="1"/>
    <m/>
    <x v="0"/>
    <m/>
  </r>
  <r>
    <n v="4608"/>
    <x v="0"/>
    <n v="7"/>
    <n v="3151"/>
    <n v="1"/>
    <d v="2007-07-20T00:00:00"/>
    <s v="Mfg Home - Not in a Park"/>
    <n v="1"/>
    <s v="Active Bethel Citizens"/>
    <n v="4214346"/>
    <n v="890766"/>
    <m/>
    <m/>
    <s v="FUQUA HOMES DESIGN CENTER"/>
    <m/>
    <s v="5301 ELK RIDGE DR"/>
    <x v="6"/>
    <s v="Single-family detached"/>
    <x v="0"/>
    <m/>
    <x v="0"/>
    <m/>
  </r>
  <r>
    <n v="4609"/>
    <x v="0"/>
    <n v="7"/>
    <n v="1198"/>
    <n v="1"/>
    <d v="2007-07-23T00:00:00"/>
    <s v="Single Family Dwelling"/>
    <n v="1"/>
    <s v="River Road Community Organization"/>
    <n v="4227917"/>
    <n v="889400"/>
    <m/>
    <m/>
    <s v="STICH DAVID"/>
    <m/>
    <s v="1716 ELKAY DR"/>
    <x v="6"/>
    <s v="Single-family detached"/>
    <x v="0"/>
    <m/>
    <x v="0"/>
    <m/>
  </r>
  <r>
    <n v="4610"/>
    <x v="0"/>
    <n v="7"/>
    <n v="1866"/>
    <n v="1"/>
    <d v="2007-07-24T00:00:00"/>
    <s v="Single Family Dwelling"/>
    <n v="1"/>
    <s v="Santa Clara Community Organization"/>
    <n v="4228739"/>
    <n v="897555"/>
    <m/>
    <m/>
    <s v="PHILLIPS INNOVATIONS LLC"/>
    <m/>
    <s v="2457 LENORE DR"/>
    <x v="6"/>
    <s v="Single-family detached"/>
    <x v="0"/>
    <m/>
    <x v="0"/>
    <m/>
  </r>
  <r>
    <n v="4611"/>
    <x v="0"/>
    <n v="6"/>
    <n v="6045"/>
    <n v="1"/>
    <d v="2007-07-25T00:00:00"/>
    <s v="Duplex or 2-Family Hs"/>
    <n v="2"/>
    <s v="Whiteaker Community Council"/>
    <n v="4237320"/>
    <n v="882976"/>
    <m/>
    <m/>
    <s v="HOUSER INVESTMENTS LLC"/>
    <m/>
    <s v="22 N JEFFERSON ST"/>
    <x v="6"/>
    <s v="Two to four units"/>
    <x v="1"/>
    <m/>
    <x v="0"/>
    <m/>
  </r>
  <r>
    <n v="4612"/>
    <x v="0"/>
    <n v="6"/>
    <n v="6049"/>
    <n v="1"/>
    <d v="2007-07-25T00:00:00"/>
    <s v="Apartment  1-4 Units"/>
    <n v="4"/>
    <s v="Whiteaker Community Council"/>
    <n v="4237245"/>
    <n v="882992"/>
    <m/>
    <m/>
    <s v="HOUSER INVESTMENTS LLC"/>
    <m/>
    <s v="25 N JEFFERSON ALY"/>
    <x v="6"/>
    <s v="Two to four units"/>
    <x v="1"/>
    <m/>
    <x v="0"/>
    <m/>
  </r>
  <r>
    <n v="4613"/>
    <x v="0"/>
    <n v="7"/>
    <n v="2478"/>
    <n v="1"/>
    <d v="2007-07-26T00:00:00"/>
    <s v="Single Family Dwelling"/>
    <n v="1"/>
    <s v="Santa Clara Community Organization"/>
    <n v="4223882"/>
    <n v="898844"/>
    <m/>
    <m/>
    <s v="CRESCENT HOMES INC"/>
    <m/>
    <s v="2671 CROWTHER DR"/>
    <x v="6"/>
    <s v="Single-family detached"/>
    <x v="0"/>
    <m/>
    <x v="0"/>
    <m/>
  </r>
  <r>
    <n v="4614"/>
    <x v="0"/>
    <n v="6"/>
    <n v="5013"/>
    <n v="1"/>
    <d v="2007-07-27T00:00:00"/>
    <s v="Single Family Dwelling"/>
    <n v="1"/>
    <s v="Cal Young Neighborhood Association"/>
    <n v="4238918"/>
    <n v="886281"/>
    <m/>
    <m/>
    <s v="J &amp; J ADKINS DEVELOPMENT CO"/>
    <m/>
    <s v="814 MEADOW BUTTE LP"/>
    <x v="6"/>
    <s v="Single-family detached"/>
    <x v="0"/>
    <m/>
    <x v="0"/>
    <m/>
  </r>
  <r>
    <n v="4615"/>
    <x v="0"/>
    <n v="7"/>
    <n v="2558"/>
    <n v="1"/>
    <d v="2007-07-27T00:00:00"/>
    <s v="Single Family Dwelling"/>
    <n v="1"/>
    <s v="Santa Clara Community Organization"/>
    <n v="4233397"/>
    <n v="898434"/>
    <m/>
    <m/>
    <s v="BAUGNON J BRYAN"/>
    <m/>
    <s v="2622 KLAMATH ST"/>
    <x v="6"/>
    <s v="Single-family detached"/>
    <x v="0"/>
    <m/>
    <x v="0"/>
    <m/>
  </r>
  <r>
    <n v="4616"/>
    <x v="0"/>
    <n v="7"/>
    <n v="2951"/>
    <n v="1"/>
    <d v="2007-07-30T00:00:00"/>
    <s v="Single Family Dwelling"/>
    <n v="1"/>
    <s v="Northeast Neighbors"/>
    <n v="4251289"/>
    <n v="894114"/>
    <m/>
    <m/>
    <s v="ANSLOW &amp; DEGENEAULT"/>
    <m/>
    <s v="2625 VALLEY FORGE DR"/>
    <x v="6"/>
    <s v="Single-family detached"/>
    <x v="0"/>
    <m/>
    <x v="0"/>
    <m/>
  </r>
  <r>
    <n v="4617"/>
    <x v="0"/>
    <n v="7"/>
    <n v="2658"/>
    <n v="1"/>
    <d v="2007-07-31T00:00:00"/>
    <s v="Single Family Dwelling"/>
    <n v="1"/>
    <s v="Northeast Neighbors"/>
    <n v="4248474"/>
    <n v="897260"/>
    <m/>
    <m/>
    <s v="VANMETER JAMIN P &amp; ANDREA L"/>
    <m/>
    <s v="109 HILL VIEW LANE 1"/>
    <x v="6"/>
    <s v="Single-family detached"/>
    <x v="0"/>
    <m/>
    <x v="0"/>
    <m/>
  </r>
  <r>
    <n v="4618"/>
    <x v="0"/>
    <n v="7"/>
    <n v="3524"/>
    <n v="1"/>
    <d v="2007-07-31T00:00:00"/>
    <s v="Mfg Home - Not in a Park"/>
    <n v="1"/>
    <s v="Active Bethel Citizens"/>
    <n v="4214465"/>
    <n v="890721"/>
    <m/>
    <m/>
    <s v="FUQUA HOMES DESIGN CENTER"/>
    <m/>
    <s v="5267 ELK RIDGE DR"/>
    <x v="6"/>
    <s v="Single-family detached"/>
    <x v="0"/>
    <m/>
    <x v="0"/>
    <m/>
  </r>
  <r>
    <n v="4619"/>
    <x v="0"/>
    <n v="7"/>
    <n v="3532"/>
    <n v="1"/>
    <d v="2007-07-31T00:00:00"/>
    <s v="Mfg Home - Not in a Park"/>
    <n v="1"/>
    <s v="Active Bethel Citizens"/>
    <n v="4214415"/>
    <n v="890820"/>
    <m/>
    <m/>
    <s v="FUQUA HOMES DESIGN CENTER"/>
    <m/>
    <s v="5296 GOLDEN EAGLE DR"/>
    <x v="6"/>
    <s v="Single-family detached"/>
    <x v="0"/>
    <m/>
    <x v="0"/>
    <m/>
  </r>
  <r>
    <n v="4620"/>
    <x v="0"/>
    <n v="7"/>
    <n v="1959"/>
    <n v="1"/>
    <d v="2007-08-01T00:00:00"/>
    <s v="Single Family Dwelling"/>
    <n v="1"/>
    <s v="Santa Clara Community Organization"/>
    <n v="4229009"/>
    <n v="897762"/>
    <m/>
    <m/>
    <s v="CHALUS CONSTRUCTION"/>
    <m/>
    <s v="2489 DALTON DR"/>
    <x v="6"/>
    <s v="Single-family detached"/>
    <x v="0"/>
    <m/>
    <x v="0"/>
    <m/>
  </r>
  <r>
    <n v="4621"/>
    <x v="0"/>
    <n v="7"/>
    <n v="3155"/>
    <n v="1"/>
    <d v="2007-08-01T00:00:00"/>
    <s v="Secondary Dwelling Unit"/>
    <n v="1"/>
    <s v="Fairmount Neighbors"/>
    <n v="4248135"/>
    <n v="870936"/>
    <m/>
    <m/>
    <s v="HERTZ MICHAEL RANDALL"/>
    <m/>
    <s v="2804 CAPITAL DR, Unit A"/>
    <x v="6"/>
    <s v="Single-family detached"/>
    <x v="0"/>
    <m/>
    <x v="0"/>
    <m/>
  </r>
  <r>
    <n v="4622"/>
    <x v="0"/>
    <n v="7"/>
    <n v="3100"/>
    <n v="1"/>
    <d v="2007-08-06T00:00:00"/>
    <s v="Single Family Dwelling"/>
    <n v="1"/>
    <s v="Churchill Area Neighbors"/>
    <n v="4226668"/>
    <n v="871651"/>
    <m/>
    <m/>
    <s v="GERMANN GUY"/>
    <m/>
    <s v="3489 MOUNTAIN ASH BLVD"/>
    <x v="6"/>
    <s v="Single-family detached"/>
    <x v="0"/>
    <m/>
    <x v="0"/>
    <m/>
  </r>
  <r>
    <n v="4623"/>
    <x v="0"/>
    <n v="7"/>
    <n v="3333"/>
    <n v="1"/>
    <d v="2007-08-06T00:00:00"/>
    <s v="Single Family Dwelling"/>
    <n v="1"/>
    <s v="Santa Clara Community Organization"/>
    <n v="4225832"/>
    <n v="900709"/>
    <m/>
    <m/>
    <s v="DREAMWORKS FINE HOMES"/>
    <m/>
    <s v="870 BOBOLINK AVE"/>
    <x v="6"/>
    <s v="Single-family detached"/>
    <x v="0"/>
    <m/>
    <x v="0"/>
    <m/>
  </r>
  <r>
    <n v="4624"/>
    <x v="0"/>
    <n v="7"/>
    <n v="3444"/>
    <n v="1"/>
    <d v="2007-08-07T00:00:00"/>
    <s v="Single Family Dwelling"/>
    <n v="1"/>
    <s v="Northeast Neighbors"/>
    <n v="4251282"/>
    <n v="893865"/>
    <m/>
    <m/>
    <s v="FUTURE B HOMES INC"/>
    <m/>
    <s v="2603 VALLEY FORGE DR"/>
    <x v="6"/>
    <s v="Single-family detached"/>
    <x v="0"/>
    <m/>
    <x v="0"/>
    <m/>
  </r>
  <r>
    <n v="4625"/>
    <x v="0"/>
    <n v="7"/>
    <n v="2985"/>
    <n v="1"/>
    <d v="2007-08-10T00:00:00"/>
    <s v="Single Family Dwelling"/>
    <n v="1"/>
    <s v="Cal Young Neighborhood Association"/>
    <n v="4243834"/>
    <n v="886724"/>
    <m/>
    <m/>
    <s v="WALTER CUSTOM HOMES"/>
    <m/>
    <s v="2235 TURNBERRY CT"/>
    <x v="6"/>
    <s v="Single-family detached"/>
    <x v="0"/>
    <m/>
    <x v="0"/>
    <m/>
  </r>
  <r>
    <n v="4626"/>
    <x v="0"/>
    <n v="7"/>
    <n v="3080"/>
    <n v="1"/>
    <d v="2007-08-10T00:00:00"/>
    <s v="Single Family Dwelling"/>
    <n v="1"/>
    <s v="Active Bethel Citizens"/>
    <n v="4216136"/>
    <n v="893501"/>
    <m/>
    <m/>
    <s v="WISSIG MICHAEL &amp; ERIN"/>
    <m/>
    <s v="2182 E IRWIN WAY"/>
    <x v="6"/>
    <s v="Single-family detached"/>
    <x v="0"/>
    <m/>
    <x v="0"/>
    <m/>
  </r>
  <r>
    <n v="4627"/>
    <x v="0"/>
    <n v="7"/>
    <n v="3334"/>
    <n v="1"/>
    <d v="2007-08-13T00:00:00"/>
    <s v="Single Family Dwelling"/>
    <n v="1"/>
    <s v="Santa Clara Community Organization"/>
    <n v="4225885"/>
    <n v="900707"/>
    <m/>
    <m/>
    <s v="DREAMWORKS FINE HOMES"/>
    <m/>
    <s v="850 BOBOLINK AVE"/>
    <x v="6"/>
    <s v="Single-family detached"/>
    <x v="0"/>
    <m/>
    <x v="0"/>
    <m/>
  </r>
  <r>
    <n v="4628"/>
    <x v="0"/>
    <n v="7"/>
    <n v="3363"/>
    <n v="1"/>
    <d v="2007-08-13T00:00:00"/>
    <s v="Single Family Dwelling"/>
    <n v="1"/>
    <s v="Active Bethel Citizens"/>
    <n v="4222208"/>
    <n v="888676"/>
    <m/>
    <m/>
    <s v="DREAMCRAFTERS LLC"/>
    <m/>
    <s v="1219 TANEY ST"/>
    <x v="6"/>
    <s v="Single-family detached"/>
    <x v="0"/>
    <m/>
    <x v="0"/>
    <m/>
  </r>
  <r>
    <n v="4629"/>
    <x v="0"/>
    <n v="7"/>
    <n v="3590"/>
    <n v="1"/>
    <d v="2007-08-14T00:00:00"/>
    <s v="Single Family Dwelling"/>
    <n v="1"/>
    <s v="Northeast Neighbors"/>
    <n v="4250714"/>
    <n v="894434"/>
    <m/>
    <m/>
    <s v="ANSLOW &amp; DEGENEAULT"/>
    <m/>
    <s v="2692 CHESAPEAKE DR"/>
    <x v="6"/>
    <s v="Single-family detached"/>
    <x v="0"/>
    <m/>
    <x v="0"/>
    <m/>
  </r>
  <r>
    <n v="4630"/>
    <x v="0"/>
    <n v="7"/>
    <n v="2682"/>
    <n v="1"/>
    <d v="2007-08-15T00:00:00"/>
    <s v="Single Family Dwelling"/>
    <n v="1"/>
    <s v="West University Neighbors"/>
    <n v="4241118"/>
    <n v="876814"/>
    <m/>
    <m/>
    <s v="HANSEN DEAN"/>
    <m/>
    <s v="1480 MILL ST"/>
    <x v="6"/>
    <s v="Single-family detached"/>
    <x v="0"/>
    <m/>
    <x v="0"/>
    <s v="Yes"/>
  </r>
  <r>
    <n v="4631"/>
    <x v="0"/>
    <n v="7"/>
    <n v="3020"/>
    <n v="1"/>
    <d v="2007-08-15T00:00:00"/>
    <s v="Single Family Dwelling"/>
    <n v="1"/>
    <s v="Southeast Neighbors"/>
    <n v="4247419"/>
    <n v="862436"/>
    <m/>
    <m/>
    <s v="ROE CINDY &amp; KAMPEN TONY"/>
    <m/>
    <s v="4515 S SHASTA LP"/>
    <x v="6"/>
    <s v="Single-family detached"/>
    <x v="0"/>
    <m/>
    <x v="0"/>
    <m/>
  </r>
  <r>
    <n v="4632"/>
    <x v="0"/>
    <n v="7"/>
    <n v="2258"/>
    <n v="1"/>
    <d v="2007-08-16T00:00:00"/>
    <s v="Single Family Dwelling"/>
    <n v="1"/>
    <s v="Santa Clara Community Organization"/>
    <n v="4232157"/>
    <n v="900628"/>
    <m/>
    <m/>
    <s v="HEITMAN CUSTOM HOMES"/>
    <m/>
    <s v="579 SILVER MEADOWS DR"/>
    <x v="6"/>
    <s v="Single-family detached"/>
    <x v="0"/>
    <m/>
    <x v="0"/>
    <m/>
  </r>
  <r>
    <n v="4633"/>
    <x v="0"/>
    <n v="7"/>
    <n v="3575"/>
    <n v="1"/>
    <d v="2007-08-21T00:00:00"/>
    <s v="Single Family Dwelling"/>
    <n v="1"/>
    <s v="Santa Clara Community Organization"/>
    <n v="4228495"/>
    <n v="908908"/>
    <m/>
    <m/>
    <s v="CERKONEY RANDY &amp; STEPHANIE"/>
    <m/>
    <s v="328 BEACON DR"/>
    <x v="6"/>
    <s v="Single-family detached"/>
    <x v="0"/>
    <m/>
    <x v="0"/>
    <m/>
  </r>
  <r>
    <n v="4634"/>
    <x v="0"/>
    <n v="7"/>
    <n v="3812"/>
    <n v="1"/>
    <d v="2007-08-22T00:00:00"/>
    <s v="Single Family Dwelling"/>
    <n v="1"/>
    <s v="Harlow Neighbors"/>
    <n v="4250728"/>
    <n v="888999"/>
    <m/>
    <m/>
    <s v="MELTEBEKE DAVID"/>
    <m/>
    <s v="1169 REGENCY DR"/>
    <x v="6"/>
    <s v="Single-family detached"/>
    <x v="0"/>
    <m/>
    <x v="0"/>
    <m/>
  </r>
  <r>
    <n v="4635"/>
    <x v="0"/>
    <n v="6"/>
    <n v="4532"/>
    <n v="1"/>
    <d v="2007-08-23T00:00:00"/>
    <s v="Condo, Row or Townhouse"/>
    <n v="1"/>
    <s v="Northeast Neighbors"/>
    <n v="4249014"/>
    <n v="894861"/>
    <m/>
    <s v="C1"/>
    <s v="PACIFIC CREST HOME LOANS"/>
    <m/>
    <s v="2824 LORD BYRON PL"/>
    <x v="6"/>
    <s v="Single-family attached"/>
    <x v="1"/>
    <m/>
    <x v="0"/>
    <m/>
  </r>
  <r>
    <n v="4636"/>
    <x v="0"/>
    <n v="6"/>
    <n v="6457"/>
    <n v="1"/>
    <d v="2007-08-23T00:00:00"/>
    <s v="Condo, Row or Townhouse"/>
    <n v="1"/>
    <s v="Northeast Neighbors"/>
    <n v="4249013"/>
    <n v="894890"/>
    <m/>
    <s v="C2"/>
    <s v="PACIFIC CREST HOME LOANS"/>
    <m/>
    <s v="2834 LORD BYRON PL"/>
    <x v="6"/>
    <s v="Single-family attached"/>
    <x v="1"/>
    <m/>
    <x v="0"/>
    <m/>
  </r>
  <r>
    <n v="4637"/>
    <x v="0"/>
    <n v="7"/>
    <n v="2789"/>
    <n v="1"/>
    <d v="2007-08-23T00:00:00"/>
    <s v="Single Family Dwelling"/>
    <n v="1"/>
    <s v="Northeast Neighbors"/>
    <n v="4244085"/>
    <n v="898841"/>
    <m/>
    <m/>
    <s v="REYNOLDS NATHAN"/>
    <m/>
    <s v="3561 WALTON LN"/>
    <x v="6"/>
    <s v="Single-family detached"/>
    <x v="0"/>
    <m/>
    <x v="0"/>
    <m/>
  </r>
  <r>
    <n v="4638"/>
    <x v="0"/>
    <n v="7"/>
    <n v="2799"/>
    <n v="1"/>
    <d v="2007-08-23T00:00:00"/>
    <s v="Professional Office Bldg"/>
    <n v="1"/>
    <s v="Downtown Neighborhood Association"/>
    <n v="4238590"/>
    <n v="877923"/>
    <s v="Apartment 1-4 Units"/>
    <m/>
    <s v="DMB GREEN LTD"/>
    <m/>
    <s v="260 W 12TH AVE"/>
    <x v="6"/>
    <s v="Two to four units"/>
    <x v="1"/>
    <s v="Duncan &amp; Brown offices on 12th, 1 apartment added. Changed multiple use from SFD to Apartment 1-4._x000a_Need to count apartment."/>
    <x v="0"/>
    <m/>
  </r>
  <r>
    <n v="4639"/>
    <x v="0"/>
    <n v="7"/>
    <n v="3341"/>
    <n v="1"/>
    <d v="2007-08-23T00:00:00"/>
    <s v="Single Family Dwelling"/>
    <n v="1"/>
    <s v="Fairmount Neighbors"/>
    <n v="4246525"/>
    <n v="872769"/>
    <m/>
    <m/>
    <s v="GRAY JOAN &amp; HOFFMAN HARRIS"/>
    <m/>
    <s v="2475 VAN NESS ST"/>
    <x v="6"/>
    <s v="Single-family detached"/>
    <x v="0"/>
    <m/>
    <x v="0"/>
    <m/>
  </r>
  <r>
    <n v="4640"/>
    <x v="0"/>
    <n v="7"/>
    <n v="1684"/>
    <n v="1"/>
    <d v="2007-08-24T00:00:00"/>
    <s v="Single Family Dwelling"/>
    <n v="1"/>
    <s v="Santa Clara Community Organization"/>
    <n v="4228734"/>
    <n v="897316"/>
    <m/>
    <m/>
    <s v="D &amp; B QUALITY CONSTRUCTION"/>
    <m/>
    <s v="2403 LENORE DR"/>
    <x v="6"/>
    <s v="Single-family detached"/>
    <x v="0"/>
    <m/>
    <x v="0"/>
    <m/>
  </r>
  <r>
    <n v="4641"/>
    <x v="0"/>
    <n v="7"/>
    <n v="3526"/>
    <n v="1"/>
    <d v="2007-08-30T00:00:00"/>
    <s v="Mfg Home - Not in a Park"/>
    <n v="1"/>
    <s v="Active Bethel Citizens"/>
    <n v="4214471"/>
    <n v="890802"/>
    <m/>
    <m/>
    <s v="FUQUA HOMES DESIGN CENTER"/>
    <m/>
    <s v="5280 GOLDEN EAGLE DR"/>
    <x v="6"/>
    <s v="Single-family detached"/>
    <x v="0"/>
    <m/>
    <x v="0"/>
    <m/>
  </r>
  <r>
    <n v="4642"/>
    <x v="0"/>
    <n v="7"/>
    <n v="3528"/>
    <n v="1"/>
    <d v="2007-08-30T00:00:00"/>
    <s v="Mfg Home - Not in a Park"/>
    <n v="1"/>
    <s v="Active Bethel Citizens"/>
    <n v="4214414"/>
    <n v="890742"/>
    <m/>
    <m/>
    <s v="FUQUA HOMES DESIGN CENTER"/>
    <m/>
    <s v="5283 ELK RIDGE DR"/>
    <x v="6"/>
    <s v="Single-family detached"/>
    <x v="0"/>
    <m/>
    <x v="0"/>
    <m/>
  </r>
  <r>
    <n v="4643"/>
    <x v="0"/>
    <n v="7"/>
    <n v="3161"/>
    <n v="1"/>
    <d v="2007-08-31T00:00:00"/>
    <s v="Single Family Dwelling"/>
    <n v="1"/>
    <s v="Cal Young Neighborhood Association"/>
    <n v="4242437"/>
    <n v="892159"/>
    <m/>
    <m/>
    <s v="DAHL RICH"/>
    <m/>
    <s v="2084 SHILOH ST"/>
    <x v="6"/>
    <s v="Single-family detached"/>
    <x v="0"/>
    <m/>
    <x v="0"/>
    <m/>
  </r>
  <r>
    <n v="4644"/>
    <x v="0"/>
    <n v="7"/>
    <n v="4303"/>
    <n v="1"/>
    <d v="2007-08-31T00:00:00"/>
    <s v="Mfg Home Park or Court"/>
    <n v="1"/>
    <s v="Active Bethel Citizens"/>
    <n v="4215055"/>
    <n v="891734"/>
    <m/>
    <m/>
    <s v="SUN HOMES"/>
    <m/>
    <s v="1699 N TERRY ST, Unit 368"/>
    <x v="6"/>
    <s v="Single-family detached"/>
    <x v="0"/>
    <m/>
    <x v="0"/>
    <m/>
  </r>
  <r>
    <n v="4645"/>
    <x v="0"/>
    <n v="7"/>
    <n v="1784"/>
    <n v="1"/>
    <d v="2007-09-04T00:00:00"/>
    <s v="Secondary Dwelling Unit"/>
    <n v="1"/>
    <s v="Whiteaker Community Council"/>
    <n v="4236012"/>
    <n v="882668"/>
    <m/>
    <m/>
    <s v="WARTLUFT ELIZABETH"/>
    <m/>
    <s v="940 CLARK ST"/>
    <x v="6"/>
    <s v="Single-family detached"/>
    <x v="0"/>
    <m/>
    <x v="0"/>
    <m/>
  </r>
  <r>
    <n v="4646"/>
    <x v="0"/>
    <n v="7"/>
    <n v="3669"/>
    <n v="1"/>
    <d v="2007-09-04T00:00:00"/>
    <s v="Single Family Dwelling"/>
    <n v="1"/>
    <s v="Northeast Neighbors"/>
    <n v="4246323"/>
    <n v="896439"/>
    <m/>
    <m/>
    <s v="HAYDEN HOMES"/>
    <m/>
    <s v="2498 MOUNTAIN TER"/>
    <x v="6"/>
    <s v="Single-family detached"/>
    <x v="0"/>
    <m/>
    <x v="0"/>
    <m/>
  </r>
  <r>
    <n v="4647"/>
    <x v="0"/>
    <n v="6"/>
    <n v="4317"/>
    <n v="1"/>
    <d v="2007-09-05T00:00:00"/>
    <s v="Single Family Dwelling"/>
    <n v="1"/>
    <s v="Cal Young Neighborhood Association"/>
    <n v="4239086"/>
    <n v="886392"/>
    <m/>
    <m/>
    <s v="J &amp; J ADKINS DEVELOPMENT CO"/>
    <m/>
    <s v="827 MEADOW BUTTE LP"/>
    <x v="6"/>
    <s v="Single-family detached"/>
    <x v="0"/>
    <m/>
    <x v="0"/>
    <m/>
  </r>
  <r>
    <n v="4648"/>
    <x v="0"/>
    <n v="7"/>
    <n v="3748"/>
    <n v="1"/>
    <d v="2007-09-05T00:00:00"/>
    <s v="Single Family Dwelling"/>
    <n v="1"/>
    <s v="Churchill Area Neighbors"/>
    <n v="4226738"/>
    <n v="871605"/>
    <m/>
    <m/>
    <s v="BURNETT STEVE"/>
    <m/>
    <s v="3475 MOUNTAIN ASH BLVD"/>
    <x v="6"/>
    <s v="Single-family detached"/>
    <x v="0"/>
    <m/>
    <x v="0"/>
    <m/>
  </r>
  <r>
    <n v="4649"/>
    <x v="0"/>
    <n v="7"/>
    <n v="3238"/>
    <n v="1"/>
    <d v="2007-09-06T00:00:00"/>
    <s v="Single Family Dwelling"/>
    <n v="1"/>
    <s v="River Road Community Organization"/>
    <n v="4232292"/>
    <n v="886524"/>
    <m/>
    <m/>
    <s v="WEST LESLIE L &amp; DAWN A K"/>
    <m/>
    <s v="95 ALBERTA LN"/>
    <x v="6"/>
    <s v="Single-family detached"/>
    <x v="0"/>
    <m/>
    <x v="0"/>
    <m/>
  </r>
  <r>
    <n v="4650"/>
    <x v="0"/>
    <n v="7"/>
    <n v="3530"/>
    <n v="1"/>
    <d v="2007-09-06T00:00:00"/>
    <s v="Mfg Home - Not in a Park"/>
    <n v="1"/>
    <s v="Active Bethel Citizens"/>
    <n v="4214405"/>
    <n v="890620"/>
    <m/>
    <m/>
    <s v="FUQUA HOMES DESIGN CENTER"/>
    <m/>
    <s v="5288 ELK RIDGE DR"/>
    <x v="6"/>
    <s v="Single-family detached"/>
    <x v="0"/>
    <m/>
    <x v="0"/>
    <m/>
  </r>
  <r>
    <n v="4651"/>
    <x v="0"/>
    <n v="7"/>
    <n v="4110"/>
    <n v="1"/>
    <d v="2007-09-10T00:00:00"/>
    <s v="Single Family Dwelling"/>
    <n v="1"/>
    <s v="Santa Clara Community Organization"/>
    <n v="4229840"/>
    <n v="897165"/>
    <m/>
    <m/>
    <s v="MASSIMI TERRA NOVA"/>
    <m/>
    <s v="136 RUBY AVE"/>
    <x v="6"/>
    <s v="Single-family detached"/>
    <x v="0"/>
    <m/>
    <x v="0"/>
    <m/>
  </r>
  <r>
    <n v="4652"/>
    <x v="0"/>
    <n v="7"/>
    <n v="3160"/>
    <n v="1"/>
    <d v="2007-09-11T00:00:00"/>
    <s v="Single Family Dwelling"/>
    <n v="1"/>
    <s v="Cal Young Neighborhood Association"/>
    <n v="4242302"/>
    <n v="892169"/>
    <m/>
    <m/>
    <s v="DAHL RICH"/>
    <m/>
    <s v="2080 SHILOH ST"/>
    <x v="6"/>
    <s v="Single-family detached"/>
    <x v="0"/>
    <m/>
    <x v="0"/>
    <m/>
  </r>
  <r>
    <n v="4653"/>
    <x v="0"/>
    <n v="7"/>
    <n v="3842"/>
    <n v="1"/>
    <d v="2007-09-11T00:00:00"/>
    <s v="Single Family Dwelling"/>
    <n v="1"/>
    <s v="Northeast Neighbors"/>
    <n v="4245971"/>
    <n v="896363"/>
    <m/>
    <m/>
    <s v="HAYDEN HOMES"/>
    <m/>
    <s v="2405 MOUNTAIN TER"/>
    <x v="6"/>
    <s v="Single-family detached"/>
    <x v="0"/>
    <m/>
    <x v="0"/>
    <m/>
  </r>
  <r>
    <n v="4654"/>
    <x v="0"/>
    <n v="7"/>
    <n v="4069"/>
    <n v="1"/>
    <d v="2007-09-11T00:00:00"/>
    <s v="Single Family Dwelling"/>
    <n v="1"/>
    <s v="Northeast Neighbors"/>
    <n v="4245972"/>
    <n v="896481"/>
    <m/>
    <m/>
    <s v="HAYDEN HOMES LLC"/>
    <m/>
    <s v="2427 MOUNTAIN TER"/>
    <x v="6"/>
    <s v="Single-family detached"/>
    <x v="0"/>
    <m/>
    <x v="0"/>
    <m/>
  </r>
  <r>
    <n v="4655"/>
    <x v="0"/>
    <n v="7"/>
    <n v="3828"/>
    <n v="1"/>
    <d v="2007-09-12T00:00:00"/>
    <s v="Single Family Dwelling"/>
    <n v="1"/>
    <s v="Cal Young Neighborhood Association"/>
    <n v="4238984"/>
    <n v="886599"/>
    <m/>
    <m/>
    <s v="J &amp; J ADKINS DEVELOPMENT CO"/>
    <m/>
    <s v="849 MEADOW BUTTE LP"/>
    <x v="6"/>
    <s v="Single-family detached"/>
    <x v="0"/>
    <m/>
    <x v="0"/>
    <m/>
  </r>
  <r>
    <n v="4656"/>
    <x v="0"/>
    <n v="7"/>
    <n v="3976"/>
    <n v="1"/>
    <d v="2007-09-12T00:00:00"/>
    <s v="Single Family Dwelling"/>
    <n v="1"/>
    <s v="Northeast Neighbors"/>
    <n v="4251116"/>
    <n v="893705"/>
    <m/>
    <m/>
    <s v="FUTURE B HOMES INC"/>
    <m/>
    <s v="3370 CAPE HATTERAS DR"/>
    <x v="6"/>
    <s v="Single-family detached"/>
    <x v="0"/>
    <m/>
    <x v="0"/>
    <m/>
  </r>
  <r>
    <n v="4657"/>
    <x v="0"/>
    <n v="7"/>
    <n v="3851"/>
    <n v="1"/>
    <d v="2007-09-13T00:00:00"/>
    <s v="Single Family Dwelling"/>
    <n v="1"/>
    <s v="Northeast Neighbors"/>
    <n v="4243013"/>
    <n v="897532"/>
    <m/>
    <m/>
    <s v="MELTEBEKE CONSTRUCTION DBA"/>
    <m/>
    <s v="3354 LAKE GROVE DR"/>
    <x v="6"/>
    <s v="Single-family detached"/>
    <x v="0"/>
    <m/>
    <x v="0"/>
    <m/>
  </r>
  <r>
    <n v="4658"/>
    <x v="0"/>
    <n v="7"/>
    <n v="3675"/>
    <n v="1"/>
    <d v="2007-09-14T00:00:00"/>
    <s v="Single Family Dwelling"/>
    <n v="1"/>
    <s v="South University Neighborhood Association"/>
    <n v="4243428"/>
    <n v="874966"/>
    <m/>
    <m/>
    <s v="HAWES GEORGE J"/>
    <m/>
    <s v="1930 HARRIS ST"/>
    <x v="6"/>
    <s v="Single-family detached"/>
    <x v="0"/>
    <m/>
    <x v="0"/>
    <s v="Yes"/>
  </r>
  <r>
    <n v="4659"/>
    <x v="0"/>
    <n v="7"/>
    <n v="3870"/>
    <n v="1"/>
    <d v="2007-09-19T00:00:00"/>
    <s v="Single Family Dwelling"/>
    <n v="1"/>
    <s v="Santa Clara Community Organization"/>
    <n v="4226239"/>
    <n v="908260"/>
    <m/>
    <m/>
    <s v="BUTLER DANE"/>
    <m/>
    <s v="4558 ALTURA ST"/>
    <x v="6"/>
    <s v="Single-family detached"/>
    <x v="0"/>
    <m/>
    <x v="0"/>
    <m/>
  </r>
  <r>
    <n v="4660"/>
    <x v="0"/>
    <n v="7"/>
    <n v="4299"/>
    <n v="1"/>
    <d v="2007-09-19T00:00:00"/>
    <s v="Mfg Home - Not in a Park"/>
    <n v="1"/>
    <s v="Active Bethel Citizens"/>
    <n v="4213959"/>
    <n v="890330"/>
    <m/>
    <m/>
    <s v="FUQUA HOMES DESIGN CENTER"/>
    <m/>
    <s v="5359 OLYMPIC CIR"/>
    <x v="6"/>
    <s v="Single-family detached"/>
    <x v="0"/>
    <m/>
    <x v="0"/>
    <m/>
  </r>
  <r>
    <n v="4661"/>
    <x v="0"/>
    <n v="7"/>
    <n v="4098"/>
    <n v="1"/>
    <d v="2007-09-20T00:00:00"/>
    <s v="Single Family Dwelling"/>
    <n v="1"/>
    <s v="Churchill Area Neighbors"/>
    <n v="4223690"/>
    <n v="868702"/>
    <m/>
    <m/>
    <s v="HEITMAN CUSTOM HOMES"/>
    <m/>
    <s v="3195 SUMMIT SKY BLVD"/>
    <x v="6"/>
    <s v="Single-family detached"/>
    <x v="0"/>
    <m/>
    <x v="0"/>
    <m/>
  </r>
  <r>
    <n v="4662"/>
    <x v="0"/>
    <n v="7"/>
    <n v="3084"/>
    <n v="1"/>
    <d v="2007-09-24T00:00:00"/>
    <s v="Apartment  5-19 Units"/>
    <n v="6"/>
    <s v="West University Neighbors"/>
    <n v="4241883"/>
    <n v="875660"/>
    <m/>
    <m/>
    <s v="DEGENEAULT &amp; ANSLOW INC"/>
    <m/>
    <s v="1754 PATTERSON ST"/>
    <x v="6"/>
    <s v="Five or more units"/>
    <x v="1"/>
    <m/>
    <x v="1"/>
    <s v="Yes"/>
  </r>
  <r>
    <n v="4663"/>
    <x v="0"/>
    <n v="7"/>
    <n v="4084"/>
    <n v="1"/>
    <d v="2007-09-25T00:00:00"/>
    <s v="Single Family Dwelling"/>
    <n v="1"/>
    <s v="Harlow Neighbors"/>
    <n v="4249374"/>
    <n v="884523"/>
    <m/>
    <m/>
    <s v="RUDDICK JOSHUA"/>
    <m/>
    <s v="3431 MAHLON AVE"/>
    <x v="6"/>
    <s v="Single-family detached"/>
    <x v="0"/>
    <m/>
    <x v="0"/>
    <m/>
  </r>
  <r>
    <n v="4664"/>
    <x v="0"/>
    <n v="7"/>
    <n v="4373"/>
    <n v="1"/>
    <d v="2007-09-25T00:00:00"/>
    <s v="Single Family Dwelling"/>
    <n v="1"/>
    <s v="Northeast Neighbors"/>
    <n v="4242857"/>
    <n v="897200"/>
    <m/>
    <m/>
    <s v="MELTEBEKE CONSTRUCTION DBA"/>
    <m/>
    <s v="2030 LAKELAND WAY"/>
    <x v="6"/>
    <s v="Single-family detached"/>
    <x v="0"/>
    <m/>
    <x v="0"/>
    <m/>
  </r>
  <r>
    <n v="4665"/>
    <x v="0"/>
    <n v="7"/>
    <n v="4480"/>
    <n v="1"/>
    <d v="2007-09-25T00:00:00"/>
    <s v="Single Family Dwelling"/>
    <n v="1"/>
    <s v="Northeast Neighbors"/>
    <n v="4243566"/>
    <n v="897810"/>
    <m/>
    <m/>
    <s v="SCHAR CONSTRUCTION"/>
    <m/>
    <s v="3360 TALON ST"/>
    <x v="6"/>
    <s v="Single-family detached"/>
    <x v="0"/>
    <m/>
    <x v="0"/>
    <m/>
  </r>
  <r>
    <n v="4666"/>
    <x v="0"/>
    <n v="7"/>
    <n v="4556"/>
    <n v="1"/>
    <d v="2007-09-25T00:00:00"/>
    <s v="Mfg Home Park or Court"/>
    <n v="1"/>
    <s v="Active Bethel Citizens"/>
    <n v="4215055"/>
    <n v="891734"/>
    <m/>
    <m/>
    <s v="WOODLAND PARK ESTATES"/>
    <m/>
    <s v="1699 N TERRY ST, Unit 328"/>
    <x v="6"/>
    <s v="Single-family detached"/>
    <x v="0"/>
    <m/>
    <x v="0"/>
    <m/>
  </r>
  <r>
    <n v="4667"/>
    <x v="0"/>
    <n v="7"/>
    <n v="4557"/>
    <n v="1"/>
    <d v="2007-09-25T00:00:00"/>
    <s v="Mfg Home Park or Court"/>
    <n v="1"/>
    <s v="Active Bethel Citizens"/>
    <n v="4215055"/>
    <n v="891734"/>
    <m/>
    <m/>
    <s v="WOODLAND PARK ESTATES"/>
    <m/>
    <s v="1699 N TERRY ST, Unit 239"/>
    <x v="6"/>
    <s v="Single-family detached"/>
    <x v="0"/>
    <m/>
    <x v="0"/>
    <m/>
  </r>
  <r>
    <n v="4668"/>
    <x v="0"/>
    <n v="7"/>
    <n v="4558"/>
    <n v="1"/>
    <d v="2007-09-25T00:00:00"/>
    <s v="Mfg Home Park or Court"/>
    <n v="1"/>
    <s v="Active Bethel Citizens"/>
    <n v="4215055"/>
    <n v="891734"/>
    <m/>
    <m/>
    <s v="WOODLAND PARK ESTATES"/>
    <m/>
    <s v="1699 N TERRY ST, Unit 234"/>
    <x v="6"/>
    <s v="Single-family detached"/>
    <x v="0"/>
    <m/>
    <x v="0"/>
    <m/>
  </r>
  <r>
    <n v="4669"/>
    <x v="0"/>
    <n v="7"/>
    <n v="4559"/>
    <n v="1"/>
    <d v="2007-09-25T00:00:00"/>
    <s v="Mfg Home Park or Court"/>
    <n v="1"/>
    <s v="Active Bethel Citizens"/>
    <n v="4215055"/>
    <n v="891734"/>
    <m/>
    <m/>
    <s v="WOODLAND PARK ESTATES"/>
    <m/>
    <s v="1699 N TERRY ST, Unit 399"/>
    <x v="6"/>
    <s v="Single-family detached"/>
    <x v="0"/>
    <m/>
    <x v="0"/>
    <m/>
  </r>
  <r>
    <n v="4670"/>
    <x v="0"/>
    <n v="7"/>
    <n v="4080"/>
    <n v="1"/>
    <d v="2007-09-27T00:00:00"/>
    <s v="Single Family Dwelling"/>
    <n v="1"/>
    <s v="Cal Young Neighborhood Association"/>
    <n v="4238929"/>
    <n v="886641"/>
    <m/>
    <m/>
    <s v="J &amp; J ADKINS DEVELOPMENT CO"/>
    <m/>
    <s v="855 MEADOW BUTTE LP"/>
    <x v="6"/>
    <s v="Single-family detached"/>
    <x v="0"/>
    <m/>
    <x v="0"/>
    <m/>
  </r>
  <r>
    <n v="4671"/>
    <x v="0"/>
    <n v="7"/>
    <n v="467"/>
    <n v="1"/>
    <d v="2007-09-28T00:00:00"/>
    <s v="Single Family Dwelling"/>
    <n v="1"/>
    <s v="River Road Community Organization"/>
    <n v="4224269"/>
    <n v="896311"/>
    <m/>
    <m/>
    <s v="B G M LAND DEVELOPMENT"/>
    <m/>
    <s v="2111 SMITHOAK ST"/>
    <x v="6"/>
    <s v="Single-family detached"/>
    <x v="0"/>
    <m/>
    <x v="0"/>
    <m/>
  </r>
  <r>
    <n v="4672"/>
    <x v="0"/>
    <n v="7"/>
    <n v="4227"/>
    <n v="1"/>
    <d v="2007-09-28T00:00:00"/>
    <s v="Single Family Dwelling"/>
    <n v="1"/>
    <s v="Santa Clara Community Organization"/>
    <n v="4222201"/>
    <n v="902584"/>
    <m/>
    <m/>
    <s v="IVERSON &amp; CO INC"/>
    <m/>
    <s v="3465 CABERNET LN"/>
    <x v="6"/>
    <s v="Single-family detached"/>
    <x v="0"/>
    <m/>
    <x v="0"/>
    <m/>
  </r>
  <r>
    <n v="4673"/>
    <x v="0"/>
    <n v="6"/>
    <n v="6453"/>
    <n v="1"/>
    <d v="2007-10-04T00:00:00"/>
    <s v="Condo, Row or Townhouse"/>
    <n v="1"/>
    <s v="Northeast Neighbors"/>
    <n v="4249016"/>
    <n v="894917"/>
    <m/>
    <s v="C3"/>
    <s v="PACIFIC CREST HOME LOANS"/>
    <m/>
    <s v="2844 LORD BYRON PL"/>
    <x v="6"/>
    <s v="Single-family attached"/>
    <x v="1"/>
    <m/>
    <x v="0"/>
    <m/>
  </r>
  <r>
    <n v="4674"/>
    <x v="0"/>
    <n v="6"/>
    <n v="6458"/>
    <n v="1"/>
    <d v="2007-10-04T00:00:00"/>
    <s v="Condo, Row or Townhouse"/>
    <n v="1"/>
    <s v="Northeast Neighbors"/>
    <n v="4249015"/>
    <n v="894945"/>
    <m/>
    <s v="C2"/>
    <s v="PACIFIC CREST HOME LOANS"/>
    <m/>
    <s v="2854 LORD BYRON PL"/>
    <x v="6"/>
    <s v="Single-family attached"/>
    <x v="1"/>
    <m/>
    <x v="0"/>
    <m/>
  </r>
  <r>
    <n v="4675"/>
    <x v="0"/>
    <n v="7"/>
    <n v="2671"/>
    <n v="1"/>
    <d v="2007-10-08T00:00:00"/>
    <s v="Secondary Dwelling Unit"/>
    <n v="1"/>
    <s v="Laurel Hill Valley Citizens"/>
    <n v="4250049"/>
    <n v="872967"/>
    <m/>
    <m/>
    <s v="WHYTE RICHARD D"/>
    <m/>
    <s v="2328 RIVERVIEW ST"/>
    <x v="6"/>
    <s v="Single-family detached"/>
    <x v="0"/>
    <s v="Need to change proposed use to SFD?"/>
    <x v="0"/>
    <m/>
  </r>
  <r>
    <n v="4676"/>
    <x v="0"/>
    <n v="7"/>
    <n v="5066"/>
    <n v="1"/>
    <d v="2007-10-08T00:00:00"/>
    <s v="Mfg Home Park or Court"/>
    <n v="1"/>
    <s v="Northeast Neighbors"/>
    <n v="4241157"/>
    <n v="895776"/>
    <m/>
    <s v="Falcon Wood Village"/>
    <s v="FALCONWOOD VILLAGE"/>
    <m/>
    <s v="1475 GREEN ACRES RD, Unit 32"/>
    <x v="6"/>
    <s v="Single-family detached"/>
    <x v="0"/>
    <m/>
    <x v="0"/>
    <m/>
  </r>
  <r>
    <n v="4677"/>
    <x v="0"/>
    <n v="7"/>
    <n v="4422"/>
    <n v="1"/>
    <d v="2007-10-09T00:00:00"/>
    <s v="Single Family Dwelling"/>
    <n v="1"/>
    <s v="Northeast Neighbors"/>
    <n v="4245972"/>
    <n v="896440"/>
    <m/>
    <s v="The Ashwood"/>
    <s v="HAYDEN HOMES"/>
    <m/>
    <s v="2419 MOUNTAIN TER"/>
    <x v="6"/>
    <s v="Single-family detached"/>
    <x v="0"/>
    <m/>
    <x v="0"/>
    <m/>
  </r>
  <r>
    <n v="4678"/>
    <x v="0"/>
    <n v="7"/>
    <n v="4423"/>
    <n v="1"/>
    <d v="2007-10-09T00:00:00"/>
    <s v="Single Family Dwelling"/>
    <n v="1"/>
    <s v="Northeast Neighbors"/>
    <n v="4245970"/>
    <n v="896404"/>
    <m/>
    <s v="The Ashwood"/>
    <s v="HAYDEN HOMES"/>
    <m/>
    <s v="2413 MOUNTAIN TER"/>
    <x v="6"/>
    <s v="Single-family detached"/>
    <x v="0"/>
    <m/>
    <x v="0"/>
    <m/>
  </r>
  <r>
    <n v="4679"/>
    <x v="0"/>
    <n v="7"/>
    <n v="4221"/>
    <n v="1"/>
    <d v="2007-10-11T00:00:00"/>
    <s v="Single Family Dwelling"/>
    <n v="1"/>
    <s v="Churchill Area Neighbors"/>
    <n v="4220997"/>
    <n v="872374"/>
    <m/>
    <m/>
    <s v="ROSE STEVE &amp; KARA"/>
    <m/>
    <s v="2556 ROYALANN LN"/>
    <x v="6"/>
    <s v="Single-family detached"/>
    <x v="0"/>
    <m/>
    <x v="0"/>
    <m/>
  </r>
  <r>
    <n v="4680"/>
    <x v="0"/>
    <n v="7"/>
    <n v="4652"/>
    <n v="1"/>
    <d v="2007-10-17T00:00:00"/>
    <s v="Single Family Dwelling"/>
    <n v="1"/>
    <s v="Active Bethel Citizens"/>
    <n v="4220075"/>
    <n v="895218"/>
    <m/>
    <m/>
    <s v="PERCELL RAYMOND &amp; REBECCA"/>
    <m/>
    <s v="4244 HEINS CT"/>
    <x v="6"/>
    <s v="Single-family detached"/>
    <x v="0"/>
    <m/>
    <x v="0"/>
    <m/>
  </r>
  <r>
    <n v="4681"/>
    <x v="0"/>
    <n v="7"/>
    <n v="4390"/>
    <n v="1"/>
    <d v="2007-10-18T00:00:00"/>
    <s v="Single Family Dwelling"/>
    <n v="1"/>
    <s v="Santa Clara Community Organization"/>
    <n v="4228527"/>
    <n v="897671"/>
    <m/>
    <m/>
    <s v="PAZ SAMUEL"/>
    <m/>
    <s v="319 LENORE LP"/>
    <x v="6"/>
    <s v="Single-family detached"/>
    <x v="0"/>
    <m/>
    <x v="0"/>
    <m/>
  </r>
  <r>
    <n v="4682"/>
    <x v="0"/>
    <n v="7"/>
    <n v="4702"/>
    <n v="1"/>
    <d v="2007-10-18T00:00:00"/>
    <s v="Single Family Dwelling"/>
    <n v="1"/>
    <s v="River Road Community Organization"/>
    <n v="4224269"/>
    <n v="896358"/>
    <m/>
    <m/>
    <s v="BANA DEVELOPMENT"/>
    <m/>
    <s v="2121 SMITHOAK ST"/>
    <x v="6"/>
    <s v="Single-family detached"/>
    <x v="0"/>
    <m/>
    <x v="0"/>
    <m/>
  </r>
  <r>
    <n v="4683"/>
    <x v="0"/>
    <n v="7"/>
    <n v="5281"/>
    <n v="1"/>
    <d v="2007-10-23T00:00:00"/>
    <s v="Mfg Home Park or Court"/>
    <n v="1"/>
    <s v="Active Bethel Citizens"/>
    <n v="4215055"/>
    <n v="891734"/>
    <m/>
    <m/>
    <s v="WOODLAND PARK ESTATES"/>
    <m/>
    <s v="1699 N TERRY ST, Unit 191"/>
    <x v="6"/>
    <s v="Single-family detached"/>
    <x v="0"/>
    <m/>
    <x v="0"/>
    <m/>
  </r>
  <r>
    <n v="4684"/>
    <x v="0"/>
    <n v="7"/>
    <n v="5283"/>
    <n v="1"/>
    <d v="2007-10-23T00:00:00"/>
    <s v="Mfg Home Park or Court"/>
    <n v="1"/>
    <s v="Active Bethel Citizens"/>
    <n v="4215055"/>
    <n v="891734"/>
    <m/>
    <m/>
    <s v="WOODLAND PARK ESTATES"/>
    <m/>
    <s v="1699 N TERRY ST, Unit 350"/>
    <x v="6"/>
    <s v="Single-family detached"/>
    <x v="0"/>
    <m/>
    <x v="0"/>
    <m/>
  </r>
  <r>
    <n v="4685"/>
    <x v="0"/>
    <n v="7"/>
    <n v="5285"/>
    <n v="1"/>
    <d v="2007-10-23T00:00:00"/>
    <s v="Mfg Home Park or Court"/>
    <n v="1"/>
    <s v="Active Bethel Citizens"/>
    <n v="4215055"/>
    <n v="891734"/>
    <m/>
    <m/>
    <s v="WOODLAND PARK ESTATES"/>
    <m/>
    <s v="1699 N TERRY ST, Unit 305"/>
    <x v="6"/>
    <s v="Single-family detached"/>
    <x v="0"/>
    <m/>
    <x v="0"/>
    <m/>
  </r>
  <r>
    <n v="4686"/>
    <x v="0"/>
    <n v="7"/>
    <n v="3739"/>
    <n v="1"/>
    <d v="2007-10-29T00:00:00"/>
    <s v="Single Family Dwelling"/>
    <n v="1"/>
    <s v="Friendly Area Neighbors"/>
    <n v="4237885"/>
    <n v="872997"/>
    <s v="Secondary Dwelling Unit"/>
    <m/>
    <s v="MEWS ADRIENNE C T &amp; LORNE J"/>
    <m/>
    <s v="2420 LAWRENCE ST"/>
    <x v="6"/>
    <s v="Single-family detached"/>
    <x v="0"/>
    <s v="Need to count two here, a SFD and a SDU, so tallying in excel changed proposed du from 2 to 1 and added duplicate record. However, proposed du remains 2 in aptwin."/>
    <x v="0"/>
    <m/>
  </r>
  <r>
    <n v="4687"/>
    <x v="0"/>
    <n v="7"/>
    <n v="3739"/>
    <n v="1"/>
    <d v="2007-10-30T00:00:00"/>
    <s v="Secondary Dwelling Unit"/>
    <n v="1"/>
    <s v="Friendly Area Neighbors"/>
    <n v="4237885"/>
    <n v="872997"/>
    <s v="Secondary Dwelling Unit"/>
    <m/>
    <s v="MEWS ADRIENNE C T &amp; LORNE J"/>
    <m/>
    <s v="2421 LAWRENCE ST"/>
    <x v="6"/>
    <s v="Single-family detached"/>
    <x v="0"/>
    <s v="Need to count two here, a SFD and a SDU SO THIS IS A DUPLICATE RECORD THAT I ADDED TO EXCEL ONLY AND MADE THE PROPOSED USE A SDU.."/>
    <x v="0"/>
    <m/>
  </r>
  <r>
    <n v="4688"/>
    <x v="0"/>
    <n v="7"/>
    <n v="4625"/>
    <n v="1"/>
    <d v="2007-10-30T00:00:00"/>
    <s v="Single Family Dwelling"/>
    <n v="1"/>
    <s v="Cal Young Neighborhood Association"/>
    <n v="4239479"/>
    <n v="888145"/>
    <m/>
    <m/>
    <s v="SMITH DAVID E"/>
    <m/>
    <s v="1267 CRENSHAW RD"/>
    <x v="6"/>
    <s v="Single-family detached"/>
    <x v="0"/>
    <m/>
    <x v="0"/>
    <m/>
  </r>
  <r>
    <n v="4689"/>
    <x v="0"/>
    <n v="7"/>
    <n v="4663"/>
    <n v="1"/>
    <d v="2007-10-30T00:00:00"/>
    <s v="Secondary Dwelling Unit"/>
    <n v="1"/>
    <s v="Friendly Area Neighbors"/>
    <n v="4237693"/>
    <n v="872330"/>
    <m/>
    <m/>
    <s v="LEVICK MICHAEL &amp; GUYN JAMIE"/>
    <m/>
    <s v="2535 WASHINGTON ST, Unit A"/>
    <x v="6"/>
    <s v="Single-family detached"/>
    <x v="0"/>
    <m/>
    <x v="0"/>
    <m/>
  </r>
  <r>
    <n v="4690"/>
    <x v="0"/>
    <n v="7"/>
    <n v="4699"/>
    <n v="1"/>
    <d v="2007-10-30T00:00:00"/>
    <s v="Secondary Dwelling Unit"/>
    <n v="1"/>
    <s v="Churchill Area Neighbors"/>
    <n v="4225801"/>
    <n v="876996"/>
    <m/>
    <m/>
    <s v="FOWLER-LANGSTON JUDITH A"/>
    <m/>
    <s v="1545 MISTLETOE ST, Unit A"/>
    <x v="6"/>
    <s v="Single-family detached"/>
    <x v="0"/>
    <m/>
    <x v="0"/>
    <m/>
  </r>
  <r>
    <n v="4691"/>
    <x v="0"/>
    <n v="7"/>
    <n v="4382"/>
    <n v="1"/>
    <d v="2007-11-01T00:00:00"/>
    <s v="Single Family Dwelling"/>
    <n v="1"/>
    <s v="Southeast Neighbors"/>
    <n v="4241647"/>
    <n v="861844"/>
    <m/>
    <m/>
    <s v="NEAL GLEN V &amp; MONYA M"/>
    <m/>
    <s v="4725 FOX HOLLOW RD"/>
    <x v="6"/>
    <s v="Single-family detached"/>
    <x v="0"/>
    <m/>
    <x v="0"/>
    <m/>
  </r>
  <r>
    <n v="4692"/>
    <x v="0"/>
    <n v="6"/>
    <n v="5370"/>
    <n v="1"/>
    <d v="2007-11-02T00:00:00"/>
    <s v="Single Family Dwelling"/>
    <n v="1"/>
    <s v="Unknown"/>
    <n v="4240410"/>
    <n v="856356"/>
    <m/>
    <m/>
    <s v="MADRONE ZAK &amp; SHARAH"/>
    <m/>
    <s v="32395 CLINE RD"/>
    <x v="6"/>
    <s v="Single-family detached"/>
    <x v="0"/>
    <m/>
    <x v="0"/>
    <m/>
  </r>
  <r>
    <n v="4693"/>
    <x v="0"/>
    <n v="7"/>
    <n v="4622"/>
    <n v="1"/>
    <d v="2007-11-08T00:00:00"/>
    <s v="Single Family Dwelling"/>
    <n v="1"/>
    <s v="Cal Young Neighborhood Association"/>
    <n v="4241247"/>
    <n v="889398"/>
    <m/>
    <m/>
    <s v="STEVEN W JOHNSON CONSTRUCTION INC"/>
    <m/>
    <s v="1447 NORKENZIE RD"/>
    <x v="6"/>
    <s v="Single-family detached"/>
    <x v="0"/>
    <m/>
    <x v="0"/>
    <m/>
  </r>
  <r>
    <n v="4694"/>
    <x v="0"/>
    <n v="7"/>
    <n v="5031"/>
    <n v="1"/>
    <d v="2007-11-13T00:00:00"/>
    <s v="Single Family Dwelling"/>
    <n v="1"/>
    <s v="River Road Community Organization"/>
    <n v="4224273"/>
    <n v="896411"/>
    <m/>
    <m/>
    <s v="BILL MOODY CONSTRUCTION CO LLC"/>
    <m/>
    <s v="2131 SMITHOAK ST"/>
    <x v="6"/>
    <s v="Single-family detached"/>
    <x v="0"/>
    <m/>
    <x v="0"/>
    <m/>
  </r>
  <r>
    <n v="4695"/>
    <x v="0"/>
    <n v="7"/>
    <n v="5077"/>
    <n v="1"/>
    <d v="2007-11-13T00:00:00"/>
    <s v="Single Family Dwelling"/>
    <n v="1"/>
    <s v="Santa Clara Community Organization"/>
    <n v="4223712"/>
    <n v="898242"/>
    <m/>
    <m/>
    <s v="PACIFIC CREST BUILDERS LLC"/>
    <m/>
    <s v="2476 BORDERS DR"/>
    <x v="6"/>
    <s v="Single-family detached"/>
    <x v="0"/>
    <m/>
    <x v="0"/>
    <m/>
  </r>
  <r>
    <n v="4696"/>
    <x v="0"/>
    <n v="7"/>
    <n v="3586"/>
    <n v="1"/>
    <d v="2007-11-14T00:00:00"/>
    <s v="Duplex or 2-Family Hs"/>
    <n v="2"/>
    <s v="Santa Clara Community Organization"/>
    <n v="4231485"/>
    <n v="898566"/>
    <m/>
    <m/>
    <s v="3 S ENTERPRISE INC"/>
    <m/>
    <s v="2640 GREEN VILLA LN"/>
    <x v="6"/>
    <s v="Two to four units"/>
    <x v="1"/>
    <m/>
    <x v="0"/>
    <m/>
  </r>
  <r>
    <n v="4697"/>
    <x v="0"/>
    <n v="7"/>
    <n v="3588"/>
    <n v="1"/>
    <d v="2007-11-14T00:00:00"/>
    <s v="Duplex or 2-Family Hs"/>
    <n v="2"/>
    <s v="Santa Clara Community Organization"/>
    <n v="4231485"/>
    <n v="898508"/>
    <m/>
    <m/>
    <s v="3 S ENTERPRISE INC"/>
    <m/>
    <s v="2630 GREEN VILLA LN"/>
    <x v="6"/>
    <s v="Two to four units"/>
    <x v="1"/>
    <m/>
    <x v="0"/>
    <m/>
  </r>
  <r>
    <n v="4698"/>
    <x v="0"/>
    <n v="7"/>
    <n v="5122"/>
    <n v="1"/>
    <d v="2007-11-19T00:00:00"/>
    <s v="Single Family Dwelling"/>
    <n v="1"/>
    <s v="Northeast Neighbors"/>
    <n v="4250781"/>
    <n v="894276"/>
    <m/>
    <m/>
    <s v="FUTURE B HOMES INC"/>
    <m/>
    <s v="2658 CHESAPEAKE DR"/>
    <x v="6"/>
    <s v="Single-family detached"/>
    <x v="0"/>
    <m/>
    <x v="0"/>
    <m/>
  </r>
  <r>
    <n v="4699"/>
    <x v="0"/>
    <n v="7"/>
    <n v="2940"/>
    <n v="1"/>
    <d v="2007-11-20T00:00:00"/>
    <s v="Apartment  1-4 Units"/>
    <n v="4"/>
    <s v="Jefferson Westside Neighbors"/>
    <n v="4235373"/>
    <n v="878410"/>
    <m/>
    <m/>
    <s v="TRUE NORTH INVESTMENT LLC"/>
    <m/>
    <s v="1070 W 11TH AVE"/>
    <x v="6"/>
    <s v="Two to four units"/>
    <x v="1"/>
    <m/>
    <x v="0"/>
    <m/>
  </r>
  <r>
    <n v="4700"/>
    <x v="0"/>
    <n v="7"/>
    <n v="2941"/>
    <n v="1"/>
    <d v="2007-11-20T00:00:00"/>
    <s v="Apartment  1-4 Units"/>
    <n v="4"/>
    <s v="Jefferson Westside Neighbors"/>
    <n v="4235442"/>
    <n v="878404"/>
    <m/>
    <m/>
    <s v="TRUE NORTH INVESTMENT LLC"/>
    <m/>
    <s v="1030 W 11TH AVE"/>
    <x v="6"/>
    <s v="Two to four units"/>
    <x v="1"/>
    <m/>
    <x v="0"/>
    <m/>
  </r>
  <r>
    <n v="4701"/>
    <x v="0"/>
    <n v="7"/>
    <n v="2942"/>
    <n v="1"/>
    <d v="2007-11-20T00:00:00"/>
    <s v="Apartment  1-4 Units"/>
    <n v="4"/>
    <s v="Jefferson Westside Neighbors"/>
    <n v="4235371"/>
    <n v="878330"/>
    <m/>
    <m/>
    <s v="TRUE NORTH INVESTMENT LLC"/>
    <m/>
    <s v="1060 W 11TH AVE"/>
    <x v="6"/>
    <s v="Two to four units"/>
    <x v="1"/>
    <m/>
    <x v="0"/>
    <m/>
  </r>
  <r>
    <n v="4702"/>
    <x v="0"/>
    <n v="7"/>
    <n v="2943"/>
    <n v="1"/>
    <d v="2007-11-20T00:00:00"/>
    <s v="Apartment  1-4 Units"/>
    <n v="4"/>
    <s v="Jefferson Westside Neighbors"/>
    <n v="4235438"/>
    <n v="878328"/>
    <m/>
    <m/>
    <s v="TRUE NORTH INVESTMENT LLC"/>
    <m/>
    <s v="1040 W 11TH AVE"/>
    <x v="6"/>
    <s v="Two to four units"/>
    <x v="1"/>
    <m/>
    <x v="0"/>
    <m/>
  </r>
  <r>
    <n v="4703"/>
    <x v="0"/>
    <n v="7"/>
    <n v="5351"/>
    <n v="1"/>
    <d v="2007-11-20T00:00:00"/>
    <s v="Single Family Dwelling"/>
    <n v="1"/>
    <s v="Active Bethel Citizens"/>
    <n v="4222023"/>
    <n v="889114"/>
    <m/>
    <m/>
    <s v="BREY DAVID &amp; SHANNA"/>
    <m/>
    <s v="1270 TANEY ST"/>
    <x v="6"/>
    <s v="Single-family detached"/>
    <x v="0"/>
    <m/>
    <x v="0"/>
    <m/>
  </r>
  <r>
    <n v="4704"/>
    <x v="0"/>
    <n v="7"/>
    <n v="5448"/>
    <n v="1"/>
    <d v="2007-11-21T00:00:00"/>
    <s v="Mfg Home - Not in a Park"/>
    <n v="1"/>
    <s v="Active Bethel Citizens"/>
    <n v="4214457"/>
    <n v="890602"/>
    <m/>
    <m/>
    <s v="FUQUA HOMES DESIGN CENTER"/>
    <m/>
    <s v="5270 ELK RIDGE DR"/>
    <x v="6"/>
    <s v="Single-family detached"/>
    <x v="0"/>
    <m/>
    <x v="0"/>
    <m/>
  </r>
  <r>
    <n v="4705"/>
    <x v="0"/>
    <n v="7"/>
    <n v="4543"/>
    <n v="1"/>
    <d v="2007-11-26T00:00:00"/>
    <s v="Single Family Dwelling"/>
    <n v="1"/>
    <s v="Laurel Hill Valley Citizens"/>
    <n v="4251889"/>
    <n v="872490"/>
    <m/>
    <m/>
    <s v="PATEL ALPESH &amp; KOMAL"/>
    <m/>
    <s v="2515 LAUREL HILL DR"/>
    <x v="6"/>
    <s v="Single-family detached"/>
    <x v="0"/>
    <m/>
    <x v="0"/>
    <m/>
  </r>
  <r>
    <n v="4706"/>
    <x v="0"/>
    <n v="7"/>
    <n v="4807"/>
    <n v="1"/>
    <d v="2007-11-26T00:00:00"/>
    <s v="Single Family Dwelling"/>
    <n v="1"/>
    <s v="River Road Community Organization"/>
    <n v="4232369"/>
    <n v="894917"/>
    <m/>
    <m/>
    <s v="PLANK MIKE &amp; TRACY"/>
    <m/>
    <s v="205 OWOSSO DR"/>
    <x v="6"/>
    <s v="Single-family detached"/>
    <x v="0"/>
    <m/>
    <x v="0"/>
    <m/>
  </r>
  <r>
    <n v="4707"/>
    <x v="0"/>
    <n v="7"/>
    <n v="5113"/>
    <n v="1"/>
    <d v="2007-11-26T00:00:00"/>
    <s v="Single Family Dwelling"/>
    <n v="1"/>
    <s v="Northeast Neighbors"/>
    <n v="4246410"/>
    <n v="896364"/>
    <m/>
    <m/>
    <s v="HAYDEN HOMES LLC"/>
    <m/>
    <s v="3127 MATT DR"/>
    <x v="6"/>
    <s v="Single-family detached"/>
    <x v="0"/>
    <m/>
    <x v="0"/>
    <m/>
  </r>
  <r>
    <n v="4708"/>
    <x v="0"/>
    <n v="7"/>
    <n v="303"/>
    <n v="1"/>
    <d v="2007-11-29T00:00:00"/>
    <s v="Single Family Dwelling"/>
    <n v="1"/>
    <s v="Cal Young Neighborhood Association"/>
    <n v="4240010"/>
    <n v="890015"/>
    <m/>
    <m/>
    <s v="WIRFS TOM"/>
    <m/>
    <s v="1382 BOND LN"/>
    <x v="6"/>
    <s v="Single-family detached"/>
    <x v="0"/>
    <m/>
    <x v="0"/>
    <m/>
  </r>
  <r>
    <n v="4709"/>
    <x v="0"/>
    <n v="7"/>
    <n v="2797"/>
    <n v="1"/>
    <d v="2007-11-29T00:00:00"/>
    <s v="Duplex or 2-Family Hs"/>
    <n v="2"/>
    <s v="Friendly Area Neighbors"/>
    <n v="4239769"/>
    <n v="872604"/>
    <s v="Duplex or 2-Family Hs"/>
    <m/>
    <s v="PORTLAND STREET LLC"/>
    <m/>
    <s v="2462 WILLAMETTE ALY"/>
    <x v="6"/>
    <s v="Two to four units"/>
    <x v="1"/>
    <m/>
    <x v="0"/>
    <m/>
  </r>
  <r>
    <n v="4710"/>
    <x v="0"/>
    <n v="7"/>
    <n v="5203"/>
    <n v="1"/>
    <d v="2007-12-03T00:00:00"/>
    <s v="Single Family Dwelling"/>
    <n v="1"/>
    <s v="Santa Clara Community Organization"/>
    <n v="4229172"/>
    <n v="900112"/>
    <m/>
    <m/>
    <s v="LEVIN PATRICIA A"/>
    <m/>
    <s v="137 W MYOAK DR"/>
    <x v="6"/>
    <s v="Single-family detached"/>
    <x v="0"/>
    <m/>
    <x v="0"/>
    <m/>
  </r>
  <r>
    <n v="4711"/>
    <x v="0"/>
    <n v="7"/>
    <n v="5543"/>
    <n v="1"/>
    <d v="2007-12-03T00:00:00"/>
    <s v="Single Family Dwelling"/>
    <n v="1"/>
    <s v="Northeast Neighbors"/>
    <n v="4250665"/>
    <n v="894584"/>
    <m/>
    <m/>
    <s v="CRANER BRIAN &amp; MANDI"/>
    <m/>
    <s v="3333 COOPERSTOWN AVE"/>
    <x v="6"/>
    <s v="Single-family detached"/>
    <x v="0"/>
    <m/>
    <x v="0"/>
    <m/>
  </r>
  <r>
    <n v="4712"/>
    <x v="0"/>
    <n v="7"/>
    <n v="2806"/>
    <n v="1"/>
    <d v="2007-12-04T00:00:00"/>
    <s v="Single Family Dwelling"/>
    <n v="1"/>
    <s v="Amazon Neighbors Association"/>
    <n v="4243624"/>
    <n v="870759"/>
    <m/>
    <m/>
    <s v="HAWES GEORGE"/>
    <m/>
    <s v="2790 POTTER ST"/>
    <x v="6"/>
    <s v="Single-family detached"/>
    <x v="0"/>
    <m/>
    <x v="0"/>
    <m/>
  </r>
  <r>
    <n v="4713"/>
    <x v="0"/>
    <n v="7"/>
    <n v="5021"/>
    <n v="1"/>
    <d v="2007-12-04T00:00:00"/>
    <s v="Single Family Dwelling"/>
    <n v="1"/>
    <s v="Northeast Neighbors"/>
    <n v="4250864"/>
    <n v="893714"/>
    <m/>
    <m/>
    <s v="ANSLOW &amp; DEGENEAULT"/>
    <m/>
    <s v="3352 CAPE HATTERAS DR"/>
    <x v="6"/>
    <s v="Single-family detached"/>
    <x v="0"/>
    <m/>
    <x v="0"/>
    <m/>
  </r>
  <r>
    <n v="4714"/>
    <x v="0"/>
    <n v="7"/>
    <n v="5259"/>
    <n v="1"/>
    <d v="2007-12-04T00:00:00"/>
    <s v="Single Family Dwelling"/>
    <n v="1"/>
    <s v="Active Bethel Citizens"/>
    <n v="4215422"/>
    <n v="892507"/>
    <m/>
    <m/>
    <s v="G &amp; R BUILDING CONCEPTS"/>
    <m/>
    <s v="5110 BARGER DR"/>
    <x v="6"/>
    <s v="Single-family detached"/>
    <x v="0"/>
    <m/>
    <x v="0"/>
    <m/>
  </r>
  <r>
    <n v="4715"/>
    <x v="0"/>
    <n v="7"/>
    <n v="6233"/>
    <n v="1"/>
    <d v="2007-12-12T00:00:00"/>
    <s v="Duplex or 2-Family Hs"/>
    <n v="2"/>
    <s v="Whiteaker Community Council"/>
    <n v="4236839"/>
    <n v="882794"/>
    <m/>
    <m/>
    <s v="BERG DON ANSON"/>
    <m/>
    <s v="752 CLARK ST"/>
    <x v="6"/>
    <s v="Two to four units"/>
    <x v="1"/>
    <m/>
    <x v="0"/>
    <m/>
  </r>
  <r>
    <n v="4716"/>
    <x v="0"/>
    <n v="7"/>
    <n v="304"/>
    <n v="1"/>
    <d v="2007-12-13T00:00:00"/>
    <s v="Single Family Dwelling"/>
    <n v="1"/>
    <s v="Cal Young Neighborhood Association"/>
    <n v="4240014"/>
    <n v="889934"/>
    <m/>
    <m/>
    <s v="WIRFS TOM"/>
    <m/>
    <s v="1386 BOND LN"/>
    <x v="6"/>
    <s v="Single-family detached"/>
    <x v="0"/>
    <m/>
    <x v="0"/>
    <m/>
  </r>
  <r>
    <n v="4717"/>
    <x v="0"/>
    <n v="6"/>
    <n v="5563"/>
    <n v="1"/>
    <d v="2007-12-14T00:00:00"/>
    <s v="Apartment  5-19 Units"/>
    <n v="18"/>
    <s v="Harlow Neighbors"/>
    <n v="4250641"/>
    <n v="882555"/>
    <m/>
    <s v="Peace Health"/>
    <s v="KERSEY DAVID"/>
    <m/>
    <s v="109 S GARDEN WAY"/>
    <x v="6"/>
    <s v="Five or more units"/>
    <x v="1"/>
    <m/>
    <x v="0"/>
    <m/>
  </r>
  <r>
    <n v="4718"/>
    <x v="0"/>
    <n v="6"/>
    <n v="5564"/>
    <n v="1"/>
    <d v="2007-12-14T00:00:00"/>
    <s v="Apartment  5-19 Units"/>
    <n v="18"/>
    <s v="Harlow Neighbors"/>
    <n v="4250590"/>
    <n v="882699"/>
    <m/>
    <m/>
    <s v="KERSEY DAVID"/>
    <m/>
    <s v="103 S GARDEN WAY"/>
    <x v="6"/>
    <s v="Five or more units"/>
    <x v="1"/>
    <m/>
    <x v="0"/>
    <m/>
  </r>
  <r>
    <n v="4719"/>
    <x v="0"/>
    <n v="6"/>
    <n v="5565"/>
    <n v="1"/>
    <d v="2007-12-14T00:00:00"/>
    <s v="Apartment  5-19 Units"/>
    <n v="12"/>
    <s v="Harlow Neighbors"/>
    <n v="4250612"/>
    <n v="882591"/>
    <m/>
    <m/>
    <s v="KERSEY DAVID"/>
    <m/>
    <s v="107 S GARDEN WAY"/>
    <x v="6"/>
    <s v="Five or more units"/>
    <x v="1"/>
    <m/>
    <x v="0"/>
    <m/>
  </r>
  <r>
    <n v="4720"/>
    <x v="0"/>
    <n v="6"/>
    <n v="5566"/>
    <n v="1"/>
    <d v="2007-12-14T00:00:00"/>
    <s v="Apartment  5-19 Units"/>
    <n v="12"/>
    <s v="Harlow Neighbors"/>
    <n v="4250580"/>
    <n v="882759"/>
    <m/>
    <m/>
    <s v="KERSEY DAVID"/>
    <m/>
    <s v="101 S GARDEN WAY"/>
    <x v="6"/>
    <s v="Five or more units"/>
    <x v="1"/>
    <m/>
    <x v="0"/>
    <m/>
  </r>
  <r>
    <n v="4721"/>
    <x v="0"/>
    <n v="7"/>
    <n v="5365"/>
    <n v="1"/>
    <d v="2007-12-14T00:00:00"/>
    <s v="Single Family Dwelling"/>
    <n v="1"/>
    <s v="Cal Young Neighborhood Association"/>
    <n v="4243776"/>
    <n v="886729"/>
    <m/>
    <s v="The Hawthorne"/>
    <s v="WALTER CUSTOM HOMES"/>
    <m/>
    <s v="2225 TURNBERRY CT"/>
    <x v="6"/>
    <s v="Single-family detached"/>
    <x v="0"/>
    <m/>
    <x v="0"/>
    <m/>
  </r>
  <r>
    <n v="4722"/>
    <x v="0"/>
    <n v="7"/>
    <n v="5112"/>
    <n v="1"/>
    <d v="2007-12-17T00:00:00"/>
    <s v="Single Family Dwelling"/>
    <n v="1"/>
    <s v="Northeast Neighbors"/>
    <n v="4246321"/>
    <n v="896369"/>
    <m/>
    <m/>
    <s v="HAYDEN HOMES LLC"/>
    <m/>
    <s v="3126 MATT DR"/>
    <x v="6"/>
    <s v="Single-family detached"/>
    <x v="0"/>
    <m/>
    <x v="0"/>
    <m/>
  </r>
  <r>
    <n v="4723"/>
    <x v="0"/>
    <n v="7"/>
    <n v="5886"/>
    <n v="1"/>
    <d v="2007-12-17T00:00:00"/>
    <s v="Single Family Dwelling"/>
    <n v="1"/>
    <s v="Fairmount Neighbors"/>
    <n v="4247888"/>
    <n v="875111"/>
    <m/>
    <m/>
    <s v="SCHAEFER CLARK A"/>
    <m/>
    <s v="1825 FAIRMOUNT BLVD"/>
    <x v="6"/>
    <s v="Single-family detached"/>
    <x v="0"/>
    <m/>
    <x v="0"/>
    <s v="Yes"/>
  </r>
  <r>
    <n v="4724"/>
    <x v="0"/>
    <n v="7"/>
    <n v="649"/>
    <n v="1"/>
    <d v="2007-12-18T00:00:00"/>
    <s v="Single Family Dwelling"/>
    <n v="1"/>
    <s v="Northeast Neighbors"/>
    <n v="4246711"/>
    <n v="896527"/>
    <m/>
    <m/>
    <s v="HAYDEN HOMES"/>
    <m/>
    <s v="2563 MOUNTAIN TER"/>
    <x v="6"/>
    <s v="Single-family detached"/>
    <x v="0"/>
    <m/>
    <x v="0"/>
    <m/>
  </r>
  <r>
    <n v="4725"/>
    <x v="0"/>
    <n v="7"/>
    <n v="6016"/>
    <n v="1"/>
    <d v="2007-12-21T00:00:00"/>
    <s v="Mfg Home - Not in a Park"/>
    <n v="1"/>
    <s v="Active Bethel Citizens"/>
    <n v="4214315"/>
    <n v="890983"/>
    <m/>
    <m/>
    <s v="FUQUA HOMES DESIGN CENTER"/>
    <m/>
    <s v="5321 GOLDEN EAGLE DR"/>
    <x v="6"/>
    <s v="Single-family detached"/>
    <x v="0"/>
    <m/>
    <x v="0"/>
    <m/>
  </r>
  <r>
    <n v="4726"/>
    <x v="0"/>
    <n v="7"/>
    <n v="6018"/>
    <n v="1"/>
    <d v="2007-12-21T00:00:00"/>
    <s v="Mfg Home - Not in a Park"/>
    <n v="1"/>
    <s v="Active Bethel Citizens"/>
    <n v="4214349"/>
    <n v="890848"/>
    <m/>
    <m/>
    <s v="FUQUA HOMES DESIGN CENTER"/>
    <m/>
    <s v="5318 GOLDEN EAGLE DR"/>
    <x v="6"/>
    <s v="Single-family detached"/>
    <x v="0"/>
    <m/>
    <x v="0"/>
    <m/>
  </r>
  <r>
    <n v="4727"/>
    <x v="0"/>
    <n v="7"/>
    <n v="6102"/>
    <n v="1"/>
    <d v="2007-12-21T00:00:00"/>
    <s v="Mfg Home - Not in a Park"/>
    <n v="1"/>
    <s v="Unknown"/>
    <n v="4246166"/>
    <n v="858383"/>
    <m/>
    <m/>
    <s v="CARTER MICHAEL B"/>
    <m/>
    <s v="32492 DILLARD RD"/>
    <x v="6"/>
    <s v="Single-family detached"/>
    <x v="0"/>
    <m/>
    <x v="0"/>
    <m/>
  </r>
  <r>
    <n v="4728"/>
    <x v="0"/>
    <n v="7"/>
    <n v="6020"/>
    <n v="1"/>
    <d v="2007-12-24T00:00:00"/>
    <s v="Mfg Home - Not in a Park"/>
    <n v="1"/>
    <s v="Active Bethel Citizens"/>
    <n v="4214342"/>
    <n v="890643"/>
    <m/>
    <m/>
    <s v="FUQUA HOMES DESIGN CENTER"/>
    <m/>
    <s v="5306 ELK RIDGE DR"/>
    <x v="6"/>
    <s v="Single-family detached"/>
    <x v="0"/>
    <m/>
    <x v="0"/>
    <m/>
  </r>
  <r>
    <n v="4729"/>
    <x v="0"/>
    <n v="7"/>
    <n v="6022"/>
    <n v="1"/>
    <d v="2007-12-24T00:00:00"/>
    <s v="Mfg Home - Not in a Park"/>
    <n v="1"/>
    <s v="Active Bethel Citizens"/>
    <n v="4214425"/>
    <n v="890942"/>
    <m/>
    <m/>
    <s v="FUQUA HOMES DESIGN CENTER"/>
    <m/>
    <s v="5291 GOLDEN EAGLE DR"/>
    <x v="6"/>
    <s v="Single-family detached"/>
    <x v="0"/>
    <m/>
    <x v="0"/>
    <m/>
  </r>
  <r>
    <n v="4730"/>
    <x v="0"/>
    <n v="7"/>
    <n v="6008"/>
    <n v="1"/>
    <d v="2007-12-26T00:00:00"/>
    <s v="Single Family Dwelling"/>
    <n v="1"/>
    <s v="Santa Clara Community Organization"/>
    <n v="4226792"/>
    <n v="908181"/>
    <m/>
    <m/>
    <s v="FUTURE B HOMES INC"/>
    <m/>
    <s v="102 STONEHAVEN ST"/>
    <x v="6"/>
    <s v="Single-family detached"/>
    <x v="0"/>
    <m/>
    <x v="0"/>
    <m/>
  </r>
  <r>
    <n v="4731"/>
    <x v="0"/>
    <n v="7"/>
    <n v="2705"/>
    <n v="1"/>
    <d v="2007-12-28T00:00:00"/>
    <s v="Single Family Dwelling"/>
    <n v="1"/>
    <s v="Active Bethel Citizens"/>
    <n v="4214550"/>
    <n v="885912"/>
    <m/>
    <s v="Plan 2077"/>
    <s v="J L S CUSTOM HOMES"/>
    <m/>
    <s v="5441 GOULD AVE"/>
    <x v="6"/>
    <s v="Single-family detached"/>
    <x v="0"/>
    <m/>
    <x v="0"/>
    <m/>
  </r>
  <r>
    <n v="4732"/>
    <x v="0"/>
    <n v="7"/>
    <n v="6375"/>
    <n v="1"/>
    <d v="2007-12-28T00:00:00"/>
    <s v="Single Family Dwelling"/>
    <n v="1"/>
    <s v="Active Bethel Citizens"/>
    <n v="4214474"/>
    <n v="885693"/>
    <m/>
    <s v="Plan 2162"/>
    <s v="J L S CUSTOM HOMES"/>
    <m/>
    <s v="617 ST CHARLES ST"/>
    <x v="6"/>
    <s v="Single-family detached"/>
    <x v="0"/>
    <m/>
    <x v="0"/>
    <m/>
  </r>
  <r>
    <n v="4733"/>
    <x v="0"/>
    <n v="7"/>
    <n v="5914"/>
    <n v="1"/>
    <d v="2008-01-03T00:00:00"/>
    <s v="Single Family Dwelling"/>
    <n v="1"/>
    <s v="Santa Clara Community Organization"/>
    <n v="4222253"/>
    <n v="902518"/>
    <m/>
    <m/>
    <s v="IVERSON &amp; CO INC"/>
    <m/>
    <s v="3443 CABERNET LN"/>
    <x v="7"/>
    <s v="Single-family detached"/>
    <x v="0"/>
    <m/>
    <x v="0"/>
    <m/>
  </r>
  <r>
    <n v="4734"/>
    <x v="0"/>
    <n v="7"/>
    <n v="5915"/>
    <n v="1"/>
    <d v="2008-01-03T00:00:00"/>
    <s v="Single Family Dwelling"/>
    <n v="1"/>
    <s v="Santa Clara Community Organization"/>
    <n v="4222273"/>
    <n v="902467"/>
    <m/>
    <m/>
    <s v="IVERSON &amp; CO INC"/>
    <m/>
    <s v="3429 CABERNET LN"/>
    <x v="7"/>
    <s v="Single-family detached"/>
    <x v="0"/>
    <m/>
    <x v="0"/>
    <m/>
  </r>
  <r>
    <n v="4735"/>
    <x v="0"/>
    <n v="7"/>
    <n v="5686"/>
    <n v="1"/>
    <d v="2008-01-04T00:00:00"/>
    <s v="Single Family Dwelling"/>
    <n v="1"/>
    <s v="Northeast Neighbors"/>
    <n v="4244568"/>
    <n v="899184"/>
    <m/>
    <m/>
    <s v="CHARACTER HOMES"/>
    <m/>
    <s v="2261 AVENGALE DR"/>
    <x v="7"/>
    <s v="Single-family detached"/>
    <x v="0"/>
    <m/>
    <x v="0"/>
    <m/>
  </r>
  <r>
    <n v="4736"/>
    <x v="0"/>
    <n v="7"/>
    <n v="5265"/>
    <n v="1"/>
    <d v="2008-01-09T00:00:00"/>
    <s v="Single Family Dwelling"/>
    <n v="1"/>
    <s v="Santa Clara Community Organization"/>
    <n v="4229501"/>
    <n v="900272"/>
    <m/>
    <m/>
    <s v="CHALUS VIOLET"/>
    <m/>
    <s v="2957 AVA ST"/>
    <x v="7"/>
    <s v="Single-family detached"/>
    <x v="0"/>
    <m/>
    <x v="0"/>
    <m/>
  </r>
  <r>
    <n v="4737"/>
    <x v="0"/>
    <n v="7"/>
    <n v="6074"/>
    <n v="1"/>
    <d v="2008-01-09T00:00:00"/>
    <s v="Single Family Dwelling"/>
    <n v="1"/>
    <s v="Northeast Neighbors"/>
    <n v="4246695"/>
    <n v="896418"/>
    <m/>
    <s v="Jefferson model"/>
    <s v="HAYDEN HOMES LLC"/>
    <m/>
    <s v="2575 MOUNTAIN TER"/>
    <x v="7"/>
    <s v="Single-family detached"/>
    <x v="0"/>
    <m/>
    <x v="0"/>
    <m/>
  </r>
  <r>
    <n v="4738"/>
    <x v="0"/>
    <n v="7"/>
    <n v="6075"/>
    <n v="1"/>
    <d v="2008-01-09T00:00:00"/>
    <s v="Single Family Dwelling"/>
    <n v="1"/>
    <s v="Northeast Neighbors"/>
    <n v="4246694"/>
    <n v="896378"/>
    <m/>
    <s v="Jefferson model"/>
    <s v="HAYDEN ENTERPRISES INC"/>
    <m/>
    <s v="2581 MOUNTAIN TER"/>
    <x v="7"/>
    <s v="Single-family detached"/>
    <x v="0"/>
    <m/>
    <x v="0"/>
    <m/>
  </r>
  <r>
    <n v="4739"/>
    <x v="0"/>
    <n v="7"/>
    <n v="6076"/>
    <n v="1"/>
    <d v="2008-01-09T00:00:00"/>
    <s v="Single Family Dwelling"/>
    <n v="1"/>
    <s v="Northeast Neighbors"/>
    <n v="4246691"/>
    <n v="896338"/>
    <m/>
    <s v="Honeycut model"/>
    <s v="HAYDEN HOMES LLC"/>
    <m/>
    <s v="2593 MOUNTAIN TER"/>
    <x v="7"/>
    <s v="Single-family detached"/>
    <x v="0"/>
    <m/>
    <x v="0"/>
    <m/>
  </r>
  <r>
    <n v="4740"/>
    <x v="0"/>
    <n v="7"/>
    <n v="6180"/>
    <n v="1"/>
    <d v="2008-01-09T00:00:00"/>
    <s v="Single Family Dwelling"/>
    <n v="1"/>
    <s v="Cal Young Neighborhood Association"/>
    <n v="4239659"/>
    <n v="890264"/>
    <m/>
    <m/>
    <s v="CASTRO GILBERT A"/>
    <m/>
    <s v="1621 CHASA ST"/>
    <x v="7"/>
    <s v="Single-family detached"/>
    <x v="0"/>
    <m/>
    <x v="0"/>
    <m/>
  </r>
  <r>
    <n v="4741"/>
    <x v="0"/>
    <n v="7"/>
    <n v="6263"/>
    <n v="1"/>
    <d v="2008-01-10T00:00:00"/>
    <s v="Single Family Dwelling"/>
    <n v="1"/>
    <s v="Northeast Neighbors"/>
    <n v="4243029"/>
    <n v="900641"/>
    <m/>
    <m/>
    <s v="WALTER CUSTOM HOMES"/>
    <m/>
    <s v="3940 STERLING WOODS DR"/>
    <x v="7"/>
    <s v="Single-family detached"/>
    <x v="0"/>
    <m/>
    <x v="0"/>
    <m/>
  </r>
  <r>
    <n v="4742"/>
    <x v="0"/>
    <n v="7"/>
    <n v="4217"/>
    <n v="1"/>
    <d v="2008-01-11T00:00:00"/>
    <s v="Single Family Dwelling"/>
    <n v="1"/>
    <s v="Santa Clara Community Organization"/>
    <n v="4233682"/>
    <n v="902726"/>
    <m/>
    <m/>
    <s v="CORNELIUS KEN"/>
    <m/>
    <s v="1085 RIVER LOOP 1"/>
    <x v="7"/>
    <s v="Single-family detached"/>
    <x v="0"/>
    <m/>
    <x v="0"/>
    <m/>
  </r>
  <r>
    <n v="4743"/>
    <x v="0"/>
    <n v="7"/>
    <n v="6092"/>
    <n v="1"/>
    <d v="2008-01-18T00:00:00"/>
    <s v="Single Family Dwelling"/>
    <n v="1"/>
    <s v="Santa Clara Community Organization"/>
    <n v="4226659"/>
    <n v="908186"/>
    <m/>
    <m/>
    <s v="FUTURE B HOMES INC"/>
    <m/>
    <s v="118 STONEHAVEN ST"/>
    <x v="7"/>
    <s v="Single-family detached"/>
    <x v="0"/>
    <m/>
    <x v="0"/>
    <m/>
  </r>
  <r>
    <n v="4744"/>
    <x v="0"/>
    <n v="7"/>
    <n v="6558"/>
    <n v="1"/>
    <d v="2008-01-22T00:00:00"/>
    <s v="Single Family Dwelling"/>
    <n v="1"/>
    <s v="Active Bethel Citizens"/>
    <n v="4214495"/>
    <n v="885912"/>
    <m/>
    <s v="The Fir II B"/>
    <s v="J L S CUSTOM HOMES"/>
    <m/>
    <s v="5449 GOULD AVE"/>
    <x v="7"/>
    <s v="Single-family detached"/>
    <x v="0"/>
    <m/>
    <x v="0"/>
    <m/>
  </r>
  <r>
    <n v="4745"/>
    <x v="0"/>
    <n v="7"/>
    <n v="6093"/>
    <n v="1"/>
    <d v="2008-01-23T00:00:00"/>
    <s v="Single Family Dwelling"/>
    <n v="1"/>
    <s v="Santa Clara Community Organization"/>
    <n v="4226591"/>
    <n v="908190"/>
    <m/>
    <m/>
    <s v="FUTURE B HOMES INC"/>
    <m/>
    <s v="126 STONEHAVEN ST"/>
    <x v="7"/>
    <s v="Single-family detached"/>
    <x v="0"/>
    <m/>
    <x v="0"/>
    <m/>
  </r>
  <r>
    <n v="4746"/>
    <x v="0"/>
    <n v="7"/>
    <n v="6476"/>
    <n v="1"/>
    <d v="2008-01-23T00:00:00"/>
    <s v="Single Family Dwelling"/>
    <n v="1"/>
    <s v="Santa Clara Community Organization"/>
    <n v="4231614"/>
    <n v="904824"/>
    <m/>
    <m/>
    <s v="DENN TONY &amp; ELIZABETH"/>
    <m/>
    <s v="664 RIVER LOOP 2"/>
    <x v="7"/>
    <s v="Single-family detached"/>
    <x v="0"/>
    <m/>
    <x v="0"/>
    <m/>
  </r>
  <r>
    <n v="4747"/>
    <x v="0"/>
    <n v="7"/>
    <n v="6557"/>
    <n v="1"/>
    <d v="2008-01-23T00:00:00"/>
    <s v="Single Family Dwelling"/>
    <n v="1"/>
    <s v="Active Bethel Citizens"/>
    <n v="4214477"/>
    <n v="885747"/>
    <m/>
    <s v="Plan 2513"/>
    <s v="J L S CUSTOM HOMES"/>
    <m/>
    <s v="625 ST CHARLES ST"/>
    <x v="7"/>
    <s v="Single-family detached"/>
    <x v="0"/>
    <m/>
    <x v="0"/>
    <m/>
  </r>
  <r>
    <n v="4748"/>
    <x v="0"/>
    <n v="7"/>
    <n v="4136"/>
    <n v="1"/>
    <d v="2008-01-24T00:00:00"/>
    <s v="Secondary Dwelling Unit"/>
    <n v="1"/>
    <s v="South University Neighborhood Association"/>
    <n v="4242213"/>
    <n v="874839"/>
    <m/>
    <m/>
    <s v="M ENGLAND LLC"/>
    <m/>
    <s v="1956 HILYARD ST, Unit A"/>
    <x v="7"/>
    <s v="Single-family detached"/>
    <x v="0"/>
    <m/>
    <x v="0"/>
    <s v="Yes"/>
  </r>
  <r>
    <n v="4749"/>
    <x v="0"/>
    <n v="7"/>
    <n v="6494"/>
    <n v="1"/>
    <d v="2008-01-24T00:00:00"/>
    <s v="Single Family Dwelling"/>
    <n v="1"/>
    <s v="Cal Young Neighborhood Association"/>
    <n v="4239886"/>
    <n v="888207"/>
    <m/>
    <m/>
    <s v="MOORE SUSY"/>
    <m/>
    <s v="1358 BRICKLEY RD"/>
    <x v="7"/>
    <s v="Single-family detached"/>
    <x v="0"/>
    <m/>
    <x v="0"/>
    <m/>
  </r>
  <r>
    <n v="4750"/>
    <x v="0"/>
    <n v="7"/>
    <n v="6500"/>
    <n v="1"/>
    <d v="2008-01-28T00:00:00"/>
    <s v="Single Family Dwelling"/>
    <n v="1"/>
    <s v="Churchill Area Neighbors"/>
    <n v="4228625"/>
    <n v="868632"/>
    <m/>
    <m/>
    <s v="FORSYTH SARAH &amp; WILL"/>
    <m/>
    <s v="3008 BLACKTAIL DR"/>
    <x v="7"/>
    <s v="Single-family detached"/>
    <x v="0"/>
    <m/>
    <x v="0"/>
    <m/>
  </r>
  <r>
    <n v="4751"/>
    <x v="0"/>
    <n v="8"/>
    <n v="99"/>
    <n v="1"/>
    <d v="2008-01-28T00:00:00"/>
    <s v="Single Family Dwelling"/>
    <n v="1"/>
    <s v="Santa Clara Community Organization"/>
    <n v="4225806"/>
    <n v="903507"/>
    <m/>
    <s v="The Brickley"/>
    <s v="BRIAN MURRY HOMES"/>
    <m/>
    <s v="3570 STARK ST"/>
    <x v="7"/>
    <s v="Single-family detached"/>
    <x v="0"/>
    <m/>
    <x v="0"/>
    <m/>
  </r>
  <r>
    <n v="4752"/>
    <x v="0"/>
    <n v="7"/>
    <n v="6073"/>
    <n v="1"/>
    <d v="2008-01-29T00:00:00"/>
    <s v="Single Family Dwelling"/>
    <n v="1"/>
    <s v="Northeast Neighbors"/>
    <n v="4246699"/>
    <n v="896457"/>
    <m/>
    <s v="Jefferson model"/>
    <s v="HAYDEN HOMES LLC"/>
    <m/>
    <s v="2569 MOUNTAIN TER"/>
    <x v="7"/>
    <s v="Single-family detached"/>
    <x v="0"/>
    <m/>
    <x v="0"/>
    <m/>
  </r>
  <r>
    <n v="4753"/>
    <x v="0"/>
    <n v="7"/>
    <n v="1415"/>
    <n v="1"/>
    <d v="2008-01-30T00:00:00"/>
    <s v="Single Family Dwelling"/>
    <n v="1"/>
    <s v="Active Bethel Citizens"/>
    <n v="4214438"/>
    <n v="885929"/>
    <m/>
    <s v="Plan 2694"/>
    <s v="J L S CUSTOM HOMES"/>
    <m/>
    <s v="5453 GOULD AVE"/>
    <x v="7"/>
    <s v="Single-family detached"/>
    <x v="0"/>
    <m/>
    <x v="0"/>
    <m/>
  </r>
  <r>
    <n v="4754"/>
    <x v="0"/>
    <n v="7"/>
    <n v="2706"/>
    <n v="1"/>
    <d v="2008-01-30T00:00:00"/>
    <s v="Single Family Dwelling"/>
    <n v="1"/>
    <s v="Active Bethel Citizens"/>
    <n v="4214678"/>
    <n v="885790"/>
    <m/>
    <s v="Plan 2077"/>
    <s v="J L S CUSTOM HOMES"/>
    <m/>
    <s v="657 RABER RD"/>
    <x v="7"/>
    <s v="Single-family detached"/>
    <x v="0"/>
    <m/>
    <x v="0"/>
    <m/>
  </r>
  <r>
    <n v="4755"/>
    <x v="0"/>
    <n v="7"/>
    <n v="3437"/>
    <n v="1"/>
    <d v="2008-01-31T00:00:00"/>
    <s v="Duplex or 2-Family Hs"/>
    <n v="2"/>
    <s v="Santa Clara Community Organization"/>
    <n v="4233656"/>
    <n v="902648"/>
    <m/>
    <m/>
    <s v="CORNELIUS KEN"/>
    <m/>
    <s v="1045 RIVER LOOP 1"/>
    <x v="7"/>
    <s v="Two to four units"/>
    <x v="1"/>
    <m/>
    <x v="0"/>
    <m/>
  </r>
  <r>
    <n v="4756"/>
    <x v="0"/>
    <n v="7"/>
    <n v="6007"/>
    <n v="1"/>
    <d v="2008-01-31T00:00:00"/>
    <s v="Single Family Dwelling"/>
    <n v="1"/>
    <s v="Northeast Neighbors"/>
    <n v="4242839"/>
    <n v="900639"/>
    <m/>
    <m/>
    <s v="WALTER CUSTOM HOMES"/>
    <m/>
    <s v="3960 STERLING WOODS DR"/>
    <x v="7"/>
    <s v="Single-family detached"/>
    <x v="0"/>
    <m/>
    <x v="0"/>
    <m/>
  </r>
  <r>
    <n v="4757"/>
    <x v="0"/>
    <n v="7"/>
    <n v="1692"/>
    <n v="1"/>
    <d v="2008-02-01T00:00:00"/>
    <s v="Apartment  5-19 Units"/>
    <n v="5"/>
    <s v="South University Neighborhood Association"/>
    <n v="4242548"/>
    <n v="874897"/>
    <m/>
    <m/>
    <s v="GANSEN MIKE"/>
    <m/>
    <s v="735 E 19TH ALY"/>
    <x v="7"/>
    <s v="Five or more units"/>
    <x v="1"/>
    <s v="changed proposed units to 5"/>
    <x v="1"/>
    <s v="Yes"/>
  </r>
  <r>
    <n v="4758"/>
    <x v="0"/>
    <n v="8"/>
    <n v="109"/>
    <n v="1"/>
    <d v="2008-02-01T00:00:00"/>
    <s v="Single Family Dwelling"/>
    <n v="1"/>
    <s v="Active Bethel Citizens"/>
    <n v="4217752"/>
    <n v="888161"/>
    <m/>
    <m/>
    <s v="GRASSAUER MARC"/>
    <m/>
    <s v="1010 WILLIAMS ST"/>
    <x v="7"/>
    <s v="Single-family detached"/>
    <x v="0"/>
    <m/>
    <x v="0"/>
    <m/>
  </r>
  <r>
    <n v="4759"/>
    <x v="0"/>
    <n v="8"/>
    <n v="110"/>
    <n v="1"/>
    <d v="2008-02-01T00:00:00"/>
    <s v="Single Family Dwelling"/>
    <n v="1"/>
    <s v="Active Bethel Citizens"/>
    <n v="4217756"/>
    <n v="888216"/>
    <m/>
    <m/>
    <s v="GRASSAUER MARC"/>
    <m/>
    <s v="1030 WILLIAMS ST"/>
    <x v="7"/>
    <s v="Single-family detached"/>
    <x v="0"/>
    <m/>
    <x v="0"/>
    <m/>
  </r>
  <r>
    <n v="4760"/>
    <x v="0"/>
    <n v="7"/>
    <n v="2693"/>
    <n v="1"/>
    <d v="2008-02-05T00:00:00"/>
    <s v="Single Family Dwelling"/>
    <n v="1"/>
    <s v="Cal Young Neighborhood Association"/>
    <n v="4243878"/>
    <n v="891066"/>
    <m/>
    <m/>
    <s v="HAMMER JOHN - OBSOLETE 9"/>
    <m/>
    <s v="2176 JEPPESEN ACRES RD"/>
    <x v="7"/>
    <s v="Single-family detached"/>
    <x v="0"/>
    <m/>
    <x v="0"/>
    <m/>
  </r>
  <r>
    <n v="4761"/>
    <x v="0"/>
    <n v="7"/>
    <n v="3923"/>
    <n v="1"/>
    <d v="2008-02-06T00:00:00"/>
    <s v="Single Family Dwelling"/>
    <n v="1"/>
    <s v="Churchill Area Neighbors"/>
    <n v="4221057"/>
    <n v="872322"/>
    <m/>
    <m/>
    <s v="CASCADE CONTRACTING"/>
    <m/>
    <s v="2576 ROYALANN LN"/>
    <x v="7"/>
    <s v="Single-family detached"/>
    <x v="0"/>
    <m/>
    <x v="0"/>
    <m/>
  </r>
  <r>
    <n v="4762"/>
    <x v="0"/>
    <n v="7"/>
    <n v="6554"/>
    <n v="1"/>
    <d v="2008-02-07T00:00:00"/>
    <s v="Single Family Dwelling"/>
    <n v="1"/>
    <s v="Santa Clara Community Organization"/>
    <n v="4223874"/>
    <n v="901549"/>
    <m/>
    <m/>
    <s v="HOOVER MICK"/>
    <m/>
    <s v="3241 ARROWHEAD ST"/>
    <x v="7"/>
    <s v="Single-family detached"/>
    <x v="0"/>
    <m/>
    <x v="0"/>
    <m/>
  </r>
  <r>
    <n v="4763"/>
    <x v="0"/>
    <n v="8"/>
    <n v="229"/>
    <n v="1"/>
    <d v="2008-02-08T00:00:00"/>
    <s v="Mfg Home - Not in a Park"/>
    <n v="1"/>
    <s v="Trainsong Neighbors"/>
    <n v="4228422"/>
    <n v="885449"/>
    <m/>
    <m/>
    <s v="GIOVANNI IACHELLO"/>
    <m/>
    <s v="390 WILKIE ST"/>
    <x v="7"/>
    <s v="Single-family detached"/>
    <x v="0"/>
    <m/>
    <x v="0"/>
    <m/>
  </r>
  <r>
    <n v="4764"/>
    <x v="0"/>
    <n v="7"/>
    <n v="3962"/>
    <n v="1"/>
    <d v="2008-02-12T00:00:00"/>
    <s v="Single Family Dwelling"/>
    <n v="1"/>
    <s v="Active Bethel Citizens"/>
    <n v="4214558"/>
    <n v="885802"/>
    <m/>
    <s v="The Fir II B"/>
    <s v="J L S CUSTOM HOMES"/>
    <m/>
    <s v="646 RABER RD"/>
    <x v="7"/>
    <s v="Single-family detached"/>
    <x v="0"/>
    <m/>
    <x v="0"/>
    <m/>
  </r>
  <r>
    <n v="4765"/>
    <x v="0"/>
    <n v="8"/>
    <n v="333"/>
    <n v="1"/>
    <d v="2008-02-12T00:00:00"/>
    <s v="Mfg Home Park or Court"/>
    <n v="1"/>
    <s v="Active Bethel Citizens"/>
    <n v="4214602"/>
    <n v="890907"/>
    <m/>
    <m/>
    <s v="FUQUA HOMES DESIGN CENTER"/>
    <m/>
    <s v="5239 GOLDEN EAGLE DR"/>
    <x v="7"/>
    <s v="Single-family detached"/>
    <x v="0"/>
    <m/>
    <x v="0"/>
    <m/>
  </r>
  <r>
    <n v="4766"/>
    <x v="0"/>
    <n v="8"/>
    <n v="335"/>
    <n v="1"/>
    <d v="2008-02-12T00:00:00"/>
    <s v="Mfg Home Park or Court"/>
    <n v="1"/>
    <s v="Active Bethel Citizens"/>
    <n v="4214105"/>
    <n v="890781"/>
    <m/>
    <m/>
    <s v="FUQUA HOMES DESIGN CENTER"/>
    <m/>
    <s v="5320 OLYMPIC CIR"/>
    <x v="7"/>
    <s v="Single-family detached"/>
    <x v="0"/>
    <m/>
    <x v="0"/>
    <m/>
  </r>
  <r>
    <n v="4767"/>
    <x v="0"/>
    <n v="7"/>
    <n v="5898"/>
    <n v="1"/>
    <d v="2008-02-13T00:00:00"/>
    <s v="Condo, Row or Townhouse"/>
    <n v="9"/>
    <s v="West University Neighbors"/>
    <n v="4241734"/>
    <n v="876974"/>
    <m/>
    <m/>
    <s v="NEAL DAN E"/>
    <s v="STEELHEAD TOWNHOUSE APARTMENTS"/>
    <s v="540 E 14TH AVE"/>
    <x v="7"/>
    <s v="Single-family attached"/>
    <x v="1"/>
    <m/>
    <x v="1"/>
    <s v="Yes"/>
  </r>
  <r>
    <n v="4768"/>
    <x v="0"/>
    <n v="7"/>
    <n v="6553"/>
    <n v="1"/>
    <d v="2008-02-13T00:00:00"/>
    <s v="Single Family Dwelling"/>
    <n v="1"/>
    <s v="Santa Clara Community Organization"/>
    <n v="4228552"/>
    <n v="900300"/>
    <m/>
    <m/>
    <s v="HOSKINSON JEFFREY JOHN &amp; FLO"/>
    <m/>
    <s v="3000 MEMORY LN"/>
    <x v="7"/>
    <s v="Single-family detached"/>
    <x v="0"/>
    <m/>
    <x v="0"/>
    <m/>
  </r>
  <r>
    <n v="4769"/>
    <x v="0"/>
    <n v="8"/>
    <n v="126"/>
    <n v="1"/>
    <d v="2008-02-14T00:00:00"/>
    <s v="Single Family Dwelling"/>
    <n v="1"/>
    <s v="Active Bethel Citizens"/>
    <n v="4223072"/>
    <n v="892082"/>
    <m/>
    <m/>
    <s v="BRAUN CHRIS &amp; JENNIFER"/>
    <m/>
    <s v="3762 BARGER DR"/>
    <x v="7"/>
    <s v="Single-family detached"/>
    <x v="0"/>
    <m/>
    <x v="0"/>
    <m/>
  </r>
  <r>
    <n v="4770"/>
    <x v="0"/>
    <n v="8"/>
    <n v="164"/>
    <n v="1"/>
    <d v="2008-02-14T00:00:00"/>
    <s v="Single Family Dwelling"/>
    <n v="1"/>
    <s v="Northeast Neighbors"/>
    <n v="4244082"/>
    <n v="898779"/>
    <m/>
    <m/>
    <s v="CASTRO CUSTOM HOMES"/>
    <m/>
    <s v="3515 WALTON LN"/>
    <x v="7"/>
    <s v="Single-family detached"/>
    <x v="0"/>
    <m/>
    <x v="0"/>
    <m/>
  </r>
  <r>
    <n v="4771"/>
    <x v="0"/>
    <n v="8"/>
    <n v="628"/>
    <n v="1"/>
    <d v="2008-02-14T00:00:00"/>
    <s v="Mfg Home Park or Court"/>
    <n v="1"/>
    <s v="Active Bethel Citizens"/>
    <n v="4222359"/>
    <n v="885125"/>
    <m/>
    <m/>
    <s v="BROOKDALE LLC"/>
    <s v="MORRISON GLEN / SORENSON LOUISE"/>
    <s v="3868 ALBAN ST, Unit 26"/>
    <x v="7"/>
    <s v="Single-family detached"/>
    <x v="0"/>
    <m/>
    <x v="0"/>
    <m/>
  </r>
  <r>
    <n v="4772"/>
    <x v="0"/>
    <n v="7"/>
    <n v="5343"/>
    <n v="1"/>
    <d v="2008-02-15T00:00:00"/>
    <s v="Single Family Dwelling"/>
    <n v="1"/>
    <s v="Harlow Neighbors"/>
    <n v="4250313"/>
    <n v="887183"/>
    <m/>
    <m/>
    <s v="MCBETH BUILDERS INC"/>
    <m/>
    <s v="920 ARCADIA DR"/>
    <x v="7"/>
    <s v="Single-family detached"/>
    <x v="0"/>
    <m/>
    <x v="0"/>
    <m/>
  </r>
  <r>
    <n v="4773"/>
    <x v="0"/>
    <n v="7"/>
    <n v="5344"/>
    <n v="1"/>
    <d v="2008-02-15T00:00:00"/>
    <s v="Single Family Dwelling"/>
    <n v="1"/>
    <s v="Harlow Neighbors"/>
    <n v="4250236"/>
    <n v="887224"/>
    <m/>
    <m/>
    <s v="MCBETH BUILDERS INC"/>
    <m/>
    <s v="990 ARCADIA DR"/>
    <x v="7"/>
    <s v="Single-family detached"/>
    <x v="0"/>
    <m/>
    <x v="0"/>
    <m/>
  </r>
  <r>
    <n v="4774"/>
    <x v="0"/>
    <n v="8"/>
    <n v="127"/>
    <n v="1"/>
    <d v="2008-02-15T00:00:00"/>
    <s v="Single Family Dwelling"/>
    <n v="1"/>
    <s v="Active Bethel Citizens"/>
    <n v="4223078"/>
    <n v="892147"/>
    <m/>
    <m/>
    <s v="BRAUN CHRIS &amp; JENNIFER"/>
    <m/>
    <s v="3764 BARGER DR"/>
    <x v="7"/>
    <s v="Single-family detached"/>
    <x v="0"/>
    <m/>
    <x v="0"/>
    <m/>
  </r>
  <r>
    <n v="4775"/>
    <x v="0"/>
    <n v="8"/>
    <n v="275"/>
    <n v="1"/>
    <d v="2008-02-15T00:00:00"/>
    <s v="Mfg Home - Not in a Park"/>
    <n v="1"/>
    <s v="Active Bethel Citizens"/>
    <n v="4214293"/>
    <n v="890866"/>
    <m/>
    <s v="West Eugene Village"/>
    <s v="FUQUA HOMES DESIGN CENTER"/>
    <m/>
    <s v="5326 GOLDEN EAGLE DR"/>
    <x v="7"/>
    <s v="Single-family detached"/>
    <x v="0"/>
    <m/>
    <x v="0"/>
    <m/>
  </r>
  <r>
    <n v="4776"/>
    <x v="0"/>
    <n v="8"/>
    <n v="277"/>
    <n v="1"/>
    <d v="2008-02-15T00:00:00"/>
    <s v="Mfg Home - Not in a Park"/>
    <n v="1"/>
    <s v="Active Bethel Citizens"/>
    <n v="4214154"/>
    <n v="890999"/>
    <m/>
    <s v="West Eugene Village"/>
    <s v="FUQUA HOMES DESIGN CENTER"/>
    <m/>
    <s v="5369 GOLDEN EAGLE DR"/>
    <x v="7"/>
    <s v="Single-family detached"/>
    <x v="0"/>
    <m/>
    <x v="0"/>
    <m/>
  </r>
  <r>
    <n v="4777"/>
    <x v="0"/>
    <n v="8"/>
    <n v="279"/>
    <n v="1"/>
    <d v="2008-02-15T00:00:00"/>
    <s v="Mfg Home - Not in a Park"/>
    <n v="1"/>
    <s v="Active Bethel Citizens"/>
    <n v="4214288"/>
    <n v="890780"/>
    <m/>
    <s v="West Eugene Village"/>
    <s v="FUQUA HOMES DESIGN CENTER"/>
    <m/>
    <s v="5327 ELK RIDGE DR"/>
    <x v="7"/>
    <s v="Single-family detached"/>
    <x v="0"/>
    <m/>
    <x v="0"/>
    <m/>
  </r>
  <r>
    <n v="4778"/>
    <x v="0"/>
    <n v="7"/>
    <n v="6050"/>
    <n v="1"/>
    <d v="2008-02-20T00:00:00"/>
    <s v="Single Family Dwelling"/>
    <n v="1"/>
    <s v="Santa Clara Community Organization"/>
    <n v="4228242"/>
    <n v="906710"/>
    <m/>
    <m/>
    <s v="WELLS RICK"/>
    <m/>
    <s v="83 SPRING CREEK DR"/>
    <x v="7"/>
    <s v="Single-family detached"/>
    <x v="0"/>
    <m/>
    <x v="0"/>
    <m/>
  </r>
  <r>
    <n v="4779"/>
    <x v="0"/>
    <n v="8"/>
    <n v="97"/>
    <n v="1"/>
    <d v="2008-02-21T00:00:00"/>
    <s v="Single Family Dwelling"/>
    <n v="1"/>
    <s v="Santa Clara Community Organization"/>
    <n v="4225800"/>
    <n v="903441"/>
    <m/>
    <m/>
    <s v="BRIAN MURRY CONSTRUCTION LLC"/>
    <m/>
    <s v="3560 STARK ST"/>
    <x v="7"/>
    <s v="Single-family detached"/>
    <x v="0"/>
    <m/>
    <x v="0"/>
    <m/>
  </r>
  <r>
    <n v="4780"/>
    <x v="0"/>
    <n v="7"/>
    <n v="5330"/>
    <n v="1"/>
    <d v="2008-02-22T00:00:00"/>
    <s v="Single Family Dwelling"/>
    <n v="1"/>
    <s v="Southeast Neighbors"/>
    <n v="4243992"/>
    <n v="866468"/>
    <m/>
    <m/>
    <s v="EPPLE JUAN ARMONDO &amp; ALICIA"/>
    <m/>
    <s v="3734 POTTER ST"/>
    <x v="7"/>
    <s v="Single-family detached"/>
    <x v="0"/>
    <m/>
    <x v="0"/>
    <m/>
  </r>
  <r>
    <n v="4781"/>
    <x v="0"/>
    <n v="8"/>
    <n v="363"/>
    <n v="1"/>
    <d v="2008-02-22T00:00:00"/>
    <s v="Single Family Dwelling"/>
    <n v="1"/>
    <s v="Northeast Neighbors"/>
    <n v="4251092"/>
    <n v="894688"/>
    <m/>
    <m/>
    <s v="ANSLOW &amp; DEGENEAULT--DUPLICATE"/>
    <m/>
    <s v="2677 VALLEY FORGE DR"/>
    <x v="7"/>
    <s v="Single-family detached"/>
    <x v="0"/>
    <m/>
    <x v="0"/>
    <m/>
  </r>
  <r>
    <n v="4782"/>
    <x v="0"/>
    <n v="7"/>
    <n v="5726"/>
    <n v="1"/>
    <d v="2008-02-26T00:00:00"/>
    <s v="Single Family Dwelling"/>
    <n v="1"/>
    <s v="Cal Young Neighborhood Association"/>
    <n v="4243888"/>
    <n v="891144"/>
    <m/>
    <m/>
    <s v="QUALITY HOMES"/>
    <m/>
    <s v="2178 JEPPESEN ACRES RD"/>
    <x v="7"/>
    <s v="Single-family detached"/>
    <x v="0"/>
    <m/>
    <x v="0"/>
    <m/>
  </r>
  <r>
    <n v="4783"/>
    <x v="0"/>
    <n v="7"/>
    <n v="5903"/>
    <n v="1"/>
    <d v="2008-02-26T00:00:00"/>
    <s v="Condo, Row or Townhouse"/>
    <n v="1"/>
    <s v="Harlow Neighbors"/>
    <n v="4250733"/>
    <n v="881316"/>
    <m/>
    <s v="Scheme E - Plymouth Rock Maste"/>
    <s v="RUHOFF HOMEBUILDERS INC"/>
    <m/>
    <s v="370 ELLIE LN"/>
    <x v="7"/>
    <s v="Single-family attached"/>
    <x v="1"/>
    <m/>
    <x v="0"/>
    <m/>
  </r>
  <r>
    <n v="4784"/>
    <x v="0"/>
    <n v="7"/>
    <n v="5622"/>
    <n v="1"/>
    <d v="2008-02-27T00:00:00"/>
    <s v="Condo, Row or Townhouse"/>
    <n v="1"/>
    <s v="Harlow Neighbors"/>
    <n v="4250826"/>
    <n v="881167"/>
    <m/>
    <s v="Scheme A - Dominique"/>
    <s v="WASHINGTON FEDERAL SAVINGS"/>
    <m/>
    <s v="395 ELLIE LN"/>
    <x v="7"/>
    <s v="Single-family attached"/>
    <x v="1"/>
    <s v="Attached on own lot. Changed proposed BPR code from SFD to condo, row or townhouse."/>
    <x v="0"/>
    <m/>
  </r>
  <r>
    <n v="4785"/>
    <x v="0"/>
    <n v="7"/>
    <n v="5901"/>
    <n v="1"/>
    <d v="2008-02-28T00:00:00"/>
    <s v="Condo, Row or Townhouse"/>
    <n v="1"/>
    <s v="Harlow Neighbors"/>
    <n v="4250735"/>
    <n v="881380"/>
    <m/>
    <s v="Scheme D - Camona Master Plan"/>
    <s v="RUHOFF HOMEBUILDERS INC"/>
    <m/>
    <s v="350 ELLIE LN"/>
    <x v="7"/>
    <s v="Single-family attached"/>
    <x v="1"/>
    <m/>
    <x v="0"/>
    <m/>
  </r>
  <r>
    <n v="4786"/>
    <x v="0"/>
    <n v="7"/>
    <n v="5626"/>
    <n v="1"/>
    <d v="2008-02-29T00:00:00"/>
    <s v="Condo, Row or Townhouse"/>
    <n v="1"/>
    <s v="Harlow Neighbors"/>
    <n v="4250834"/>
    <n v="881256"/>
    <m/>
    <s v="Scheme B - New Hampshire"/>
    <s v="WASHINGTON FEDERAL SAVINGS"/>
    <m/>
    <s v="375 ELLIE LN"/>
    <x v="7"/>
    <s v="Single-family attached"/>
    <x v="1"/>
    <m/>
    <x v="0"/>
    <m/>
  </r>
  <r>
    <n v="4787"/>
    <x v="0"/>
    <n v="7"/>
    <n v="5631"/>
    <n v="1"/>
    <d v="2008-02-29T00:00:00"/>
    <s v="Condo, Row or Townhouse"/>
    <n v="1"/>
    <s v="Harlow Neighbors"/>
    <n v="4250824"/>
    <n v="881320"/>
    <m/>
    <s v="Wyandotte Scheme C"/>
    <s v="WASHINGTON FEDERAL SAVINGS"/>
    <m/>
    <s v="365 ELLIE LN"/>
    <x v="7"/>
    <s v="Single-family attached"/>
    <x v="1"/>
    <m/>
    <x v="0"/>
    <m/>
  </r>
  <r>
    <n v="4788"/>
    <x v="0"/>
    <n v="8"/>
    <n v="136"/>
    <n v="1"/>
    <d v="2008-02-29T00:00:00"/>
    <s v="Single Family Dwelling"/>
    <n v="1"/>
    <s v="Active Bethel Citizens"/>
    <n v="4215335"/>
    <n v="892505"/>
    <m/>
    <m/>
    <s v="G &amp; R BUILDING CONCEPTS"/>
    <m/>
    <s v="5160 BARGER DR"/>
    <x v="7"/>
    <s v="Single-family detached"/>
    <x v="0"/>
    <m/>
    <x v="0"/>
    <m/>
  </r>
  <r>
    <n v="4789"/>
    <x v="0"/>
    <n v="8"/>
    <n v="540"/>
    <n v="1"/>
    <d v="2008-03-05T00:00:00"/>
    <s v="Single Family Dwelling"/>
    <n v="1"/>
    <s v="Cal Young Neighborhood Association"/>
    <n v="4239585"/>
    <n v="890259"/>
    <m/>
    <m/>
    <s v="CASTRO GILBERT A"/>
    <m/>
    <s v="1617 CHASA ST"/>
    <x v="7"/>
    <s v="Single-family detached"/>
    <x v="0"/>
    <m/>
    <x v="0"/>
    <m/>
  </r>
  <r>
    <n v="4790"/>
    <x v="0"/>
    <n v="7"/>
    <n v="6580"/>
    <n v="1"/>
    <d v="2008-03-07T00:00:00"/>
    <s v="Single Family Dwelling"/>
    <n v="1"/>
    <s v="Jefferson Westside Neighbors"/>
    <n v="4236241"/>
    <n v="878306"/>
    <m/>
    <m/>
    <s v="PANKALLA MARK"/>
    <m/>
    <s v="853 W 11TH ALY"/>
    <x v="7"/>
    <s v="Single-family detached"/>
    <x v="0"/>
    <m/>
    <x v="0"/>
    <m/>
  </r>
  <r>
    <n v="4791"/>
    <x v="0"/>
    <n v="8"/>
    <n v="689"/>
    <n v="1"/>
    <d v="2008-03-10T00:00:00"/>
    <s v="Secondary Dwelling Unit"/>
    <n v="1"/>
    <s v="Friendly Area Neighbors"/>
    <n v="4238927"/>
    <n v="871615"/>
    <m/>
    <m/>
    <s v="HEINICKE-MOTSCH KAREN"/>
    <m/>
    <s v="95 W 27TH AVE, Unit A"/>
    <x v="7"/>
    <s v="Single-family detached"/>
    <x v="0"/>
    <m/>
    <x v="0"/>
    <m/>
  </r>
  <r>
    <n v="4792"/>
    <x v="0"/>
    <n v="8"/>
    <n v="798"/>
    <n v="1"/>
    <d v="2008-03-10T00:00:00"/>
    <s v="Mfg Home - Not in a Park"/>
    <n v="1"/>
    <s v="Active Bethel Citizens"/>
    <n v="4218392"/>
    <n v="895014"/>
    <m/>
    <m/>
    <s v="GARCIA MARIA"/>
    <m/>
    <s v="4474 JESSEN DR"/>
    <x v="7"/>
    <s v="Single-family detached"/>
    <x v="0"/>
    <m/>
    <x v="0"/>
    <m/>
  </r>
  <r>
    <n v="4793"/>
    <x v="0"/>
    <n v="7"/>
    <n v="3840"/>
    <n v="1"/>
    <d v="2008-03-11T00:00:00"/>
    <s v="Single Family Dwelling"/>
    <n v="1"/>
    <s v="Harlow Neighbors"/>
    <n v="4249364"/>
    <n v="885072"/>
    <m/>
    <m/>
    <s v="ADKINS MARK L"/>
    <m/>
    <s v="510 HONEYSUCKLE LN"/>
    <x v="7"/>
    <s v="Single-family detached"/>
    <x v="0"/>
    <m/>
    <x v="0"/>
    <m/>
  </r>
  <r>
    <n v="4794"/>
    <x v="0"/>
    <n v="8"/>
    <n v="330"/>
    <n v="1"/>
    <d v="2008-03-11T00:00:00"/>
    <s v="Single Family Dwelling"/>
    <n v="1"/>
    <s v="Churchill Area Neighbors"/>
    <n v="4224130"/>
    <n v="868804"/>
    <m/>
    <m/>
    <s v="JENNINGS BRYCE &amp; SHERYL"/>
    <m/>
    <s v="3454 TIMBERBROOK WAY"/>
    <x v="7"/>
    <s v="Single-family detached"/>
    <x v="0"/>
    <m/>
    <x v="0"/>
    <m/>
  </r>
  <r>
    <n v="4795"/>
    <x v="0"/>
    <n v="7"/>
    <n v="1414"/>
    <n v="1"/>
    <d v="2008-03-14T00:00:00"/>
    <s v="Single Family Dwelling"/>
    <n v="1"/>
    <s v="Active Bethel Citizens"/>
    <n v="4214680"/>
    <n v="885685"/>
    <m/>
    <s v="Plan 2694"/>
    <s v="J L S CUSTOM HOMES"/>
    <m/>
    <s v="623 RABER RD"/>
    <x v="7"/>
    <s v="Single-family detached"/>
    <x v="0"/>
    <m/>
    <x v="0"/>
    <m/>
  </r>
  <r>
    <n v="4796"/>
    <x v="0"/>
    <n v="7"/>
    <n v="3839"/>
    <n v="1"/>
    <d v="2008-03-18T00:00:00"/>
    <s v="Single Family Dwelling"/>
    <n v="1"/>
    <s v="Harlow Neighbors"/>
    <n v="4249426"/>
    <n v="885063"/>
    <m/>
    <m/>
    <s v="ADKINS MARK L"/>
    <m/>
    <s v="508 HONEYSUCKLE LN"/>
    <x v="7"/>
    <s v="Single-family detached"/>
    <x v="0"/>
    <m/>
    <x v="0"/>
    <m/>
  </r>
  <r>
    <n v="4797"/>
    <x v="0"/>
    <n v="8"/>
    <n v="759"/>
    <n v="1"/>
    <d v="2008-03-18T00:00:00"/>
    <s v="Single Family Dwelling"/>
    <n v="1"/>
    <s v="Southeast Neighbors"/>
    <n v="4246680"/>
    <n v="863984"/>
    <m/>
    <m/>
    <s v="CODDING CASEY"/>
    <m/>
    <s v="4219 WENDELL LN"/>
    <x v="7"/>
    <s v="Single-family detached"/>
    <x v="0"/>
    <m/>
    <x v="0"/>
    <m/>
  </r>
  <r>
    <n v="4798"/>
    <x v="0"/>
    <n v="8"/>
    <n v="701"/>
    <n v="1"/>
    <d v="2008-03-19T00:00:00"/>
    <s v="Single Family Dwelling"/>
    <n v="1"/>
    <s v="Southeast Neighbors"/>
    <n v="4246028"/>
    <n v="866258"/>
    <m/>
    <m/>
    <s v="BAR LEV PELED Y &amp; CHELLAE B"/>
    <m/>
    <s v="3727 VINE MAPLE ST"/>
    <x v="7"/>
    <s v="Single-family detached"/>
    <x v="0"/>
    <m/>
    <x v="0"/>
    <m/>
  </r>
  <r>
    <n v="4799"/>
    <x v="0"/>
    <n v="8"/>
    <n v="115"/>
    <n v="1"/>
    <d v="2008-03-20T00:00:00"/>
    <s v="Single Family Dwelling"/>
    <n v="1"/>
    <s v="Cal Young Neighborhood Association"/>
    <n v="4241108"/>
    <n v="889406"/>
    <m/>
    <m/>
    <s v="STEVEN W JOHNSON CONSTRUCTION INC"/>
    <m/>
    <s v="1435 NORKENZIE RD"/>
    <x v="7"/>
    <s v="Single-family detached"/>
    <x v="0"/>
    <m/>
    <x v="0"/>
    <m/>
  </r>
  <r>
    <n v="4800"/>
    <x v="0"/>
    <n v="8"/>
    <n v="116"/>
    <n v="1"/>
    <d v="2008-03-20T00:00:00"/>
    <s v="Single Family Dwelling"/>
    <n v="1"/>
    <s v="Cal Young Neighborhood Association"/>
    <n v="4241184"/>
    <n v="889401"/>
    <m/>
    <m/>
    <s v="STEVEN W JOHNSON CONSTRUCTION INC"/>
    <m/>
    <s v="1441 NORKENZIE RD"/>
    <x v="7"/>
    <s v="Single-family detached"/>
    <x v="0"/>
    <m/>
    <x v="0"/>
    <m/>
  </r>
  <r>
    <n v="4801"/>
    <x v="0"/>
    <n v="8"/>
    <n v="770"/>
    <n v="1"/>
    <d v="2008-03-21T00:00:00"/>
    <s v="Single Family Dwelling"/>
    <n v="1"/>
    <s v="Harlow Neighbors"/>
    <n v="4250278"/>
    <n v="888865"/>
    <m/>
    <m/>
    <s v="MELTEBEKE CONSTRUCTION DBA"/>
    <m/>
    <s v="1240 REGENCY DR"/>
    <x v="7"/>
    <s v="Single-family detached"/>
    <x v="0"/>
    <m/>
    <x v="0"/>
    <m/>
  </r>
  <r>
    <n v="4802"/>
    <x v="0"/>
    <n v="7"/>
    <n v="6502"/>
    <n v="1"/>
    <d v="2008-03-25T00:00:00"/>
    <s v="Single Family Dwelling"/>
    <n v="1"/>
    <s v="Crest Drive Citizens Association"/>
    <n v="4236171"/>
    <n v="865896"/>
    <m/>
    <m/>
    <s v="KNUDTSON DEAN &amp; JOY"/>
    <m/>
    <s v="3882 MONROE ST"/>
    <x v="7"/>
    <s v="Single-family detached"/>
    <x v="0"/>
    <m/>
    <x v="0"/>
    <m/>
  </r>
  <r>
    <n v="4803"/>
    <x v="0"/>
    <n v="8"/>
    <n v="564"/>
    <n v="1"/>
    <d v="2008-03-25T00:00:00"/>
    <s v="Single Family Dwelling"/>
    <n v="1"/>
    <s v="Northeast Neighbors"/>
    <n v="4251199"/>
    <n v="893703"/>
    <m/>
    <m/>
    <s v="FUTURE B HOMES INC"/>
    <m/>
    <s v="3382 CAPE HATTERAS DR"/>
    <x v="7"/>
    <s v="Single-family detached"/>
    <x v="0"/>
    <m/>
    <x v="0"/>
    <m/>
  </r>
  <r>
    <n v="4804"/>
    <x v="0"/>
    <n v="8"/>
    <n v="775"/>
    <n v="1"/>
    <d v="2008-03-25T00:00:00"/>
    <s v="Mfg Home - Not in a Park"/>
    <n v="1"/>
    <s v="Active Bethel Citizens"/>
    <n v="4214233"/>
    <n v="890871"/>
    <m/>
    <m/>
    <s v="FUQUA HOMES DESIGN CENTER"/>
    <m/>
    <s v="5340 GOLDEN EAGLE DR"/>
    <x v="7"/>
    <s v="Single-family detached"/>
    <x v="0"/>
    <m/>
    <x v="0"/>
    <m/>
  </r>
  <r>
    <n v="4805"/>
    <x v="0"/>
    <n v="8"/>
    <n v="777"/>
    <n v="1"/>
    <d v="2008-03-25T00:00:00"/>
    <s v="Mfg Home - Not in a Park"/>
    <n v="1"/>
    <s v="Active Bethel Citizens"/>
    <n v="4214486"/>
    <n v="890923"/>
    <m/>
    <m/>
    <s v="FUQUA HOMES DESIGN CENTER"/>
    <m/>
    <s v="5277 GOLDEN EAGLE DR"/>
    <x v="7"/>
    <s v="Single-family detached"/>
    <x v="0"/>
    <m/>
    <x v="0"/>
    <m/>
  </r>
  <r>
    <n v="4806"/>
    <x v="0"/>
    <n v="7"/>
    <n v="3841"/>
    <n v="1"/>
    <d v="2008-03-27T00:00:00"/>
    <s v="Single Family Dwelling"/>
    <n v="1"/>
    <s v="Harlow Neighbors"/>
    <n v="4249300"/>
    <n v="885076"/>
    <m/>
    <m/>
    <s v="ADKINS MARK L"/>
    <m/>
    <s v="514 HONEYSUCKLE LN"/>
    <x v="7"/>
    <s v="Single-family detached"/>
    <x v="0"/>
    <m/>
    <x v="0"/>
    <m/>
  </r>
  <r>
    <n v="4807"/>
    <x v="0"/>
    <n v="8"/>
    <n v="419"/>
    <n v="1"/>
    <d v="2008-03-28T00:00:00"/>
    <s v="Single Family Dwelling"/>
    <n v="1"/>
    <s v="Crest Drive Citizens Association"/>
    <n v="4236146"/>
    <n v="867735"/>
    <m/>
    <m/>
    <s v="KNODE KIPP"/>
    <m/>
    <s v="887 W 35TH PL"/>
    <x v="7"/>
    <s v="Single-family detached"/>
    <x v="0"/>
    <m/>
    <x v="0"/>
    <m/>
  </r>
  <r>
    <n v="4808"/>
    <x v="0"/>
    <n v="8"/>
    <n v="1022"/>
    <n v="1"/>
    <d v="2008-03-31T00:00:00"/>
    <s v="Single Family Dwelling"/>
    <n v="1"/>
    <s v="Whiteaker Community Council"/>
    <n v="4235347"/>
    <n v="883797"/>
    <m/>
    <m/>
    <s v="MCK TRUST"/>
    <m/>
    <s v="229 N GRAND ST"/>
    <x v="7"/>
    <s v="Single-family detached"/>
    <x v="0"/>
    <s v="New SFD, just second unit on lot (not a duplex)"/>
    <x v="0"/>
    <m/>
  </r>
  <r>
    <n v="4809"/>
    <x v="0"/>
    <n v="8"/>
    <n v="899"/>
    <n v="1"/>
    <d v="2008-04-01T00:00:00"/>
    <s v="Single Family Dwelling"/>
    <n v="1"/>
    <s v="Active Bethel Citizens"/>
    <n v="4212359"/>
    <n v="892097"/>
    <m/>
    <s v="Ozzie-2"/>
    <s v="SEERY JESSE"/>
    <m/>
    <s v="1864 HEATH DR"/>
    <x v="7"/>
    <s v="Single-family detached"/>
    <x v="0"/>
    <m/>
    <x v="0"/>
    <m/>
  </r>
  <r>
    <n v="4810"/>
    <x v="0"/>
    <n v="8"/>
    <n v="900"/>
    <n v="1"/>
    <d v="2008-04-01T00:00:00"/>
    <s v="Single Family Dwelling"/>
    <n v="1"/>
    <s v="Active Bethel Citizens"/>
    <n v="4212359"/>
    <n v="892179"/>
    <m/>
    <s v="Ozzie 2"/>
    <s v="SEERY JESSE"/>
    <m/>
    <s v="1888 HEATH DR"/>
    <x v="7"/>
    <s v="Single-family detached"/>
    <x v="0"/>
    <m/>
    <x v="0"/>
    <m/>
  </r>
  <r>
    <n v="4811"/>
    <x v="0"/>
    <n v="8"/>
    <n v="901"/>
    <n v="1"/>
    <d v="2008-04-01T00:00:00"/>
    <s v="Single Family Dwelling"/>
    <n v="1"/>
    <s v="Active Bethel Citizens"/>
    <n v="4212710"/>
    <n v="892182"/>
    <m/>
    <s v="Harriet-2"/>
    <s v="SEERY JESSE"/>
    <m/>
    <s v="5534 EDNA WAY"/>
    <x v="7"/>
    <s v="Single-family detached"/>
    <x v="0"/>
    <m/>
    <x v="0"/>
    <m/>
  </r>
  <r>
    <n v="4812"/>
    <x v="0"/>
    <n v="8"/>
    <n v="902"/>
    <n v="1"/>
    <d v="2008-04-01T00:00:00"/>
    <s v="Single Family Dwelling"/>
    <n v="1"/>
    <s v="Active Bethel Citizens"/>
    <n v="4212586"/>
    <n v="892085"/>
    <m/>
    <s v="Harriet-2"/>
    <s v="SEERY JESSE"/>
    <m/>
    <s v="5561 EXCALIBER LN"/>
    <x v="7"/>
    <s v="Single-family detached"/>
    <x v="0"/>
    <m/>
    <x v="0"/>
    <m/>
  </r>
  <r>
    <n v="4813"/>
    <x v="0"/>
    <n v="8"/>
    <n v="903"/>
    <n v="1"/>
    <d v="2008-04-01T00:00:00"/>
    <s v="Single Family Dwelling"/>
    <n v="1"/>
    <s v="Active Bethel Citizens"/>
    <n v="4212592"/>
    <n v="892181"/>
    <m/>
    <s v="Alec-2"/>
    <s v="SEERY JESSE"/>
    <m/>
    <s v="5562 EDNA WAY"/>
    <x v="7"/>
    <s v="Single-family detached"/>
    <x v="0"/>
    <m/>
    <x v="0"/>
    <m/>
  </r>
  <r>
    <n v="4814"/>
    <x v="0"/>
    <n v="8"/>
    <n v="904"/>
    <n v="1"/>
    <d v="2008-04-01T00:00:00"/>
    <s v="Single Family Dwelling"/>
    <n v="1"/>
    <s v="Active Bethel Citizens"/>
    <n v="4212795"/>
    <n v="892179"/>
    <m/>
    <s v="Alec-2"/>
    <s v="SEERY JESSE"/>
    <m/>
    <s v="5508 EDNA WAY"/>
    <x v="7"/>
    <s v="Single-family detached"/>
    <x v="0"/>
    <m/>
    <x v="0"/>
    <m/>
  </r>
  <r>
    <n v="4815"/>
    <x v="0"/>
    <n v="8"/>
    <n v="905"/>
    <n v="1"/>
    <d v="2008-04-01T00:00:00"/>
    <s v="Single Family Dwelling"/>
    <n v="1"/>
    <s v="Active Bethel Citizens"/>
    <n v="4212681"/>
    <n v="892397"/>
    <m/>
    <s v="Kayla-2"/>
    <s v="SEERY JESSE"/>
    <m/>
    <s v="5526 TRIBUTE WAY"/>
    <x v="7"/>
    <s v="Single-family detached"/>
    <x v="0"/>
    <m/>
    <x v="0"/>
    <m/>
  </r>
  <r>
    <n v="4816"/>
    <x v="0"/>
    <n v="8"/>
    <n v="912"/>
    <n v="1"/>
    <d v="2008-04-01T00:00:00"/>
    <s v="Single Family Dwelling"/>
    <n v="1"/>
    <s v="Santa Clara Community Organization"/>
    <n v="4229549"/>
    <n v="905109"/>
    <m/>
    <m/>
    <s v="HAMPTON CRAIG J &amp; SHERYL A"/>
    <m/>
    <s v="288 LIMERICK AVE"/>
    <x v="7"/>
    <s v="Single-family detached"/>
    <x v="0"/>
    <m/>
    <x v="0"/>
    <m/>
  </r>
  <r>
    <n v="4817"/>
    <x v="0"/>
    <n v="8"/>
    <n v="934"/>
    <n v="1"/>
    <d v="2008-04-02T00:00:00"/>
    <s v="Duplex or 2-Family Hs"/>
    <n v="2"/>
    <s v="West University Neighbors"/>
    <n v="4241825"/>
    <n v="877143"/>
    <m/>
    <m/>
    <s v="ANSLOW &amp; DEGENEAULT"/>
    <m/>
    <s v="561 E 14TH AVE"/>
    <x v="7"/>
    <s v="Two to four units"/>
    <x v="1"/>
    <m/>
    <x v="1"/>
    <s v="Yes"/>
  </r>
  <r>
    <n v="4818"/>
    <x v="0"/>
    <n v="7"/>
    <n v="2742"/>
    <n v="1"/>
    <d v="2008-04-04T00:00:00"/>
    <s v="Single Family Dwelling"/>
    <n v="1"/>
    <s v="River Road Community Organization"/>
    <n v="4230467"/>
    <n v="895215"/>
    <m/>
    <m/>
    <s v="WIRFS TOM"/>
    <m/>
    <s v="141 KOURT DR"/>
    <x v="7"/>
    <s v="Single-family detached"/>
    <x v="0"/>
    <m/>
    <x v="0"/>
    <m/>
  </r>
  <r>
    <n v="4819"/>
    <x v="0"/>
    <n v="7"/>
    <n v="2743"/>
    <n v="1"/>
    <d v="2008-04-04T00:00:00"/>
    <s v="Single Family Dwelling"/>
    <n v="1"/>
    <s v="River Road Community Organization"/>
    <n v="4230399"/>
    <n v="895214"/>
    <m/>
    <m/>
    <s v="WIRFS TOM"/>
    <m/>
    <s v="145 KOURT DR"/>
    <x v="7"/>
    <s v="Single-family detached"/>
    <x v="0"/>
    <m/>
    <x v="0"/>
    <m/>
  </r>
  <r>
    <n v="4820"/>
    <x v="0"/>
    <n v="7"/>
    <n v="2744"/>
    <n v="1"/>
    <d v="2008-04-04T00:00:00"/>
    <s v="Single Family Dwelling"/>
    <n v="1"/>
    <s v="River Road Community Organization"/>
    <n v="4230433"/>
    <n v="895118"/>
    <m/>
    <m/>
    <s v="WIRFS TOM"/>
    <m/>
    <s v="149 KOURT DR"/>
    <x v="7"/>
    <s v="Single-family detached"/>
    <x v="0"/>
    <m/>
    <x v="0"/>
    <m/>
  </r>
  <r>
    <n v="4821"/>
    <x v="0"/>
    <n v="7"/>
    <n v="6526"/>
    <n v="1"/>
    <d v="2008-04-08T00:00:00"/>
    <s v="Single Family Dwelling"/>
    <n v="1"/>
    <s v="Active Bethel Citizens"/>
    <n v="4216166"/>
    <n v="895011"/>
    <m/>
    <m/>
    <s v="RAMOS JOSE"/>
    <m/>
    <s v="4953 NORTH WAY"/>
    <x v="7"/>
    <s v="Single-family detached"/>
    <x v="0"/>
    <m/>
    <x v="0"/>
    <m/>
  </r>
  <r>
    <n v="4822"/>
    <x v="0"/>
    <n v="8"/>
    <n v="845"/>
    <n v="1"/>
    <d v="2008-04-09T00:00:00"/>
    <s v="Single Family Dwelling"/>
    <n v="1"/>
    <s v="Harlow Neighbors"/>
    <n v="4249440"/>
    <n v="886720"/>
    <m/>
    <m/>
    <s v="BOYD BRUCE W &amp; MIKA A"/>
    <m/>
    <s v="825 WAVERLY ST"/>
    <x v="7"/>
    <s v="Single-family detached"/>
    <x v="0"/>
    <m/>
    <x v="0"/>
    <m/>
  </r>
  <r>
    <n v="4823"/>
    <x v="0"/>
    <n v="8"/>
    <n v="919"/>
    <n v="1"/>
    <d v="2008-04-10T00:00:00"/>
    <s v="Single Family Dwelling"/>
    <n v="1"/>
    <s v="Cal Young Neighborhood Association"/>
    <n v="4239031"/>
    <n v="886270"/>
    <m/>
    <m/>
    <s v="ADKINS JACK L"/>
    <m/>
    <s v="817 MEADOW BUTTE LP"/>
    <x v="7"/>
    <s v="Single-family detached"/>
    <x v="0"/>
    <m/>
    <x v="0"/>
    <m/>
  </r>
  <r>
    <n v="4824"/>
    <x v="0"/>
    <n v="8"/>
    <n v="994"/>
    <n v="1"/>
    <d v="2008-04-11T00:00:00"/>
    <s v="Single Family Dwelling"/>
    <n v="1"/>
    <s v="Northeast Neighbors"/>
    <n v="4250268"/>
    <n v="893587"/>
    <m/>
    <m/>
    <s v="FUTURE B HOMES INC"/>
    <m/>
    <s v="2550 CUMBERLAND DR"/>
    <x v="7"/>
    <s v="Single-family detached"/>
    <x v="0"/>
    <m/>
    <x v="0"/>
    <m/>
  </r>
  <r>
    <n v="4825"/>
    <x v="0"/>
    <n v="8"/>
    <n v="807"/>
    <n v="1"/>
    <d v="2008-04-15T00:00:00"/>
    <s v="Single Family Dwelling"/>
    <n v="1"/>
    <s v="Southeast Neighbors"/>
    <n v="4241536"/>
    <n v="868690"/>
    <m/>
    <m/>
    <s v="PHILIP THOMAS (TOM)"/>
    <m/>
    <s v="3270 FERRY ST"/>
    <x v="7"/>
    <s v="Single-family detached"/>
    <x v="0"/>
    <m/>
    <x v="0"/>
    <m/>
  </r>
  <r>
    <n v="4826"/>
    <x v="0"/>
    <n v="8"/>
    <n v="1179"/>
    <n v="1"/>
    <d v="2008-04-15T00:00:00"/>
    <s v="Single Family Dwelling"/>
    <n v="1"/>
    <s v="Harlow Neighbors"/>
    <n v="4250693"/>
    <n v="888859"/>
    <m/>
    <m/>
    <s v="MELTEBEKE CONSTRUCTION DBA"/>
    <m/>
    <s v="1170 REGENCY DR"/>
    <x v="7"/>
    <s v="Single-family detached"/>
    <x v="0"/>
    <m/>
    <x v="0"/>
    <m/>
  </r>
  <r>
    <n v="4827"/>
    <x v="0"/>
    <n v="8"/>
    <n v="1305"/>
    <n v="1"/>
    <d v="2008-04-15T00:00:00"/>
    <s v="Single Family Dwelling"/>
    <n v="1"/>
    <s v="Active Bethel Citizens"/>
    <n v="4215275"/>
    <n v="892509"/>
    <m/>
    <m/>
    <s v="RB-N-ME CONTRACTORS"/>
    <m/>
    <s v="5170 BARGER DR"/>
    <x v="7"/>
    <s v="Single-family detached"/>
    <x v="0"/>
    <m/>
    <x v="0"/>
    <m/>
  </r>
  <r>
    <n v="4828"/>
    <x v="0"/>
    <n v="8"/>
    <n v="1245"/>
    <n v="1"/>
    <d v="2008-04-16T00:00:00"/>
    <s v="Single Family Dwelling"/>
    <n v="1"/>
    <s v="Santa Clara Community Organization"/>
    <n v="4225885"/>
    <n v="901355"/>
    <m/>
    <m/>
    <s v="COLE DONALD D"/>
    <m/>
    <s v="857 TRAVIS AVE"/>
    <x v="7"/>
    <s v="Single-family detached"/>
    <x v="0"/>
    <m/>
    <x v="0"/>
    <m/>
  </r>
  <r>
    <n v="4829"/>
    <x v="0"/>
    <n v="8"/>
    <n v="1176"/>
    <n v="1"/>
    <d v="2008-04-17T00:00:00"/>
    <s v="Single Family Dwelling"/>
    <n v="1"/>
    <s v="Cal Young Neighborhood Association"/>
    <n v="4238813"/>
    <n v="886193"/>
    <m/>
    <m/>
    <s v="ADKINS JACK L"/>
    <m/>
    <s v="894 MEADOW BUTTE LP"/>
    <x v="7"/>
    <s v="Single-family detached"/>
    <x v="0"/>
    <m/>
    <x v="0"/>
    <m/>
  </r>
  <r>
    <n v="4830"/>
    <x v="0"/>
    <n v="8"/>
    <n v="266"/>
    <n v="1"/>
    <d v="2008-04-21T00:00:00"/>
    <s v="Single Family Dwelling"/>
    <n v="1"/>
    <s v="Cal Young Neighborhood Association"/>
    <n v="4239655"/>
    <n v="888357"/>
    <m/>
    <m/>
    <s v="SMITH RICHARD C JR &amp; WANDA J"/>
    <m/>
    <s v="1322 BRICKLEY RD"/>
    <x v="7"/>
    <s v="Single-family detached"/>
    <x v="0"/>
    <m/>
    <x v="0"/>
    <m/>
  </r>
  <r>
    <n v="4831"/>
    <x v="0"/>
    <n v="8"/>
    <n v="921"/>
    <n v="1"/>
    <d v="2008-04-21T00:00:00"/>
    <s v="Secondary Dwelling Unit"/>
    <n v="1"/>
    <s v="Southeast Neighbors"/>
    <n v="4243523"/>
    <n v="860611"/>
    <m/>
    <m/>
    <s v="EINHORN CRAIG"/>
    <m/>
    <s v="4994 CENTER WAY, Unit A"/>
    <x v="7"/>
    <s v="Single-family detached"/>
    <x v="0"/>
    <m/>
    <x v="0"/>
    <m/>
  </r>
  <r>
    <n v="4832"/>
    <x v="0"/>
    <n v="8"/>
    <n v="196"/>
    <n v="1"/>
    <d v="2008-04-23T00:00:00"/>
    <s v="Single Family Dwelling"/>
    <n v="1"/>
    <s v="Churchill Area Neighbors"/>
    <n v="4221212"/>
    <n v="873571"/>
    <m/>
    <m/>
    <s v="TARDIE LARRY M &amp; KIMBERLY C"/>
    <m/>
    <s v="2340 FOUR OAKS GRANGE RD"/>
    <x v="7"/>
    <s v="Single-family detached"/>
    <x v="0"/>
    <m/>
    <x v="0"/>
    <m/>
  </r>
  <r>
    <n v="4833"/>
    <x v="0"/>
    <n v="8"/>
    <n v="659"/>
    <n v="1"/>
    <d v="2008-04-23T00:00:00"/>
    <s v="Single Family Dwelling"/>
    <n v="1"/>
    <s v="Harlow Neighbors"/>
    <n v="4247733"/>
    <n v="891002"/>
    <m/>
    <m/>
    <s v="ADKINS MARK L"/>
    <m/>
    <s v="1709 BEST LN"/>
    <x v="7"/>
    <s v="Single-family detached"/>
    <x v="0"/>
    <m/>
    <x v="0"/>
    <m/>
  </r>
  <r>
    <n v="4834"/>
    <x v="0"/>
    <n v="8"/>
    <n v="779"/>
    <n v="1"/>
    <d v="2008-04-23T00:00:00"/>
    <s v="Single Family Dwelling"/>
    <n v="1"/>
    <s v="Santa Clara Community Organization"/>
    <n v="4232001"/>
    <n v="900637"/>
    <m/>
    <m/>
    <s v="HEITMAN CUSTOM HOMES"/>
    <m/>
    <s v="553 SILVER MEADOWS DR"/>
    <x v="7"/>
    <s v="Single-family detached"/>
    <x v="0"/>
    <m/>
    <x v="0"/>
    <m/>
  </r>
  <r>
    <n v="4835"/>
    <x v="0"/>
    <n v="8"/>
    <n v="1285"/>
    <n v="1"/>
    <d v="2008-04-28T00:00:00"/>
    <s v="Single Family Dwelling"/>
    <n v="1"/>
    <s v="Northeast Neighbors"/>
    <n v="4245110"/>
    <n v="896299"/>
    <m/>
    <m/>
    <s v="MELTEBEKE CONSTRUCTION DBA"/>
    <m/>
    <s v="2325 PARK GROVE DR"/>
    <x v="7"/>
    <s v="Single-family detached"/>
    <x v="0"/>
    <m/>
    <x v="0"/>
    <m/>
  </r>
  <r>
    <n v="4836"/>
    <x v="0"/>
    <n v="8"/>
    <n v="1393"/>
    <n v="1"/>
    <d v="2008-04-28T00:00:00"/>
    <s v="Single Family Dwelling"/>
    <n v="1"/>
    <s v="Cal Young Neighborhood Association"/>
    <n v="4240013"/>
    <n v="889854"/>
    <m/>
    <m/>
    <s v="WIRFS TOM"/>
    <m/>
    <s v="1388 BOND LN"/>
    <x v="7"/>
    <s v="Single-family detached"/>
    <x v="0"/>
    <m/>
    <x v="0"/>
    <m/>
  </r>
  <r>
    <n v="4837"/>
    <x v="0"/>
    <n v="7"/>
    <n v="6161"/>
    <n v="1"/>
    <d v="2008-04-30T00:00:00"/>
    <s v="Duplex or 2-Family Hs"/>
    <n v="2"/>
    <s v="Friendly Area Neighbors"/>
    <n v="4239576"/>
    <n v="872851"/>
    <m/>
    <m/>
    <s v="LULL NOAH"/>
    <m/>
    <s v="2444 PORTLAND ST"/>
    <x v="7"/>
    <s v="Two to four units"/>
    <x v="1"/>
    <m/>
    <x v="0"/>
    <m/>
  </r>
  <r>
    <n v="4838"/>
    <x v="0"/>
    <n v="8"/>
    <n v="1538"/>
    <n v="1"/>
    <d v="2008-05-01T00:00:00"/>
    <s v="Mfg Home - Not in a Park"/>
    <n v="1"/>
    <s v="Active Bethel Citizens"/>
    <n v="4214276"/>
    <n v="890663"/>
    <m/>
    <m/>
    <s v="FUQUA HOMES DESIGN CENTER"/>
    <m/>
    <s v="5330 ELK RIDGE DR"/>
    <x v="7"/>
    <s v="Single-family detached"/>
    <x v="0"/>
    <m/>
    <x v="0"/>
    <m/>
  </r>
  <r>
    <n v="4839"/>
    <x v="0"/>
    <n v="8"/>
    <n v="1536"/>
    <n v="1"/>
    <d v="2008-05-07T00:00:00"/>
    <s v="Mfg Home - Not in a Park"/>
    <n v="1"/>
    <s v="Active Bethel Citizens"/>
    <n v="4214518"/>
    <n v="890709"/>
    <m/>
    <m/>
    <s v="FUQUA HOMES DESIGN CENTER"/>
    <m/>
    <s v="5261 ELK RIDGE DR"/>
    <x v="7"/>
    <s v="Single-family detached"/>
    <x v="0"/>
    <m/>
    <x v="0"/>
    <m/>
  </r>
  <r>
    <n v="4840"/>
    <x v="0"/>
    <n v="8"/>
    <n v="1540"/>
    <n v="1"/>
    <d v="2008-05-07T00:00:00"/>
    <s v="Mfg Home - Not in a Park"/>
    <n v="1"/>
    <s v="Active Bethel Citizens"/>
    <n v="4214525"/>
    <n v="890793"/>
    <m/>
    <m/>
    <s v="FUQUA HOMES DESIGN CENTER"/>
    <m/>
    <s v="5264 GOLDEN EAGLE DR"/>
    <x v="7"/>
    <s v="Single-family detached"/>
    <x v="0"/>
    <m/>
    <x v="0"/>
    <m/>
  </r>
  <r>
    <n v="4841"/>
    <x v="0"/>
    <n v="7"/>
    <n v="5190"/>
    <n v="1"/>
    <d v="2008-05-09T00:00:00"/>
    <s v="Secondary Dwelling Unit"/>
    <n v="1"/>
    <s v="Friendly Area Neighbors"/>
    <n v="4238946"/>
    <n v="872753"/>
    <m/>
    <m/>
    <s v="NEWMAN JOSHUA A &amp; MENINA"/>
    <m/>
    <s v="150 W 24TH PL, Unit A"/>
    <x v="7"/>
    <s v="Single-family detached"/>
    <x v="0"/>
    <m/>
    <x v="0"/>
    <m/>
  </r>
  <r>
    <n v="4842"/>
    <x v="0"/>
    <n v="8"/>
    <n v="1598"/>
    <n v="1"/>
    <d v="2008-05-09T00:00:00"/>
    <s v="Single Family Dwelling"/>
    <n v="1"/>
    <s v="Santa Clara Community Organization"/>
    <n v="4229008"/>
    <n v="898832"/>
    <m/>
    <m/>
    <s v="BESAW DONALD R"/>
    <m/>
    <s v="224 IRVING RD"/>
    <x v="7"/>
    <s v="Single-family detached"/>
    <x v="0"/>
    <m/>
    <x v="0"/>
    <m/>
  </r>
  <r>
    <n v="4843"/>
    <x v="0"/>
    <n v="8"/>
    <n v="1172"/>
    <n v="1"/>
    <d v="2008-05-12T00:00:00"/>
    <s v="Single Family Dwelling"/>
    <n v="1"/>
    <s v="Crest Drive Citizens Association"/>
    <n v="4230245"/>
    <n v="871165"/>
    <m/>
    <m/>
    <s v="FODOR ALEX"/>
    <m/>
    <s v="2285 SHIELDS AVE"/>
    <x v="7"/>
    <s v="Single-family detached"/>
    <x v="0"/>
    <m/>
    <x v="0"/>
    <m/>
  </r>
  <r>
    <n v="4844"/>
    <x v="0"/>
    <n v="8"/>
    <n v="1301"/>
    <n v="1"/>
    <d v="2008-05-13T00:00:00"/>
    <s v="Single Family Dwelling"/>
    <n v="1"/>
    <s v="Northeast Neighbors"/>
    <n v="4250940"/>
    <n v="893474"/>
    <m/>
    <m/>
    <s v="ANSLOW &amp; DEGENEAULT"/>
    <m/>
    <s v="3375 AMHERST WAY"/>
    <x v="7"/>
    <s v="Single-family detached"/>
    <x v="0"/>
    <m/>
    <x v="0"/>
    <m/>
  </r>
  <r>
    <n v="4845"/>
    <x v="0"/>
    <n v="8"/>
    <n v="1338"/>
    <n v="1"/>
    <d v="2008-05-13T00:00:00"/>
    <s v="Single Family Dwelling"/>
    <n v="1"/>
    <s v="Laurel Hill Valley Citizens"/>
    <n v="4250410"/>
    <n v="875958"/>
    <m/>
    <m/>
    <s v="HARRIS BLAKE"/>
    <m/>
    <s v="1515 RIVERVIEW ST"/>
    <x v="7"/>
    <s v="Single-family detached"/>
    <x v="0"/>
    <m/>
    <x v="0"/>
    <m/>
  </r>
  <r>
    <n v="4846"/>
    <x v="0"/>
    <n v="8"/>
    <n v="1531"/>
    <n v="1"/>
    <d v="2008-05-13T00:00:00"/>
    <s v="Single Family Dwelling"/>
    <n v="1"/>
    <s v="Harlow Neighbors"/>
    <n v="4248369"/>
    <n v="891119"/>
    <m/>
    <m/>
    <s v="PREMIER HOMES"/>
    <m/>
    <s v="1712 PROVINCIAL WAY"/>
    <x v="7"/>
    <s v="Single-family detached"/>
    <x v="0"/>
    <m/>
    <x v="0"/>
    <m/>
  </r>
  <r>
    <n v="4847"/>
    <x v="0"/>
    <n v="8"/>
    <n v="1906"/>
    <n v="1"/>
    <d v="2008-05-14T00:00:00"/>
    <s v="Mfg Home - Not in a Park"/>
    <n v="1"/>
    <s v="River Road Community Organization"/>
    <n v="4233331"/>
    <n v="894885"/>
    <m/>
    <m/>
    <s v="DAWSON BONNIE M"/>
    <m/>
    <s v="387 CAROLYN DR"/>
    <x v="7"/>
    <s v="Single-family detached"/>
    <x v="0"/>
    <m/>
    <x v="0"/>
    <m/>
  </r>
  <r>
    <n v="4848"/>
    <x v="0"/>
    <n v="8"/>
    <n v="1765"/>
    <n v="1"/>
    <d v="2008-05-19T00:00:00"/>
    <s v="Single Family Dwelling"/>
    <n v="1"/>
    <s v="Northeast Neighbors"/>
    <n v="4250283"/>
    <n v="893681"/>
    <m/>
    <m/>
    <s v="FUTURE B HOMES INC"/>
    <m/>
    <s v="2566 CUMBERLAND DR"/>
    <x v="7"/>
    <s v="Single-family detached"/>
    <x v="0"/>
    <m/>
    <x v="0"/>
    <m/>
  </r>
  <r>
    <n v="4849"/>
    <x v="0"/>
    <n v="8"/>
    <n v="2062"/>
    <n v="1"/>
    <d v="2008-05-19T00:00:00"/>
    <s v="Mfg Home - Not in a Park"/>
    <n v="1"/>
    <s v="Southeast Neighbors"/>
    <n v="4240163"/>
    <n v="869535"/>
    <m/>
    <m/>
    <s v="KOLEGO JAMES M"/>
    <m/>
    <s v="50 E 30TH AVE"/>
    <x v="7"/>
    <s v="Single-family detached"/>
    <x v="0"/>
    <m/>
    <x v="0"/>
    <m/>
  </r>
  <r>
    <n v="4850"/>
    <x v="0"/>
    <n v="8"/>
    <n v="1892"/>
    <n v="1"/>
    <d v="2008-05-21T00:00:00"/>
    <s v="Single Family Dwelling"/>
    <n v="1"/>
    <s v="Churchill Area Neighbors"/>
    <n v="4228128"/>
    <n v="869135"/>
    <m/>
    <m/>
    <s v="BARAB DOUG &amp; CARYN"/>
    <m/>
    <s v="3240 MICHAEL LN"/>
    <x v="7"/>
    <s v="Single-family detached"/>
    <x v="0"/>
    <m/>
    <x v="0"/>
    <m/>
  </r>
  <r>
    <n v="4851"/>
    <x v="0"/>
    <n v="8"/>
    <n v="733"/>
    <n v="1"/>
    <d v="2008-05-23T00:00:00"/>
    <s v="Single Family Dwelling"/>
    <n v="1"/>
    <s v="Northeast Neighbors"/>
    <n v="4243686"/>
    <n v="900213"/>
    <m/>
    <m/>
    <s v="DOUGHER JAMES B &amp; DOROTHY L"/>
    <m/>
    <s v="35 NELSON LN"/>
    <x v="7"/>
    <s v="Single-family detached"/>
    <x v="0"/>
    <m/>
    <x v="0"/>
    <m/>
  </r>
  <r>
    <n v="4852"/>
    <x v="0"/>
    <n v="8"/>
    <n v="1850"/>
    <n v="1"/>
    <d v="2008-05-27T00:00:00"/>
    <s v="Single Family Dwelling"/>
    <n v="1"/>
    <s v="River Road Community Organization"/>
    <n v="4229786"/>
    <n v="887513"/>
    <m/>
    <m/>
    <s v="RB-N-ME CONTRACTORS"/>
    <m/>
    <s v="644 FILBERT AVE"/>
    <x v="7"/>
    <s v="Single-family detached"/>
    <x v="0"/>
    <m/>
    <x v="0"/>
    <m/>
  </r>
  <r>
    <n v="4853"/>
    <x v="0"/>
    <n v="8"/>
    <n v="1967"/>
    <n v="1"/>
    <d v="2008-05-27T00:00:00"/>
    <s v="Single Family Dwelling"/>
    <n v="1"/>
    <s v="Active Bethel Citizens"/>
    <n v="4212703"/>
    <n v="892857"/>
    <m/>
    <m/>
    <s v="MITCHELL RODNEY"/>
    <m/>
    <s v="2025 WISCONSIN ST"/>
    <x v="7"/>
    <s v="Single-family detached"/>
    <x v="0"/>
    <m/>
    <x v="0"/>
    <m/>
  </r>
  <r>
    <n v="4854"/>
    <x v="0"/>
    <n v="8"/>
    <n v="2102"/>
    <n v="1"/>
    <d v="2008-05-27T00:00:00"/>
    <s v="Single Family Dwelling"/>
    <n v="1"/>
    <s v="Santa Clara Community Organization"/>
    <n v="4231839"/>
    <n v="900514"/>
    <m/>
    <m/>
    <s v="HEITMAN CUSTOM HOMES"/>
    <m/>
    <s v="534 SILVER MEADOWS DR"/>
    <x v="7"/>
    <s v="Single-family detached"/>
    <x v="0"/>
    <m/>
    <x v="0"/>
    <m/>
  </r>
  <r>
    <n v="4855"/>
    <x v="0"/>
    <n v="8"/>
    <n v="1174"/>
    <n v="1"/>
    <d v="2008-05-28T00:00:00"/>
    <s v="Single Family Dwelling"/>
    <n v="1"/>
    <s v="Active Bethel Citizens"/>
    <n v="4221864"/>
    <n v="891519"/>
    <m/>
    <m/>
    <s v="GRANTOM THOMAS J &amp; VICKIE L"/>
    <m/>
    <s v="3960 DOVE LN"/>
    <x v="7"/>
    <s v="Single-family detached"/>
    <x v="0"/>
    <m/>
    <x v="0"/>
    <m/>
  </r>
  <r>
    <n v="4856"/>
    <x v="0"/>
    <n v="8"/>
    <n v="1485"/>
    <n v="1"/>
    <d v="2008-05-28T00:00:00"/>
    <s v="Secondary Dwelling Unit"/>
    <n v="1"/>
    <s v="Trainsong Neighbors"/>
    <n v="4228571"/>
    <n v="885975"/>
    <m/>
    <m/>
    <s v="DANIELS BRANDON"/>
    <m/>
    <s v="2660 EDISON ST, Unit A"/>
    <x v="7"/>
    <s v="Single-family detached"/>
    <x v="0"/>
    <m/>
    <x v="0"/>
    <m/>
  </r>
  <r>
    <n v="4857"/>
    <x v="0"/>
    <n v="8"/>
    <n v="1925"/>
    <n v="1"/>
    <d v="2008-06-02T00:00:00"/>
    <s v="Single Family Dwelling"/>
    <n v="1"/>
    <s v="Active Bethel Citizens"/>
    <n v="4212464"/>
    <n v="892092"/>
    <m/>
    <s v="Allec"/>
    <s v="SEERY JESSE"/>
    <m/>
    <s v="5597 EXCALIBER LN"/>
    <x v="7"/>
    <s v="Single-family detached"/>
    <x v="0"/>
    <m/>
    <x v="0"/>
    <m/>
  </r>
  <r>
    <n v="4858"/>
    <x v="0"/>
    <n v="8"/>
    <n v="1939"/>
    <n v="1"/>
    <d v="2008-06-04T00:00:00"/>
    <s v="Single Family Dwelling"/>
    <n v="1"/>
    <s v="Northeast Neighbors"/>
    <n v="4244533"/>
    <n v="899324"/>
    <m/>
    <m/>
    <s v="CHARACTER HOMES"/>
    <m/>
    <s v="3689 MARCELLA DR"/>
    <x v="7"/>
    <s v="Single-family detached"/>
    <x v="0"/>
    <m/>
    <x v="0"/>
    <m/>
  </r>
  <r>
    <n v="4859"/>
    <x v="0"/>
    <n v="8"/>
    <n v="1923"/>
    <n v="1"/>
    <d v="2008-06-06T00:00:00"/>
    <s v="Single Family Dwelling"/>
    <n v="1"/>
    <s v="Cal Young Neighborhood Association"/>
    <n v="4244002"/>
    <n v="886711"/>
    <m/>
    <m/>
    <s v="WALTER CUSTOM HOMES"/>
    <m/>
    <s v="2265 TURNBERRY CT"/>
    <x v="7"/>
    <s v="Single-family detached"/>
    <x v="0"/>
    <m/>
    <x v="0"/>
    <m/>
  </r>
  <r>
    <n v="4860"/>
    <x v="0"/>
    <n v="8"/>
    <n v="2094"/>
    <n v="1"/>
    <d v="2008-06-09T00:00:00"/>
    <s v="Secondary Dwelling Unit"/>
    <n v="1"/>
    <s v="Fairmount Neighbors"/>
    <n v="4247157"/>
    <n v="875457"/>
    <s v="Secondary Dwelling Unit"/>
    <m/>
    <s v="KUNERT JAMES, MARY &amp; JAMES JR"/>
    <m/>
    <s v="1747 ORCHARD ALY"/>
    <x v="7"/>
    <s v="Single-family detached"/>
    <x v="0"/>
    <m/>
    <x v="0"/>
    <s v="Yes"/>
  </r>
  <r>
    <n v="4861"/>
    <x v="0"/>
    <n v="8"/>
    <n v="2453"/>
    <n v="1"/>
    <d v="2008-06-10T00:00:00"/>
    <s v="Single Family Dwelling"/>
    <n v="1"/>
    <s v="Active Bethel Citizens"/>
    <n v="4214561"/>
    <n v="885691"/>
    <m/>
    <s v="The Fir II B"/>
    <s v="J L S CUSTOM HOMES"/>
    <m/>
    <s v="618 RABER RD"/>
    <x v="7"/>
    <s v="Single-family detached"/>
    <x v="0"/>
    <m/>
    <x v="0"/>
    <m/>
  </r>
  <r>
    <n v="4862"/>
    <x v="0"/>
    <n v="8"/>
    <n v="2248"/>
    <n v="1"/>
    <d v="2008-06-11T00:00:00"/>
    <s v="Mfg Home Park or Court"/>
    <n v="1"/>
    <s v="West Eugene Community Organization"/>
    <n v="4221599"/>
    <n v="877190"/>
    <m/>
    <m/>
    <s v="CHURCHILL MEADOWS - EUGENE OFFICE"/>
    <m/>
    <s v="1415 S BERTELSEN RD, Unit 157"/>
    <x v="7"/>
    <s v="Single-family detached"/>
    <x v="0"/>
    <m/>
    <x v="0"/>
    <m/>
  </r>
  <r>
    <n v="4863"/>
    <x v="0"/>
    <n v="8"/>
    <n v="2210"/>
    <n v="1"/>
    <d v="2008-06-13T00:00:00"/>
    <s v="Single Family Dwelling"/>
    <n v="1"/>
    <s v="Churchill Area Neighbors"/>
    <n v="4221098"/>
    <n v="873611"/>
    <m/>
    <m/>
    <s v="BERTELSEN ESTATES LLC"/>
    <m/>
    <s v="2367 ROLLIE LP"/>
    <x v="7"/>
    <s v="Single-family detached"/>
    <x v="0"/>
    <m/>
    <x v="0"/>
    <m/>
  </r>
  <r>
    <n v="4864"/>
    <x v="0"/>
    <n v="8"/>
    <n v="1949"/>
    <n v="1"/>
    <d v="2008-06-18T00:00:00"/>
    <s v="Single Family Dwelling"/>
    <n v="1"/>
    <s v="Cal Young Neighborhood Association"/>
    <n v="4238911"/>
    <n v="886219"/>
    <m/>
    <m/>
    <s v="J &amp; J ADKINS DEVELOPMENT CO"/>
    <m/>
    <s v="808 MEADOW BUTTE LP"/>
    <x v="7"/>
    <s v="Single-family detached"/>
    <x v="0"/>
    <m/>
    <x v="0"/>
    <m/>
  </r>
  <r>
    <n v="4865"/>
    <x v="0"/>
    <n v="8"/>
    <n v="2073"/>
    <n v="1"/>
    <d v="2008-06-19T00:00:00"/>
    <s v="Mfg Home Park or Court"/>
    <n v="1"/>
    <s v="Active Bethel Citizens"/>
    <n v="4214520"/>
    <n v="890588"/>
    <m/>
    <m/>
    <s v="FUQUA HOMES DESIGN CENTER"/>
    <m/>
    <s v="5258 ELK RIDGE DR"/>
    <x v="7"/>
    <s v="Single-family detached"/>
    <x v="0"/>
    <m/>
    <x v="0"/>
    <m/>
  </r>
  <r>
    <n v="4866"/>
    <x v="0"/>
    <n v="8"/>
    <n v="1968"/>
    <n v="1"/>
    <d v="2008-06-23T00:00:00"/>
    <s v="Apartment  1-4 Units"/>
    <n v="4"/>
    <s v="Active Bethel Citizens"/>
    <n v="4217316"/>
    <n v="886354"/>
    <s v="Common Area-Multi Fam."/>
    <s v="Prairie View"/>
    <s v="PRAIRIE VIEW LLC"/>
    <m/>
    <s v="584 N DANEBO AVE"/>
    <x v="7"/>
    <s v="Two to four units"/>
    <x v="1"/>
    <s v="64  units total as shown on 08-01158-02, and the units on each individual BP add up to 64 so include all BPs in tally. "/>
    <x v="0"/>
    <m/>
  </r>
  <r>
    <n v="4867"/>
    <x v="0"/>
    <n v="8"/>
    <n v="1969"/>
    <n v="1"/>
    <d v="2008-06-23T00:00:00"/>
    <s v="Apartment  20+ Units"/>
    <n v="12"/>
    <s v="Active Bethel Citizens"/>
    <n v="4217258"/>
    <n v="886412"/>
    <m/>
    <s v="Prairie View"/>
    <s v="PRAIRIE VIEW LLC"/>
    <m/>
    <s v="588 N DANEBO AVE"/>
    <x v="7"/>
    <s v="Five or more units"/>
    <x v="1"/>
    <s v="64  units total as shown on 08-01158-02, and the units on each individual BP add up to 64 so include all BPs in tally. _x000a_change proposed use???"/>
    <x v="0"/>
    <m/>
  </r>
  <r>
    <n v="4868"/>
    <x v="0"/>
    <n v="8"/>
    <n v="1970"/>
    <n v="1"/>
    <d v="2008-06-23T00:00:00"/>
    <s v="Apartment  20+ Units"/>
    <n v="8"/>
    <s v="Active Bethel Citizens"/>
    <n v="4217049"/>
    <n v="886327"/>
    <m/>
    <s v="Prairie View"/>
    <s v="PRAIRIE VIEW LLC"/>
    <m/>
    <s v="572 N DANEBO AVE"/>
    <x v="7"/>
    <s v="Five or more units"/>
    <x v="1"/>
    <s v="65  units total as shown on 08-01158-02, and the units on each individual BP add up to 64 so include all BPs in tally. _x000a_change proposed use???"/>
    <x v="0"/>
    <m/>
  </r>
  <r>
    <n v="4869"/>
    <x v="0"/>
    <n v="8"/>
    <n v="1971"/>
    <n v="1"/>
    <d v="2008-06-23T00:00:00"/>
    <s v="Apartment  20+ Units"/>
    <n v="8"/>
    <s v="Active Bethel Citizens"/>
    <n v="4217215"/>
    <n v="886244"/>
    <m/>
    <s v="Prairie View"/>
    <s v="PRAIRIE VIEW LLC"/>
    <m/>
    <s v="564 N DANEBO AVE"/>
    <x v="7"/>
    <s v="Five or more units"/>
    <x v="1"/>
    <s v="66  units total as shown on 08-01158-02, and the units on each individual BP add up to 64 so include all BPs in tally. _x000a_change proposed use???"/>
    <x v="0"/>
    <m/>
  </r>
  <r>
    <n v="4870"/>
    <x v="0"/>
    <n v="8"/>
    <n v="1972"/>
    <n v="1"/>
    <d v="2008-06-23T00:00:00"/>
    <s v="Apartment  20+ Units"/>
    <n v="8"/>
    <s v="Active Bethel Citizens"/>
    <n v="4217318"/>
    <n v="886254"/>
    <m/>
    <s v="Prairie View"/>
    <s v="PRAIRIE VIEW LLC"/>
    <m/>
    <s v="560 N DANEBO AVE"/>
    <x v="7"/>
    <s v="Five or more units"/>
    <x v="1"/>
    <s v="67  units total as shown on 08-01158-02, and the units on each individual BP add up to 64 so include all BPs in tally. _x000a_change proposed use???"/>
    <x v="0"/>
    <m/>
  </r>
  <r>
    <n v="4871"/>
    <x v="0"/>
    <n v="8"/>
    <n v="1973"/>
    <n v="1"/>
    <d v="2008-06-23T00:00:00"/>
    <s v="Apartment  20+ Units"/>
    <n v="4"/>
    <s v="Active Bethel Citizens"/>
    <n v="4217213"/>
    <n v="886337"/>
    <m/>
    <s v="Prairie View"/>
    <s v="PRAIRIE VIEW LLC"/>
    <m/>
    <s v="580 N DANEBO AVE"/>
    <x v="7"/>
    <s v="Five or more units"/>
    <x v="1"/>
    <s v="68  units total as shown on 08-01158-02, and the units on each individual BP add up to 64 so include all BPs in tally. _x000a_change proposed use???"/>
    <x v="0"/>
    <m/>
  </r>
  <r>
    <n v="4872"/>
    <x v="0"/>
    <n v="8"/>
    <n v="1974"/>
    <n v="1"/>
    <d v="2008-06-23T00:00:00"/>
    <s v="Apartment  20+ Units"/>
    <n v="8"/>
    <s v="Active Bethel Citizens"/>
    <n v="4217120"/>
    <n v="886357"/>
    <m/>
    <s v="Prairie View"/>
    <s v="PRAIRIE VIEW LLC"/>
    <m/>
    <s v="576 N DANEBO AVE"/>
    <x v="7"/>
    <s v="Five or more units"/>
    <x v="1"/>
    <s v="69  units total as shown on 08-01158-02, and the units on each individual BP add up to 64 so include all BPs in tally. _x000a_change proposed use???"/>
    <x v="0"/>
    <m/>
  </r>
  <r>
    <n v="4873"/>
    <x v="0"/>
    <n v="8"/>
    <n v="1869"/>
    <n v="1"/>
    <d v="2008-06-24T00:00:00"/>
    <s v="Single Family Dwelling"/>
    <n v="1"/>
    <s v="Southeast Neighbors"/>
    <n v="4245541"/>
    <n v="863489"/>
    <m/>
    <m/>
    <s v="WILLOR JESSE &amp; ERIKA"/>
    <m/>
    <s v="1671 E 43RD AVE"/>
    <x v="7"/>
    <s v="Single-family detached"/>
    <x v="0"/>
    <m/>
    <x v="0"/>
    <m/>
  </r>
  <r>
    <n v="4874"/>
    <x v="0"/>
    <n v="8"/>
    <n v="2069"/>
    <n v="1"/>
    <d v="2008-06-30T00:00:00"/>
    <s v="Single Family Dwelling"/>
    <n v="1"/>
    <s v="Santa Clara Community Organization"/>
    <n v="4231001"/>
    <n v="903460"/>
    <m/>
    <m/>
    <s v="COOPER BARBARA"/>
    <m/>
    <s v="3616 YOGI WAY"/>
    <x v="7"/>
    <s v="Single-family detached"/>
    <x v="0"/>
    <m/>
    <x v="0"/>
    <m/>
  </r>
  <r>
    <n v="4875"/>
    <x v="0"/>
    <n v="8"/>
    <n v="2637"/>
    <n v="1"/>
    <d v="2008-06-30T00:00:00"/>
    <s v="Single Family Dwelling"/>
    <n v="1"/>
    <s v="Santa Clara Community Organization"/>
    <n v="4232231"/>
    <n v="900626"/>
    <m/>
    <m/>
    <s v="HEITMAN CUSTOM HOMES"/>
    <m/>
    <s v="599 SILVER MEADOWS DR"/>
    <x v="7"/>
    <s v="Single-family detached"/>
    <x v="0"/>
    <m/>
    <x v="0"/>
    <m/>
  </r>
  <r>
    <n v="4876"/>
    <x v="0"/>
    <n v="8"/>
    <n v="1146"/>
    <n v="1"/>
    <d v="2008-07-01T00:00:00"/>
    <s v="Single Family Dwelling"/>
    <n v="1"/>
    <s v="Harlow Neighbors"/>
    <n v="4249134"/>
    <n v="886635"/>
    <m/>
    <m/>
    <s v="BOYD BRUCE"/>
    <m/>
    <s v="808 WAVERLY ST"/>
    <x v="7"/>
    <s v="Single-family detached"/>
    <x v="0"/>
    <m/>
    <x v="0"/>
    <m/>
  </r>
  <r>
    <n v="4877"/>
    <x v="0"/>
    <n v="8"/>
    <n v="2067"/>
    <n v="1"/>
    <d v="2008-07-01T00:00:00"/>
    <s v="Single Family Dwelling"/>
    <n v="1"/>
    <s v="Santa Clara Community Organization"/>
    <n v="4230988"/>
    <n v="903567"/>
    <m/>
    <m/>
    <s v="COOPER BARBARA"/>
    <m/>
    <s v="3632 YOGI WAY"/>
    <x v="7"/>
    <s v="Single-family detached"/>
    <x v="0"/>
    <m/>
    <x v="0"/>
    <m/>
  </r>
  <r>
    <n v="4878"/>
    <x v="0"/>
    <n v="8"/>
    <n v="2071"/>
    <n v="1"/>
    <d v="2008-07-02T00:00:00"/>
    <s v="Single Family Dwelling"/>
    <n v="1"/>
    <s v="Northeast Neighbors"/>
    <n v="4250570"/>
    <n v="893685"/>
    <m/>
    <m/>
    <s v="ANSLOW &amp; DEGENEAULT"/>
    <m/>
    <s v="3327 WYNDHAM CT"/>
    <x v="7"/>
    <s v="Single-family detached"/>
    <x v="0"/>
    <m/>
    <x v="0"/>
    <m/>
  </r>
  <r>
    <n v="4879"/>
    <x v="0"/>
    <n v="8"/>
    <n v="2233"/>
    <n v="1"/>
    <d v="2008-07-03T00:00:00"/>
    <s v="Single Family Dwelling"/>
    <n v="1"/>
    <s v="Unknown"/>
    <n v="4211762"/>
    <n v="878997"/>
    <m/>
    <m/>
    <s v="RHEA MILLARD A &amp; LAURINE B"/>
    <m/>
    <s v="87919 LA PORTE DR"/>
    <x v="7"/>
    <s v="Single-family detached"/>
    <x v="0"/>
    <m/>
    <x v="0"/>
    <m/>
  </r>
  <r>
    <n v="4880"/>
    <x v="0"/>
    <n v="8"/>
    <n v="1014"/>
    <n v="1"/>
    <d v="2008-07-08T00:00:00"/>
    <s v="Single Family Dwelling"/>
    <n v="1"/>
    <s v="Industrial Corridor Community Organization"/>
    <n v="4219341"/>
    <n v="902445"/>
    <m/>
    <m/>
    <s v="ALBERT PAUL L JR &amp; DEBORAH K"/>
    <m/>
    <s v="29829 CLEO AVE"/>
    <x v="7"/>
    <s v="Single-family detached"/>
    <x v="0"/>
    <m/>
    <x v="0"/>
    <m/>
  </r>
  <r>
    <n v="4881"/>
    <x v="0"/>
    <n v="8"/>
    <n v="2158"/>
    <n v="1"/>
    <d v="2008-07-10T00:00:00"/>
    <s v="Single Family Dwelling"/>
    <n v="1"/>
    <s v="Active Bethel Citizens"/>
    <n v="4223554"/>
    <n v="891767"/>
    <m/>
    <m/>
    <s v="VANESSA THOMASTON PROPERTIES INC"/>
    <m/>
    <s v="1941 TAFT ST"/>
    <x v="7"/>
    <s v="Single-family detached"/>
    <x v="0"/>
    <m/>
    <x v="0"/>
    <m/>
  </r>
  <r>
    <n v="4882"/>
    <x v="0"/>
    <n v="8"/>
    <n v="2846"/>
    <n v="1"/>
    <d v="2008-07-10T00:00:00"/>
    <s v="Mfg Home - Not in a Park"/>
    <n v="1"/>
    <s v="Unknown"/>
    <n v="4214466"/>
    <n v="872768"/>
    <m/>
    <m/>
    <s v="LYNCH JOHN"/>
    <m/>
    <s v="87275 MT VALVUE LN"/>
    <x v="7"/>
    <s v="Single-family detached"/>
    <x v="0"/>
    <m/>
    <x v="0"/>
    <m/>
  </r>
  <r>
    <n v="4883"/>
    <x v="0"/>
    <n v="8"/>
    <n v="992"/>
    <n v="1"/>
    <d v="2008-07-14T00:00:00"/>
    <s v="Single Family Dwelling"/>
    <n v="1"/>
    <s v="Active Bethel Citizens"/>
    <n v="4217673"/>
    <n v="888176"/>
    <m/>
    <m/>
    <s v="GRASSAUER MARC"/>
    <m/>
    <s v="1019 GAS LAMP ST"/>
    <x v="7"/>
    <s v="Single-family detached"/>
    <x v="0"/>
    <m/>
    <x v="0"/>
    <m/>
  </r>
  <r>
    <n v="4884"/>
    <x v="0"/>
    <n v="8"/>
    <n v="993"/>
    <n v="1"/>
    <d v="2008-07-14T00:00:00"/>
    <s v="Single Family Dwelling"/>
    <n v="1"/>
    <s v="Active Bethel Citizens"/>
    <n v="4217675"/>
    <n v="888230"/>
    <m/>
    <m/>
    <s v="GRASSAUER MARC"/>
    <m/>
    <s v="1027 GAS LAMP ST"/>
    <x v="7"/>
    <s v="Single-family detached"/>
    <x v="0"/>
    <m/>
    <x v="0"/>
    <m/>
  </r>
  <r>
    <n v="4885"/>
    <x v="0"/>
    <n v="8"/>
    <n v="2652"/>
    <n v="1"/>
    <d v="2008-07-14T00:00:00"/>
    <s v="Single Family Dwelling"/>
    <n v="1"/>
    <s v="Northeast Neighbors"/>
    <n v="4243165"/>
    <n v="897193"/>
    <m/>
    <m/>
    <s v="MELTEBEKE CONSTRUCTION DBA"/>
    <m/>
    <s v="2096 LAKELAND WAY"/>
    <x v="7"/>
    <s v="Single-family detached"/>
    <x v="0"/>
    <m/>
    <x v="0"/>
    <m/>
  </r>
  <r>
    <n v="4886"/>
    <x v="0"/>
    <n v="7"/>
    <n v="6492"/>
    <n v="1"/>
    <d v="2008-07-15T00:00:00"/>
    <s v="Apartment  5-19 Units"/>
    <n v="7"/>
    <s v="West University Neighbors"/>
    <n v="4241780"/>
    <n v="875391"/>
    <m/>
    <m/>
    <s v="PLENTYWOOD APARTMENTS, LLC"/>
    <m/>
    <s v="560 E 18TH AVE"/>
    <x v="7"/>
    <s v="Five or more units"/>
    <x v="1"/>
    <m/>
    <x v="1"/>
    <s v="Yes"/>
  </r>
  <r>
    <n v="4887"/>
    <x v="0"/>
    <n v="8"/>
    <n v="381"/>
    <n v="1"/>
    <d v="2008-07-15T00:00:00"/>
    <s v="Single Family Dwelling"/>
    <n v="1"/>
    <s v="Northeast Neighbors"/>
    <n v="4250896"/>
    <n v="893307"/>
    <m/>
    <m/>
    <s v="ANSLOW &amp; DEGENEAULT"/>
    <m/>
    <s v="3370 AMHERST WAY"/>
    <x v="7"/>
    <s v="Single-family detached"/>
    <x v="0"/>
    <m/>
    <x v="0"/>
    <m/>
  </r>
  <r>
    <n v="4888"/>
    <x v="0"/>
    <n v="8"/>
    <n v="2499"/>
    <n v="1"/>
    <d v="2008-07-15T00:00:00"/>
    <s v="Single Family Dwelling"/>
    <n v="1"/>
    <s v="River Road Community Organization"/>
    <n v="4233293"/>
    <n v="891044"/>
    <m/>
    <m/>
    <s v="BAUDICHON PHILIP &amp; DEBRA"/>
    <m/>
    <s v="135 ARBOR DR"/>
    <x v="7"/>
    <s v="Single-family detached"/>
    <x v="0"/>
    <m/>
    <x v="0"/>
    <m/>
  </r>
  <r>
    <n v="4889"/>
    <x v="0"/>
    <n v="8"/>
    <n v="2546"/>
    <n v="1"/>
    <d v="2008-07-22T00:00:00"/>
    <s v="Single Family Dwelling"/>
    <n v="1"/>
    <s v="Crest Drive Citizens Association"/>
    <n v="4238775"/>
    <n v="865979"/>
    <m/>
    <m/>
    <s v="ADKINS MARK L"/>
    <m/>
    <s v="93 W 39TH AVE"/>
    <x v="7"/>
    <s v="Single-family detached"/>
    <x v="0"/>
    <m/>
    <x v="0"/>
    <m/>
  </r>
  <r>
    <n v="4890"/>
    <x v="0"/>
    <n v="8"/>
    <n v="2724"/>
    <n v="1"/>
    <d v="2008-07-23T00:00:00"/>
    <s v="Single Family Dwelling"/>
    <n v="1"/>
    <s v="Active Bethel Citizens"/>
    <n v="4215371"/>
    <n v="892357"/>
    <m/>
    <m/>
    <s v="G &amp; R BUILDING CONCEPTS"/>
    <m/>
    <s v="5140 BARGER DR"/>
    <x v="7"/>
    <s v="Single-family detached"/>
    <x v="0"/>
    <m/>
    <x v="0"/>
    <m/>
  </r>
  <r>
    <n v="4891"/>
    <x v="0"/>
    <n v="8"/>
    <n v="2962"/>
    <n v="1"/>
    <d v="2008-07-23T00:00:00"/>
    <s v="Single Family Dwelling"/>
    <n v="1"/>
    <s v="Active Bethel Citizens"/>
    <n v="4212548"/>
    <n v="892084"/>
    <m/>
    <s v="Kayla-2"/>
    <s v="SEERY JESSE"/>
    <m/>
    <s v="5573 EXCALIBER LN"/>
    <x v="7"/>
    <s v="Single-family detached"/>
    <x v="0"/>
    <m/>
    <x v="0"/>
    <m/>
  </r>
  <r>
    <n v="4892"/>
    <x v="0"/>
    <n v="8"/>
    <n v="1961"/>
    <n v="1"/>
    <d v="2008-07-28T00:00:00"/>
    <s v="Secondary Dwelling Unit"/>
    <n v="1"/>
    <s v="Fairmount Neighbors"/>
    <n v="4248754"/>
    <n v="876524"/>
    <m/>
    <m/>
    <s v="FIGUEIREDO JOHN"/>
    <m/>
    <s v="2380 E 15TH AVE, Unit A"/>
    <x v="7"/>
    <s v="Single-family detached"/>
    <x v="0"/>
    <m/>
    <x v="0"/>
    <s v="Yes"/>
  </r>
  <r>
    <n v="4893"/>
    <x v="0"/>
    <n v="8"/>
    <n v="2913"/>
    <n v="1"/>
    <d v="2008-07-28T00:00:00"/>
    <s v="Single Family Dwelling"/>
    <n v="1"/>
    <s v="Amazon Neighbors Association"/>
    <n v="4243199"/>
    <n v="872375"/>
    <m/>
    <m/>
    <s v="STCLAIR EDWIN JR &amp; KATHRYN"/>
    <m/>
    <s v="2543 KINCAID ST"/>
    <x v="7"/>
    <s v="Single-family detached"/>
    <x v="0"/>
    <m/>
    <x v="0"/>
    <m/>
  </r>
  <r>
    <n v="4894"/>
    <x v="0"/>
    <n v="8"/>
    <n v="3362"/>
    <n v="1"/>
    <d v="2008-07-28T00:00:00"/>
    <s v="Mfg Home - Not in a Park"/>
    <n v="1"/>
    <s v="Northeast Neighbors"/>
    <n v="4246633"/>
    <n v="897628"/>
    <m/>
    <m/>
    <s v="FARLOW PARTRICIA L"/>
    <m/>
    <s v="2562 DALE AVE"/>
    <x v="7"/>
    <s v="Single-family detached"/>
    <x v="0"/>
    <m/>
    <x v="0"/>
    <m/>
  </r>
  <r>
    <n v="4895"/>
    <x v="0"/>
    <n v="8"/>
    <n v="2716"/>
    <n v="1"/>
    <d v="2008-08-01T00:00:00"/>
    <s v="Single Family Dwelling"/>
    <n v="1"/>
    <s v="Friendly Area Neighbors"/>
    <n v="4238570"/>
    <n v="871366"/>
    <m/>
    <m/>
    <s v="BLODGETT THOMAS L"/>
    <m/>
    <s v="2750 CHARNELTON ST"/>
    <x v="7"/>
    <s v="Single-family detached"/>
    <x v="0"/>
    <m/>
    <x v="0"/>
    <m/>
  </r>
  <r>
    <n v="4896"/>
    <x v="0"/>
    <n v="8"/>
    <n v="3556"/>
    <n v="1"/>
    <d v="2008-08-05T00:00:00"/>
    <s v="Mfg Home Park or Court"/>
    <n v="1"/>
    <s v="Active Bethel Citizens"/>
    <n v="4217939"/>
    <n v="886467"/>
    <m/>
    <m/>
    <s v="MOBILE TOWNE WEST"/>
    <s v="JONES RODNEY/CHRISTINE"/>
    <s v="555 N DANEBO AVE, Unit 156"/>
    <x v="7"/>
    <s v="Single-family detached"/>
    <x v="0"/>
    <m/>
    <x v="0"/>
    <m/>
  </r>
  <r>
    <n v="4897"/>
    <x v="0"/>
    <n v="8"/>
    <n v="2663"/>
    <n v="1"/>
    <d v="2008-08-06T00:00:00"/>
    <s v="Single Family Dwelling"/>
    <n v="1"/>
    <s v="Active Bethel Citizens"/>
    <n v="4215424"/>
    <n v="892413"/>
    <m/>
    <m/>
    <s v="G &amp; R BUILDING CONCEPTS"/>
    <m/>
    <s v="5120 BARGER DR"/>
    <x v="7"/>
    <s v="Single-family detached"/>
    <x v="0"/>
    <m/>
    <x v="0"/>
    <m/>
  </r>
  <r>
    <n v="4898"/>
    <x v="0"/>
    <n v="8"/>
    <n v="2836"/>
    <n v="1"/>
    <d v="2008-08-06T00:00:00"/>
    <s v="Single Family Dwelling"/>
    <n v="1"/>
    <s v="Southeast Neighbors"/>
    <n v="4239549"/>
    <n v="867539"/>
    <m/>
    <m/>
    <s v="URRUTIA DIEGO"/>
    <m/>
    <s v="22 E 35TH AVE"/>
    <x v="7"/>
    <s v="Single-family detached"/>
    <x v="0"/>
    <m/>
    <x v="0"/>
    <m/>
  </r>
  <r>
    <n v="4899"/>
    <x v="0"/>
    <n v="8"/>
    <n v="3046"/>
    <n v="1"/>
    <d v="2008-08-06T00:00:00"/>
    <s v="Duplex or 2-Family Hs"/>
    <n v="2"/>
    <s v="Trainsong Neighbors"/>
    <n v="4229413"/>
    <n v="885172"/>
    <m/>
    <m/>
    <s v="NIEMEYER FRED"/>
    <m/>
    <s v="383 FOCH ST"/>
    <x v="7"/>
    <s v="Two to four units"/>
    <x v="1"/>
    <m/>
    <x v="0"/>
    <m/>
  </r>
  <r>
    <n v="4900"/>
    <x v="0"/>
    <n v="8"/>
    <n v="3267"/>
    <n v="1"/>
    <d v="2008-08-06T00:00:00"/>
    <s v="Mfg Home - Not in a Park"/>
    <n v="1"/>
    <s v="Active Bethel Citizens"/>
    <n v="4221562"/>
    <n v="886530"/>
    <m/>
    <m/>
    <s v="DIECKHOFF DONALD O &amp; MYRNA"/>
    <m/>
    <s v="3961 BELL AVE"/>
    <x v="7"/>
    <s v="Single-family detached"/>
    <x v="0"/>
    <m/>
    <x v="0"/>
    <m/>
  </r>
  <r>
    <n v="4901"/>
    <x v="0"/>
    <n v="8"/>
    <n v="2294"/>
    <n v="1"/>
    <d v="2008-08-07T00:00:00"/>
    <s v="Single Family Dwelling"/>
    <n v="1"/>
    <s v="Southeast Neighbors"/>
    <n v="4240901"/>
    <n v="858850"/>
    <m/>
    <m/>
    <s v="MCKAY A BRUCE"/>
    <m/>
    <s v="5270 SENGER LN"/>
    <x v="7"/>
    <s v="Single-family detached"/>
    <x v="0"/>
    <m/>
    <x v="0"/>
    <m/>
  </r>
  <r>
    <n v="4902"/>
    <x v="0"/>
    <n v="8"/>
    <n v="2768"/>
    <n v="1"/>
    <d v="2008-08-08T00:00:00"/>
    <s v="Single Family Dwelling"/>
    <n v="1"/>
    <s v="Jefferson Westside Neighbors"/>
    <n v="4238537"/>
    <n v="876666"/>
    <m/>
    <m/>
    <s v="IVERSON JORDAN"/>
    <m/>
    <s v="1531 LINCOLN ST"/>
    <x v="7"/>
    <s v="Single-family detached"/>
    <x v="0"/>
    <m/>
    <x v="0"/>
    <m/>
  </r>
  <r>
    <n v="4903"/>
    <x v="0"/>
    <n v="8"/>
    <n v="2769"/>
    <n v="1"/>
    <d v="2008-08-08T00:00:00"/>
    <s v="Single Family Dwelling"/>
    <n v="1"/>
    <s v="Jefferson Westside Neighbors"/>
    <n v="4238535"/>
    <n v="876637"/>
    <m/>
    <m/>
    <s v="IVERSON JORDAN"/>
    <m/>
    <s v="1533 LINCOLN ST"/>
    <x v="7"/>
    <s v="Single-family detached"/>
    <x v="0"/>
    <m/>
    <x v="0"/>
    <m/>
  </r>
  <r>
    <n v="4904"/>
    <x v="0"/>
    <n v="7"/>
    <n v="4270"/>
    <n v="1"/>
    <d v="2008-08-11T00:00:00"/>
    <s v="Apartment  1-4 Units"/>
    <n v="4"/>
    <s v="Friendly Area Neighbors"/>
    <n v="4240432"/>
    <n v="875302"/>
    <m/>
    <m/>
    <s v="DEVEREAUX BRIAN"/>
    <m/>
    <s v="1857 PEARL ST"/>
    <x v="7"/>
    <s v="Two to four units"/>
    <x v="1"/>
    <m/>
    <x v="1"/>
    <s v="Yes"/>
  </r>
  <r>
    <n v="4905"/>
    <x v="0"/>
    <n v="8"/>
    <n v="3100"/>
    <n v="1"/>
    <d v="2008-08-11T00:00:00"/>
    <s v="Comml Warehs &amp; Storage"/>
    <n v="1"/>
    <s v="West Eugene Community Organization"/>
    <n v="4229448"/>
    <n v="881717"/>
    <s v="Single Family Dwelling"/>
    <m/>
    <s v="BIG Y STORAGE LLC"/>
    <m/>
    <s v="90 HWY 99N"/>
    <x v="7"/>
    <s v="Two to four units"/>
    <x v="1"/>
    <m/>
    <x v="0"/>
    <m/>
  </r>
  <r>
    <n v="4906"/>
    <x v="0"/>
    <n v="8"/>
    <n v="2596"/>
    <n v="1"/>
    <d v="2008-08-12T00:00:00"/>
    <s v="Single Family Dwelling"/>
    <n v="1"/>
    <s v="Harlow Neighbors"/>
    <n v="4249458"/>
    <n v="887048"/>
    <m/>
    <m/>
    <s v="SEARS TERRY"/>
    <m/>
    <s v="927 WAVERLY ST"/>
    <x v="7"/>
    <s v="Single-family detached"/>
    <x v="0"/>
    <m/>
    <x v="0"/>
    <m/>
  </r>
  <r>
    <n v="4907"/>
    <x v="0"/>
    <n v="8"/>
    <n v="3709"/>
    <n v="1"/>
    <d v="2008-08-13T00:00:00"/>
    <s v="Mfg Home Park or Court"/>
    <n v="1"/>
    <s v="Active Bethel Citizens"/>
    <n v="4217939"/>
    <n v="886467"/>
    <m/>
    <m/>
    <s v="JEFFREY L MILLER REV LVG TRUST"/>
    <s v="TAORAS MONIQUE"/>
    <s v="555 N DANEBO AVE, Unit 157"/>
    <x v="7"/>
    <s v="Single-family detached"/>
    <x v="0"/>
    <m/>
    <x v="0"/>
    <m/>
  </r>
  <r>
    <n v="4908"/>
    <x v="0"/>
    <n v="8"/>
    <n v="1886"/>
    <n v="1"/>
    <d v="2008-08-14T00:00:00"/>
    <s v="Single Family Dwelling"/>
    <n v="1"/>
    <s v="River Road Community Organization"/>
    <n v="4230560"/>
    <n v="889294"/>
    <m/>
    <m/>
    <s v="KITTLESON CHARLES &amp; HILLARY"/>
    <m/>
    <s v="995 ELKAY DR"/>
    <x v="7"/>
    <s v="Single-family detached"/>
    <x v="0"/>
    <m/>
    <x v="0"/>
    <m/>
  </r>
  <r>
    <n v="4909"/>
    <x v="0"/>
    <n v="8"/>
    <n v="3428"/>
    <n v="1"/>
    <d v="2008-08-15T00:00:00"/>
    <s v="Single Family Dwelling"/>
    <n v="1"/>
    <s v="Amazon Neighbors Association"/>
    <n v="4243471"/>
    <n v="872472"/>
    <m/>
    <m/>
    <s v="BEAIRSTO ELIZABETH F"/>
    <m/>
    <s v="2515 HARRIS ST"/>
    <x v="7"/>
    <s v="Single-family detached"/>
    <x v="0"/>
    <m/>
    <x v="0"/>
    <m/>
  </r>
  <r>
    <n v="4910"/>
    <x v="0"/>
    <n v="8"/>
    <n v="3560"/>
    <n v="1"/>
    <d v="2008-08-18T00:00:00"/>
    <s v="Mfg Home - Not in a Park"/>
    <n v="1"/>
    <s v="Northeast Neighbors"/>
    <n v="4246356"/>
    <n v="897896"/>
    <m/>
    <m/>
    <s v="NOHRENBERG MICHAEL &amp; LAVENA"/>
    <m/>
    <s v="2490 MARJORIE AVE"/>
    <x v="7"/>
    <s v="Single-family detached"/>
    <x v="0"/>
    <m/>
    <x v="0"/>
    <m/>
  </r>
  <r>
    <n v="4911"/>
    <x v="0"/>
    <n v="8"/>
    <n v="3072"/>
    <n v="1"/>
    <d v="2008-08-19T00:00:00"/>
    <s v="Single Family Dwelling"/>
    <n v="1"/>
    <s v="Active Bethel Citizens"/>
    <n v="4215333"/>
    <n v="892427"/>
    <m/>
    <m/>
    <s v="G &amp; R BUILDING CONCEPTS INC"/>
    <m/>
    <s v="5150 BARGER DR"/>
    <x v="7"/>
    <s v="Single-family detached"/>
    <x v="0"/>
    <m/>
    <x v="0"/>
    <m/>
  </r>
  <r>
    <n v="4912"/>
    <x v="0"/>
    <n v="8"/>
    <n v="3045"/>
    <n v="1"/>
    <d v="2008-08-21T00:00:00"/>
    <s v="Single Family Dwelling"/>
    <n v="1"/>
    <s v="River Road Community Organization"/>
    <n v="4229746"/>
    <n v="887554"/>
    <m/>
    <m/>
    <s v="G &amp; R BUILDING CONCEPTS"/>
    <m/>
    <s v="668 FILBERT AVE"/>
    <x v="7"/>
    <s v="Single-family detached"/>
    <x v="0"/>
    <m/>
    <x v="0"/>
    <m/>
  </r>
  <r>
    <n v="4913"/>
    <x v="0"/>
    <n v="8"/>
    <n v="3531"/>
    <n v="1"/>
    <d v="2008-08-26T00:00:00"/>
    <s v="Single Family Dwelling"/>
    <n v="1"/>
    <s v="Crest Drive Citizens Association"/>
    <n v="4238913"/>
    <n v="869609"/>
    <m/>
    <m/>
    <s v="DECKER SARAH R"/>
    <m/>
    <s v="3045 OLIVE ST"/>
    <x v="7"/>
    <s v="Single-family detached"/>
    <x v="0"/>
    <m/>
    <x v="0"/>
    <m/>
  </r>
  <r>
    <n v="4914"/>
    <x v="0"/>
    <n v="8"/>
    <n v="3086"/>
    <n v="1"/>
    <d v="2008-08-29T00:00:00"/>
    <s v="Single Family Dwelling"/>
    <n v="1"/>
    <s v="Harlow Neighbors"/>
    <n v="4248679"/>
    <n v="890781"/>
    <m/>
    <m/>
    <s v="REICH NICK"/>
    <m/>
    <s v="1675 DUKE CT"/>
    <x v="7"/>
    <s v="Single-family detached"/>
    <x v="0"/>
    <m/>
    <x v="0"/>
    <m/>
  </r>
  <r>
    <n v="4915"/>
    <x v="0"/>
    <n v="8"/>
    <n v="228"/>
    <n v="1"/>
    <d v="2008-09-03T00:00:00"/>
    <s v="Single Family Dwelling"/>
    <n v="1"/>
    <s v="Southeast Neighbors"/>
    <n v="4241593"/>
    <n v="859901"/>
    <m/>
    <m/>
    <s v="CHILTON ANTHONY"/>
    <m/>
    <s v="5119 FOX HOLLOW RD"/>
    <x v="7"/>
    <s v="Single-family detached"/>
    <x v="0"/>
    <m/>
    <x v="0"/>
    <m/>
  </r>
  <r>
    <n v="4916"/>
    <x v="0"/>
    <n v="8"/>
    <n v="3460"/>
    <n v="1"/>
    <d v="2008-09-05T00:00:00"/>
    <s v="Single Family Dwelling"/>
    <n v="1"/>
    <s v="Churchill Area Neighbors"/>
    <n v="4223727"/>
    <n v="869093"/>
    <m/>
    <m/>
    <s v="MCCARTHY PAT &amp; HEATHER"/>
    <m/>
    <s v="3171 SUMMIT SKY BLVD"/>
    <x v="7"/>
    <s v="Single-family detached"/>
    <x v="0"/>
    <m/>
    <x v="0"/>
    <m/>
  </r>
  <r>
    <n v="4917"/>
    <x v="0"/>
    <n v="8"/>
    <n v="3738"/>
    <n v="1"/>
    <d v="2008-09-05T00:00:00"/>
    <s v="Single Family Dwelling"/>
    <n v="1"/>
    <s v="Active Bethel Citizens"/>
    <n v="4214659"/>
    <n v="885111"/>
    <m/>
    <s v="Plan 2513"/>
    <s v="J L S CUSTOM HOMES"/>
    <m/>
    <s v="5438 PRANZ PL"/>
    <x v="7"/>
    <s v="Single-family detached"/>
    <x v="0"/>
    <m/>
    <x v="0"/>
    <m/>
  </r>
  <r>
    <n v="4918"/>
    <x v="0"/>
    <n v="8"/>
    <n v="3442"/>
    <n v="1"/>
    <d v="2008-09-10T00:00:00"/>
    <s v="Single Family Dwelling"/>
    <n v="1"/>
    <s v="River Road Community Organization"/>
    <n v="4230283"/>
    <n v="889135"/>
    <m/>
    <m/>
    <s v="SAMPLE STEVE &amp; KELLY"/>
    <m/>
    <s v="1032 ELKAY DR"/>
    <x v="7"/>
    <s v="Single-family detached"/>
    <x v="0"/>
    <m/>
    <x v="0"/>
    <m/>
  </r>
  <r>
    <n v="4919"/>
    <x v="0"/>
    <n v="8"/>
    <n v="2641"/>
    <n v="1"/>
    <d v="2008-09-11T00:00:00"/>
    <s v="Apartment  5-19 Units"/>
    <n v="19"/>
    <s v="South University Neighborhood Association"/>
    <n v="4243422"/>
    <n v="875148"/>
    <m/>
    <m/>
    <s v="HUTTON GENA"/>
    <m/>
    <s v="1888 HARRIS ST"/>
    <x v="7"/>
    <s v="Five or more units"/>
    <x v="1"/>
    <m/>
    <x v="1"/>
    <s v="Yes"/>
  </r>
  <r>
    <n v="4920"/>
    <x v="0"/>
    <n v="8"/>
    <n v="3004"/>
    <n v="1"/>
    <d v="2008-09-11T00:00:00"/>
    <s v="Mfg Home - Not in a Park"/>
    <n v="1"/>
    <s v="Active Bethel Citizens"/>
    <n v="4213969"/>
    <n v="890536"/>
    <m/>
    <m/>
    <s v="FUQUA HOMES DESIGN CENTER"/>
    <m/>
    <s v="5341 OLYMPIC CIR"/>
    <x v="7"/>
    <s v="Single-family detached"/>
    <x v="0"/>
    <m/>
    <x v="0"/>
    <m/>
  </r>
  <r>
    <n v="4921"/>
    <x v="0"/>
    <n v="8"/>
    <n v="3006"/>
    <n v="1"/>
    <d v="2008-09-11T00:00:00"/>
    <s v="Mfg Home - Not in a Park"/>
    <n v="1"/>
    <s v="Active Bethel Citizens"/>
    <n v="4214547"/>
    <n v="890911"/>
    <m/>
    <m/>
    <s v="FUQUA HOMES DESIGN CENTER"/>
    <m/>
    <s v="5253 GOLDEN EAGLE DR"/>
    <x v="7"/>
    <s v="Single-family detached"/>
    <x v="0"/>
    <m/>
    <x v="0"/>
    <m/>
  </r>
  <r>
    <n v="4922"/>
    <x v="0"/>
    <n v="8"/>
    <n v="2649"/>
    <n v="1"/>
    <d v="2008-09-24T00:00:00"/>
    <s v="Apartment  20+ Units"/>
    <n v="20"/>
    <s v="South University Neighborhood Association"/>
    <n v="4242944"/>
    <n v="875196"/>
    <m/>
    <m/>
    <s v="COMMONS ON ALDER THE"/>
    <m/>
    <s v="1875 ALDER ST"/>
    <x v="7"/>
    <s v="Five or more units"/>
    <x v="1"/>
    <m/>
    <x v="1"/>
    <s v="Yes"/>
  </r>
  <r>
    <n v="4923"/>
    <x v="0"/>
    <n v="8"/>
    <n v="3058"/>
    <n v="1"/>
    <d v="2008-09-24T00:00:00"/>
    <s v="Single Family Dwelling"/>
    <n v="1"/>
    <s v="Santa Clara Community Organization"/>
    <n v="4232168"/>
    <n v="900174"/>
    <m/>
    <m/>
    <s v="HEITMAN CUSTOM HOMES"/>
    <m/>
    <s v="2918 MILES WAY"/>
    <x v="7"/>
    <s v="Single-family detached"/>
    <x v="0"/>
    <m/>
    <x v="0"/>
    <m/>
  </r>
  <r>
    <n v="4924"/>
    <x v="0"/>
    <n v="8"/>
    <n v="3696"/>
    <n v="1"/>
    <d v="2008-09-29T00:00:00"/>
    <s v="Single Family Dwelling"/>
    <n v="1"/>
    <s v="Friendly Area Neighbors"/>
    <n v="4236972"/>
    <n v="874331"/>
    <m/>
    <m/>
    <s v="PASSEROTTI CAROLINE M"/>
    <m/>
    <s v="2117 MADISON ST"/>
    <x v="7"/>
    <s v="Single-family detached"/>
    <x v="0"/>
    <m/>
    <x v="0"/>
    <m/>
  </r>
  <r>
    <n v="4925"/>
    <x v="0"/>
    <n v="8"/>
    <n v="3746"/>
    <n v="1"/>
    <d v="2008-09-30T00:00:00"/>
    <s v="Secondary Dwelling Unit"/>
    <n v="1"/>
    <s v="Cal Young Neighborhood Association"/>
    <n v="4245667"/>
    <n v="887907"/>
    <s v="Secondary Dwelling Unit"/>
    <m/>
    <s v="BARNHART MARJORIE A"/>
    <m/>
    <s v="2630 FORRESTER WAY, Unit A"/>
    <x v="7"/>
    <s v="Single-family detached"/>
    <x v="0"/>
    <m/>
    <x v="0"/>
    <m/>
  </r>
  <r>
    <n v="4926"/>
    <x v="0"/>
    <n v="8"/>
    <n v="2865"/>
    <n v="1"/>
    <d v="2008-10-01T00:00:00"/>
    <s v="Single Family Dwelling"/>
    <n v="7"/>
    <s v="West University Neighbors"/>
    <n v="4241389"/>
    <n v="876936"/>
    <s v="Apartment  5-19 Units"/>
    <m/>
    <s v="TWENTY LLC"/>
    <m/>
    <s v="455 E 14TH ALY"/>
    <x v="7"/>
    <s v="Single-family detached"/>
    <x v="0"/>
    <m/>
    <x v="0"/>
    <s v="Yes"/>
  </r>
  <r>
    <n v="4927"/>
    <x v="0"/>
    <n v="8"/>
    <n v="3440"/>
    <n v="1"/>
    <d v="2008-10-02T00:00:00"/>
    <s v="Single Family Dwelling"/>
    <n v="1"/>
    <s v="Fairmount Neighbors"/>
    <n v="4247184"/>
    <n v="870870"/>
    <m/>
    <m/>
    <s v="LIBESKIND SHLOMO &amp; DEBBIE"/>
    <m/>
    <s v="2827 CENTRAL BLVD"/>
    <x v="7"/>
    <s v="Single-family detached"/>
    <x v="0"/>
    <m/>
    <x v="0"/>
    <m/>
  </r>
  <r>
    <n v="4928"/>
    <x v="0"/>
    <n v="8"/>
    <n v="3836"/>
    <n v="1"/>
    <d v="2008-10-09T00:00:00"/>
    <s v="Single Family Dwelling"/>
    <n v="1"/>
    <s v="Santa Clara Community Organization"/>
    <n v="4231003"/>
    <n v="903765"/>
    <m/>
    <m/>
    <s v="HART SUSAN"/>
    <m/>
    <s v="3680 YOGI WAY"/>
    <x v="7"/>
    <s v="Single-family detached"/>
    <x v="0"/>
    <m/>
    <x v="0"/>
    <m/>
  </r>
  <r>
    <n v="4929"/>
    <x v="0"/>
    <n v="8"/>
    <n v="4118"/>
    <n v="1"/>
    <d v="2008-10-10T00:00:00"/>
    <s v="Single Family Dwelling"/>
    <n v="1"/>
    <s v="Churchill Area Neighbors"/>
    <n v="4224067"/>
    <n v="868749"/>
    <m/>
    <m/>
    <s v="ELLIOTT DONALD D"/>
    <m/>
    <s v="3476 TIMBERBROOK WAY"/>
    <x v="7"/>
    <s v="Single-family detached"/>
    <x v="0"/>
    <m/>
    <x v="0"/>
    <m/>
  </r>
  <r>
    <n v="4930"/>
    <x v="0"/>
    <n v="8"/>
    <n v="3227"/>
    <n v="1"/>
    <d v="2008-10-20T00:00:00"/>
    <s v="Single Family Dwelling"/>
    <n v="1"/>
    <s v="Santa Clara Community Organization"/>
    <n v="4230127"/>
    <n v="907237"/>
    <m/>
    <m/>
    <s v="RB-N-ME CONTRACTORS"/>
    <m/>
    <s v="4424 HERMAN ST"/>
    <x v="7"/>
    <s v="Single-family detached"/>
    <x v="0"/>
    <m/>
    <x v="0"/>
    <m/>
  </r>
  <r>
    <n v="4931"/>
    <x v="0"/>
    <n v="8"/>
    <n v="3823"/>
    <n v="1"/>
    <d v="2008-10-20T00:00:00"/>
    <s v="Single Family Dwelling"/>
    <n v="1"/>
    <s v="Crest Drive Citizens Association"/>
    <n v="4235559"/>
    <n v="866679"/>
    <m/>
    <m/>
    <s v="GANSEN CONSTRUCTION"/>
    <m/>
    <s v="883 W 38TH AVE"/>
    <x v="7"/>
    <s v="Single-family detached"/>
    <x v="0"/>
    <m/>
    <x v="0"/>
    <m/>
  </r>
  <r>
    <n v="4932"/>
    <x v="0"/>
    <n v="8"/>
    <n v="4154"/>
    <n v="1"/>
    <d v="2008-10-20T00:00:00"/>
    <s v="Single Family Dwelling"/>
    <n v="1"/>
    <s v="River Road Community Organization"/>
    <n v="4224596"/>
    <n v="896260"/>
    <m/>
    <m/>
    <s v="G &amp; R BUILDING CONCEPTS"/>
    <m/>
    <s v="1691 SKIPPER AVE"/>
    <x v="7"/>
    <s v="Single-family detached"/>
    <x v="0"/>
    <m/>
    <x v="0"/>
    <m/>
  </r>
  <r>
    <n v="4933"/>
    <x v="0"/>
    <n v="8"/>
    <n v="4155"/>
    <n v="1"/>
    <d v="2008-10-20T00:00:00"/>
    <s v="Single Family Dwelling"/>
    <n v="1"/>
    <s v="River Road Community Organization"/>
    <n v="4224596"/>
    <n v="896216"/>
    <m/>
    <m/>
    <s v="G &amp; R BUILDING CONCEPTS"/>
    <m/>
    <s v="1697 SKIPPER AVE"/>
    <x v="7"/>
    <s v="Single-family detached"/>
    <x v="0"/>
    <m/>
    <x v="0"/>
    <m/>
  </r>
  <r>
    <n v="4934"/>
    <x v="0"/>
    <n v="8"/>
    <n v="4873"/>
    <n v="1"/>
    <d v="2008-10-23T00:00:00"/>
    <s v="Single Family Dwelling"/>
    <n v="1"/>
    <s v="Southeast Neighbors"/>
    <n v="4241113"/>
    <n v="859017"/>
    <m/>
    <m/>
    <s v="WILSON TODD A"/>
    <m/>
    <s v="5220 SENGER LN"/>
    <x v="7"/>
    <s v="Single-family detached"/>
    <x v="0"/>
    <m/>
    <x v="0"/>
    <m/>
  </r>
  <r>
    <n v="4935"/>
    <x v="0"/>
    <n v="8"/>
    <n v="4343"/>
    <n v="1"/>
    <d v="2008-10-24T00:00:00"/>
    <s v="Mfg Home - Not in a Park"/>
    <n v="1"/>
    <s v="Santa Clara Community Organization"/>
    <n v="4229349"/>
    <n v="904721"/>
    <m/>
    <m/>
    <s v="BROWN RAY S &amp; RHONDA"/>
    <m/>
    <s v="165 RIVER LOOP 2"/>
    <x v="7"/>
    <s v="Single-family detached"/>
    <x v="0"/>
    <m/>
    <x v="0"/>
    <m/>
  </r>
  <r>
    <n v="4936"/>
    <x v="0"/>
    <n v="8"/>
    <n v="55"/>
    <n v="1"/>
    <d v="2008-10-28T00:00:00"/>
    <s v="Single Family Dwelling"/>
    <n v="1"/>
    <s v="Fairmount Neighbors"/>
    <n v="4248004"/>
    <n v="872065"/>
    <m/>
    <m/>
    <s v="THOREN ROXI &amp; HARPER JAMES"/>
    <m/>
    <s v="2984 CAPITAL DR"/>
    <x v="7"/>
    <s v="Single-family detached"/>
    <x v="0"/>
    <m/>
    <x v="0"/>
    <m/>
  </r>
  <r>
    <n v="4937"/>
    <x v="0"/>
    <n v="8"/>
    <n v="4368"/>
    <n v="1"/>
    <d v="2008-10-30T00:00:00"/>
    <s v="Mfg Home - Not in a Park"/>
    <n v="1"/>
    <s v="Active Bethel Citizens"/>
    <n v="4214641"/>
    <n v="890783"/>
    <m/>
    <m/>
    <s v="WEST EUGENE VILLAGE LLC-EUG"/>
    <m/>
    <s v="5230 GOLDEN EAGLE DR"/>
    <x v="7"/>
    <s v="Single-family detached"/>
    <x v="0"/>
    <m/>
    <x v="0"/>
    <m/>
  </r>
  <r>
    <n v="4938"/>
    <x v="0"/>
    <n v="8"/>
    <n v="4453"/>
    <n v="1"/>
    <d v="2008-10-30T00:00:00"/>
    <s v="Mfg Home - Not in a Park"/>
    <n v="1"/>
    <s v="Active Bethel Citizens"/>
    <n v="4213972"/>
    <n v="890651"/>
    <m/>
    <m/>
    <s v="FUQUA HOMES DESIGN CENTER"/>
    <m/>
    <s v="5331 OLYMPIC CIR"/>
    <x v="7"/>
    <s v="Single-family detached"/>
    <x v="0"/>
    <m/>
    <x v="0"/>
    <m/>
  </r>
  <r>
    <n v="4939"/>
    <x v="0"/>
    <n v="8"/>
    <n v="4063"/>
    <n v="1"/>
    <d v="2008-11-03T00:00:00"/>
    <s v="Single Family Dwelling"/>
    <n v="1"/>
    <s v="Northeast Neighbors"/>
    <n v="4250811"/>
    <n v="893310"/>
    <m/>
    <m/>
    <s v="FUTURE B HOMES INC"/>
    <m/>
    <s v="3364 AMHERST WAY"/>
    <x v="7"/>
    <s v="Single-family detached"/>
    <x v="0"/>
    <m/>
    <x v="0"/>
    <m/>
  </r>
  <r>
    <n v="4940"/>
    <x v="0"/>
    <n v="8"/>
    <n v="4811"/>
    <n v="1"/>
    <d v="2008-11-14T00:00:00"/>
    <s v="Single Family Dwelling"/>
    <n v="1"/>
    <s v="Santa Clara Community Organization"/>
    <n v="4228741"/>
    <n v="897675"/>
    <m/>
    <m/>
    <s v="MAJOR MARK"/>
    <m/>
    <s v="2479 LENORE DR"/>
    <x v="7"/>
    <s v="Single-family detached"/>
    <x v="0"/>
    <m/>
    <x v="0"/>
    <m/>
  </r>
  <r>
    <n v="4941"/>
    <x v="0"/>
    <n v="8"/>
    <n v="4946"/>
    <n v="1"/>
    <d v="2008-11-17T00:00:00"/>
    <s v="Single Family Dwelling"/>
    <n v="1"/>
    <s v="Santa Clara Community Organization"/>
    <n v="4228476"/>
    <n v="897165"/>
    <m/>
    <m/>
    <s v="NELSON BILL"/>
    <m/>
    <s v="342 RUBY AVE"/>
    <x v="7"/>
    <s v="Single-family detached"/>
    <x v="0"/>
    <m/>
    <x v="0"/>
    <m/>
  </r>
  <r>
    <n v="4942"/>
    <x v="0"/>
    <n v="8"/>
    <n v="4206"/>
    <n v="1"/>
    <d v="2008-11-18T00:00:00"/>
    <s v="Single Family Dwelling"/>
    <n v="3"/>
    <s v="South University Neighborhood Association"/>
    <n v="4242418"/>
    <n v="874891"/>
    <s v="Apartment  1-4 Units"/>
    <m/>
    <s v="WEST 12TH LLC"/>
    <m/>
    <s v="717 E 19TH ALY"/>
    <x v="7"/>
    <s v="Single-family detached"/>
    <x v="0"/>
    <m/>
    <x v="0"/>
    <s v="Yes"/>
  </r>
  <r>
    <n v="4943"/>
    <x v="0"/>
    <n v="8"/>
    <n v="4789"/>
    <n v="1"/>
    <d v="2008-11-18T00:00:00"/>
    <s v="Single Family Dwelling"/>
    <n v="1"/>
    <s v="Santa Clara Community Organization"/>
    <n v="4228447"/>
    <n v="897562"/>
    <m/>
    <m/>
    <s v="DREWS WALTER III"/>
    <m/>
    <s v="347 LENORE LP"/>
    <x v="7"/>
    <s v="Single-family detached"/>
    <x v="0"/>
    <m/>
    <x v="0"/>
    <m/>
  </r>
  <r>
    <n v="4944"/>
    <x v="0"/>
    <n v="8"/>
    <n v="4883"/>
    <n v="1"/>
    <d v="2008-11-26T00:00:00"/>
    <s v="Single Family Dwelling"/>
    <n v="1"/>
    <s v="Friendly Area Neighbors"/>
    <n v="4234702"/>
    <n v="871359"/>
    <m/>
    <m/>
    <s v="ROCK BUILDERS INC"/>
    <m/>
    <s v="1188 W 27TH PL"/>
    <x v="7"/>
    <s v="Single-family detached"/>
    <x v="0"/>
    <m/>
    <x v="0"/>
    <m/>
  </r>
  <r>
    <n v="4945"/>
    <x v="0"/>
    <n v="8"/>
    <n v="3885"/>
    <n v="1"/>
    <d v="2008-12-01T00:00:00"/>
    <s v="Apartment  5-19 Units"/>
    <n v="6"/>
    <s v="South University Neighborhood Association"/>
    <n v="4243025"/>
    <n v="875121"/>
    <m/>
    <m/>
    <s v="NEAL DAN E"/>
    <s v="INDIGO PLACE APARTMENTS"/>
    <s v="889 E 19TH AVE"/>
    <x v="7"/>
    <s v="Five or more units"/>
    <x v="1"/>
    <m/>
    <x v="1"/>
    <s v="Yes"/>
  </r>
  <r>
    <n v="4946"/>
    <x v="0"/>
    <n v="8"/>
    <n v="4882"/>
    <n v="1"/>
    <d v="2008-12-02T00:00:00"/>
    <s v="Single Family Dwelling"/>
    <n v="1"/>
    <s v="Friendly Area Neighbors"/>
    <n v="4234697"/>
    <n v="871271"/>
    <m/>
    <m/>
    <s v="ROCK BUILDERS INC"/>
    <m/>
    <s v="1145 W 28TH AVE"/>
    <x v="7"/>
    <s v="Single-family detached"/>
    <x v="0"/>
    <m/>
    <x v="0"/>
    <m/>
  </r>
  <r>
    <n v="4947"/>
    <x v="0"/>
    <n v="8"/>
    <n v="5298"/>
    <n v="1"/>
    <d v="2008-12-02T00:00:00"/>
    <s v="Mfg Home - Not in a Park"/>
    <n v="1"/>
    <s v="River Road Community Organization"/>
    <n v="4233309"/>
    <n v="894967"/>
    <m/>
    <m/>
    <s v="RICHARD C LEONARD TRUST"/>
    <m/>
    <s v="375 CAROLYN DR"/>
    <x v="7"/>
    <s v="Single-family detached"/>
    <x v="0"/>
    <m/>
    <x v="0"/>
    <m/>
  </r>
  <r>
    <n v="4948"/>
    <x v="0"/>
    <n v="8"/>
    <n v="5299"/>
    <n v="1"/>
    <d v="2008-12-02T00:00:00"/>
    <s v="Single Family Dwelling"/>
    <n v="1"/>
    <s v="Friendly Area Neighbors"/>
    <n v="4234648"/>
    <n v="871376"/>
    <m/>
    <m/>
    <s v="ROCK BUILDERS INC"/>
    <m/>
    <s v="1198 W 27TH PL"/>
    <x v="7"/>
    <s v="Single-family detached"/>
    <x v="0"/>
    <m/>
    <x v="0"/>
    <m/>
  </r>
  <r>
    <n v="4949"/>
    <x v="0"/>
    <n v="8"/>
    <n v="4658"/>
    <n v="1"/>
    <d v="2008-12-03T00:00:00"/>
    <s v="Mfg Home - Not in a Park"/>
    <n v="1"/>
    <s v="Active Bethel Citizens"/>
    <n v="4213968"/>
    <n v="890465"/>
    <m/>
    <m/>
    <s v="FUQUA HOMES DESIGN CENTER"/>
    <m/>
    <s v="5345 OLYMPIC CIR"/>
    <x v="7"/>
    <s v="Single-family detached"/>
    <x v="0"/>
    <m/>
    <x v="0"/>
    <m/>
  </r>
  <r>
    <n v="4950"/>
    <x v="0"/>
    <n v="8"/>
    <n v="5258"/>
    <n v="1"/>
    <d v="2008-12-12T00:00:00"/>
    <s v="Single Family Dwelling"/>
    <n v="1"/>
    <s v="Active Bethel Citizens"/>
    <n v="4212748"/>
    <n v="892078"/>
    <m/>
    <m/>
    <s v="SEERY JESSE"/>
    <m/>
    <s v="5523 EXCALIBER LN"/>
    <x v="7"/>
    <s v="Single-family detached"/>
    <x v="0"/>
    <m/>
    <x v="0"/>
    <m/>
  </r>
  <r>
    <n v="4951"/>
    <x v="0"/>
    <n v="8"/>
    <n v="5547"/>
    <n v="1"/>
    <d v="2008-12-12T00:00:00"/>
    <s v="Single Family Dwelling"/>
    <n v="1"/>
    <s v="Active Bethel Citizens"/>
    <n v="4212803"/>
    <n v="892312"/>
    <m/>
    <s v="Ozzie 2"/>
    <s v="SEERY JESSE"/>
    <m/>
    <s v="5509 EDNA WAY"/>
    <x v="7"/>
    <s v="Single-family detached"/>
    <x v="0"/>
    <m/>
    <x v="0"/>
    <m/>
  </r>
  <r>
    <n v="4952"/>
    <x v="0"/>
    <n v="8"/>
    <n v="5548"/>
    <n v="1"/>
    <d v="2008-12-12T00:00:00"/>
    <s v="Single Family Dwelling"/>
    <n v="1"/>
    <s v="Active Bethel Citizens"/>
    <n v="4212760"/>
    <n v="892311"/>
    <m/>
    <s v="Kayla-1"/>
    <s v="SEERY JESSE"/>
    <m/>
    <s v="5521 EDNA WAY"/>
    <x v="7"/>
    <s v="Single-family detached"/>
    <x v="0"/>
    <m/>
    <x v="0"/>
    <m/>
  </r>
  <r>
    <n v="4953"/>
    <x v="0"/>
    <n v="8"/>
    <n v="5676"/>
    <n v="1"/>
    <d v="2008-12-18T00:00:00"/>
    <s v="Mfg Home Park or Court"/>
    <n v="1"/>
    <s v="Active Bethel Citizens"/>
    <n v="4215055"/>
    <n v="891734"/>
    <m/>
    <m/>
    <s v="CLARKS WHOLESALE HOMES"/>
    <m/>
    <s v="1699 N TERRY ST, Unit 396"/>
    <x v="7"/>
    <s v="Single-family detached"/>
    <x v="0"/>
    <m/>
    <x v="0"/>
    <m/>
  </r>
  <r>
    <n v="4954"/>
    <x v="0"/>
    <n v="8"/>
    <n v="5392"/>
    <n v="1"/>
    <d v="2008-12-22T00:00:00"/>
    <s v="Single Family Dwelling"/>
    <n v="1"/>
    <s v="Santa Clara Community Organization"/>
    <n v="4228540"/>
    <n v="897159"/>
    <m/>
    <m/>
    <s v="MACCABEE AARON &amp; AMBER"/>
    <m/>
    <s v="336 RUBY AVE"/>
    <x v="7"/>
    <s v="Single-family detached"/>
    <x v="0"/>
    <m/>
    <x v="0"/>
    <m/>
  </r>
  <r>
    <n v="4955"/>
    <x v="0"/>
    <n v="8"/>
    <n v="5590"/>
    <n v="1"/>
    <d v="2008-12-23T00:00:00"/>
    <s v="Single Family Dwelling"/>
    <n v="1"/>
    <s v="Active Bethel Citizens"/>
    <n v="4214535"/>
    <n v="885112"/>
    <m/>
    <s v="JLS 2513"/>
    <s v="J L S CUSTOM HOMES"/>
    <m/>
    <s v="5446 PRANZ PL"/>
    <x v="7"/>
    <s v="Single-family detached"/>
    <x v="0"/>
    <m/>
    <x v="0"/>
    <m/>
  </r>
  <r>
    <n v="4956"/>
    <x v="0"/>
    <n v="8"/>
    <n v="4930"/>
    <n v="1"/>
    <d v="2008-12-29T00:00:00"/>
    <s v="Single Family Dwelling"/>
    <n v="1"/>
    <s v="River Road Community Organization"/>
    <n v="4227996"/>
    <n v="891115"/>
    <m/>
    <m/>
    <s v="KNAPP ELEANOR &amp; MAEDERER BRUCE"/>
    <m/>
    <s v="1647 ROSY TURN"/>
    <x v="7"/>
    <s v="Single-family detached"/>
    <x v="0"/>
    <m/>
    <x v="0"/>
    <m/>
  </r>
  <r>
    <n v="4957"/>
    <x v="0"/>
    <n v="8"/>
    <n v="5432"/>
    <n v="1"/>
    <d v="2009-01-05T00:00:00"/>
    <s v="Single Family Dwelling"/>
    <n v="1"/>
    <s v="Santa Clara Community Organization"/>
    <n v="4230998"/>
    <n v="903514"/>
    <m/>
    <m/>
    <s v="COOPER LARRY"/>
    <m/>
    <s v="3620 YOGI WAY"/>
    <x v="8"/>
    <s v="Single-family detached"/>
    <x v="0"/>
    <m/>
    <x v="0"/>
    <m/>
  </r>
  <r>
    <n v="4958"/>
    <x v="0"/>
    <n v="8"/>
    <n v="5665"/>
    <n v="1"/>
    <d v="2009-01-05T00:00:00"/>
    <s v="Single Family Dwelling"/>
    <n v="1"/>
    <s v="Active Bethel Citizens"/>
    <n v="4212603"/>
    <n v="892397"/>
    <m/>
    <s v="Ozzie 1"/>
    <s v="SEERY JESSE"/>
    <m/>
    <s v="5542 TRIBUTE WAY"/>
    <x v="8"/>
    <s v="Single-family detached"/>
    <x v="0"/>
    <m/>
    <x v="0"/>
    <m/>
  </r>
  <r>
    <n v="4959"/>
    <x v="0"/>
    <n v="8"/>
    <n v="5742"/>
    <n v="1"/>
    <d v="2009-01-12T00:00:00"/>
    <s v="Single Family Dwelling"/>
    <n v="1"/>
    <s v="Laurel Hill Valley Citizens"/>
    <n v="4250580"/>
    <n v="874507"/>
    <m/>
    <s v="2080G"/>
    <s v="WORCESTER DOUG"/>
    <m/>
    <s v="1920 AUGUSTA ST"/>
    <x v="8"/>
    <s v="Single-family detached"/>
    <x v="0"/>
    <m/>
    <x v="0"/>
    <m/>
  </r>
  <r>
    <n v="4960"/>
    <x v="0"/>
    <n v="8"/>
    <n v="5743"/>
    <n v="1"/>
    <d v="2009-01-12T00:00:00"/>
    <s v="Single Family Dwelling"/>
    <n v="1"/>
    <s v="Laurel Hill Valley Citizens"/>
    <n v="4250579"/>
    <n v="874428"/>
    <m/>
    <m/>
    <s v="WORCESTER DOUG"/>
    <m/>
    <s v="1930 AUGUSTA ST"/>
    <x v="8"/>
    <s v="Single-family detached"/>
    <x v="0"/>
    <m/>
    <x v="0"/>
    <m/>
  </r>
  <r>
    <n v="4961"/>
    <x v="0"/>
    <n v="8"/>
    <n v="5831"/>
    <n v="1"/>
    <d v="2009-01-12T00:00:00"/>
    <s v="Single Family Dwelling"/>
    <n v="1"/>
    <s v="Santa Clara Community Organization"/>
    <n v="4226383"/>
    <n v="905170"/>
    <m/>
    <m/>
    <s v="KEETON ROBERT &amp; GIBSON LISA"/>
    <m/>
    <s v="478 NAISMITH BLVD"/>
    <x v="8"/>
    <s v="Single-family detached"/>
    <x v="0"/>
    <m/>
    <x v="0"/>
    <m/>
  </r>
  <r>
    <n v="4962"/>
    <x v="0"/>
    <n v="8"/>
    <n v="5410"/>
    <n v="1"/>
    <d v="2009-01-13T00:00:00"/>
    <s v="Apartment  1-4 Units"/>
    <n v="4"/>
    <s v="West University Neighbors"/>
    <n v="4242059"/>
    <n v="876912"/>
    <m/>
    <m/>
    <s v="SCHUR ANDERSON"/>
    <s v="CAPRICE APARTMENTS"/>
    <s v="1435 PATTERSON ST"/>
    <x v="8"/>
    <s v="Two to four units"/>
    <x v="1"/>
    <m/>
    <x v="1"/>
    <s v="Yes"/>
  </r>
  <r>
    <n v="4963"/>
    <x v="0"/>
    <n v="9"/>
    <n v="112"/>
    <n v="1"/>
    <d v="2009-01-16T00:00:00"/>
    <s v="Mfg Home Park or Court"/>
    <n v="1"/>
    <s v="Active Bethel Citizens"/>
    <n v="4217939"/>
    <n v="886467"/>
    <m/>
    <s v="Mobil Town West MHP"/>
    <s v="MOBILE TOWNE WEST INC"/>
    <s v="LEGENDARY LAURA"/>
    <s v="555 N DANEBO AVE, Unit 21"/>
    <x v="8"/>
    <s v="Single-family detached"/>
    <x v="0"/>
    <m/>
    <x v="0"/>
    <m/>
  </r>
  <r>
    <n v="4964"/>
    <x v="0"/>
    <n v="9"/>
    <n v="195"/>
    <n v="1"/>
    <d v="2009-01-16T00:00:00"/>
    <s v="Single Family Dwelling"/>
    <n v="1"/>
    <s v="Cal Young Neighborhood Association"/>
    <n v="4239521"/>
    <n v="888069"/>
    <m/>
    <m/>
    <s v="ARBOR SOUTH ARCHITECTURE"/>
    <m/>
    <s v="1261 CRENSHAW RD"/>
    <x v="8"/>
    <s v="Single-family detached"/>
    <x v="0"/>
    <m/>
    <x v="0"/>
    <m/>
  </r>
  <r>
    <n v="4965"/>
    <x v="0"/>
    <n v="8"/>
    <n v="4174"/>
    <n v="1"/>
    <d v="2009-01-26T00:00:00"/>
    <s v="Single Family Dwelling"/>
    <n v="1"/>
    <s v="Crest Drive Citizens Association"/>
    <n v="4235437"/>
    <n v="869515"/>
    <m/>
    <m/>
    <s v="WILD BRUCE &amp; VERRIJT FRANCINA"/>
    <m/>
    <s v="933 LORANE HWY"/>
    <x v="8"/>
    <s v="Single-family detached"/>
    <x v="0"/>
    <m/>
    <x v="0"/>
    <m/>
  </r>
  <r>
    <n v="4966"/>
    <x v="0"/>
    <n v="9"/>
    <n v="77"/>
    <n v="1"/>
    <d v="2009-01-26T00:00:00"/>
    <s v="Single Family Dwelling"/>
    <n v="1"/>
    <s v="Cal Young Neighborhood Association"/>
    <n v="4243713"/>
    <n v="886727"/>
    <m/>
    <m/>
    <s v="THOMAS WALTER CUSTOM HOMES L"/>
    <m/>
    <s v="2215 TURNBERRY CT"/>
    <x v="8"/>
    <s v="Single-family detached"/>
    <x v="0"/>
    <m/>
    <x v="0"/>
    <m/>
  </r>
  <r>
    <n v="4967"/>
    <x v="0"/>
    <n v="8"/>
    <n v="5530"/>
    <n v="1"/>
    <d v="2009-01-28T00:00:00"/>
    <s v="Apartment  1-4 Units"/>
    <n v="4"/>
    <s v="West University Neighbors"/>
    <n v="4240738"/>
    <n v="876456"/>
    <m/>
    <m/>
    <s v="NEAL DAN E"/>
    <s v="HIGH STREET LOFTS"/>
    <s v="1570 HIGH ST"/>
    <x v="8"/>
    <s v="Two to four units"/>
    <x v="1"/>
    <m/>
    <x v="1"/>
    <s v="Yes"/>
  </r>
  <r>
    <n v="4968"/>
    <x v="0"/>
    <n v="8"/>
    <n v="5884"/>
    <n v="1"/>
    <d v="2009-01-30T00:00:00"/>
    <s v="Single Family Dwelling"/>
    <n v="1"/>
    <s v="Jefferson Westside Neighbors"/>
    <n v="4234142"/>
    <n v="877833"/>
    <m/>
    <m/>
    <s v="BARLOW M B"/>
    <m/>
    <s v="1373 W 13TH AVE"/>
    <x v="8"/>
    <s v="Single-family detached"/>
    <x v="0"/>
    <m/>
    <x v="0"/>
    <m/>
  </r>
  <r>
    <n v="4969"/>
    <x v="0"/>
    <n v="9"/>
    <n v="262"/>
    <n v="1"/>
    <d v="2009-01-30T00:00:00"/>
    <s v="Single Family Dwelling"/>
    <n v="1"/>
    <s v="River Road Community Organization"/>
    <n v="4224602"/>
    <n v="896402"/>
    <m/>
    <m/>
    <s v="G &amp; R BUILDING CONCEPTS"/>
    <m/>
    <s v="1681 SKIPPER AVE"/>
    <x v="8"/>
    <s v="Single-family detached"/>
    <x v="0"/>
    <m/>
    <x v="0"/>
    <m/>
  </r>
  <r>
    <n v="4970"/>
    <x v="0"/>
    <n v="8"/>
    <n v="5858"/>
    <n v="1"/>
    <d v="2009-02-09T00:00:00"/>
    <s v="Apartment  5-19 Units"/>
    <n v="8"/>
    <s v="West University Neighbors"/>
    <n v="4242307"/>
    <n v="876355"/>
    <m/>
    <m/>
    <s v="HANSEN DEAN"/>
    <m/>
    <s v="683 E 16TH AVE"/>
    <x v="8"/>
    <s v="Five or more units"/>
    <x v="1"/>
    <m/>
    <x v="1"/>
    <s v="Yes"/>
  </r>
  <r>
    <n v="4971"/>
    <x v="0"/>
    <n v="8"/>
    <n v="5724"/>
    <n v="1"/>
    <d v="2009-02-11T00:00:00"/>
    <s v="Single Family Dwelling"/>
    <n v="1"/>
    <s v="Active Bethel Citizens"/>
    <n v="4210820"/>
    <n v="890048"/>
    <m/>
    <s v="Edenvale"/>
    <s v="HAYDEN HOMES LLC"/>
    <m/>
    <s v="5908 AVALON ST"/>
    <x v="8"/>
    <s v="Single-family detached"/>
    <x v="0"/>
    <m/>
    <x v="0"/>
    <m/>
  </r>
  <r>
    <n v="4972"/>
    <x v="0"/>
    <n v="9"/>
    <n v="367"/>
    <n v="1"/>
    <d v="2009-02-11T00:00:00"/>
    <s v="Single Family Dwelling"/>
    <n v="1"/>
    <s v="Santa Clara Community Organization"/>
    <n v="4223704"/>
    <n v="897684"/>
    <m/>
    <m/>
    <s v="LANDMARK BUILDERS INC"/>
    <m/>
    <s v="2392 CROWTHER DR"/>
    <x v="8"/>
    <s v="Single-family detached"/>
    <x v="0"/>
    <m/>
    <x v="0"/>
    <m/>
  </r>
  <r>
    <n v="4973"/>
    <x v="0"/>
    <n v="8"/>
    <n v="4003"/>
    <n v="1"/>
    <d v="2009-02-17T00:00:00"/>
    <s v="Single Family Dwelling"/>
    <n v="1"/>
    <s v="Active Bethel Citizens"/>
    <n v="4216216"/>
    <n v="895005"/>
    <m/>
    <m/>
    <s v="CHICO INC"/>
    <m/>
    <s v="4943 NORTH WAY"/>
    <x v="8"/>
    <s v="Single-family detached"/>
    <x v="0"/>
    <m/>
    <x v="0"/>
    <m/>
  </r>
  <r>
    <n v="4974"/>
    <x v="0"/>
    <n v="9"/>
    <n v="307"/>
    <n v="1"/>
    <d v="2009-02-23T00:00:00"/>
    <s v="Secondary Dwelling Unit"/>
    <n v="1"/>
    <s v="Cal Young Neighborhood Association"/>
    <n v="4240238"/>
    <n v="889582"/>
    <s v="Secondary Dwelling Unit"/>
    <m/>
    <s v="MATTHEWS BRYAN K"/>
    <m/>
    <s v="1421 PIPER LN, Unit A"/>
    <x v="8"/>
    <s v="Single-family detached"/>
    <x v="0"/>
    <m/>
    <x v="0"/>
    <m/>
  </r>
  <r>
    <n v="4975"/>
    <x v="0"/>
    <n v="9"/>
    <n v="276"/>
    <n v="1"/>
    <d v="2009-02-26T00:00:00"/>
    <s v="Single Family Dwelling"/>
    <n v="1"/>
    <s v="Active Bethel Citizens"/>
    <n v="4223560"/>
    <n v="891847"/>
    <m/>
    <m/>
    <s v="PETERSEN CARL  A"/>
    <m/>
    <s v="1951 TAFT ST"/>
    <x v="8"/>
    <s v="Single-family detached"/>
    <x v="0"/>
    <m/>
    <x v="0"/>
    <m/>
  </r>
  <r>
    <n v="4976"/>
    <x v="0"/>
    <n v="9"/>
    <n v="412"/>
    <n v="1"/>
    <d v="2009-03-02T00:00:00"/>
    <s v="Duplex or 2-Family Hs"/>
    <n v="2"/>
    <s v="West University Neighbors"/>
    <n v="4241340"/>
    <n v="877815"/>
    <m/>
    <m/>
    <s v="ANSLOW &amp; DEGENEAULT"/>
    <m/>
    <s v="432 E 12TH AVE"/>
    <x v="8"/>
    <s v="Two to four units"/>
    <x v="1"/>
    <m/>
    <x v="1"/>
    <s v="Yes"/>
  </r>
  <r>
    <n v="4977"/>
    <x v="0"/>
    <n v="9"/>
    <n v="478"/>
    <n v="1"/>
    <d v="2009-03-04T00:00:00"/>
    <s v="Mfg Home - Not in a Park"/>
    <n v="1"/>
    <s v="Active Bethel Citizens"/>
    <n v="4218005"/>
    <n v="894823"/>
    <m/>
    <m/>
    <s v="KREINDEL JOEL (RICO)"/>
    <m/>
    <s v="2287 GOLDEN GARDENS ST"/>
    <x v="8"/>
    <s v="Single-family detached"/>
    <x v="0"/>
    <m/>
    <x v="0"/>
    <m/>
  </r>
  <r>
    <n v="4978"/>
    <x v="0"/>
    <n v="9"/>
    <n v="387"/>
    <n v="1"/>
    <d v="2009-03-11T00:00:00"/>
    <s v="Single Family Dwelling"/>
    <n v="1"/>
    <s v="Southeast Neighbors"/>
    <n v="4242107"/>
    <n v="861472"/>
    <m/>
    <m/>
    <s v="POETZL DANIEL &amp; RACHEL"/>
    <m/>
    <s v="716 FOOTHILL DR"/>
    <x v="8"/>
    <s v="Single-family detached"/>
    <x v="0"/>
    <m/>
    <x v="0"/>
    <m/>
  </r>
  <r>
    <n v="4979"/>
    <x v="0"/>
    <n v="8"/>
    <n v="4671"/>
    <n v="1"/>
    <d v="2009-03-12T00:00:00"/>
    <s v="Single Family Dwelling"/>
    <n v="1"/>
    <s v="Santa Clara Community Organization"/>
    <n v="4226343"/>
    <n v="902276"/>
    <m/>
    <m/>
    <s v="DENN TONY"/>
    <m/>
    <s v="3279 STARK ST"/>
    <x v="8"/>
    <s v="Single-family detached"/>
    <x v="0"/>
    <m/>
    <x v="0"/>
    <m/>
  </r>
  <r>
    <n v="4980"/>
    <x v="0"/>
    <n v="9"/>
    <n v="608"/>
    <n v="1"/>
    <d v="2009-03-18T00:00:00"/>
    <s v="Duplex or 2-Family Hs"/>
    <n v="2"/>
    <s v="West University Neighbors"/>
    <n v="4242684"/>
    <n v="875521"/>
    <m/>
    <m/>
    <s v="QUINNEY BOB &amp; LESLIE"/>
    <m/>
    <s v="773 E 18TH AVE"/>
    <x v="8"/>
    <s v="Two to four units"/>
    <x v="1"/>
    <m/>
    <x v="1"/>
    <s v="Yes"/>
  </r>
  <r>
    <n v="4981"/>
    <x v="0"/>
    <n v="9"/>
    <n v="700"/>
    <n v="1"/>
    <d v="2009-03-25T00:00:00"/>
    <s v="Single Family Dwelling"/>
    <n v="1"/>
    <s v="Santa Clara Community Organization"/>
    <n v="4222097"/>
    <n v="902484"/>
    <m/>
    <m/>
    <s v="IVERSON BOYD A &amp; JUDY M"/>
    <m/>
    <s v="3458 CABERNET LN"/>
    <x v="8"/>
    <s v="Single-family detached"/>
    <x v="0"/>
    <m/>
    <x v="0"/>
    <m/>
  </r>
  <r>
    <n v="4982"/>
    <x v="0"/>
    <n v="9"/>
    <n v="717"/>
    <n v="1"/>
    <d v="2009-03-27T00:00:00"/>
    <s v="Secondary Dwelling Unit"/>
    <n v="1"/>
    <s v="Southeast Neighbors"/>
    <n v="4245508"/>
    <n v="861635"/>
    <m/>
    <m/>
    <s v="LANIER JAMES S &amp; ROBIN A"/>
    <m/>
    <s v="1203 BARBER DR, Unit A"/>
    <x v="8"/>
    <s v="Single-family detached"/>
    <x v="0"/>
    <m/>
    <x v="0"/>
    <m/>
  </r>
  <r>
    <n v="4983"/>
    <x v="0"/>
    <n v="8"/>
    <n v="5009"/>
    <n v="1"/>
    <d v="2009-03-30T00:00:00"/>
    <s v="Apartment  1-4 Units"/>
    <n v="4"/>
    <s v="West University Neighbors"/>
    <n v="4240665"/>
    <n v="875356"/>
    <m/>
    <m/>
    <s v="DEVEREAUX BRIAN C"/>
    <m/>
    <s v="1838 HIGH ST"/>
    <x v="8"/>
    <s v="Two to four units"/>
    <x v="1"/>
    <m/>
    <x v="1"/>
    <s v="Yes"/>
  </r>
  <r>
    <n v="4984"/>
    <x v="0"/>
    <n v="9"/>
    <n v="825"/>
    <n v="1"/>
    <d v="2009-04-01T00:00:00"/>
    <s v="Single Family Dwelling"/>
    <n v="1"/>
    <s v="West University Neighbors"/>
    <n v="4241240"/>
    <n v="876366"/>
    <m/>
    <m/>
    <s v="HAWES GEORGE"/>
    <m/>
    <s v="411 E 16TH AVE"/>
    <x v="8"/>
    <s v="Single-family detached"/>
    <x v="0"/>
    <m/>
    <x v="0"/>
    <s v="Yes"/>
  </r>
  <r>
    <n v="4985"/>
    <x v="0"/>
    <n v="9"/>
    <n v="826"/>
    <n v="1"/>
    <d v="2009-04-07T00:00:00"/>
    <s v="Single Family Dwelling"/>
    <n v="1"/>
    <s v="West University Neighbors"/>
    <n v="4241222"/>
    <n v="876366"/>
    <m/>
    <m/>
    <s v="HAWES GEORGE"/>
    <m/>
    <s v="1593 MILL ST"/>
    <x v="8"/>
    <s v="Single-family detached"/>
    <x v="0"/>
    <m/>
    <x v="0"/>
    <s v="Yes"/>
  </r>
  <r>
    <n v="4986"/>
    <x v="0"/>
    <n v="8"/>
    <n v="5757"/>
    <n v="1"/>
    <d v="2009-04-08T00:00:00"/>
    <s v="Mfg Home - Not in a Park"/>
    <n v="1"/>
    <s v="Active Bethel Citizens"/>
    <n v="4226382"/>
    <n v="885771"/>
    <m/>
    <m/>
    <s v="TACKETT TRACY LEE"/>
    <m/>
    <s v="3157 WOOD AVE"/>
    <x v="8"/>
    <s v="Single-family detached"/>
    <x v="0"/>
    <m/>
    <x v="0"/>
    <m/>
  </r>
  <r>
    <n v="4987"/>
    <x v="0"/>
    <n v="9"/>
    <n v="735"/>
    <n v="1"/>
    <d v="2009-04-14T00:00:00"/>
    <s v="Duplex or 2-Family Hs"/>
    <n v="2"/>
    <s v="West University Neighbors"/>
    <n v="4242042"/>
    <n v="876816"/>
    <m/>
    <m/>
    <s v="ANSLOW &amp; DEGENEAULT"/>
    <m/>
    <s v="1475 PATTERSON ST"/>
    <x v="8"/>
    <s v="Two to four units"/>
    <x v="1"/>
    <m/>
    <x v="1"/>
    <s v="Yes"/>
  </r>
  <r>
    <n v="4988"/>
    <x v="0"/>
    <n v="9"/>
    <n v="1171"/>
    <n v="1"/>
    <d v="2009-04-14T00:00:00"/>
    <s v="Mfg Home Park or Court"/>
    <n v="1"/>
    <s v="Santa Clara Community Organization"/>
    <n v="4233525"/>
    <n v="898233"/>
    <m/>
    <s v="Hannah Del Estates"/>
    <s v="ROSE MARK"/>
    <m/>
    <s v="2566 JANELLE WAY"/>
    <x v="8"/>
    <s v="Single-family detached"/>
    <x v="0"/>
    <m/>
    <x v="0"/>
    <m/>
  </r>
  <r>
    <n v="4989"/>
    <x v="0"/>
    <n v="9"/>
    <n v="1172"/>
    <n v="1"/>
    <d v="2009-04-14T00:00:00"/>
    <s v="Mfg Home Park or Court"/>
    <n v="1"/>
    <s v="Santa Clara Community Organization"/>
    <n v="4233881"/>
    <n v="898212"/>
    <m/>
    <s v="Hannah Del Estates"/>
    <s v="HANNAH DEL ESTATES LLC"/>
    <m/>
    <s v="2633 ATTICUS WAY"/>
    <x v="8"/>
    <s v="Single-family detached"/>
    <x v="0"/>
    <m/>
    <x v="0"/>
    <m/>
  </r>
  <r>
    <n v="4990"/>
    <x v="0"/>
    <n v="9"/>
    <n v="509"/>
    <n v="1"/>
    <d v="2009-04-16T00:00:00"/>
    <s v="Apartment  5-19 Units"/>
    <n v="5"/>
    <s v="Friendly Area Neighbors"/>
    <n v="4239898"/>
    <n v="875232"/>
    <m/>
    <m/>
    <s v="CLARKE FAMILY LLC"/>
    <m/>
    <s v="1890 OAK ST"/>
    <x v="8"/>
    <s v="Five or more units"/>
    <x v="1"/>
    <m/>
    <x v="0"/>
    <m/>
  </r>
  <r>
    <n v="4991"/>
    <x v="0"/>
    <n v="9"/>
    <n v="1091"/>
    <n v="1"/>
    <d v="2009-04-16T00:00:00"/>
    <s v="Single Family Dwelling"/>
    <n v="1"/>
    <s v="Santa Clara Community Organization"/>
    <n v="4222078"/>
    <n v="902538"/>
    <m/>
    <m/>
    <s v="IVERSON &amp; CO INC"/>
    <m/>
    <s v="3462 CABERNET LN"/>
    <x v="8"/>
    <s v="Single-family detached"/>
    <x v="0"/>
    <m/>
    <x v="0"/>
    <m/>
  </r>
  <r>
    <n v="4992"/>
    <x v="0"/>
    <n v="9"/>
    <n v="274"/>
    <n v="1"/>
    <d v="2009-04-17T00:00:00"/>
    <s v="Duplex or 2-Family Hs"/>
    <n v="2"/>
    <s v="Far West Neighborhood Association"/>
    <n v="4232453"/>
    <n v="876098"/>
    <m/>
    <m/>
    <s v="WRIGHT STEPHEN (STEVE)"/>
    <m/>
    <s v="1731 GRANT ST"/>
    <x v="8"/>
    <s v="Two to four units"/>
    <x v="1"/>
    <m/>
    <x v="0"/>
    <m/>
  </r>
  <r>
    <n v="4993"/>
    <x v="0"/>
    <n v="9"/>
    <n v="1538"/>
    <n v="1"/>
    <d v="2009-04-24T00:00:00"/>
    <s v="Mfg Home - Not in a Park"/>
    <n v="1"/>
    <s v="Santa Clara Community Organization"/>
    <n v="4229391"/>
    <n v="899178"/>
    <m/>
    <m/>
    <s v="NUGENT SHERRY"/>
    <m/>
    <s v="2720 MILTON LN"/>
    <x v="8"/>
    <s v="Single-family detached"/>
    <x v="0"/>
    <m/>
    <x v="0"/>
    <m/>
  </r>
  <r>
    <n v="4994"/>
    <x v="0"/>
    <n v="9"/>
    <n v="1047"/>
    <n v="1"/>
    <d v="2009-04-27T00:00:00"/>
    <s v="Duplex or 2-Family Hs"/>
    <n v="2"/>
    <s v="Friendly Area Neighbors"/>
    <n v="4236513"/>
    <n v="872011"/>
    <m/>
    <m/>
    <s v="BARTA-RAHILL DUPLEX TRU"/>
    <m/>
    <s v="791 W 26TH AVE"/>
    <x v="8"/>
    <s v="Two to four units"/>
    <x v="1"/>
    <m/>
    <x v="0"/>
    <m/>
  </r>
  <r>
    <n v="4995"/>
    <x v="0"/>
    <n v="9"/>
    <n v="1046"/>
    <n v="1"/>
    <d v="2009-05-04T00:00:00"/>
    <s v="Single Family Dwelling"/>
    <n v="1"/>
    <s v="Fairmount Neighbors"/>
    <n v="4247199"/>
    <n v="876114"/>
    <m/>
    <m/>
    <s v="WORCESTER DOUG"/>
    <m/>
    <s v="1597 ORCHARD ALY"/>
    <x v="8"/>
    <s v="Single-family detached"/>
    <x v="0"/>
    <m/>
    <x v="0"/>
    <s v="Yes"/>
  </r>
  <r>
    <n v="4996"/>
    <x v="0"/>
    <n v="9"/>
    <n v="1443"/>
    <n v="1"/>
    <d v="2009-05-04T00:00:00"/>
    <s v="Single Family Dwelling"/>
    <n v="1"/>
    <s v="Active Bethel Citizens"/>
    <n v="4217528"/>
    <n v="888085"/>
    <m/>
    <m/>
    <s v="CRESCENT HOMES INC"/>
    <m/>
    <s v="1008 GAS LAMP ST"/>
    <x v="8"/>
    <s v="Single-family detached"/>
    <x v="0"/>
    <m/>
    <x v="0"/>
    <m/>
  </r>
  <r>
    <n v="4997"/>
    <x v="0"/>
    <n v="9"/>
    <n v="1045"/>
    <n v="1"/>
    <d v="2009-05-06T00:00:00"/>
    <s v="Secondary Dwelling Unit"/>
    <n v="1"/>
    <s v="Amazon Neighbors Association"/>
    <n v="4243154"/>
    <n v="871716"/>
    <m/>
    <m/>
    <s v="MONSON WILLIAM"/>
    <m/>
    <s v="2636 HARRIS ALY, Unit A"/>
    <x v="8"/>
    <s v="Single-family detached"/>
    <x v="0"/>
    <m/>
    <x v="0"/>
    <m/>
  </r>
  <r>
    <n v="4998"/>
    <x v="0"/>
    <n v="9"/>
    <n v="1496"/>
    <n v="1"/>
    <d v="2009-05-14T00:00:00"/>
    <s v="Mfg Home Park or Court"/>
    <n v="1"/>
    <s v="Active Bethel Citizens"/>
    <n v="4217107"/>
    <n v="890608"/>
    <m/>
    <s v="Briarwood"/>
    <s v="BRIARWOOD ESTATES MOBILE HOME PARK"/>
    <s v="JENSEN JOANN"/>
    <s v="1400 CANDLELIGHT DR, Unit 234"/>
    <x v="8"/>
    <s v="Single-family detached"/>
    <x v="0"/>
    <m/>
    <x v="0"/>
    <m/>
  </r>
  <r>
    <n v="4999"/>
    <x v="0"/>
    <n v="9"/>
    <n v="416"/>
    <n v="1"/>
    <d v="2009-05-15T00:00:00"/>
    <s v="Apartment  5-19 Units"/>
    <n v="10"/>
    <s v="Friendly Area Neighbors"/>
    <n v="4239785"/>
    <n v="875274"/>
    <m/>
    <m/>
    <s v="CLARKE FAMILY LLC"/>
    <m/>
    <s v="73 E 19TH AVE"/>
    <x v="8"/>
    <s v="Five or more units"/>
    <x v="1"/>
    <m/>
    <x v="0"/>
    <m/>
  </r>
  <r>
    <n v="5000"/>
    <x v="0"/>
    <n v="9"/>
    <n v="1118"/>
    <n v="1"/>
    <d v="2009-05-15T00:00:00"/>
    <s v="Single Family Dwelling"/>
    <n v="1"/>
    <s v="Southeast Neighbors"/>
    <n v="4240062"/>
    <n v="865159"/>
    <m/>
    <m/>
    <s v="GRAEF ROBERT"/>
    <m/>
    <s v="3998 HIGH ST"/>
    <x v="8"/>
    <s v="Single-family detached"/>
    <x v="0"/>
    <m/>
    <x v="0"/>
    <m/>
  </r>
  <r>
    <n v="5001"/>
    <x v="0"/>
    <n v="9"/>
    <n v="1572"/>
    <n v="1"/>
    <d v="2009-05-15T00:00:00"/>
    <s v="Single Family Dwelling"/>
    <n v="1"/>
    <s v="Whiteaker Community Council"/>
    <n v="4236485"/>
    <n v="882018"/>
    <s v="Single Family Dwelling"/>
    <m/>
    <s v="FERRELL WAYLON W"/>
    <m/>
    <s v="208 MONROE ST"/>
    <x v="8"/>
    <s v="Single-family detached"/>
    <x v="0"/>
    <m/>
    <x v="0"/>
    <m/>
  </r>
  <r>
    <n v="5002"/>
    <x v="0"/>
    <n v="8"/>
    <n v="5754"/>
    <n v="1"/>
    <d v="2009-05-21T00:00:00"/>
    <s v="Single Family Dwelling"/>
    <n v="1"/>
    <s v="Active Bethel Citizens"/>
    <n v="4212469"/>
    <n v="892184"/>
    <m/>
    <m/>
    <s v="SEERY JESSE"/>
    <m/>
    <s v="5594 EDNA WAY"/>
    <x v="8"/>
    <s v="Single-family detached"/>
    <x v="0"/>
    <m/>
    <x v="0"/>
    <m/>
  </r>
  <r>
    <n v="5003"/>
    <x v="0"/>
    <n v="9"/>
    <n v="1268"/>
    <n v="1"/>
    <d v="2009-05-21T00:00:00"/>
    <s v="Duplex or 2-Family Hs"/>
    <n v="2"/>
    <s v="Santa Clara Community Organization"/>
    <n v="4232852"/>
    <n v="897868"/>
    <m/>
    <m/>
    <s v="SCHMIDT DEAN L"/>
    <m/>
    <s v="397 JUSTINE CT"/>
    <x v="8"/>
    <s v="Two to four units"/>
    <x v="1"/>
    <m/>
    <x v="0"/>
    <m/>
  </r>
  <r>
    <n v="5004"/>
    <x v="0"/>
    <n v="9"/>
    <n v="1269"/>
    <n v="1"/>
    <d v="2009-05-21T00:00:00"/>
    <s v="Duplex or 2-Family Hs"/>
    <n v="2"/>
    <s v="Santa Clara Community Organization"/>
    <n v="4232853"/>
    <n v="897780"/>
    <m/>
    <m/>
    <s v="K C BROTHERS LLC"/>
    <m/>
    <s v="394 JUSTINE CT"/>
    <x v="8"/>
    <s v="Two to four units"/>
    <x v="1"/>
    <m/>
    <x v="0"/>
    <m/>
  </r>
  <r>
    <n v="5005"/>
    <x v="0"/>
    <n v="9"/>
    <n v="1690"/>
    <n v="1"/>
    <d v="2009-05-21T00:00:00"/>
    <s v="Single Family Dwelling"/>
    <n v="1"/>
    <s v="Northeast Neighbors"/>
    <n v="4242931"/>
    <n v="900642"/>
    <m/>
    <m/>
    <s v="THORNTON BRAD &amp; TIFFANY"/>
    <m/>
    <s v="3950 STERLING WOODS DR"/>
    <x v="8"/>
    <s v="Single-family detached"/>
    <x v="0"/>
    <m/>
    <x v="0"/>
    <m/>
  </r>
  <r>
    <n v="5006"/>
    <x v="0"/>
    <n v="9"/>
    <n v="1712"/>
    <n v="1"/>
    <d v="2009-05-21T00:00:00"/>
    <s v="Secondary Dwelling Unit"/>
    <n v="1"/>
    <s v="Southeast Neighbors"/>
    <n v="4241065"/>
    <n v="869653"/>
    <s v="Secondary Dwelling Unit"/>
    <m/>
    <s v="MEININGER BARBARA A"/>
    <m/>
    <s v="420 E 30TH AVE, Unit A"/>
    <x v="8"/>
    <s v="Single-family detached"/>
    <x v="0"/>
    <m/>
    <x v="0"/>
    <m/>
  </r>
  <r>
    <n v="5007"/>
    <x v="0"/>
    <n v="9"/>
    <n v="1727"/>
    <n v="1"/>
    <d v="2009-05-21T00:00:00"/>
    <s v="Duplex or 2-Family Hs"/>
    <n v="2"/>
    <s v="West University Neighbors"/>
    <n v="4241278"/>
    <n v="876351"/>
    <m/>
    <m/>
    <s v="HAWES GEORGE"/>
    <m/>
    <s v="421 E 16TH AVE"/>
    <x v="8"/>
    <s v="Two to four units"/>
    <x v="1"/>
    <m/>
    <x v="1"/>
    <s v="Yes"/>
  </r>
  <r>
    <n v="5008"/>
    <x v="0"/>
    <n v="9"/>
    <n v="1588"/>
    <n v="1"/>
    <d v="2009-05-22T00:00:00"/>
    <s v="Single Family Dwelling"/>
    <n v="1"/>
    <s v="Active Bethel Citizens"/>
    <n v="4210775"/>
    <n v="890048"/>
    <m/>
    <s v="The Cambridge"/>
    <s v="HAYDEN HOMES"/>
    <m/>
    <s v="5914 AVALON ST"/>
    <x v="8"/>
    <s v="Single-family detached"/>
    <x v="0"/>
    <m/>
    <x v="0"/>
    <m/>
  </r>
  <r>
    <n v="5009"/>
    <x v="0"/>
    <n v="9"/>
    <n v="1589"/>
    <n v="1"/>
    <d v="2009-05-22T00:00:00"/>
    <s v="Single Family Dwelling"/>
    <n v="1"/>
    <s v="Active Bethel Citizens"/>
    <n v="4210735"/>
    <n v="890051"/>
    <m/>
    <s v="The Aspen"/>
    <s v="HAYDEN HOMES"/>
    <m/>
    <s v="5920 AVALON ST"/>
    <x v="8"/>
    <s v="Single-family detached"/>
    <x v="0"/>
    <m/>
    <x v="0"/>
    <m/>
  </r>
  <r>
    <n v="5010"/>
    <x v="0"/>
    <n v="9"/>
    <n v="1590"/>
    <n v="1"/>
    <d v="2009-05-22T00:00:00"/>
    <s v="Single Family Dwelling"/>
    <n v="1"/>
    <s v="Active Bethel Citizens"/>
    <n v="4210576"/>
    <n v="890055"/>
    <m/>
    <s v="Edenvale"/>
    <s v="HAYDEN HOMES"/>
    <m/>
    <s v="5938 AVALON ST"/>
    <x v="8"/>
    <s v="Single-family detached"/>
    <x v="0"/>
    <m/>
    <x v="0"/>
    <m/>
  </r>
  <r>
    <n v="5011"/>
    <x v="0"/>
    <n v="9"/>
    <n v="1877"/>
    <n v="1"/>
    <d v="2009-05-27T00:00:00"/>
    <s v="Mfg Home Park or Court"/>
    <n v="1"/>
    <s v="Active Bethel Citizens"/>
    <n v="4215055"/>
    <n v="891734"/>
    <m/>
    <m/>
    <s v="WOODLAND PARK ESTATES"/>
    <m/>
    <s v="1699 N TERRY ST, Unit 287"/>
    <x v="8"/>
    <s v="Single-family detached"/>
    <x v="0"/>
    <m/>
    <x v="0"/>
    <m/>
  </r>
  <r>
    <n v="5012"/>
    <x v="0"/>
    <n v="9"/>
    <n v="1484"/>
    <n v="1"/>
    <d v="2009-05-28T00:00:00"/>
    <s v="Single Family Dwelling"/>
    <n v="1"/>
    <s v="Southeast Neighbors"/>
    <n v="4243208"/>
    <n v="866532"/>
    <m/>
    <m/>
    <s v="THERRELL MATTHEW (RYAN) &amp; SOPHIE"/>
    <m/>
    <s v="3721 E AMAZON DR"/>
    <x v="8"/>
    <s v="Single-family detached"/>
    <x v="0"/>
    <m/>
    <x v="0"/>
    <m/>
  </r>
  <r>
    <n v="5013"/>
    <x v="0"/>
    <n v="9"/>
    <n v="1827"/>
    <n v="1"/>
    <d v="2009-05-28T00:00:00"/>
    <s v="Single Family Dwelling"/>
    <n v="1"/>
    <s v="Active Bethel Citizens"/>
    <n v="4210700"/>
    <n v="890053"/>
    <m/>
    <s v="The Cambridge"/>
    <s v="HAYDEN HOMES"/>
    <m/>
    <s v="5924 AVALON ST"/>
    <x v="8"/>
    <s v="Single-family detached"/>
    <x v="0"/>
    <m/>
    <x v="0"/>
    <m/>
  </r>
  <r>
    <n v="5014"/>
    <x v="0"/>
    <n v="9"/>
    <n v="1417"/>
    <n v="1"/>
    <d v="2009-05-29T00:00:00"/>
    <s v="Single Family Dwelling"/>
    <n v="1"/>
    <s v="Active Bethel Citizens"/>
    <n v="4217875"/>
    <n v="892720"/>
    <m/>
    <m/>
    <s v="ROBBINS RICHARD &amp; CARRIE"/>
    <m/>
    <s v="2043 GOLDEN GARDENS ST"/>
    <x v="8"/>
    <s v="Single-family detached"/>
    <x v="0"/>
    <m/>
    <x v="0"/>
    <m/>
  </r>
  <r>
    <n v="5015"/>
    <x v="0"/>
    <n v="9"/>
    <n v="1738"/>
    <n v="1"/>
    <d v="2009-05-29T00:00:00"/>
    <s v="Single Family Dwelling"/>
    <n v="1"/>
    <s v="Northeast Neighbors"/>
    <n v="4242934"/>
    <n v="897485"/>
    <m/>
    <m/>
    <s v="MELTEBEKE CONSTRUCTION DBA"/>
    <m/>
    <s v="2039 LAKE SHORE DR"/>
    <x v="8"/>
    <s v="Single-family detached"/>
    <x v="0"/>
    <m/>
    <x v="0"/>
    <m/>
  </r>
  <r>
    <n v="5016"/>
    <x v="0"/>
    <n v="9"/>
    <n v="1201"/>
    <n v="1"/>
    <d v="2009-06-02T00:00:00"/>
    <s v="Single Family Dwelling"/>
    <n v="1"/>
    <s v="Santa Clara Community Organization"/>
    <n v="4228736"/>
    <n v="897497"/>
    <m/>
    <m/>
    <s v="818 SJL LLC"/>
    <m/>
    <s v="2437 LENORE DR"/>
    <x v="8"/>
    <s v="Single-family detached"/>
    <x v="0"/>
    <m/>
    <x v="0"/>
    <m/>
  </r>
  <r>
    <n v="5017"/>
    <x v="0"/>
    <n v="9"/>
    <n v="1300"/>
    <n v="1"/>
    <d v="2009-06-05T00:00:00"/>
    <s v="Single Family Dwelling"/>
    <n v="1"/>
    <s v="Santa Clara Community Organization"/>
    <n v="4230351"/>
    <n v="907285"/>
    <m/>
    <m/>
    <s v="BROWN MIKE"/>
    <m/>
    <s v="4435 HERMAN ST"/>
    <x v="8"/>
    <s v="Single-family detached"/>
    <x v="0"/>
    <m/>
    <x v="0"/>
    <m/>
  </r>
  <r>
    <n v="5018"/>
    <x v="0"/>
    <n v="9"/>
    <n v="1301"/>
    <n v="1"/>
    <d v="2009-06-05T00:00:00"/>
    <s v="Single Family Dwelling"/>
    <n v="1"/>
    <s v="Santa Clara Community Organization"/>
    <n v="4230347"/>
    <n v="907217"/>
    <m/>
    <m/>
    <s v="BROWN MIKE"/>
    <m/>
    <s v="4429 HERMAN ST"/>
    <x v="8"/>
    <s v="Single-family detached"/>
    <x v="0"/>
    <m/>
    <x v="0"/>
    <m/>
  </r>
  <r>
    <n v="5019"/>
    <x v="0"/>
    <n v="9"/>
    <n v="1534"/>
    <n v="1"/>
    <d v="2009-06-10T00:00:00"/>
    <s v="Single Family Dwelling"/>
    <n v="1"/>
    <s v="Churchill Area Neighbors"/>
    <n v="4228621"/>
    <n v="875335"/>
    <m/>
    <m/>
    <s v="PAHS MICHAEL"/>
    <m/>
    <s v="1995 SUNRISE BLVD"/>
    <x v="8"/>
    <s v="Single-family detached"/>
    <x v="0"/>
    <m/>
    <x v="0"/>
    <m/>
  </r>
  <r>
    <n v="5020"/>
    <x v="0"/>
    <n v="9"/>
    <n v="1934"/>
    <n v="1"/>
    <d v="2009-06-10T00:00:00"/>
    <s v="Single Family Dwelling"/>
    <n v="1"/>
    <s v="Cal Young Neighborhood Association"/>
    <n v="4239617"/>
    <n v="890180"/>
    <m/>
    <m/>
    <s v="CASTRO CUSTOM HOMES"/>
    <m/>
    <s v="1321 BOND LN"/>
    <x v="8"/>
    <s v="Single-family detached"/>
    <x v="0"/>
    <m/>
    <x v="0"/>
    <m/>
  </r>
  <r>
    <n v="5021"/>
    <x v="0"/>
    <n v="9"/>
    <n v="2064"/>
    <n v="1"/>
    <d v="2009-06-16T00:00:00"/>
    <s v="Mfg Home - Not in a Park"/>
    <n v="1"/>
    <s v="River Road Community Organization"/>
    <n v="4224712"/>
    <n v="896254"/>
    <m/>
    <m/>
    <s v="GANGLE URBAN &amp; ALYCE A"/>
    <m/>
    <s v="615 BUSHNELL LN"/>
    <x v="8"/>
    <s v="Single-family detached"/>
    <x v="0"/>
    <m/>
    <x v="0"/>
    <m/>
  </r>
  <r>
    <n v="5022"/>
    <x v="0"/>
    <n v="9"/>
    <n v="2299"/>
    <n v="1"/>
    <d v="2009-06-24T00:00:00"/>
    <s v="Mfg Home - Not in a Park"/>
    <n v="1"/>
    <s v="Southeast Neighbors"/>
    <n v="4242014"/>
    <n v="868839"/>
    <m/>
    <m/>
    <s v="POWERS FAMILY TRUST"/>
    <m/>
    <s v="680 E 32ND AVE"/>
    <x v="8"/>
    <s v="Single-family detached"/>
    <x v="0"/>
    <m/>
    <x v="0"/>
    <m/>
  </r>
  <r>
    <n v="5023"/>
    <x v="0"/>
    <n v="9"/>
    <n v="1739"/>
    <n v="1"/>
    <d v="2009-06-25T00:00:00"/>
    <s v="Mfg Home - Not in a Park"/>
    <n v="1"/>
    <s v="River Road Community Organization"/>
    <n v="4232809"/>
    <n v="895137"/>
    <m/>
    <m/>
    <s v="JEFFERS RICK"/>
    <m/>
    <s v="309 CAROLYN DR"/>
    <x v="8"/>
    <s v="Single-family detached"/>
    <x v="0"/>
    <m/>
    <x v="0"/>
    <m/>
  </r>
  <r>
    <n v="5024"/>
    <x v="0"/>
    <n v="9"/>
    <n v="1306"/>
    <n v="1"/>
    <d v="2009-06-30T00:00:00"/>
    <s v="Condo, Row or Townhouse"/>
    <n v="19"/>
    <s v="South University Neighborhood Association"/>
    <n v="4242266"/>
    <n v="875243"/>
    <m/>
    <m/>
    <s v="PEARL ON CAMPUS LLC"/>
    <s v="HILYARD ABBEY APARTMENTS"/>
    <s v="1848 HILYARD ST"/>
    <x v="8"/>
    <s v="Single-family attached"/>
    <x v="1"/>
    <m/>
    <x v="1"/>
    <s v="Yes"/>
  </r>
  <r>
    <n v="5025"/>
    <x v="0"/>
    <n v="9"/>
    <n v="2035"/>
    <n v="1"/>
    <d v="2009-06-30T00:00:00"/>
    <s v="Single Family Dwelling"/>
    <n v="1"/>
    <s v="Northeast Neighbors"/>
    <n v="4250854"/>
    <n v="893474"/>
    <m/>
    <m/>
    <s v="FUTURE B HOMES INC"/>
    <m/>
    <s v="2529 CHESAPEAKE DR"/>
    <x v="8"/>
    <s v="Single-family detached"/>
    <x v="0"/>
    <m/>
    <x v="0"/>
    <m/>
  </r>
  <r>
    <n v="5026"/>
    <x v="0"/>
    <n v="9"/>
    <n v="1820"/>
    <n v="1"/>
    <d v="2009-07-02T00:00:00"/>
    <s v="Duplex or 2-Family Hs"/>
    <n v="2"/>
    <s v="West University Neighbors"/>
    <n v="4241333"/>
    <n v="876351"/>
    <m/>
    <m/>
    <s v="EASTBURN DAVID"/>
    <m/>
    <s v="443 E 16TH AVE"/>
    <x v="8"/>
    <s v="Two to four units"/>
    <x v="1"/>
    <m/>
    <x v="1"/>
    <s v="Yes"/>
  </r>
  <r>
    <n v="5027"/>
    <x v="0"/>
    <n v="9"/>
    <n v="2127"/>
    <n v="1"/>
    <d v="2009-07-06T00:00:00"/>
    <s v="Secondary Dwelling Unit"/>
    <n v="1"/>
    <s v="Northeast Neighbors"/>
    <n v="4245717"/>
    <n v="894388"/>
    <m/>
    <m/>
    <s v="CASE THOMAS E &amp; DONNA M"/>
    <m/>
    <s v="2666 ERIN WAY, Unit A"/>
    <x v="8"/>
    <s v="Single-family detached"/>
    <x v="0"/>
    <m/>
    <x v="0"/>
    <m/>
  </r>
  <r>
    <n v="5028"/>
    <x v="0"/>
    <n v="9"/>
    <n v="2179"/>
    <n v="1"/>
    <d v="2009-07-06T00:00:00"/>
    <s v="Single Family Dwelling"/>
    <n v="1"/>
    <s v="Active Bethel Citizens"/>
    <n v="4212598"/>
    <n v="892318"/>
    <m/>
    <m/>
    <s v="SEERY JESSE"/>
    <m/>
    <s v="5561 EDNA WAY"/>
    <x v="8"/>
    <s v="Single-family detached"/>
    <x v="0"/>
    <m/>
    <x v="0"/>
    <m/>
  </r>
  <r>
    <n v="5029"/>
    <x v="0"/>
    <n v="9"/>
    <n v="2180"/>
    <n v="1"/>
    <d v="2009-07-06T00:00:00"/>
    <s v="Single Family Dwelling"/>
    <n v="1"/>
    <s v="Active Bethel Citizens"/>
    <n v="4212551"/>
    <n v="892183"/>
    <m/>
    <m/>
    <s v="SEERY JESSE"/>
    <m/>
    <s v="5578 EDNA WAY"/>
    <x v="8"/>
    <s v="Single-family detached"/>
    <x v="0"/>
    <m/>
    <x v="0"/>
    <m/>
  </r>
  <r>
    <n v="5030"/>
    <x v="0"/>
    <n v="9"/>
    <n v="1225"/>
    <n v="1"/>
    <d v="2009-07-14T00:00:00"/>
    <s v="Apartment  5-19 Units"/>
    <n v="8"/>
    <s v="West University Neighbors"/>
    <n v="4241254"/>
    <n v="876615"/>
    <m/>
    <m/>
    <s v="PAGTER'S APARTMENTS LLC"/>
    <m/>
    <s v="410 E 15TH AVE"/>
    <x v="8"/>
    <s v="Five or more units"/>
    <x v="1"/>
    <s v="changed proposed units from 4 to 8?"/>
    <x v="1"/>
    <s v="Yes"/>
  </r>
  <r>
    <n v="5031"/>
    <x v="0"/>
    <n v="9"/>
    <n v="1627"/>
    <n v="1"/>
    <d v="2009-07-14T00:00:00"/>
    <s v="Single Family Dwelling"/>
    <n v="1"/>
    <s v="Churchill Area Neighbors"/>
    <n v="4226955"/>
    <n v="871190"/>
    <m/>
    <m/>
    <s v="BROCKETT DAVID W"/>
    <m/>
    <s v="3339 VIDERA DR"/>
    <x v="8"/>
    <s v="Single-family detached"/>
    <x v="0"/>
    <m/>
    <x v="0"/>
    <m/>
  </r>
  <r>
    <n v="5032"/>
    <x v="0"/>
    <n v="9"/>
    <n v="1958"/>
    <n v="1"/>
    <d v="2009-07-15T00:00:00"/>
    <s v="Single Family Dwelling"/>
    <n v="1"/>
    <s v="Active Bethel Citizens"/>
    <n v="4210655"/>
    <n v="890050"/>
    <m/>
    <s v="Edenvale"/>
    <s v="HAYDEN HOMES LLC"/>
    <m/>
    <s v="5928 AVALON ST"/>
    <x v="8"/>
    <s v="Single-family detached"/>
    <x v="0"/>
    <m/>
    <x v="0"/>
    <m/>
  </r>
  <r>
    <n v="5033"/>
    <x v="0"/>
    <n v="9"/>
    <n v="1959"/>
    <n v="1"/>
    <d v="2009-07-15T00:00:00"/>
    <s v="Single Family Dwelling"/>
    <n v="1"/>
    <s v="Active Bethel Citizens"/>
    <n v="4210496"/>
    <n v="890053"/>
    <m/>
    <m/>
    <s v="HAYDEN HOMES LLC"/>
    <m/>
    <s v="5950 AVALON ST"/>
    <x v="8"/>
    <s v="Single-family detached"/>
    <x v="0"/>
    <m/>
    <x v="0"/>
    <m/>
  </r>
  <r>
    <n v="5034"/>
    <x v="0"/>
    <n v="9"/>
    <n v="2351"/>
    <n v="1"/>
    <d v="2009-07-16T00:00:00"/>
    <s v="Single Family Dwelling"/>
    <n v="1"/>
    <s v="River Road Community Organization"/>
    <n v="4229689"/>
    <n v="887606"/>
    <m/>
    <m/>
    <s v="DREWS WALTER A JR (WALT)"/>
    <m/>
    <s v="674 FILBERT AVE"/>
    <x v="8"/>
    <s v="Single-family detached"/>
    <x v="0"/>
    <m/>
    <x v="0"/>
    <m/>
  </r>
  <r>
    <n v="5035"/>
    <x v="0"/>
    <n v="9"/>
    <n v="1758"/>
    <n v="1"/>
    <d v="2009-07-22T00:00:00"/>
    <s v="Single Family Dwelling"/>
    <n v="1"/>
    <s v="Active Bethel Citizens"/>
    <n v="4210535"/>
    <n v="890055"/>
    <m/>
    <m/>
    <s v="HAYDEN HOMES LLC"/>
    <m/>
    <s v="5944 AVALON ST"/>
    <x v="8"/>
    <s v="Single-family detached"/>
    <x v="0"/>
    <m/>
    <x v="0"/>
    <m/>
  </r>
  <r>
    <n v="5036"/>
    <x v="0"/>
    <n v="8"/>
    <n v="5811"/>
    <n v="1"/>
    <d v="2009-07-24T00:00:00"/>
    <s v="Single Family Dwelling"/>
    <n v="1"/>
    <s v="Cal Young Neighborhood Association"/>
    <n v="4242353"/>
    <n v="890532"/>
    <m/>
    <m/>
    <s v="GRAHAM DALLAS L &amp; MARCIA H"/>
    <m/>
    <s v="1912 MYERS RD"/>
    <x v="8"/>
    <s v="Single-family detached"/>
    <x v="0"/>
    <m/>
    <x v="0"/>
    <m/>
  </r>
  <r>
    <n v="5037"/>
    <x v="0"/>
    <n v="9"/>
    <n v="2585"/>
    <n v="1"/>
    <d v="2009-07-24T00:00:00"/>
    <s v="Single Family Dwelling"/>
    <n v="1"/>
    <s v="Cal Young Neighborhood Association"/>
    <n v="4239709"/>
    <n v="888366"/>
    <m/>
    <m/>
    <s v="SMITH DAVID E"/>
    <m/>
    <s v="1324 BRICKLEY RD"/>
    <x v="8"/>
    <s v="Single-family detached"/>
    <x v="0"/>
    <m/>
    <x v="0"/>
    <m/>
  </r>
  <r>
    <n v="5038"/>
    <x v="0"/>
    <n v="9"/>
    <n v="2258"/>
    <n v="1"/>
    <d v="2009-07-27T00:00:00"/>
    <s v="Single Family Dwelling"/>
    <n v="1"/>
    <s v="Active Bethel Citizens"/>
    <n v="4211134"/>
    <n v="890024"/>
    <m/>
    <s v="The Estacada"/>
    <s v="HAYDEN HOMES LLC"/>
    <m/>
    <s v="5884 AVALON ST"/>
    <x v="8"/>
    <s v="Single-family detached"/>
    <x v="0"/>
    <m/>
    <x v="0"/>
    <m/>
  </r>
  <r>
    <n v="5039"/>
    <x v="0"/>
    <n v="9"/>
    <n v="2521"/>
    <n v="1"/>
    <d v="2009-07-27T00:00:00"/>
    <s v="Single Family Dwelling"/>
    <n v="1"/>
    <s v="Active Bethel Citizens"/>
    <n v="4210614"/>
    <n v="890052"/>
    <m/>
    <m/>
    <s v="HAYDEN HOMES"/>
    <m/>
    <s v="5932 AVALON ST"/>
    <x v="8"/>
    <s v="Single-family detached"/>
    <x v="0"/>
    <m/>
    <x v="0"/>
    <m/>
  </r>
  <r>
    <n v="5040"/>
    <x v="0"/>
    <n v="9"/>
    <n v="2740"/>
    <n v="1"/>
    <d v="2009-07-27T00:00:00"/>
    <s v="Single Family Dwelling"/>
    <n v="1"/>
    <s v="Active Bethel Citizens"/>
    <n v="4213059"/>
    <n v="892499"/>
    <m/>
    <m/>
    <s v="BRUCE WIECHERT CUSTOM HOMES"/>
    <m/>
    <s v="1970 CEDAR BROOK DR"/>
    <x v="8"/>
    <s v="Single-family detached"/>
    <x v="0"/>
    <m/>
    <x v="0"/>
    <m/>
  </r>
  <r>
    <n v="5041"/>
    <x v="0"/>
    <n v="9"/>
    <n v="2693"/>
    <n v="1"/>
    <d v="2009-07-29T00:00:00"/>
    <s v="Mfg Home - Not in a Park"/>
    <n v="1"/>
    <s v="Active Bethel Citizens"/>
    <n v="4213979"/>
    <n v="890764"/>
    <m/>
    <m/>
    <s v="FUQUA HOMES INC"/>
    <m/>
    <s v="5323 OLYMPIC CIR"/>
    <x v="8"/>
    <s v="Single-family detached"/>
    <x v="0"/>
    <m/>
    <x v="0"/>
    <m/>
  </r>
  <r>
    <n v="5042"/>
    <x v="0"/>
    <n v="9"/>
    <n v="2547"/>
    <n v="1"/>
    <d v="2009-07-30T00:00:00"/>
    <s v="Single Family Dwelling"/>
    <n v="1"/>
    <s v="River Road Community Organization"/>
    <n v="4224316"/>
    <n v="896564"/>
    <m/>
    <m/>
    <s v="G &amp; R BUILDING CONCEPTS"/>
    <m/>
    <s v="2161 SMITHOAK ST"/>
    <x v="8"/>
    <s v="Single-family detached"/>
    <x v="0"/>
    <m/>
    <x v="0"/>
    <m/>
  </r>
  <r>
    <n v="5043"/>
    <x v="0"/>
    <n v="9"/>
    <n v="2686"/>
    <n v="1"/>
    <d v="2009-07-30T00:00:00"/>
    <s v="Single Family Dwelling"/>
    <n v="1"/>
    <s v="Active Bethel Citizens"/>
    <n v="4220229"/>
    <n v="895390"/>
    <m/>
    <s v="The Sierra"/>
    <s v="JORDAN MAX B"/>
    <m/>
    <s v="4221 HEINS CT"/>
    <x v="8"/>
    <s v="Single-family detached"/>
    <x v="0"/>
    <m/>
    <x v="0"/>
    <m/>
  </r>
  <r>
    <n v="5044"/>
    <x v="0"/>
    <n v="9"/>
    <n v="1916"/>
    <n v="1"/>
    <d v="2009-08-03T00:00:00"/>
    <s v="Apartment  20+ Units"/>
    <n v="36"/>
    <s v="South University Neighborhood Association"/>
    <n v="4242732"/>
    <n v="875300"/>
    <s v="Parking Garage"/>
    <m/>
    <s v="SOUTH UNIVERSITY SUSTAINABLE HOUSIN"/>
    <s v="SONJA APARTMENTS"/>
    <s v="1836 ALDER ST"/>
    <x v="8"/>
    <s v="Five or more units"/>
    <x v="1"/>
    <m/>
    <x v="1"/>
    <s v="Yes"/>
  </r>
  <r>
    <n v="5045"/>
    <x v="0"/>
    <n v="9"/>
    <n v="2167"/>
    <n v="1"/>
    <d v="2009-08-03T00:00:00"/>
    <s v="Single Family Dwelling"/>
    <n v="1"/>
    <s v="Cal Young Neighborhood Association"/>
    <n v="4241603"/>
    <n v="891664"/>
    <m/>
    <m/>
    <s v="SMITH BRADEY"/>
    <m/>
    <s v="1614 LINNEA AVE"/>
    <x v="8"/>
    <s v="Single-family detached"/>
    <x v="0"/>
    <m/>
    <x v="0"/>
    <m/>
  </r>
  <r>
    <n v="5046"/>
    <x v="0"/>
    <n v="9"/>
    <n v="2314"/>
    <n v="1"/>
    <d v="2009-08-03T00:00:00"/>
    <s v="Single Family Dwelling"/>
    <n v="1"/>
    <s v="Active Bethel Citizens"/>
    <n v="4213203"/>
    <n v="892844"/>
    <m/>
    <m/>
    <s v="HALLER TOM &amp; DEBBIE"/>
    <m/>
    <s v="5435 BARGER DR"/>
    <x v="8"/>
    <s v="Single-family detached"/>
    <x v="0"/>
    <m/>
    <x v="0"/>
    <m/>
  </r>
  <r>
    <n v="5047"/>
    <x v="0"/>
    <n v="9"/>
    <n v="2842"/>
    <n v="1"/>
    <d v="2009-08-03T00:00:00"/>
    <s v="Single Family Dwelling"/>
    <n v="1"/>
    <s v="Active Bethel Citizens"/>
    <n v="4212518"/>
    <n v="892515"/>
    <m/>
    <m/>
    <s v="SEERY JESSE"/>
    <m/>
    <s v="5559 TRIBUTE WAY"/>
    <x v="8"/>
    <s v="Single-family detached"/>
    <x v="0"/>
    <m/>
    <x v="0"/>
    <m/>
  </r>
  <r>
    <n v="5048"/>
    <x v="0"/>
    <n v="9"/>
    <n v="2548"/>
    <n v="1"/>
    <d v="2009-08-04T00:00:00"/>
    <s v="Single Family Dwelling"/>
    <n v="1"/>
    <s v="River Road Community Organization"/>
    <n v="4224239"/>
    <n v="896661"/>
    <m/>
    <m/>
    <s v="G &amp; R BUILDING CONCEPTS"/>
    <m/>
    <s v="2191 SMITHOAK ST"/>
    <x v="8"/>
    <s v="Single-family detached"/>
    <x v="0"/>
    <m/>
    <x v="0"/>
    <m/>
  </r>
  <r>
    <n v="5049"/>
    <x v="0"/>
    <n v="9"/>
    <n v="2549"/>
    <n v="1"/>
    <d v="2009-08-04T00:00:00"/>
    <s v="Single Family Dwelling"/>
    <n v="1"/>
    <s v="River Road Community Organization"/>
    <n v="4224299"/>
    <n v="896654"/>
    <m/>
    <m/>
    <s v="G &amp; R BUILDING CONCEPTS"/>
    <m/>
    <s v="2181 SMITHOAK ST"/>
    <x v="8"/>
    <s v="Single-family detached"/>
    <x v="0"/>
    <m/>
    <x v="0"/>
    <m/>
  </r>
  <r>
    <n v="5050"/>
    <x v="0"/>
    <n v="9"/>
    <n v="2550"/>
    <n v="1"/>
    <d v="2009-08-04T00:00:00"/>
    <s v="Single Family Dwelling"/>
    <n v="1"/>
    <s v="River Road Community Organization"/>
    <n v="4224354"/>
    <n v="896651"/>
    <m/>
    <m/>
    <s v="G &amp; R BUILDING CONCEPTS"/>
    <m/>
    <s v="2171 SMITHOAK ST"/>
    <x v="8"/>
    <s v="Single-family detached"/>
    <x v="0"/>
    <m/>
    <x v="0"/>
    <m/>
  </r>
  <r>
    <n v="5051"/>
    <x v="0"/>
    <n v="9"/>
    <n v="2551"/>
    <n v="1"/>
    <d v="2009-08-04T00:00:00"/>
    <s v="Single Family Dwelling"/>
    <n v="1"/>
    <s v="River Road Community Organization"/>
    <n v="4224298"/>
    <n v="896512"/>
    <m/>
    <m/>
    <s v="G &amp; R BUILDING CONCEPTS"/>
    <m/>
    <s v="2151 SMITHOAK ST"/>
    <x v="8"/>
    <s v="Single-family detached"/>
    <x v="0"/>
    <m/>
    <x v="0"/>
    <m/>
  </r>
  <r>
    <n v="5052"/>
    <x v="0"/>
    <n v="9"/>
    <n v="2794"/>
    <n v="1"/>
    <d v="2009-08-04T00:00:00"/>
    <s v="Single Family Dwelling"/>
    <n v="1"/>
    <s v="Northeast Neighbors"/>
    <n v="4250303"/>
    <n v="893762"/>
    <m/>
    <m/>
    <s v="FUTURE B HOMES INC"/>
    <m/>
    <s v="2580 CUMBERLAND DR"/>
    <x v="8"/>
    <s v="Single-family detached"/>
    <x v="0"/>
    <m/>
    <x v="0"/>
    <m/>
  </r>
  <r>
    <n v="5053"/>
    <x v="0"/>
    <n v="9"/>
    <n v="2491"/>
    <n v="1"/>
    <d v="2009-08-07T00:00:00"/>
    <s v="Secondary Dwelling Unit"/>
    <n v="1"/>
    <s v="Northeast Neighbors"/>
    <n v="4240854"/>
    <n v="894880"/>
    <m/>
    <m/>
    <s v="BRADLEY STEVE &amp; CONNIE S"/>
    <m/>
    <s v="1489 GREEN ACRES RD"/>
    <x v="8"/>
    <s v="Single-family detached"/>
    <x v="0"/>
    <m/>
    <x v="0"/>
    <m/>
  </r>
  <r>
    <n v="5054"/>
    <x v="0"/>
    <n v="9"/>
    <n v="2733"/>
    <n v="1"/>
    <d v="2009-08-07T00:00:00"/>
    <s v="Single Family Dwelling"/>
    <n v="1"/>
    <s v="Northeast Neighbors"/>
    <n v="4243040"/>
    <n v="900812"/>
    <m/>
    <m/>
    <s v="BOREK ANGELA D &amp; ROGER W"/>
    <m/>
    <s v="3941 STERLING WOODS DR"/>
    <x v="8"/>
    <s v="Single-family detached"/>
    <x v="0"/>
    <m/>
    <x v="0"/>
    <m/>
  </r>
  <r>
    <n v="5055"/>
    <x v="0"/>
    <n v="9"/>
    <n v="3286"/>
    <n v="1"/>
    <d v="2009-08-07T00:00:00"/>
    <s v="Single Family Dwelling"/>
    <n v="1"/>
    <s v="Northeast Neighbors"/>
    <n v="4244824"/>
    <n v="898398"/>
    <m/>
    <m/>
    <s v="CONNER MATTHEW &amp; MICHELLE"/>
    <m/>
    <s v="2139 WESTER ST"/>
    <x v="8"/>
    <s v="Single-family detached"/>
    <x v="0"/>
    <m/>
    <x v="0"/>
    <m/>
  </r>
  <r>
    <n v="5056"/>
    <x v="0"/>
    <n v="9"/>
    <n v="1933"/>
    <n v="1"/>
    <d v="2009-08-10T00:00:00"/>
    <s v="Apartment  20+ Units"/>
    <n v="35"/>
    <s v="Far West Neighborhood Association"/>
    <n v="4232141"/>
    <n v="878523"/>
    <m/>
    <s v="Donald Lamb Building"/>
    <s v="ST VINCENT DE PAUL SOCIETY"/>
    <m/>
    <s v="1870 W 11TH AVE"/>
    <x v="8"/>
    <s v="Five or more units"/>
    <x v="1"/>
    <s v="35 units, retail on lower floor."/>
    <x v="0"/>
    <m/>
  </r>
  <r>
    <n v="5057"/>
    <x v="0"/>
    <n v="9"/>
    <n v="2543"/>
    <n v="1"/>
    <d v="2009-08-11T00:00:00"/>
    <s v="Duplex or 2-Family Hs"/>
    <n v="2"/>
    <s v="Santa Clara Community Organization"/>
    <n v="4231475"/>
    <n v="898377"/>
    <m/>
    <m/>
    <s v="IMBLER DAVID E"/>
    <m/>
    <s v="2610 GREEN VILLA LN"/>
    <x v="8"/>
    <s v="Two to four units"/>
    <x v="1"/>
    <m/>
    <x v="0"/>
    <m/>
  </r>
  <r>
    <n v="5058"/>
    <x v="0"/>
    <n v="9"/>
    <n v="2943"/>
    <n v="1"/>
    <d v="2009-08-14T00:00:00"/>
    <s v="Single Family Dwelling"/>
    <n v="1"/>
    <s v="Active Bethel Citizens"/>
    <n v="4215658"/>
    <n v="885468"/>
    <m/>
    <m/>
    <s v="HARVEY JOE"/>
    <m/>
    <s v="4927 PARSONS AVE"/>
    <x v="8"/>
    <s v="Single-family detached"/>
    <x v="0"/>
    <m/>
    <x v="0"/>
    <m/>
  </r>
  <r>
    <n v="5059"/>
    <x v="0"/>
    <n v="9"/>
    <n v="1962"/>
    <n v="1"/>
    <d v="2009-08-18T00:00:00"/>
    <s v="Single Family Dwelling"/>
    <n v="1"/>
    <s v="Cal Young Neighborhood Association"/>
    <n v="4245242"/>
    <n v="888780"/>
    <m/>
    <m/>
    <s v="RONQUILLO CHARLENE OH"/>
    <m/>
    <s v="1290 WOODSIDE DR"/>
    <x v="8"/>
    <s v="Single-family detached"/>
    <x v="0"/>
    <m/>
    <x v="0"/>
    <m/>
  </r>
  <r>
    <n v="5060"/>
    <x v="0"/>
    <n v="9"/>
    <n v="3137"/>
    <n v="1"/>
    <d v="2009-08-28T00:00:00"/>
    <s v="Mfg Home - Not in a Park"/>
    <n v="1"/>
    <s v="Active Bethel Citizens"/>
    <n v="4214100"/>
    <n v="891000"/>
    <m/>
    <m/>
    <s v="FUQUA HOMES DESIGN CENTER"/>
    <m/>
    <s v="5383 GOLDEN EAGLE DR"/>
    <x v="8"/>
    <s v="Single-family detached"/>
    <x v="0"/>
    <m/>
    <x v="0"/>
    <m/>
  </r>
  <r>
    <n v="5061"/>
    <x v="0"/>
    <n v="9"/>
    <n v="3434"/>
    <n v="1"/>
    <d v="2009-08-31T00:00:00"/>
    <s v="Single Family Dwelling"/>
    <n v="1"/>
    <s v="Active Bethel Citizens"/>
    <n v="4211175"/>
    <n v="890025"/>
    <m/>
    <m/>
    <s v="HAYDEN HOMES LLC"/>
    <m/>
    <s v="5878 AVALON ST"/>
    <x v="8"/>
    <s v="Single-family detached"/>
    <x v="0"/>
    <m/>
    <x v="0"/>
    <m/>
  </r>
  <r>
    <n v="5062"/>
    <x v="0"/>
    <n v="9"/>
    <n v="3435"/>
    <n v="1"/>
    <d v="2009-08-31T00:00:00"/>
    <s v="Single Family Dwelling"/>
    <n v="1"/>
    <s v="Active Bethel Citizens"/>
    <n v="4211213"/>
    <n v="890017"/>
    <m/>
    <m/>
    <s v="HAYDEN HOMES LLC"/>
    <m/>
    <s v="5870 AVALON ST"/>
    <x v="8"/>
    <s v="Single-family detached"/>
    <x v="0"/>
    <m/>
    <x v="0"/>
    <m/>
  </r>
  <r>
    <n v="5063"/>
    <x v="0"/>
    <n v="9"/>
    <n v="3512"/>
    <n v="1"/>
    <d v="2009-08-31T00:00:00"/>
    <s v="Mfg Home - Not in a Park"/>
    <n v="1"/>
    <s v="Jefferson Westside Neighbors"/>
    <n v="4237230"/>
    <n v="876762"/>
    <m/>
    <m/>
    <s v="GAMBILL RHEA DAIRE J"/>
    <m/>
    <s v="640 W 15TH AVE"/>
    <x v="8"/>
    <s v="Single-family detached"/>
    <x v="0"/>
    <m/>
    <x v="0"/>
    <m/>
  </r>
  <r>
    <n v="5064"/>
    <x v="0"/>
    <n v="9"/>
    <n v="3021"/>
    <n v="1"/>
    <d v="2009-09-01T00:00:00"/>
    <s v="Single Family Dwelling"/>
    <n v="1"/>
    <s v="Southeast Neighbors"/>
    <n v="4246959"/>
    <n v="863951"/>
    <m/>
    <m/>
    <s v="LARSON CLINT"/>
    <m/>
    <s v="4237 WENDELL LN"/>
    <x v="8"/>
    <s v="Single-family detached"/>
    <x v="0"/>
    <m/>
    <x v="0"/>
    <m/>
  </r>
  <r>
    <n v="5065"/>
    <x v="0"/>
    <n v="9"/>
    <n v="2092"/>
    <n v="1"/>
    <d v="2009-09-02T00:00:00"/>
    <s v="Duplex or 2-Family Hs"/>
    <n v="2"/>
    <s v="Harlow Neighbors"/>
    <n v="4251052"/>
    <n v="886441"/>
    <m/>
    <m/>
    <s v="EVANS DAVID L &amp; MARY ANN"/>
    <m/>
    <s v="785 MOUNTAIN VIEW ST"/>
    <x v="8"/>
    <s v="Two to four units"/>
    <x v="1"/>
    <m/>
    <x v="0"/>
    <m/>
  </r>
  <r>
    <n v="5066"/>
    <x v="0"/>
    <n v="9"/>
    <n v="1784"/>
    <n v="1"/>
    <d v="2009-09-14T00:00:00"/>
    <s v="Single Family Dwelling"/>
    <n v="1"/>
    <s v="Santa Clara Community Organization"/>
    <n v="4230999"/>
    <n v="903616"/>
    <m/>
    <m/>
    <s v="LARRY KENT COOPER CONSTRUCTION"/>
    <m/>
    <s v="3650 YOGI WAY"/>
    <x v="8"/>
    <s v="Single-family detached"/>
    <x v="0"/>
    <m/>
    <x v="0"/>
    <m/>
  </r>
  <r>
    <n v="5067"/>
    <x v="0"/>
    <n v="9"/>
    <n v="3661"/>
    <n v="1"/>
    <d v="2009-09-14T00:00:00"/>
    <s v="Mfg Home Park or Court"/>
    <n v="1"/>
    <s v="West Eugene Community Organization"/>
    <n v="4221599"/>
    <n v="877190"/>
    <m/>
    <m/>
    <s v="CHURCHILL MEADOWS MHC LLC"/>
    <m/>
    <s v="1415 S BERTELSEN RD, Unit 77"/>
    <x v="8"/>
    <s v="Single-family detached"/>
    <x v="0"/>
    <m/>
    <x v="0"/>
    <m/>
  </r>
  <r>
    <n v="5068"/>
    <x v="0"/>
    <n v="9"/>
    <n v="3887"/>
    <n v="1"/>
    <d v="2009-09-15T00:00:00"/>
    <s v="Single Family Dwelling"/>
    <n v="1"/>
    <s v="Crest Drive Citizens Association"/>
    <n v="4237097"/>
    <n v="868081"/>
    <m/>
    <m/>
    <s v="DINGMAN COREY"/>
    <m/>
    <s v="588 MARY LN"/>
    <x v="8"/>
    <s v="Single-family detached"/>
    <x v="0"/>
    <m/>
    <x v="0"/>
    <m/>
  </r>
  <r>
    <n v="5069"/>
    <x v="0"/>
    <n v="9"/>
    <n v="3764"/>
    <n v="1"/>
    <d v="2009-09-22T00:00:00"/>
    <s v="Single Family Dwelling"/>
    <n v="1"/>
    <s v="Northeast Neighbors"/>
    <n v="4251097"/>
    <n v="893398"/>
    <m/>
    <m/>
    <s v="FUTURE B HOMES INC"/>
    <m/>
    <s v="3395 AMHERST WAY"/>
    <x v="8"/>
    <s v="Single-family detached"/>
    <x v="0"/>
    <m/>
    <x v="0"/>
    <m/>
  </r>
  <r>
    <n v="5070"/>
    <x v="0"/>
    <n v="9"/>
    <n v="3720"/>
    <n v="1"/>
    <d v="2009-09-25T00:00:00"/>
    <s v="Single Family Dwelling"/>
    <n v="1"/>
    <s v="Laurel Hill Valley Citizens"/>
    <n v="4251900"/>
    <n v="872891"/>
    <m/>
    <m/>
    <s v="KIM STEVE R"/>
    <m/>
    <s v="2455 LAUREL HILL DR"/>
    <x v="8"/>
    <s v="Single-family detached"/>
    <x v="0"/>
    <m/>
    <x v="0"/>
    <m/>
  </r>
  <r>
    <n v="5071"/>
    <x v="0"/>
    <n v="9"/>
    <n v="3740"/>
    <n v="1"/>
    <d v="2009-09-28T00:00:00"/>
    <s v="Single Family Dwelling"/>
    <n v="1"/>
    <s v="Northeast Neighbors"/>
    <n v="4250474"/>
    <n v="893324"/>
    <m/>
    <m/>
    <s v="FUTURE B HOMES INC"/>
    <m/>
    <s v="3328 AMHERST WAY"/>
    <x v="8"/>
    <s v="Single-family detached"/>
    <x v="0"/>
    <m/>
    <x v="0"/>
    <m/>
  </r>
  <r>
    <n v="5072"/>
    <x v="0"/>
    <n v="9"/>
    <n v="3127"/>
    <n v="1"/>
    <d v="2009-09-29T00:00:00"/>
    <s v="Single Family Dwelling"/>
    <n v="1"/>
    <s v="Crest Drive Citizens Association"/>
    <n v="4235949"/>
    <n v="868355"/>
    <m/>
    <m/>
    <s v="YAO  PMB226"/>
    <m/>
    <s v="3369 STOREY BLVD"/>
    <x v="8"/>
    <s v="Single-family detached"/>
    <x v="0"/>
    <m/>
    <x v="0"/>
    <m/>
  </r>
  <r>
    <n v="5073"/>
    <x v="0"/>
    <n v="9"/>
    <n v="4034"/>
    <n v="1"/>
    <d v="2009-09-30T00:00:00"/>
    <s v="Single Family Dwelling"/>
    <n v="1"/>
    <s v="Cal Young Neighborhood Association"/>
    <n v="4239164"/>
    <n v="888087"/>
    <m/>
    <m/>
    <s v="BRUCE WIECHERT CUSTOM HOMES"/>
    <m/>
    <s v="1297 CRENSHAW RD"/>
    <x v="8"/>
    <s v="Single-family detached"/>
    <x v="0"/>
    <m/>
    <x v="0"/>
    <m/>
  </r>
  <r>
    <n v="5074"/>
    <x v="0"/>
    <n v="9"/>
    <n v="4244"/>
    <n v="1"/>
    <d v="2009-10-05T00:00:00"/>
    <s v="Mfg Home Park or Court"/>
    <n v="1"/>
    <s v="Active Bethel Citizens"/>
    <n v="4217107"/>
    <n v="890608"/>
    <m/>
    <m/>
    <s v="BRIARWOOD"/>
    <m/>
    <s v="1400 CANDLELIGHT DR, Unit 106"/>
    <x v="8"/>
    <s v="Single-family detached"/>
    <x v="0"/>
    <m/>
    <x v="0"/>
    <m/>
  </r>
  <r>
    <n v="5075"/>
    <x v="0"/>
    <n v="9"/>
    <n v="2326"/>
    <n v="1"/>
    <d v="2009-10-09T00:00:00"/>
    <s v="Apartment  5-19 Units"/>
    <n v="6"/>
    <s v="West University Neighbors"/>
    <n v="4241322"/>
    <n v="876774"/>
    <m/>
    <m/>
    <s v="NEWMAN FAMILY LTD PTNRSHP"/>
    <m/>
    <s v="429 E 15TH AVE"/>
    <x v="8"/>
    <s v="Five or more units"/>
    <x v="1"/>
    <m/>
    <x v="1"/>
    <s v="Yes"/>
  </r>
  <r>
    <n v="5076"/>
    <x v="0"/>
    <n v="9"/>
    <n v="4136"/>
    <n v="1"/>
    <d v="2009-10-12T00:00:00"/>
    <s v="Single Family Dwelling"/>
    <n v="1"/>
    <s v="Northeast Neighbors"/>
    <n v="4250558"/>
    <n v="893314"/>
    <m/>
    <m/>
    <s v="FUTURE B HOMES INC"/>
    <m/>
    <s v="3334 AMHERST WAY"/>
    <x v="8"/>
    <s v="Single-family detached"/>
    <x v="0"/>
    <m/>
    <x v="0"/>
    <m/>
  </r>
  <r>
    <n v="5077"/>
    <x v="0"/>
    <n v="9"/>
    <n v="4181"/>
    <n v="1"/>
    <d v="2009-10-12T00:00:00"/>
    <s v="Single Family Dwelling"/>
    <n v="1"/>
    <s v="River Road Community Organization"/>
    <n v="4229197"/>
    <n v="893302"/>
    <m/>
    <m/>
    <s v="MILLER TOM &amp; DEENA"/>
    <m/>
    <s v="462 HOWARD AVE"/>
    <x v="8"/>
    <s v="Single-family detached"/>
    <x v="0"/>
    <m/>
    <x v="0"/>
    <m/>
  </r>
  <r>
    <n v="5078"/>
    <x v="0"/>
    <n v="9"/>
    <n v="4035"/>
    <n v="1"/>
    <d v="2009-10-14T00:00:00"/>
    <s v="Secondary Dwelling Unit"/>
    <n v="1"/>
    <s v="Crest Drive Citizens Association"/>
    <n v="4236140"/>
    <n v="870202"/>
    <m/>
    <m/>
    <s v="ROWLAND BRUCE &amp; MARY"/>
    <m/>
    <s v="2975 FRIENDLY ST, Unit A"/>
    <x v="8"/>
    <s v="Single-family detached"/>
    <x v="0"/>
    <m/>
    <x v="0"/>
    <m/>
  </r>
  <r>
    <n v="5079"/>
    <x v="0"/>
    <n v="9"/>
    <n v="4261"/>
    <n v="1"/>
    <d v="2009-10-14T00:00:00"/>
    <s v="Mfg Home - Not in a Park"/>
    <n v="1"/>
    <s v="Active Bethel Citizens"/>
    <n v="4214641"/>
    <n v="890577"/>
    <m/>
    <m/>
    <s v="EUGENE HOME SALES CENTER"/>
    <m/>
    <s v="5228 ELK RIDGE DR"/>
    <x v="8"/>
    <s v="Single-family detached"/>
    <x v="0"/>
    <m/>
    <x v="0"/>
    <m/>
  </r>
  <r>
    <n v="5080"/>
    <x v="0"/>
    <n v="9"/>
    <n v="4318"/>
    <n v="1"/>
    <d v="2009-10-15T00:00:00"/>
    <s v="Secondary Dwelling Unit"/>
    <n v="1"/>
    <s v="Cal Young Neighborhood Association"/>
    <n v="4240459"/>
    <n v="891653"/>
    <m/>
    <m/>
    <s v="MASON DAVID &amp; TANA"/>
    <m/>
    <s v="1445 GOODPASTURE ISLAND RD, Unit A"/>
    <x v="8"/>
    <s v="Single-family detached"/>
    <x v="0"/>
    <m/>
    <x v="0"/>
    <m/>
  </r>
  <r>
    <n v="5081"/>
    <x v="0"/>
    <n v="9"/>
    <n v="4660"/>
    <n v="1"/>
    <d v="2009-10-23T00:00:00"/>
    <s v="Single Family Dwelling"/>
    <n v="1"/>
    <s v="Active Bethel Citizens"/>
    <n v="4212369"/>
    <n v="892324"/>
    <m/>
    <m/>
    <s v="SEERY JESSE"/>
    <m/>
    <s v="5623 EDNA WAY"/>
    <x v="8"/>
    <s v="Single-family detached"/>
    <x v="0"/>
    <m/>
    <x v="0"/>
    <m/>
  </r>
  <r>
    <n v="5082"/>
    <x v="0"/>
    <n v="9"/>
    <n v="4505"/>
    <n v="1"/>
    <d v="2009-10-28T00:00:00"/>
    <s v="Single Family Dwelling"/>
    <n v="1"/>
    <s v="Active Bethel Citizens"/>
    <n v="4211543"/>
    <n v="890008"/>
    <m/>
    <m/>
    <s v="HAYDEN HOMES LLC"/>
    <m/>
    <s v="5808 AVALON ST"/>
    <x v="8"/>
    <s v="Single-family detached"/>
    <x v="0"/>
    <m/>
    <x v="0"/>
    <m/>
  </r>
  <r>
    <n v="5083"/>
    <x v="0"/>
    <n v="9"/>
    <n v="4506"/>
    <n v="1"/>
    <d v="2009-10-28T00:00:00"/>
    <s v="Single Family Dwelling"/>
    <n v="1"/>
    <s v="Active Bethel Citizens"/>
    <n v="4211085"/>
    <n v="890027"/>
    <m/>
    <m/>
    <s v="HAYDEN HOMES LLC"/>
    <m/>
    <s v="5890 AVALON ST"/>
    <x v="8"/>
    <s v="Single-family detached"/>
    <x v="0"/>
    <m/>
    <x v="0"/>
    <m/>
  </r>
  <r>
    <n v="5084"/>
    <x v="0"/>
    <n v="9"/>
    <n v="4603"/>
    <n v="1"/>
    <d v="2009-10-30T00:00:00"/>
    <s v="Single Family Dwelling"/>
    <n v="1"/>
    <s v="Cal Young Neighborhood Association"/>
    <n v="4238970"/>
    <n v="886400"/>
    <m/>
    <m/>
    <s v="J &amp; J ADKINS DEVELOPMENT CO"/>
    <m/>
    <s v="826 MEADOW BUTTE LP"/>
    <x v="8"/>
    <s v="Single-family detached"/>
    <x v="0"/>
    <m/>
    <x v="0"/>
    <m/>
  </r>
  <r>
    <n v="5085"/>
    <x v="0"/>
    <n v="9"/>
    <n v="4606"/>
    <n v="1"/>
    <d v="2009-10-30T00:00:00"/>
    <s v="Single Family Dwelling"/>
    <n v="1"/>
    <s v="Cal Young Neighborhood Association"/>
    <n v="4238905"/>
    <n v="886355"/>
    <m/>
    <m/>
    <s v="J &amp; J ADKINS DEVELOPMENT CO"/>
    <m/>
    <s v="878 MEADOW BUTTE LP"/>
    <x v="8"/>
    <s v="Single-family detached"/>
    <x v="0"/>
    <m/>
    <x v="0"/>
    <m/>
  </r>
  <r>
    <n v="5086"/>
    <x v="0"/>
    <n v="9"/>
    <n v="4597"/>
    <n v="1"/>
    <d v="2009-11-02T00:00:00"/>
    <s v="Single Family Dwelling"/>
    <n v="1"/>
    <s v="River Road Community Organization"/>
    <n v="4227551"/>
    <n v="890317"/>
    <m/>
    <s v="The Columbia Left"/>
    <s v="FIREBOLT LLC"/>
    <m/>
    <s v="783 ROSSMORE ST"/>
    <x v="8"/>
    <s v="Single-family detached"/>
    <x v="0"/>
    <m/>
    <x v="0"/>
    <m/>
  </r>
  <r>
    <n v="5087"/>
    <x v="0"/>
    <n v="9"/>
    <n v="4598"/>
    <n v="1"/>
    <d v="2009-11-02T00:00:00"/>
    <s v="Single Family Dwelling"/>
    <n v="1"/>
    <s v="River Road Community Organization"/>
    <n v="4227410"/>
    <n v="890178"/>
    <m/>
    <s v="The Santa Cruz Left"/>
    <s v="FIREBOLT LLC"/>
    <m/>
    <s v="1103 VERONICA LN"/>
    <x v="8"/>
    <s v="Single-family detached"/>
    <x v="0"/>
    <m/>
    <x v="0"/>
    <m/>
  </r>
  <r>
    <n v="5088"/>
    <x v="0"/>
    <n v="9"/>
    <n v="4599"/>
    <n v="1"/>
    <d v="2009-11-05T00:00:00"/>
    <s v="Single Family Dwelling"/>
    <n v="1"/>
    <s v="River Road Community Organization"/>
    <n v="4227548"/>
    <n v="890265"/>
    <m/>
    <s v="Arctic Right"/>
    <s v="FIREBOLT LLC"/>
    <m/>
    <s v="775 ROSSMORE ST"/>
    <x v="8"/>
    <s v="Single-family detached"/>
    <x v="0"/>
    <m/>
    <x v="0"/>
    <m/>
  </r>
  <r>
    <n v="5089"/>
    <x v="0"/>
    <n v="9"/>
    <n v="5063"/>
    <n v="1"/>
    <d v="2009-11-06T00:00:00"/>
    <s v="Single Family Dwelling"/>
    <n v="1"/>
    <s v="Cal Young Neighborhood Association"/>
    <n v="4240472"/>
    <n v="889447"/>
    <m/>
    <m/>
    <s v="SMITH DAVID E &amp; ANNETTE M"/>
    <m/>
    <s v="1466 PIPER LN"/>
    <x v="8"/>
    <s v="Single-family detached"/>
    <x v="0"/>
    <m/>
    <x v="0"/>
    <m/>
  </r>
  <r>
    <n v="5090"/>
    <x v="0"/>
    <n v="9"/>
    <n v="4030"/>
    <n v="1"/>
    <d v="2009-11-09T00:00:00"/>
    <s v="Single Family Dwelling"/>
    <n v="1"/>
    <s v="Northeast Neighbors"/>
    <n v="4250606"/>
    <n v="893585"/>
    <m/>
    <m/>
    <s v="ANSLOW &amp; DEGENEAULT"/>
    <m/>
    <s v="3340 WYNDHAM CT"/>
    <x v="8"/>
    <s v="Single-family detached"/>
    <x v="0"/>
    <m/>
    <x v="0"/>
    <m/>
  </r>
  <r>
    <n v="5091"/>
    <x v="0"/>
    <n v="9"/>
    <n v="4406"/>
    <n v="1"/>
    <d v="2009-11-09T00:00:00"/>
    <s v="Single Family Dwelling"/>
    <n v="1"/>
    <s v="Churchill Area Neighbors"/>
    <n v="4223952"/>
    <n v="868827"/>
    <m/>
    <m/>
    <s v="HEITMAN CUSTOM HOMES"/>
    <m/>
    <s v="3475 TIMBERBROOK WAY"/>
    <x v="8"/>
    <s v="Single-family detached"/>
    <x v="0"/>
    <m/>
    <x v="0"/>
    <m/>
  </r>
  <r>
    <n v="5092"/>
    <x v="0"/>
    <n v="9"/>
    <n v="4930"/>
    <n v="1"/>
    <d v="2009-11-12T00:00:00"/>
    <s v="Single Family Dwelling"/>
    <n v="1"/>
    <s v="Fairmount Neighbors"/>
    <n v="4247157"/>
    <n v="874535"/>
    <m/>
    <m/>
    <s v="MANN ROBERTA F &amp; NELSON RICH"/>
    <m/>
    <s v="1994 ORCHARD ST"/>
    <x v="8"/>
    <s v="Single-family detached"/>
    <x v="0"/>
    <m/>
    <x v="0"/>
    <s v="Yes"/>
  </r>
  <r>
    <n v="5093"/>
    <x v="0"/>
    <n v="9"/>
    <n v="4837"/>
    <n v="1"/>
    <d v="2009-11-13T00:00:00"/>
    <s v="Secondary Dwelling Unit"/>
    <n v="1"/>
    <s v="Friendly Area Neighbors"/>
    <n v="4236792"/>
    <n v="874292"/>
    <m/>
    <m/>
    <s v="PETTIGREW EMMA L"/>
    <m/>
    <s v="2126 MADISON ST, Unit A"/>
    <x v="8"/>
    <s v="Single-family detached"/>
    <x v="0"/>
    <m/>
    <x v="0"/>
    <m/>
  </r>
  <r>
    <n v="5094"/>
    <x v="0"/>
    <n v="9"/>
    <n v="3464"/>
    <n v="1"/>
    <d v="2009-11-17T00:00:00"/>
    <s v="Apartment  20+ Units"/>
    <n v="24"/>
    <s v="West University Neighbors"/>
    <n v="4241074"/>
    <n v="877786"/>
    <m/>
    <s v="Midtown Terrace Apartments"/>
    <s v="MIDTOWN TERRACE LLC"/>
    <s v="MIDTOWN TERRACE APARTMENTS"/>
    <s v="362 E 12TH AVE"/>
    <x v="8"/>
    <s v="Five or more units"/>
    <x v="1"/>
    <m/>
    <x v="1"/>
    <s v="Yes"/>
  </r>
  <r>
    <n v="5095"/>
    <x v="0"/>
    <n v="9"/>
    <n v="3605"/>
    <n v="1"/>
    <d v="2009-11-17T00:00:00"/>
    <s v="Single Family Dwelling"/>
    <n v="1"/>
    <s v="Active Bethel Citizens"/>
    <n v="4218112"/>
    <n v="887658"/>
    <m/>
    <m/>
    <s v="THRAMER JOHN &amp; AMANDA"/>
    <m/>
    <s v="874 LAURELHURST DR"/>
    <x v="8"/>
    <s v="Single-family detached"/>
    <x v="0"/>
    <m/>
    <x v="0"/>
    <m/>
  </r>
  <r>
    <n v="5096"/>
    <x v="0"/>
    <n v="9"/>
    <n v="4407"/>
    <n v="1"/>
    <d v="2009-11-17T00:00:00"/>
    <s v="Single Family Dwelling"/>
    <n v="1"/>
    <s v="Churchill Area Neighbors"/>
    <n v="4224355"/>
    <n v="868898"/>
    <m/>
    <m/>
    <s v="HEITMAN CUSTOM HOMES"/>
    <m/>
    <s v="3424 TIMBERBROOK WAY"/>
    <x v="8"/>
    <s v="Single-family detached"/>
    <x v="0"/>
    <m/>
    <x v="0"/>
    <m/>
  </r>
  <r>
    <n v="5097"/>
    <x v="0"/>
    <n v="9"/>
    <n v="4804"/>
    <n v="1"/>
    <d v="2009-11-20T00:00:00"/>
    <s v="Single Family Dwelling"/>
    <n v="1"/>
    <s v="Northeast Neighbors"/>
    <n v="4243184"/>
    <n v="900629"/>
    <m/>
    <m/>
    <s v="GEOFFREY M &amp; CATHERINE E TRANO"/>
    <m/>
    <s v="2050 CREEKSIDE WAY"/>
    <x v="8"/>
    <s v="Single-family detached"/>
    <x v="0"/>
    <m/>
    <x v="0"/>
    <m/>
  </r>
  <r>
    <n v="5098"/>
    <x v="0"/>
    <n v="9"/>
    <n v="5042"/>
    <n v="1"/>
    <d v="2009-11-23T00:00:00"/>
    <s v="Single Family Dwelling"/>
    <n v="1"/>
    <s v="Southeast Neighbors"/>
    <n v="4246835"/>
    <n v="867956"/>
    <m/>
    <m/>
    <s v="RIEDEL-BASH SHAUNA &amp; MARK"/>
    <m/>
    <s v="1945 KIMBERLY DR"/>
    <x v="8"/>
    <s v="Single-family detached"/>
    <x v="0"/>
    <m/>
    <x v="0"/>
    <m/>
  </r>
  <r>
    <n v="5099"/>
    <x v="0"/>
    <n v="9"/>
    <n v="4983"/>
    <n v="1"/>
    <d v="2009-11-24T00:00:00"/>
    <s v="Single Family Dwelling"/>
    <n v="1"/>
    <s v="Active Bethel Citizens"/>
    <n v="4217535"/>
    <n v="888231"/>
    <m/>
    <m/>
    <s v="GRASSAUER MARC"/>
    <m/>
    <s v="1034 GAS LAMP ST"/>
    <x v="8"/>
    <s v="Single-family detached"/>
    <x v="0"/>
    <m/>
    <x v="0"/>
    <m/>
  </r>
  <r>
    <n v="5100"/>
    <x v="0"/>
    <n v="9"/>
    <n v="5009"/>
    <n v="1"/>
    <d v="2009-11-25T00:00:00"/>
    <s v="Single Family Dwelling"/>
    <n v="1"/>
    <s v="Active Bethel Citizens"/>
    <n v="4225969"/>
    <n v="886797"/>
    <m/>
    <m/>
    <s v="WATRUD DAN"/>
    <m/>
    <s v="740 WIDE SITE ST"/>
    <x v="8"/>
    <s v="Single-family detached"/>
    <x v="0"/>
    <m/>
    <x v="0"/>
    <m/>
  </r>
  <r>
    <n v="5101"/>
    <x v="0"/>
    <n v="9"/>
    <n v="4753"/>
    <n v="1"/>
    <d v="2009-12-01T00:00:00"/>
    <s v="Single Family Dwelling"/>
    <n v="1"/>
    <s v="Friendly Area Neighbors"/>
    <n v="4236739"/>
    <n v="872606"/>
    <m/>
    <m/>
    <s v="KIMBALL MICHAEL A"/>
    <m/>
    <s v="2484 MADISON ST"/>
    <x v="8"/>
    <s v="Single-family detached"/>
    <x v="0"/>
    <m/>
    <x v="0"/>
    <m/>
  </r>
  <r>
    <n v="5102"/>
    <x v="0"/>
    <n v="9"/>
    <n v="4842"/>
    <n v="1"/>
    <d v="2009-12-03T00:00:00"/>
    <s v="Single Family Dwelling"/>
    <n v="1"/>
    <s v="Santa Clara Community Organization"/>
    <n v="4222251"/>
    <n v="902604"/>
    <m/>
    <m/>
    <s v="IVERSON BOYD"/>
    <m/>
    <s v="3471 CABERNET LN"/>
    <x v="8"/>
    <s v="Single-family detached"/>
    <x v="0"/>
    <m/>
    <x v="0"/>
    <m/>
  </r>
  <r>
    <n v="5103"/>
    <x v="0"/>
    <n v="9"/>
    <n v="4956"/>
    <n v="1"/>
    <d v="2009-12-04T00:00:00"/>
    <s v="Single Family Dwelling"/>
    <n v="1"/>
    <s v="Santa Clara Community Organization"/>
    <n v="4230261"/>
    <n v="907291"/>
    <m/>
    <m/>
    <s v="RB-N-ME CONTRACTORS"/>
    <m/>
    <s v="4441 HERMAN ST"/>
    <x v="8"/>
    <s v="Single-family detached"/>
    <x v="0"/>
    <m/>
    <x v="0"/>
    <m/>
  </r>
  <r>
    <n v="5104"/>
    <x v="0"/>
    <n v="9"/>
    <n v="5238"/>
    <n v="1"/>
    <d v="2009-12-15T00:00:00"/>
    <s v="Single Family Dwelling"/>
    <n v="1"/>
    <s v="Active Bethel Citizens"/>
    <n v="4211257"/>
    <n v="890019"/>
    <m/>
    <m/>
    <s v="HAYDEN HOMES"/>
    <m/>
    <s v="5862 AVALON ST"/>
    <x v="8"/>
    <s v="Single-family detached"/>
    <x v="0"/>
    <m/>
    <x v="0"/>
    <m/>
  </r>
  <r>
    <n v="5105"/>
    <x v="0"/>
    <n v="9"/>
    <n v="5417"/>
    <n v="1"/>
    <d v="2009-12-15T00:00:00"/>
    <s v="Single Family Dwelling"/>
    <n v="1"/>
    <s v="Santa Clara Community Organization"/>
    <n v="4223632"/>
    <n v="898618"/>
    <m/>
    <m/>
    <s v="ALRAHMANI YOUSEF &amp; HANNAH"/>
    <m/>
    <s v="1128 SERENA WAY"/>
    <x v="8"/>
    <s v="Single-family detached"/>
    <x v="0"/>
    <m/>
    <x v="0"/>
    <m/>
  </r>
  <r>
    <n v="5106"/>
    <x v="0"/>
    <n v="9"/>
    <n v="5239"/>
    <n v="1"/>
    <d v="2009-12-16T00:00:00"/>
    <s v="Mfg Home - Not in a Park"/>
    <n v="1"/>
    <s v="River Road Community Organization"/>
    <n v="4229343"/>
    <n v="887919"/>
    <m/>
    <m/>
    <s v="KREINDEL JOEL (RICO)"/>
    <m/>
    <s v="756 FILBERT AVE"/>
    <x v="8"/>
    <s v="Single-family detached"/>
    <x v="0"/>
    <m/>
    <x v="0"/>
    <m/>
  </r>
  <r>
    <n v="5107"/>
    <x v="0"/>
    <n v="9"/>
    <n v="4405"/>
    <n v="1"/>
    <d v="2009-12-17T00:00:00"/>
    <s v="Single Family Dwelling"/>
    <n v="1"/>
    <s v="Churchill Area Neighbors"/>
    <n v="4224422"/>
    <n v="868908"/>
    <m/>
    <m/>
    <s v="HEITMAN CUSTOM HOMES"/>
    <m/>
    <s v="3410 TIMBERBROOK WAY"/>
    <x v="8"/>
    <s v="Single-family detached"/>
    <x v="0"/>
    <m/>
    <x v="0"/>
    <m/>
  </r>
  <r>
    <n v="5108"/>
    <x v="0"/>
    <n v="9"/>
    <n v="4840"/>
    <n v="1"/>
    <d v="2009-12-31T00:00:00"/>
    <s v="Single Family Dwelling"/>
    <n v="1"/>
    <s v="Active Bethel Citizens"/>
    <n v="4212802"/>
    <n v="892508"/>
    <m/>
    <s v="Kayla 1A"/>
    <s v="SEERY JESSE"/>
    <m/>
    <s v="5507 TRIBUTE WAY"/>
    <x v="8"/>
    <s v="Single-family detached"/>
    <x v="0"/>
    <m/>
    <x v="0"/>
    <m/>
  </r>
  <r>
    <n v="5109"/>
    <x v="0"/>
    <n v="9"/>
    <n v="5461"/>
    <n v="1"/>
    <d v="2010-01-04T00:00:00"/>
    <s v="Single Family Dwelling"/>
    <n v="1"/>
    <s v="Unknown"/>
    <n v="4211765"/>
    <n v="877163"/>
    <m/>
    <m/>
    <s v="HOLDEN KENNETH"/>
    <m/>
    <s v="87779 LA PORTE DR"/>
    <x v="9"/>
    <s v="Single-family detached"/>
    <x v="0"/>
    <m/>
    <x v="0"/>
    <m/>
  </r>
  <r>
    <n v="5110"/>
    <x v="0"/>
    <n v="9"/>
    <n v="5584"/>
    <n v="1"/>
    <d v="2010-01-04T00:00:00"/>
    <s v="Single Family Dwelling"/>
    <n v="1"/>
    <s v="Santa Clara Community Organization"/>
    <n v="4230999"/>
    <n v="903662"/>
    <m/>
    <m/>
    <s v="COOPER LARRY"/>
    <m/>
    <s v="3654 YOGI WAY"/>
    <x v="9"/>
    <s v="Single-family detached"/>
    <x v="0"/>
    <m/>
    <x v="0"/>
    <m/>
  </r>
  <r>
    <n v="5111"/>
    <x v="0"/>
    <n v="9"/>
    <n v="5852"/>
    <n v="1"/>
    <d v="2010-01-04T00:00:00"/>
    <s v="Single Family Dwelling"/>
    <n v="1"/>
    <s v="Active Bethel Citizens"/>
    <n v="4211295"/>
    <n v="890014"/>
    <m/>
    <s v="Estacada"/>
    <s v="HAYDEN HOMES LLC"/>
    <m/>
    <s v="5854 AVALON ST"/>
    <x v="9"/>
    <s v="Single-family detached"/>
    <x v="0"/>
    <m/>
    <x v="0"/>
    <m/>
  </r>
  <r>
    <n v="5112"/>
    <x v="0"/>
    <n v="9"/>
    <n v="6011"/>
    <n v="1"/>
    <d v="2010-01-12T00:00:00"/>
    <s v="Single Family Dwelling"/>
    <n v="1"/>
    <s v="Active Bethel Citizens"/>
    <n v="4217532"/>
    <n v="888181"/>
    <m/>
    <m/>
    <s v="CRESCENT HOMES INC"/>
    <m/>
    <s v="1022 GAS LAMP ST"/>
    <x v="9"/>
    <s v="Single-family detached"/>
    <x v="0"/>
    <m/>
    <x v="0"/>
    <m/>
  </r>
  <r>
    <n v="5113"/>
    <x v="0"/>
    <n v="9"/>
    <n v="2823"/>
    <n v="1"/>
    <d v="2010-01-13T00:00:00"/>
    <s v="Duplex or 2-Family Hs"/>
    <n v="2"/>
    <s v="West University Neighbors"/>
    <n v="4242436"/>
    <n v="876440"/>
    <m/>
    <m/>
    <s v="ANSLOW &amp; DEGENEAULT"/>
    <m/>
    <s v="1553 HILYARD ST"/>
    <x v="9"/>
    <s v="Two to four units"/>
    <x v="1"/>
    <m/>
    <x v="1"/>
    <s v="Yes"/>
  </r>
  <r>
    <n v="5114"/>
    <x v="0"/>
    <n v="9"/>
    <n v="5672"/>
    <n v="1"/>
    <d v="2010-01-13T00:00:00"/>
    <s v="Single Family Dwelling"/>
    <n v="1"/>
    <s v="Churchill Area Neighbors"/>
    <n v="4224283"/>
    <n v="868867"/>
    <m/>
    <s v="Carter"/>
    <s v="HEITMAN CUSTOM HOMES"/>
    <m/>
    <s v="3430 TIMBERBROOK WAY"/>
    <x v="9"/>
    <s v="Single-family detached"/>
    <x v="0"/>
    <m/>
    <x v="0"/>
    <m/>
  </r>
  <r>
    <n v="5115"/>
    <x v="0"/>
    <n v="10"/>
    <n v="21"/>
    <n v="1"/>
    <d v="2010-01-13T00:00:00"/>
    <s v="Single Family Dwelling"/>
    <n v="1"/>
    <s v="Active Bethel Citizens"/>
    <n v="4212423"/>
    <n v="892323"/>
    <m/>
    <m/>
    <s v="SEERY JESSE"/>
    <m/>
    <s v="5611 EDNA WAY"/>
    <x v="9"/>
    <s v="Single-family detached"/>
    <x v="0"/>
    <m/>
    <x v="0"/>
    <m/>
  </r>
  <r>
    <n v="5116"/>
    <x v="0"/>
    <n v="9"/>
    <n v="5549"/>
    <n v="1"/>
    <d v="2010-01-22T00:00:00"/>
    <s v="Single Family Dwelling"/>
    <n v="1"/>
    <s v="Santa Clara Community Organization"/>
    <n v="4230079"/>
    <n v="907237"/>
    <m/>
    <m/>
    <s v="G &amp; R BUILDING CONCEPTS"/>
    <m/>
    <s v="540 MAHONIA LN"/>
    <x v="9"/>
    <s v="Single-family detached"/>
    <x v="0"/>
    <m/>
    <x v="0"/>
    <m/>
  </r>
  <r>
    <n v="5117"/>
    <x v="0"/>
    <n v="9"/>
    <n v="5550"/>
    <n v="1"/>
    <d v="2010-01-22T00:00:00"/>
    <s v="Single Family Dwelling"/>
    <n v="1"/>
    <s v="Santa Clara Community Organization"/>
    <n v="4230028"/>
    <n v="907238"/>
    <m/>
    <m/>
    <s v="G &amp; R BUILDING CONCEPTS"/>
    <m/>
    <s v="530 MAHONIA LN"/>
    <x v="9"/>
    <s v="Single-family detached"/>
    <x v="0"/>
    <m/>
    <x v="0"/>
    <m/>
  </r>
  <r>
    <n v="5118"/>
    <x v="0"/>
    <n v="9"/>
    <n v="5551"/>
    <n v="1"/>
    <d v="2010-01-22T00:00:00"/>
    <s v="Single Family Dwelling"/>
    <n v="1"/>
    <s v="Santa Clara Community Organization"/>
    <n v="4229976"/>
    <n v="907236"/>
    <m/>
    <m/>
    <s v="G &amp; R BUILDING CONCEPTS"/>
    <m/>
    <s v="520 MAHONIA LN"/>
    <x v="9"/>
    <s v="Single-family detached"/>
    <x v="0"/>
    <m/>
    <x v="0"/>
    <m/>
  </r>
  <r>
    <n v="5119"/>
    <x v="0"/>
    <n v="9"/>
    <n v="4848"/>
    <n v="1"/>
    <d v="2010-01-29T00:00:00"/>
    <s v="Single Family Dwelling"/>
    <n v="1"/>
    <s v="Laurel Hill Valley Citizens"/>
    <n v="4252233"/>
    <n v="871745"/>
    <m/>
    <s v="Brookings"/>
    <s v="EASTRIDGE DEVELOPMENT"/>
    <m/>
    <s v="2455 FIELDCRESS RD"/>
    <x v="9"/>
    <s v="Single-family detached"/>
    <x v="0"/>
    <m/>
    <x v="0"/>
    <m/>
  </r>
  <r>
    <n v="5120"/>
    <x v="0"/>
    <n v="9"/>
    <n v="5240"/>
    <n v="1"/>
    <d v="2010-02-02T00:00:00"/>
    <s v="Mfg Home - Not in a Park"/>
    <n v="1"/>
    <s v="River Road Community Organization"/>
    <n v="4229417"/>
    <n v="887855"/>
    <m/>
    <m/>
    <s v="KREINDEL JOEL (RICO)"/>
    <m/>
    <s v="742 FILBERT AVE"/>
    <x v="9"/>
    <s v="Single-family detached"/>
    <x v="0"/>
    <m/>
    <x v="0"/>
    <m/>
  </r>
  <r>
    <n v="5121"/>
    <x v="0"/>
    <n v="9"/>
    <n v="6043"/>
    <n v="1"/>
    <d v="2010-02-02T00:00:00"/>
    <s v="Single Family Dwelling"/>
    <n v="1"/>
    <s v="River Road Community Organization"/>
    <n v="4224635"/>
    <n v="894724"/>
    <m/>
    <m/>
    <s v="G &amp; R BUILDING CONCEPTS"/>
    <m/>
    <s v="1804 ALLEA DR"/>
    <x v="9"/>
    <s v="Single-family detached"/>
    <x v="0"/>
    <m/>
    <x v="0"/>
    <m/>
  </r>
  <r>
    <n v="5122"/>
    <x v="0"/>
    <n v="9"/>
    <n v="5984"/>
    <n v="1"/>
    <d v="2010-02-03T00:00:00"/>
    <s v="Single Family Dwelling"/>
    <n v="1"/>
    <s v="Northeast Neighbors"/>
    <n v="4251078"/>
    <n v="893292"/>
    <m/>
    <m/>
    <s v="FUTURE B HOMES INC"/>
    <m/>
    <s v="3396 AMHERST WAY"/>
    <x v="9"/>
    <s v="Single-family detached"/>
    <x v="0"/>
    <m/>
    <x v="0"/>
    <m/>
  </r>
  <r>
    <n v="5123"/>
    <x v="0"/>
    <n v="9"/>
    <n v="4559"/>
    <n v="1"/>
    <d v="2010-02-08T00:00:00"/>
    <s v="Mfg Home - Not in a Park"/>
    <n v="1"/>
    <s v="Active Bethel Citizens"/>
    <n v="4213993"/>
    <n v="891068"/>
    <m/>
    <m/>
    <s v="BONN SHARON G"/>
    <m/>
    <s v="5295 OLYMPIC CIR"/>
    <x v="9"/>
    <s v="Single-family detached"/>
    <x v="0"/>
    <m/>
    <x v="0"/>
    <m/>
  </r>
  <r>
    <n v="5124"/>
    <x v="0"/>
    <n v="9"/>
    <n v="5432"/>
    <n v="1"/>
    <d v="2010-02-08T00:00:00"/>
    <s v="Single Family Dwelling"/>
    <n v="1"/>
    <s v="Harlow Neighbors"/>
    <n v="4249070"/>
    <n v="889731"/>
    <m/>
    <m/>
    <s v="OREGON ESTATES LLC"/>
    <m/>
    <s v="1460 BARRINGTON AVE"/>
    <x v="9"/>
    <s v="Single-family detached"/>
    <x v="0"/>
    <m/>
    <x v="0"/>
    <m/>
  </r>
  <r>
    <n v="5125"/>
    <x v="0"/>
    <n v="10"/>
    <n v="399"/>
    <n v="1"/>
    <d v="2010-02-10T00:00:00"/>
    <s v="Single Family Dwelling"/>
    <n v="1"/>
    <s v="Cal Young Neighborhood Association"/>
    <n v="4239124"/>
    <n v="888162"/>
    <m/>
    <m/>
    <s v="BRUCE WIECHERT CUSTOM HOMES"/>
    <m/>
    <s v="1241 DEBRICK RD"/>
    <x v="9"/>
    <s v="Single-family detached"/>
    <x v="0"/>
    <m/>
    <x v="0"/>
    <m/>
  </r>
  <r>
    <n v="5126"/>
    <x v="0"/>
    <n v="10"/>
    <n v="151"/>
    <n v="1"/>
    <d v="2010-02-11T00:00:00"/>
    <s v="Single Family Dwelling"/>
    <n v="1"/>
    <s v="Cal Young Neighborhood Association"/>
    <n v="4239568"/>
    <n v="890181"/>
    <m/>
    <m/>
    <s v="CASTRO GILBERT A"/>
    <m/>
    <s v="1603 CHASA ST"/>
    <x v="9"/>
    <s v="Single-family detached"/>
    <x v="0"/>
    <m/>
    <x v="0"/>
    <m/>
  </r>
  <r>
    <n v="5127"/>
    <x v="0"/>
    <n v="10"/>
    <n v="505"/>
    <n v="1"/>
    <d v="2010-02-12T00:00:00"/>
    <s v="Single Family Dwelling"/>
    <n v="1"/>
    <s v="River Road Community Organization"/>
    <n v="4227407"/>
    <n v="890063"/>
    <m/>
    <s v="Sierra"/>
    <s v="FIREBOLT LLC"/>
    <m/>
    <s v="748 ROSSMORE ST"/>
    <x v="9"/>
    <s v="Single-family detached"/>
    <x v="0"/>
    <m/>
    <x v="0"/>
    <m/>
  </r>
  <r>
    <n v="5128"/>
    <x v="0"/>
    <n v="9"/>
    <n v="6058"/>
    <n v="1"/>
    <d v="2010-02-18T00:00:00"/>
    <s v="Condo, Row or Townhouse"/>
    <n v="8"/>
    <s v="West University Neighbors"/>
    <n v="4242122"/>
    <n v="878845"/>
    <s v="Condo, Row or Townhouse"/>
    <m/>
    <s v="PATTERSON COURT LLC"/>
    <m/>
    <s v="945 PATTERSON ST"/>
    <x v="9"/>
    <s v="Single-family attached"/>
    <x v="1"/>
    <m/>
    <x v="1"/>
    <s v="Yes"/>
  </r>
  <r>
    <n v="5129"/>
    <x v="0"/>
    <n v="10"/>
    <n v="266"/>
    <n v="1"/>
    <d v="2010-02-18T00:00:00"/>
    <s v="Single Family Dwelling"/>
    <n v="1"/>
    <s v="River Road Community Organization"/>
    <n v="4231292"/>
    <n v="891467"/>
    <m/>
    <m/>
    <s v="GEROT MIKE &amp; ELIZABETH"/>
    <m/>
    <s v="247 BENJAMIN ST"/>
    <x v="9"/>
    <s v="Single-family detached"/>
    <x v="0"/>
    <m/>
    <x v="0"/>
    <m/>
  </r>
  <r>
    <n v="5130"/>
    <x v="0"/>
    <n v="10"/>
    <n v="313"/>
    <n v="1"/>
    <d v="2010-02-22T00:00:00"/>
    <s v="Single Family Dwelling"/>
    <n v="1"/>
    <s v="Cal Young Neighborhood Association"/>
    <n v="4238864"/>
    <n v="886307"/>
    <m/>
    <m/>
    <s v="J &amp; J ADKINS DEVELOPMENT CO"/>
    <m/>
    <s v="882 MEADOW BUTTE LP"/>
    <x v="9"/>
    <s v="Single-family detached"/>
    <x v="0"/>
    <m/>
    <x v="0"/>
    <m/>
  </r>
  <r>
    <n v="5131"/>
    <x v="0"/>
    <n v="10"/>
    <n v="119"/>
    <n v="1"/>
    <d v="2010-02-23T00:00:00"/>
    <s v="Apartment  5-19 Units"/>
    <n v="8"/>
    <s v="West University Neighbors"/>
    <n v="4240861"/>
    <n v="877245"/>
    <m/>
    <m/>
    <s v="PEARL ON CAMPUS LLC"/>
    <s v="SEQUOIA APARTMENTS"/>
    <s v="1367 HIGH ST"/>
    <x v="9"/>
    <s v="Five or more units"/>
    <x v="1"/>
    <m/>
    <x v="1"/>
    <s v="Yes"/>
  </r>
  <r>
    <n v="5132"/>
    <x v="0"/>
    <n v="10"/>
    <n v="501"/>
    <n v="1"/>
    <d v="2010-02-23T00:00:00"/>
    <s v="Single Family Dwelling"/>
    <n v="1"/>
    <s v="Harlow Neighbors"/>
    <n v="4250521"/>
    <n v="885864"/>
    <m/>
    <s v="The Sierra"/>
    <s v="KNODE KEVIN"/>
    <m/>
    <s v="654 N GARDEN WAY"/>
    <x v="9"/>
    <s v="Single-family detached"/>
    <x v="0"/>
    <m/>
    <x v="0"/>
    <m/>
  </r>
  <r>
    <n v="5133"/>
    <x v="0"/>
    <n v="10"/>
    <n v="427"/>
    <n v="1"/>
    <d v="2010-02-26T00:00:00"/>
    <s v="Single Family Dwelling"/>
    <n v="1"/>
    <s v="Active Bethel Citizens"/>
    <n v="4216341"/>
    <n v="894388"/>
    <m/>
    <m/>
    <s v="BENSON VERN"/>
    <m/>
    <s v="2386 E IRWIN WAY"/>
    <x v="9"/>
    <s v="Single-family detached"/>
    <x v="0"/>
    <m/>
    <x v="0"/>
    <m/>
  </r>
  <r>
    <n v="5134"/>
    <x v="0"/>
    <n v="9"/>
    <n v="5655"/>
    <n v="1"/>
    <d v="2010-03-01T00:00:00"/>
    <s v="Apartment  1-4 Units"/>
    <n v="2"/>
    <s v="Jefferson Westside Neighbors"/>
    <n v="4236586"/>
    <n v="878979"/>
    <m/>
    <m/>
    <s v="DONAHUE BRIAN"/>
    <m/>
    <s v="770 W BROADWAY ALY"/>
    <x v="9"/>
    <s v="Two to four units"/>
    <x v="1"/>
    <m/>
    <x v="0"/>
    <m/>
  </r>
  <r>
    <n v="5135"/>
    <x v="0"/>
    <n v="10"/>
    <n v="271"/>
    <n v="1"/>
    <d v="2010-03-01T00:00:00"/>
    <s v="Secondary Dwelling Unit"/>
    <n v="1"/>
    <s v="Fairmount Neighbors"/>
    <n v="4247127"/>
    <n v="874534"/>
    <m/>
    <m/>
    <s v="MANN ROBERTA F &amp; NELSON RICH"/>
    <m/>
    <s v="1991 ORCHARD ALY, Unit A"/>
    <x v="9"/>
    <s v="Single-family detached"/>
    <x v="0"/>
    <m/>
    <x v="0"/>
    <s v="Yes"/>
  </r>
  <r>
    <n v="5136"/>
    <x v="0"/>
    <n v="10"/>
    <n v="504"/>
    <n v="1"/>
    <d v="2010-03-01T00:00:00"/>
    <s v="Single Family Dwelling"/>
    <n v="1"/>
    <s v="River Road Community Organization"/>
    <n v="4227546"/>
    <n v="890210"/>
    <m/>
    <s v="The Columbia"/>
    <s v="FIREBOLT LLC"/>
    <m/>
    <s v="769 ROSSMORE ST"/>
    <x v="9"/>
    <s v="Single-family detached"/>
    <x v="0"/>
    <m/>
    <x v="0"/>
    <m/>
  </r>
  <r>
    <n v="5137"/>
    <x v="0"/>
    <n v="10"/>
    <n v="813"/>
    <n v="1"/>
    <d v="2010-03-02T00:00:00"/>
    <s v="Single Family Dwelling"/>
    <n v="1"/>
    <s v="River Road Community Organization"/>
    <n v="4224272"/>
    <n v="896464"/>
    <m/>
    <m/>
    <s v="NORDIC HOMES &amp; CONSTRUCTION"/>
    <m/>
    <s v="2141 SMITHOAK ST"/>
    <x v="9"/>
    <s v="Single-family detached"/>
    <x v="0"/>
    <m/>
    <x v="0"/>
    <m/>
  </r>
  <r>
    <n v="5138"/>
    <x v="0"/>
    <n v="10"/>
    <n v="471"/>
    <n v="1"/>
    <d v="2010-03-03T00:00:00"/>
    <s v="Secondary Dwelling Unit"/>
    <n v="1"/>
    <s v="South University Neighborhood Association"/>
    <n v="4244521"/>
    <n v="874073"/>
    <m/>
    <m/>
    <s v="MCFADDEN NANCY K"/>
    <m/>
    <s v="2155 ONYX ALY, Unit A"/>
    <x v="9"/>
    <s v="Single-family detached"/>
    <x v="0"/>
    <m/>
    <x v="0"/>
    <s v="Yes"/>
  </r>
  <r>
    <n v="5139"/>
    <x v="0"/>
    <n v="10"/>
    <n v="593"/>
    <n v="1"/>
    <d v="2010-03-03T00:00:00"/>
    <s v="Condo, Row or Townhouse"/>
    <n v="1"/>
    <s v="Friendly Area Neighbors"/>
    <n v="4239857"/>
    <n v="873364"/>
    <m/>
    <m/>
    <s v="IVERSON JORDAN"/>
    <m/>
    <s v="2320 WILLAMETTE ST"/>
    <x v="9"/>
    <s v="Single-family attached"/>
    <x v="1"/>
    <m/>
    <x v="0"/>
    <m/>
  </r>
  <r>
    <n v="5140"/>
    <x v="0"/>
    <n v="10"/>
    <n v="594"/>
    <n v="1"/>
    <d v="2010-03-03T00:00:00"/>
    <s v="Condo, Row or Townhouse"/>
    <n v="1"/>
    <s v="Friendly Area Neighbors"/>
    <n v="4239864"/>
    <n v="873336"/>
    <m/>
    <m/>
    <s v="IVERSON JORDAN"/>
    <m/>
    <s v="2330 WILLAMETTE ST"/>
    <x v="9"/>
    <s v="Single-family attached"/>
    <x v="1"/>
    <m/>
    <x v="0"/>
    <m/>
  </r>
  <r>
    <n v="5141"/>
    <x v="0"/>
    <n v="10"/>
    <n v="595"/>
    <n v="1"/>
    <d v="2010-03-03T00:00:00"/>
    <s v="Condo, Row or Townhouse"/>
    <n v="1"/>
    <s v="Friendly Area Neighbors"/>
    <n v="4239864"/>
    <n v="873311"/>
    <m/>
    <m/>
    <s v="IVERSON JORDAN"/>
    <m/>
    <s v="2340 WILLAMETTE ST"/>
    <x v="9"/>
    <s v="Single-family attached"/>
    <x v="1"/>
    <m/>
    <x v="0"/>
    <m/>
  </r>
  <r>
    <n v="5142"/>
    <x v="0"/>
    <n v="10"/>
    <n v="703"/>
    <n v="1"/>
    <d v="2010-03-04T00:00:00"/>
    <s v="Single Family Dwelling"/>
    <n v="1"/>
    <s v="Cal Young Neighborhood Association"/>
    <n v="4238923"/>
    <n v="886433"/>
    <m/>
    <m/>
    <s v="J &amp; J ADKINS DEVELOPMENT CO"/>
    <m/>
    <s v="870 MEADOW BUTTE LP"/>
    <x v="9"/>
    <s v="Single-family detached"/>
    <x v="0"/>
    <m/>
    <x v="0"/>
    <m/>
  </r>
  <r>
    <n v="5143"/>
    <x v="0"/>
    <n v="10"/>
    <n v="360"/>
    <n v="1"/>
    <d v="2010-03-05T00:00:00"/>
    <s v="Single Family Dwelling"/>
    <n v="1"/>
    <s v="Santa Clara Community Organization"/>
    <n v="4231806"/>
    <n v="907049"/>
    <m/>
    <m/>
    <s v="SCHOLLS DEVELOPMENT LLC"/>
    <m/>
    <s v="4377 WENDOVER ST"/>
    <x v="9"/>
    <s v="Single-family detached"/>
    <x v="0"/>
    <m/>
    <x v="0"/>
    <m/>
  </r>
  <r>
    <n v="5144"/>
    <x v="0"/>
    <n v="10"/>
    <n v="547"/>
    <n v="1"/>
    <d v="2010-03-05T00:00:00"/>
    <s v="Single Family Dwelling"/>
    <n v="1"/>
    <s v="Northeast Neighbors"/>
    <n v="4243150"/>
    <n v="900810"/>
    <m/>
    <m/>
    <s v="WALTER CUSTOM HOMES"/>
    <m/>
    <s v="2053 CREEKSIDE WAY"/>
    <x v="9"/>
    <s v="Single-family detached"/>
    <x v="0"/>
    <m/>
    <x v="0"/>
    <m/>
  </r>
  <r>
    <n v="5145"/>
    <x v="0"/>
    <n v="10"/>
    <n v="774"/>
    <n v="1"/>
    <d v="2010-03-05T00:00:00"/>
    <s v="Single Family Dwelling"/>
    <n v="1"/>
    <s v="Churchill Area Neighbors"/>
    <n v="4223925"/>
    <n v="868772"/>
    <m/>
    <m/>
    <s v="HEITMAN CUSTOM HOMES"/>
    <m/>
    <s v="3483 TIMBERBROOK WAY"/>
    <x v="9"/>
    <s v="Single-family detached"/>
    <x v="0"/>
    <m/>
    <x v="0"/>
    <m/>
  </r>
  <r>
    <n v="5146"/>
    <x v="0"/>
    <n v="10"/>
    <n v="773"/>
    <n v="1"/>
    <d v="2010-03-08T00:00:00"/>
    <s v="Single Family Dwelling"/>
    <n v="1"/>
    <s v="Active Bethel Citizens"/>
    <n v="4214552"/>
    <n v="885633"/>
    <m/>
    <m/>
    <s v="LEVEL 3 PROPERTIES LLC"/>
    <m/>
    <s v="604 RABER RD"/>
    <x v="9"/>
    <s v="Single-family detached"/>
    <x v="0"/>
    <m/>
    <x v="0"/>
    <m/>
  </r>
  <r>
    <n v="5147"/>
    <x v="0"/>
    <n v="10"/>
    <n v="779"/>
    <n v="1"/>
    <d v="2010-03-08T00:00:00"/>
    <s v="Single Family Dwelling"/>
    <n v="1"/>
    <s v="Active Bethel Citizens"/>
    <n v="4214676"/>
    <n v="885630"/>
    <m/>
    <m/>
    <s v="LEVEL 3 PROPERTIES LLC"/>
    <m/>
    <s v="607 RABER RD"/>
    <x v="9"/>
    <s v="Single-family detached"/>
    <x v="0"/>
    <m/>
    <x v="0"/>
    <m/>
  </r>
  <r>
    <n v="5148"/>
    <x v="0"/>
    <n v="10"/>
    <n v="780"/>
    <n v="1"/>
    <d v="2010-03-12T00:00:00"/>
    <s v="Single Family Dwelling"/>
    <n v="1"/>
    <s v="Active Bethel Citizens"/>
    <n v="4214470"/>
    <n v="885635"/>
    <m/>
    <m/>
    <s v="LEVEL 3 PROPERTIES LLC"/>
    <m/>
    <s v="601 ST CHARLES ST"/>
    <x v="9"/>
    <s v="Single-family detached"/>
    <x v="0"/>
    <m/>
    <x v="0"/>
    <m/>
  </r>
  <r>
    <n v="5149"/>
    <x v="0"/>
    <n v="10"/>
    <n v="1162"/>
    <n v="1"/>
    <d v="2010-03-12T00:00:00"/>
    <s v="Single Family Dwelling"/>
    <n v="1"/>
    <s v="Northeast Neighbors"/>
    <n v="4250481"/>
    <n v="893765"/>
    <m/>
    <m/>
    <s v="FUTURE B HOMES INC"/>
    <m/>
    <s v="2583 CUMBERLAND DR"/>
    <x v="9"/>
    <s v="Single-family detached"/>
    <x v="0"/>
    <m/>
    <x v="0"/>
    <m/>
  </r>
  <r>
    <n v="5150"/>
    <x v="0"/>
    <n v="9"/>
    <n v="5829"/>
    <n v="1"/>
    <d v="2010-03-16T00:00:00"/>
    <s v="Single Family Dwelling"/>
    <n v="1"/>
    <s v="Harlow Neighbors"/>
    <n v="4249210"/>
    <n v="889729"/>
    <m/>
    <m/>
    <s v="HUTCHINS BILL"/>
    <m/>
    <s v="1453 BARRINGTON AVE"/>
    <x v="9"/>
    <s v="Single-family detached"/>
    <x v="0"/>
    <m/>
    <x v="0"/>
    <m/>
  </r>
  <r>
    <n v="5151"/>
    <x v="0"/>
    <n v="10"/>
    <n v="578"/>
    <n v="1"/>
    <d v="2010-03-16T00:00:00"/>
    <s v="Single Family Dwelling"/>
    <n v="1"/>
    <s v="Laurel Hill Valley Citizens"/>
    <n v="4251901"/>
    <n v="872830"/>
    <m/>
    <m/>
    <s v="KIM PETER P"/>
    <m/>
    <s v="2475 LAUREL HILL DR"/>
    <x v="9"/>
    <s v="Single-family detached"/>
    <x v="0"/>
    <m/>
    <x v="0"/>
    <m/>
  </r>
  <r>
    <n v="5152"/>
    <x v="0"/>
    <n v="10"/>
    <n v="870"/>
    <n v="1"/>
    <d v="2010-03-18T00:00:00"/>
    <s v="Single Family Dwelling"/>
    <n v="1"/>
    <s v="Laurel Hill Valley Citizens"/>
    <n v="4252217"/>
    <n v="871850"/>
    <m/>
    <m/>
    <s v="EASTRIDGE DEVELOPMENT"/>
    <m/>
    <s v="2470 FIELDCRESS RD"/>
    <x v="9"/>
    <s v="Single-family detached"/>
    <x v="0"/>
    <m/>
    <x v="0"/>
    <m/>
  </r>
  <r>
    <n v="5153"/>
    <x v="0"/>
    <n v="10"/>
    <n v="286"/>
    <n v="1"/>
    <d v="2010-03-19T00:00:00"/>
    <s v="Single Family Dwelling"/>
    <n v="1"/>
    <s v="Northeast Neighbors"/>
    <n v="4243374"/>
    <n v="900804"/>
    <m/>
    <m/>
    <s v="ENDERS JOSEPH W &amp; LINDA K"/>
    <m/>
    <s v="2093 CREEKSIDE WAY"/>
    <x v="9"/>
    <s v="Single-family detached"/>
    <x v="0"/>
    <m/>
    <x v="0"/>
    <m/>
  </r>
  <r>
    <n v="5154"/>
    <x v="0"/>
    <n v="10"/>
    <n v="1046"/>
    <n v="1"/>
    <d v="2010-03-19T00:00:00"/>
    <s v="Single Family Dwelling"/>
    <n v="1"/>
    <s v="Cal Young Neighborhood Association"/>
    <n v="4240084"/>
    <n v="889411"/>
    <m/>
    <m/>
    <s v="RIDGEWOOD PROPERTIES"/>
    <m/>
    <s v="1430 HAMMOCK ST"/>
    <x v="9"/>
    <s v="Single-family detached"/>
    <x v="0"/>
    <m/>
    <x v="0"/>
    <m/>
  </r>
  <r>
    <n v="5155"/>
    <x v="0"/>
    <n v="10"/>
    <n v="1047"/>
    <n v="1"/>
    <d v="2010-03-19T00:00:00"/>
    <s v="Single Family Dwelling"/>
    <n v="1"/>
    <s v="Cal Young Neighborhood Association"/>
    <n v="4240088"/>
    <n v="889353"/>
    <m/>
    <m/>
    <s v="RIDGEWOOD PROPERTIES"/>
    <m/>
    <s v="1410 HAMMOCK ST"/>
    <x v="9"/>
    <s v="Single-family detached"/>
    <x v="0"/>
    <m/>
    <x v="0"/>
    <m/>
  </r>
  <r>
    <n v="5156"/>
    <x v="0"/>
    <n v="10"/>
    <n v="853"/>
    <n v="1"/>
    <d v="2010-03-22T00:00:00"/>
    <s v="Secondary Dwelling Unit"/>
    <n v="1"/>
    <s v="South University Neighborhood Association"/>
    <n v="4244985"/>
    <n v="874753"/>
    <m/>
    <m/>
    <s v="WALSH SUSAN M"/>
    <m/>
    <s v="1953 EMERALD ALY, Unit A"/>
    <x v="9"/>
    <s v="Single-family detached"/>
    <x v="0"/>
    <m/>
    <x v="0"/>
    <s v="Yes"/>
  </r>
  <r>
    <n v="5157"/>
    <x v="0"/>
    <n v="10"/>
    <n v="984"/>
    <n v="1"/>
    <d v="2010-03-23T00:00:00"/>
    <s v="Single Family Dwelling"/>
    <n v="1"/>
    <s v="Active Bethel Citizens"/>
    <n v="4220500"/>
    <n v="891941"/>
    <m/>
    <m/>
    <s v="BRAMBILA FERNANDO PELAYO"/>
    <m/>
    <s v="1952 RUSKIN ST"/>
    <x v="9"/>
    <s v="Single-family detached"/>
    <x v="0"/>
    <m/>
    <x v="0"/>
    <m/>
  </r>
  <r>
    <n v="5158"/>
    <x v="0"/>
    <n v="10"/>
    <n v="1158"/>
    <n v="1"/>
    <d v="2010-03-23T00:00:00"/>
    <s v="Single Family Dwelling"/>
    <n v="1"/>
    <s v="Santa Clara Community Organization"/>
    <n v="4231791"/>
    <n v="907129"/>
    <m/>
    <m/>
    <s v="HOME BUILDERS ASSOCIATION"/>
    <m/>
    <s v="4383 WENDOVER ST"/>
    <x v="9"/>
    <s v="Single-family detached"/>
    <x v="0"/>
    <m/>
    <x v="0"/>
    <m/>
  </r>
  <r>
    <n v="5159"/>
    <x v="0"/>
    <n v="10"/>
    <n v="704"/>
    <n v="1"/>
    <d v="2010-03-24T00:00:00"/>
    <s v="Single Family Dwelling"/>
    <n v="1"/>
    <s v="Cal Young Neighborhood Association"/>
    <n v="4238954"/>
    <n v="886336"/>
    <m/>
    <m/>
    <s v="J &amp; J ADKINS DEVELOPMENT CO"/>
    <m/>
    <s v="820 MEADOW BUTTE LP"/>
    <x v="9"/>
    <s v="Single-family detached"/>
    <x v="0"/>
    <m/>
    <x v="0"/>
    <m/>
  </r>
  <r>
    <n v="5160"/>
    <x v="0"/>
    <n v="10"/>
    <n v="1020"/>
    <n v="1"/>
    <d v="2010-03-25T00:00:00"/>
    <s v="Single Family Dwelling"/>
    <n v="1"/>
    <s v="Santa Clara Community Organization"/>
    <n v="4222160"/>
    <n v="902690"/>
    <m/>
    <m/>
    <s v="IVERSON BOYD"/>
    <m/>
    <s v="3495 CABERNET LN"/>
    <x v="9"/>
    <s v="Single-family detached"/>
    <x v="0"/>
    <m/>
    <x v="0"/>
    <m/>
  </r>
  <r>
    <n v="5161"/>
    <x v="0"/>
    <n v="10"/>
    <n v="1111"/>
    <n v="1"/>
    <d v="2010-03-26T00:00:00"/>
    <s v="Single Family Dwelling"/>
    <n v="1"/>
    <s v="River Road Community Organization"/>
    <n v="4227535"/>
    <n v="889686"/>
    <m/>
    <s v="The Columbia"/>
    <s v="KNODE KEVIN"/>
    <m/>
    <s v="701 ROSSMORE ST"/>
    <x v="9"/>
    <s v="Single-family detached"/>
    <x v="0"/>
    <m/>
    <x v="0"/>
    <m/>
  </r>
  <r>
    <n v="5162"/>
    <x v="0"/>
    <n v="10"/>
    <n v="1112"/>
    <n v="1"/>
    <d v="2010-03-26T00:00:00"/>
    <s v="Single Family Dwelling"/>
    <n v="1"/>
    <s v="River Road Community Organization"/>
    <n v="4227307"/>
    <n v="890172"/>
    <m/>
    <s v="The Columbia"/>
    <s v="KNODE KEVIN"/>
    <m/>
    <s v="1119 VERONICA LN"/>
    <x v="9"/>
    <s v="Single-family detached"/>
    <x v="0"/>
    <m/>
    <x v="0"/>
    <m/>
  </r>
  <r>
    <n v="5163"/>
    <x v="0"/>
    <n v="10"/>
    <n v="1444"/>
    <n v="1"/>
    <d v="2010-03-26T00:00:00"/>
    <s v="Single Family Dwelling"/>
    <n v="1"/>
    <s v="Northeast Neighbors"/>
    <n v="4251284"/>
    <n v="893699"/>
    <m/>
    <m/>
    <s v="FUTURE B HOMES INC"/>
    <m/>
    <s v="3394 CAPE HATTERAS DR"/>
    <x v="9"/>
    <s v="Single-family detached"/>
    <x v="0"/>
    <m/>
    <x v="0"/>
    <m/>
  </r>
  <r>
    <n v="5164"/>
    <x v="0"/>
    <n v="10"/>
    <n v="1136"/>
    <n v="1"/>
    <d v="2010-03-29T00:00:00"/>
    <s v="Single Family Dwelling"/>
    <n v="1"/>
    <s v="Santa Clara Community Organization"/>
    <n v="4225776"/>
    <n v="903132"/>
    <m/>
    <m/>
    <s v="BRIAN MURRY HOMES"/>
    <m/>
    <s v="3510 STARK ST"/>
    <x v="9"/>
    <s v="Single-family detached"/>
    <x v="0"/>
    <m/>
    <x v="0"/>
    <m/>
  </r>
  <r>
    <n v="5165"/>
    <x v="0"/>
    <n v="10"/>
    <n v="1139"/>
    <n v="1"/>
    <d v="2010-03-31T00:00:00"/>
    <s v="Duplex or 2-Family Hs"/>
    <n v="2"/>
    <s v="West University Neighbors"/>
    <n v="4242322"/>
    <n v="876845"/>
    <m/>
    <m/>
    <s v="ANSLOW &amp; DEGENEAULT"/>
    <m/>
    <s v="1452 HILYARD ST"/>
    <x v="9"/>
    <s v="Two to four units"/>
    <x v="1"/>
    <m/>
    <x v="1"/>
    <s v="Yes"/>
  </r>
  <r>
    <n v="5166"/>
    <x v="0"/>
    <n v="9"/>
    <n v="4855"/>
    <n v="1"/>
    <d v="2010-04-01T00:00:00"/>
    <s v="Secondary Dwelling Unit"/>
    <n v="1"/>
    <s v="Amazon Neighbors Association"/>
    <n v="4243769"/>
    <n v="870911"/>
    <m/>
    <m/>
    <s v="ESTES GREG K"/>
    <m/>
    <s v="2765 POTTER ST, Unit A"/>
    <x v="9"/>
    <s v="Single-family detached"/>
    <x v="0"/>
    <m/>
    <x v="0"/>
    <m/>
  </r>
  <r>
    <n v="5167"/>
    <x v="0"/>
    <n v="10"/>
    <n v="1552"/>
    <n v="1"/>
    <d v="2010-04-02T00:00:00"/>
    <s v="Single Family Dwelling"/>
    <n v="1"/>
    <s v="Cal Young Neighborhood Association"/>
    <n v="4239486"/>
    <n v="888380"/>
    <m/>
    <m/>
    <s v="SMITH DAVID E"/>
    <m/>
    <s v="1302 BRICKLEY RD"/>
    <x v="9"/>
    <s v="Single-family detached"/>
    <x v="0"/>
    <m/>
    <x v="0"/>
    <m/>
  </r>
  <r>
    <n v="5168"/>
    <x v="0"/>
    <n v="10"/>
    <n v="1372"/>
    <n v="1"/>
    <d v="2010-04-05T00:00:00"/>
    <s v="Single Family Dwelling"/>
    <n v="1"/>
    <s v="Active Bethel Citizens"/>
    <n v="4212752"/>
    <n v="892177"/>
    <m/>
    <m/>
    <s v="SEERY JESSE"/>
    <m/>
    <s v="5526 EDNA WAY"/>
    <x v="9"/>
    <s v="Single-family detached"/>
    <x v="0"/>
    <m/>
    <x v="0"/>
    <m/>
  </r>
  <r>
    <n v="5169"/>
    <x v="0"/>
    <n v="10"/>
    <n v="1404"/>
    <n v="1"/>
    <d v="2010-04-06T00:00:00"/>
    <s v="Single Family Dwelling"/>
    <n v="1"/>
    <s v="Santa Clara Community Organization"/>
    <n v="4231730"/>
    <n v="907160"/>
    <m/>
    <m/>
    <s v="SCHOLLS DEVELOPMENT LLC"/>
    <m/>
    <s v="4389 WENDOVER ST"/>
    <x v="9"/>
    <s v="Single-family detached"/>
    <x v="0"/>
    <m/>
    <x v="0"/>
    <m/>
  </r>
  <r>
    <n v="5170"/>
    <x v="0"/>
    <n v="10"/>
    <n v="1505"/>
    <n v="1"/>
    <d v="2010-04-07T00:00:00"/>
    <s v="Mfg Home - Not in a Park"/>
    <n v="1"/>
    <s v="Active Bethel Citizens"/>
    <n v="4214113"/>
    <n v="891080"/>
    <m/>
    <m/>
    <s v="WEST EUGENE VILLAGE LLC-TX2"/>
    <m/>
    <s v="5294 OLYMPIC CIR"/>
    <x v="9"/>
    <s v="Single-family detached"/>
    <x v="0"/>
    <m/>
    <x v="0"/>
    <m/>
  </r>
  <r>
    <n v="5171"/>
    <x v="0"/>
    <n v="10"/>
    <n v="1089"/>
    <n v="1"/>
    <d v="2010-04-09T00:00:00"/>
    <s v="Single Family Dwelling"/>
    <n v="1"/>
    <s v="Southeast Neighbors"/>
    <n v="4241170"/>
    <n v="859069"/>
    <m/>
    <m/>
    <s v="MCKAY A BRUCE"/>
    <m/>
    <s v="5210 SENGER LN"/>
    <x v="9"/>
    <s v="Single-family detached"/>
    <x v="0"/>
    <m/>
    <x v="0"/>
    <m/>
  </r>
  <r>
    <n v="5172"/>
    <x v="0"/>
    <n v="10"/>
    <n v="1525"/>
    <n v="1"/>
    <d v="2010-04-12T00:00:00"/>
    <s v="Single Family Dwelling"/>
    <n v="1"/>
    <s v="Northeast Neighbors"/>
    <n v="4250265"/>
    <n v="893507"/>
    <m/>
    <m/>
    <s v="FUTURE B HOMES INC"/>
    <m/>
    <s v="2536 CUMBERLAND DR"/>
    <x v="9"/>
    <s v="Single-family detached"/>
    <x v="0"/>
    <m/>
    <x v="0"/>
    <m/>
  </r>
  <r>
    <n v="5173"/>
    <x v="0"/>
    <n v="8"/>
    <n v="5070"/>
    <n v="1"/>
    <d v="2010-04-21T00:00:00"/>
    <s v="Secondary Dwelling Unit"/>
    <n v="1"/>
    <s v="Friendly Area Neighbors"/>
    <n v="4238679"/>
    <n v="875006"/>
    <m/>
    <m/>
    <s v="LEE SCARLET G"/>
    <m/>
    <s v="1944 CHARNELTON ST, Unit A"/>
    <x v="9"/>
    <s v="Single-family detached"/>
    <x v="0"/>
    <m/>
    <x v="0"/>
    <m/>
  </r>
  <r>
    <n v="5174"/>
    <x v="0"/>
    <n v="10"/>
    <n v="1321"/>
    <n v="1"/>
    <d v="2010-04-21T00:00:00"/>
    <s v="Single Family Dwelling"/>
    <n v="1"/>
    <s v="Southeast Neighbors"/>
    <n v="4240266"/>
    <n v="868116"/>
    <m/>
    <m/>
    <s v="HANSEN MAX"/>
    <m/>
    <s v="136 E 34TH AVE"/>
    <x v="9"/>
    <s v="Single-family detached"/>
    <x v="0"/>
    <m/>
    <x v="0"/>
    <m/>
  </r>
  <r>
    <n v="5175"/>
    <x v="0"/>
    <n v="8"/>
    <n v="4409"/>
    <n v="1"/>
    <d v="2010-04-22T00:00:00"/>
    <s v="Duplex or 2-Family Hs"/>
    <n v="2"/>
    <s v="Southeast Neighbors"/>
    <n v="4241021"/>
    <n v="864985"/>
    <m/>
    <m/>
    <s v="BOLAND JOSEPH &amp; DOWE BARBARA"/>
    <m/>
    <s v="490 E 40TH AVE"/>
    <x v="9"/>
    <s v="Two to four units"/>
    <x v="1"/>
    <m/>
    <x v="0"/>
    <m/>
  </r>
  <r>
    <n v="5176"/>
    <x v="0"/>
    <n v="10"/>
    <n v="1632"/>
    <n v="1"/>
    <d v="2010-04-22T00:00:00"/>
    <s v="Single Family Dwelling"/>
    <n v="1"/>
    <s v="Churchill Area Neighbors"/>
    <n v="4224338"/>
    <n v="869020"/>
    <m/>
    <m/>
    <s v="HEITMAN CUSTOM HOMES"/>
    <m/>
    <s v="3419 TIMBERBROOK WAY"/>
    <x v="9"/>
    <s v="Single-family detached"/>
    <x v="0"/>
    <m/>
    <x v="0"/>
    <m/>
  </r>
  <r>
    <n v="5177"/>
    <x v="0"/>
    <n v="10"/>
    <n v="1909"/>
    <n v="1"/>
    <d v="2010-04-23T00:00:00"/>
    <s v="Single Family Dwelling"/>
    <n v="1"/>
    <s v="Cal Young Neighborhood Association"/>
    <n v="4240522"/>
    <n v="889445"/>
    <m/>
    <m/>
    <s v="SMITH DAVID E"/>
    <m/>
    <s v="1470 PIPER LN"/>
    <x v="9"/>
    <s v="Single-family detached"/>
    <x v="0"/>
    <m/>
    <x v="0"/>
    <m/>
  </r>
  <r>
    <n v="5178"/>
    <x v="0"/>
    <n v="10"/>
    <n v="844"/>
    <n v="1"/>
    <d v="2010-04-27T00:00:00"/>
    <s v="Secondary Dwelling Unit"/>
    <n v="1"/>
    <s v="Southeast Neighbors"/>
    <n v="4242941"/>
    <n v="867909"/>
    <m/>
    <m/>
    <s v="SHAFER JEDIDIAH HOOPER"/>
    <m/>
    <s v="3443 ALDER ALY, Unit A"/>
    <x v="9"/>
    <s v="Single-family detached"/>
    <x v="0"/>
    <m/>
    <x v="0"/>
    <m/>
  </r>
  <r>
    <n v="5179"/>
    <x v="0"/>
    <n v="10"/>
    <n v="1516"/>
    <n v="1"/>
    <d v="2010-04-27T00:00:00"/>
    <s v="Single Family Dwelling"/>
    <n v="1"/>
    <s v="Harlow Neighbors"/>
    <n v="4249222"/>
    <n v="889792"/>
    <m/>
    <m/>
    <s v="EVERALL ERIC"/>
    <m/>
    <s v="1459 BARRINGTON AVE"/>
    <x v="9"/>
    <s v="Single-family detached"/>
    <x v="0"/>
    <m/>
    <x v="0"/>
    <m/>
  </r>
  <r>
    <n v="5180"/>
    <x v="0"/>
    <n v="10"/>
    <n v="702"/>
    <n v="1"/>
    <d v="2010-04-29T00:00:00"/>
    <s v="Single Family Dwelling"/>
    <n v="1"/>
    <s v="Active Bethel Citizens"/>
    <n v="4216295"/>
    <n v="895126"/>
    <m/>
    <m/>
    <s v="RAMOS JOSE"/>
    <m/>
    <s v="4923 NORTH WAY"/>
    <x v="9"/>
    <s v="Single-family detached"/>
    <x v="0"/>
    <m/>
    <x v="0"/>
    <m/>
  </r>
  <r>
    <n v="5181"/>
    <x v="0"/>
    <n v="10"/>
    <n v="1636"/>
    <n v="1"/>
    <d v="2010-04-29T00:00:00"/>
    <s v="Single Family Dwelling"/>
    <n v="1"/>
    <s v="Churchill Area Neighbors"/>
    <n v="4224625"/>
    <n v="869032"/>
    <m/>
    <m/>
    <s v="HEITMAN CUSTOM HOMES"/>
    <m/>
    <s v="3260 TIMBERLINE DR"/>
    <x v="9"/>
    <s v="Single-family detached"/>
    <x v="0"/>
    <m/>
    <x v="0"/>
    <m/>
  </r>
  <r>
    <n v="5182"/>
    <x v="0"/>
    <n v="10"/>
    <n v="1225"/>
    <n v="1"/>
    <d v="2010-04-30T00:00:00"/>
    <s v="Single Family Dwelling"/>
    <n v="1"/>
    <s v="Southeast Neighbors"/>
    <n v="4235389"/>
    <n v="863812"/>
    <m/>
    <m/>
    <s v="FRANK RICK &amp; PATTY"/>
    <m/>
    <s v="790 PINE VIEW CT"/>
    <x v="9"/>
    <s v="Single-family detached"/>
    <x v="0"/>
    <m/>
    <x v="0"/>
    <m/>
  </r>
  <r>
    <n v="5183"/>
    <x v="0"/>
    <n v="10"/>
    <n v="1365"/>
    <n v="1"/>
    <d v="2010-04-30T00:00:00"/>
    <s v="Mfg Home - Not in a Park"/>
    <n v="1"/>
    <s v="Trainsong Neighbors"/>
    <n v="4228105"/>
    <n v="886619"/>
    <m/>
    <m/>
    <s v="GUTIERREZ LEO"/>
    <m/>
    <s v="2798 MORSE ST"/>
    <x v="9"/>
    <s v="Single-family detached"/>
    <x v="0"/>
    <m/>
    <x v="0"/>
    <m/>
  </r>
  <r>
    <n v="5184"/>
    <x v="0"/>
    <n v="10"/>
    <n v="1553"/>
    <n v="1"/>
    <d v="2010-05-03T00:00:00"/>
    <s v="Secondary Dwelling Unit"/>
    <n v="1"/>
    <s v="Far West Neighborhood Association"/>
    <n v="4229292"/>
    <n v="877534"/>
    <m/>
    <m/>
    <s v="CRAWFORD JOHN H"/>
    <m/>
    <s v="2510 W 14TH AVE, Unit A"/>
    <x v="9"/>
    <s v="Single-family detached"/>
    <x v="0"/>
    <m/>
    <x v="0"/>
    <m/>
  </r>
  <r>
    <n v="5185"/>
    <x v="0"/>
    <n v="10"/>
    <n v="1575"/>
    <n v="1"/>
    <d v="2010-05-04T00:00:00"/>
    <s v="Single Family Dwelling"/>
    <n v="1"/>
    <s v="Harlow Neighbors"/>
    <n v="4249183"/>
    <n v="889845"/>
    <m/>
    <m/>
    <s v="BREEDEN BROS INC"/>
    <m/>
    <s v="1465 BARRINGTON AVE"/>
    <x v="9"/>
    <s v="Single-family detached"/>
    <x v="0"/>
    <m/>
    <x v="0"/>
    <m/>
  </r>
  <r>
    <n v="5186"/>
    <x v="0"/>
    <n v="10"/>
    <n v="924"/>
    <n v="1"/>
    <d v="2010-05-05T00:00:00"/>
    <s v="Single Family Dwelling"/>
    <n v="1"/>
    <s v="Unknown"/>
    <n v="4211592"/>
    <n v="878357"/>
    <m/>
    <m/>
    <s v="PARKER HOMES"/>
    <m/>
    <s v="87838 LA PORTE DR"/>
    <x v="9"/>
    <s v="Single-family detached"/>
    <x v="0"/>
    <m/>
    <x v="0"/>
    <m/>
  </r>
  <r>
    <n v="5187"/>
    <x v="0"/>
    <n v="10"/>
    <n v="1229"/>
    <n v="1"/>
    <d v="2010-05-06T00:00:00"/>
    <s v="Single Family Dwelling"/>
    <n v="1"/>
    <s v="Southeast Neighbors"/>
    <n v="4241980"/>
    <n v="869659"/>
    <m/>
    <m/>
    <s v="LUNDBERG ERIC W &amp; KATHLEEN A"/>
    <m/>
    <s v="3027 HUMMINGBIRD LN"/>
    <x v="9"/>
    <s v="Single-family detached"/>
    <x v="0"/>
    <m/>
    <x v="0"/>
    <m/>
  </r>
  <r>
    <n v="5188"/>
    <x v="0"/>
    <n v="10"/>
    <n v="1231"/>
    <n v="1"/>
    <d v="2010-05-06T00:00:00"/>
    <s v="Single Family Dwelling"/>
    <n v="1"/>
    <s v="Southeast Neighbors"/>
    <n v="4241876"/>
    <n v="869530"/>
    <m/>
    <m/>
    <s v="LUNDBERG ERIC W &amp; KATHLEEN A"/>
    <m/>
    <s v="3018 HUMMINGBIRD LN"/>
    <x v="9"/>
    <s v="Single-family detached"/>
    <x v="0"/>
    <s v="original plan was to convert existing SFD to SDU but when subdivision was finaled during BP process, SDU conversion dropped so just adding one SFD."/>
    <x v="0"/>
    <m/>
  </r>
  <r>
    <n v="5189"/>
    <x v="0"/>
    <n v="10"/>
    <n v="1994"/>
    <n v="1"/>
    <d v="2010-05-11T00:00:00"/>
    <s v="Single Family Dwelling"/>
    <n v="1"/>
    <s v="Jefferson Westside Neighbors"/>
    <n v="4238209"/>
    <n v="876962"/>
    <m/>
    <m/>
    <s v="WINKLEBLACK DAVID"/>
    <m/>
    <s v="1443 LAWRENCE ST"/>
    <x v="9"/>
    <s v="Single-family detached"/>
    <x v="0"/>
    <m/>
    <x v="0"/>
    <m/>
  </r>
  <r>
    <n v="5190"/>
    <x v="0"/>
    <n v="10"/>
    <n v="1319"/>
    <n v="1"/>
    <d v="2010-05-17T00:00:00"/>
    <s v="Secondary Dwelling Unit"/>
    <n v="1"/>
    <s v="Crest Drive Citizens Association"/>
    <n v="4238376"/>
    <n v="870384"/>
    <m/>
    <m/>
    <s v="ANGSTEN JIM"/>
    <m/>
    <s v="2914 CHARNELTON ST, Unit A"/>
    <x v="9"/>
    <s v="Single-family detached"/>
    <x v="0"/>
    <m/>
    <x v="0"/>
    <m/>
  </r>
  <r>
    <n v="5191"/>
    <x v="0"/>
    <n v="10"/>
    <n v="2207"/>
    <n v="1"/>
    <d v="2010-05-17T00:00:00"/>
    <s v="Single Family Dwelling"/>
    <n v="1"/>
    <s v="Amazon Neighbors Association"/>
    <n v="4244156"/>
    <n v="871693"/>
    <m/>
    <m/>
    <s v="KLUBER ALLAN"/>
    <m/>
    <s v="1212 E 26TH AVE"/>
    <x v="9"/>
    <s v="Single-family detached"/>
    <x v="0"/>
    <m/>
    <x v="0"/>
    <m/>
  </r>
  <r>
    <n v="5192"/>
    <x v="0"/>
    <n v="10"/>
    <n v="1940"/>
    <n v="1"/>
    <d v="2010-05-18T00:00:00"/>
    <s v="Single Family Dwelling"/>
    <n v="1"/>
    <s v="Active Bethel Citizens"/>
    <n v="4214559"/>
    <n v="885746"/>
    <m/>
    <m/>
    <s v="LEVEL 3 PROPERTIES LLC"/>
    <m/>
    <s v="632 RABER RD"/>
    <x v="9"/>
    <s v="Single-family detached"/>
    <x v="0"/>
    <m/>
    <x v="0"/>
    <m/>
  </r>
  <r>
    <n v="5193"/>
    <x v="0"/>
    <n v="10"/>
    <n v="1903"/>
    <n v="1"/>
    <d v="2010-05-19T00:00:00"/>
    <s v="Single Family Dwelling"/>
    <n v="1"/>
    <s v="River Road Community Organization"/>
    <n v="4227390"/>
    <n v="889771"/>
    <m/>
    <m/>
    <s v="FIREBOLT LLC"/>
    <m/>
    <s v="706 ROSSMORE ST"/>
    <x v="9"/>
    <s v="Single-family detached"/>
    <x v="0"/>
    <m/>
    <x v="0"/>
    <m/>
  </r>
  <r>
    <n v="5194"/>
    <x v="0"/>
    <n v="10"/>
    <n v="1787"/>
    <n v="1"/>
    <d v="2010-05-20T00:00:00"/>
    <s v="Single Family Dwelling"/>
    <n v="1"/>
    <s v="Churchill Area Neighbors"/>
    <n v="4227956"/>
    <n v="872058"/>
    <m/>
    <m/>
    <s v="SCHELLPEPER CASSANDRA"/>
    <m/>
    <s v="2643 HAWKINS LN"/>
    <x v="9"/>
    <s v="Single-family detached"/>
    <x v="0"/>
    <m/>
    <x v="0"/>
    <m/>
  </r>
  <r>
    <n v="5195"/>
    <x v="0"/>
    <n v="9"/>
    <n v="6044"/>
    <n v="1"/>
    <d v="2010-05-25T00:00:00"/>
    <s v="Single Family Dwelling"/>
    <n v="1"/>
    <s v="Cal Young Neighborhood Association"/>
    <n v="4240528"/>
    <n v="892596"/>
    <m/>
    <m/>
    <s v="G &amp; R BUILDING CONCEPTS"/>
    <m/>
    <s v="2165 TABOR ST"/>
    <x v="9"/>
    <s v="Single-family detached"/>
    <x v="0"/>
    <m/>
    <x v="0"/>
    <m/>
  </r>
  <r>
    <n v="5196"/>
    <x v="0"/>
    <n v="10"/>
    <n v="1619"/>
    <n v="1"/>
    <d v="2010-05-25T00:00:00"/>
    <s v="Single Family Dwelling"/>
    <n v="1"/>
    <s v="Southeast Neighbors"/>
    <n v="4242037"/>
    <n v="869658"/>
    <m/>
    <m/>
    <s v="LUNDBERG ERIC W &amp; KATHLEEN A"/>
    <m/>
    <s v="3031 HUMMINGBIRD LN"/>
    <x v="9"/>
    <s v="Single-family detached"/>
    <x v="0"/>
    <m/>
    <x v="0"/>
    <m/>
  </r>
  <r>
    <n v="5197"/>
    <x v="0"/>
    <n v="10"/>
    <n v="1693"/>
    <n v="1"/>
    <d v="2010-05-25T00:00:00"/>
    <s v="Single Family Dwelling"/>
    <n v="1"/>
    <s v="Active Bethel Citizens"/>
    <n v="4212356"/>
    <n v="892056"/>
    <m/>
    <m/>
    <s v="SEERY JESSE"/>
    <m/>
    <s v="1852 HEATH DR"/>
    <x v="9"/>
    <s v="Single-family detached"/>
    <x v="0"/>
    <m/>
    <x v="0"/>
    <m/>
  </r>
  <r>
    <n v="5198"/>
    <x v="0"/>
    <n v="10"/>
    <n v="1077"/>
    <n v="1"/>
    <d v="2010-05-28T00:00:00"/>
    <s v="Single Family Dwelling"/>
    <n v="1"/>
    <s v="Northeast Neighbors"/>
    <n v="4241394"/>
    <n v="899149"/>
    <m/>
    <m/>
    <s v="CROSS BEN &amp; MARY"/>
    <m/>
    <s v="3680 MEADOW VIEW DR"/>
    <x v="9"/>
    <s v="Single-family detached"/>
    <x v="0"/>
    <m/>
    <x v="0"/>
    <m/>
  </r>
  <r>
    <n v="5199"/>
    <x v="0"/>
    <n v="10"/>
    <n v="2140"/>
    <n v="1"/>
    <d v="2010-05-28T00:00:00"/>
    <s v="Single Family Dwelling"/>
    <n v="1"/>
    <s v="River Road Community Organization"/>
    <n v="4227358"/>
    <n v="890181"/>
    <m/>
    <s v="The Columbia"/>
    <s v="FIREBOLT LLC"/>
    <m/>
    <s v="1111 VERONICA LN"/>
    <x v="9"/>
    <s v="Single-family detached"/>
    <x v="0"/>
    <m/>
    <x v="0"/>
    <m/>
  </r>
  <r>
    <n v="5200"/>
    <x v="0"/>
    <n v="10"/>
    <n v="2307"/>
    <n v="1"/>
    <d v="2010-05-28T00:00:00"/>
    <s v="Mfg Home Park or Court"/>
    <n v="1"/>
    <s v="West Eugene Community Organization"/>
    <n v="4221599"/>
    <n v="877190"/>
    <m/>
    <m/>
    <s v="CHURCHILL MEADOWS MHC LLC"/>
    <m/>
    <s v="1415 S BERTELSEN RD, Unit 64"/>
    <x v="9"/>
    <s v="Single-family detached"/>
    <x v="0"/>
    <m/>
    <x v="0"/>
    <m/>
  </r>
  <r>
    <n v="5201"/>
    <x v="0"/>
    <n v="10"/>
    <n v="2008"/>
    <n v="1"/>
    <d v="2010-06-01T00:00:00"/>
    <s v="Single Family Dwelling"/>
    <n v="1"/>
    <s v="Active Bethel Citizens"/>
    <n v="4214679"/>
    <n v="885740"/>
    <m/>
    <m/>
    <s v="LEVEL 3 PROPERTIES LLC"/>
    <m/>
    <s v="639 RABER RD"/>
    <x v="9"/>
    <s v="Single-family detached"/>
    <x v="0"/>
    <m/>
    <x v="0"/>
    <m/>
  </r>
  <r>
    <n v="5202"/>
    <x v="0"/>
    <n v="10"/>
    <n v="2139"/>
    <n v="1"/>
    <d v="2010-06-03T00:00:00"/>
    <s v="Single Family Dwelling"/>
    <n v="1"/>
    <s v="River Road Community Organization"/>
    <n v="4227543"/>
    <n v="890157"/>
    <m/>
    <s v="The Columbia"/>
    <s v="FIREBOLT LLC"/>
    <m/>
    <s v="761 ROSSMORE ST"/>
    <x v="9"/>
    <s v="Single-family detached"/>
    <x v="0"/>
    <m/>
    <x v="0"/>
    <m/>
  </r>
  <r>
    <n v="5203"/>
    <x v="0"/>
    <n v="9"/>
    <n v="3490"/>
    <n v="1"/>
    <d v="2010-06-07T00:00:00"/>
    <s v="Single Family Dwelling"/>
    <n v="1"/>
    <s v="Southeast Neighbors"/>
    <n v="4243037"/>
    <n v="868708"/>
    <s v="Secondary Dwelling Unit"/>
    <m/>
    <s v="SCHMITZ DAVID R"/>
    <m/>
    <s v="3220 KINCAID ST"/>
    <x v="9"/>
    <s v="Single-family detached"/>
    <x v="0"/>
    <s v="Need to count two here, a SFD and a SDU, so tallying in excel changed proposed du from 2 to 1 and added duplicate record. However, proposed du remains 2 in aptwin."/>
    <x v="0"/>
    <m/>
  </r>
  <r>
    <n v="5204"/>
    <x v="0"/>
    <n v="9"/>
    <n v="3490"/>
    <n v="1"/>
    <d v="2010-06-08T00:00:00"/>
    <s v="Secondary Dwelling Unit"/>
    <n v="1"/>
    <s v="Southeast Neighbors"/>
    <n v="4243037"/>
    <n v="868708"/>
    <s v="Secondary Dwelling Unit"/>
    <m/>
    <s v="SCHMITZ DAVID R"/>
    <m/>
    <s v="3221 KINCAID ST"/>
    <x v="9"/>
    <s v="Single-family detached"/>
    <x v="0"/>
    <s v="Need to count two here, a SFD and a SDU SO THIS IS A DUPLICATE RECORD THAT I ADDED TO EXCEL ONLY AND MADE THE PROPOSED USE A SDU.."/>
    <x v="0"/>
    <m/>
  </r>
  <r>
    <n v="5205"/>
    <x v="0"/>
    <n v="10"/>
    <n v="2147"/>
    <n v="1"/>
    <d v="2010-06-08T00:00:00"/>
    <s v="Single Family Dwelling"/>
    <n v="1"/>
    <s v="Harlow Neighbors"/>
    <n v="4245985"/>
    <n v="885243"/>
    <m/>
    <m/>
    <s v="BRATTEN LARRY &amp; STEPHANIE"/>
    <m/>
    <s v="414 CHERRY DR"/>
    <x v="9"/>
    <s v="Single-family detached"/>
    <x v="0"/>
    <m/>
    <x v="0"/>
    <m/>
  </r>
  <r>
    <n v="5206"/>
    <x v="0"/>
    <n v="10"/>
    <n v="324"/>
    <n v="1"/>
    <d v="2010-06-09T00:00:00"/>
    <s v="Single Family Dwelling"/>
    <n v="1"/>
    <s v="Friendly Area Neighbors"/>
    <n v="4234749"/>
    <n v="871267"/>
    <m/>
    <m/>
    <s v="ROCK BUILDERS INC"/>
    <m/>
    <s v="1135 W 28TH AVE"/>
    <x v="9"/>
    <s v="Single-family detached"/>
    <x v="0"/>
    <m/>
    <x v="0"/>
    <m/>
  </r>
  <r>
    <n v="5207"/>
    <x v="0"/>
    <n v="10"/>
    <n v="777"/>
    <n v="1"/>
    <d v="2010-06-10T00:00:00"/>
    <s v="Apartment  20+ Units"/>
    <n v="35"/>
    <s v="West University Neighbors"/>
    <n v="4242590"/>
    <n v="877384"/>
    <s v="Vacant Shop or Office"/>
    <s v="The Danville (West Gate)"/>
    <s v="FIRST LEED LLC"/>
    <m/>
    <s v="740 E 13TH AVE"/>
    <x v="9"/>
    <s v="Five or more units"/>
    <x v="1"/>
    <m/>
    <x v="1"/>
    <s v="Yes"/>
  </r>
  <r>
    <n v="5208"/>
    <x v="0"/>
    <n v="10"/>
    <n v="2141"/>
    <n v="1"/>
    <d v="2010-06-11T00:00:00"/>
    <s v="Single Family Dwelling"/>
    <n v="1"/>
    <s v="River Road Community Organization"/>
    <n v="4227318"/>
    <n v="890026"/>
    <m/>
    <m/>
    <s v="FIREBOLT LLC"/>
    <m/>
    <s v="1112 VERONICA LN"/>
    <x v="9"/>
    <s v="Single-family detached"/>
    <x v="0"/>
    <m/>
    <x v="0"/>
    <m/>
  </r>
  <r>
    <n v="5209"/>
    <x v="0"/>
    <n v="10"/>
    <n v="2565"/>
    <n v="1"/>
    <d v="2010-06-14T00:00:00"/>
    <s v="Single Family Dwelling"/>
    <n v="1"/>
    <s v="Active Bethel Citizens"/>
    <n v="4212509"/>
    <n v="892185"/>
    <m/>
    <m/>
    <s v="SEERY JESSE"/>
    <m/>
    <s v="5586 EDNA WAY"/>
    <x v="9"/>
    <s v="Single-family detached"/>
    <x v="0"/>
    <m/>
    <x v="0"/>
    <m/>
  </r>
  <r>
    <n v="5210"/>
    <x v="0"/>
    <n v="10"/>
    <n v="2605"/>
    <n v="1"/>
    <d v="2010-06-15T00:00:00"/>
    <s v="Single Family Dwelling"/>
    <n v="1"/>
    <s v="West University Neighbors"/>
    <n v="4241043"/>
    <n v="875837"/>
    <m/>
    <m/>
    <s v="LISA HEIDI MICHAEL TRUST"/>
    <m/>
    <s v="382 E 17TH AVE"/>
    <x v="9"/>
    <s v="Single-family detached"/>
    <x v="0"/>
    <m/>
    <x v="0"/>
    <s v="Yes"/>
  </r>
  <r>
    <n v="5211"/>
    <x v="0"/>
    <n v="10"/>
    <n v="2487"/>
    <n v="1"/>
    <d v="2010-06-16T00:00:00"/>
    <s v="Single Family Dwelling"/>
    <n v="1"/>
    <s v="Churchill Area Neighbors"/>
    <n v="4224212"/>
    <n v="868839"/>
    <m/>
    <m/>
    <s v="HEITMAN CUSTOM HOMES"/>
    <m/>
    <s v="3438 TIMBERBROOK WAY"/>
    <x v="9"/>
    <s v="Single-family detached"/>
    <x v="0"/>
    <m/>
    <x v="0"/>
    <m/>
  </r>
  <r>
    <n v="5212"/>
    <x v="0"/>
    <n v="10"/>
    <n v="2489"/>
    <n v="1"/>
    <d v="2010-06-16T00:00:00"/>
    <s v="Single Family Dwelling"/>
    <n v="1"/>
    <s v="Churchill Area Neighbors"/>
    <n v="4224489"/>
    <n v="868903"/>
    <m/>
    <m/>
    <s v="HEITMAN CUSTOM HOMES"/>
    <m/>
    <s v="3402 TIMBERBROOK WAY"/>
    <x v="9"/>
    <s v="Single-family detached"/>
    <x v="0"/>
    <m/>
    <x v="0"/>
    <m/>
  </r>
  <r>
    <n v="5213"/>
    <x v="0"/>
    <n v="10"/>
    <n v="2403"/>
    <n v="1"/>
    <d v="2010-06-22T00:00:00"/>
    <s v="Single Family Dwelling"/>
    <n v="1"/>
    <s v="Laurel Hill Valley Citizens"/>
    <n v="4252307"/>
    <n v="871745"/>
    <m/>
    <m/>
    <s v="EASTRIDGE DEVELOPMENT"/>
    <m/>
    <s v="2551 FIELDCRESS RD"/>
    <x v="9"/>
    <s v="Single-family detached"/>
    <x v="0"/>
    <m/>
    <x v="0"/>
    <m/>
  </r>
  <r>
    <n v="5214"/>
    <x v="0"/>
    <n v="10"/>
    <n v="2430"/>
    <n v="1"/>
    <d v="2010-06-23T00:00:00"/>
    <s v="Single Family Dwelling"/>
    <n v="1"/>
    <s v="Friendly Area Neighbors"/>
    <n v="4236186"/>
    <n v="872832"/>
    <m/>
    <m/>
    <s v="HATTON JANICE E"/>
    <m/>
    <s v="2461 FRIENDLY ST"/>
    <x v="9"/>
    <s v="Single-family detached"/>
    <x v="0"/>
    <m/>
    <x v="0"/>
    <m/>
  </r>
  <r>
    <n v="5215"/>
    <x v="0"/>
    <n v="10"/>
    <n v="2195"/>
    <n v="1"/>
    <d v="2010-06-29T00:00:00"/>
    <s v="Single Family Dwelling"/>
    <n v="1"/>
    <s v="Friendly Area Neighbors"/>
    <n v="4234641"/>
    <n v="871272"/>
    <m/>
    <m/>
    <s v="ROCK BUILDERS INC"/>
    <m/>
    <s v="1165 W 28TH AVE"/>
    <x v="9"/>
    <s v="Single-family detached"/>
    <x v="0"/>
    <m/>
    <x v="0"/>
    <m/>
  </r>
  <r>
    <n v="5216"/>
    <x v="0"/>
    <n v="10"/>
    <n v="2320"/>
    <n v="1"/>
    <d v="2010-06-29T00:00:00"/>
    <s v="Single Family Dwelling"/>
    <n v="1"/>
    <s v="Active Bethel Citizens"/>
    <n v="4211082"/>
    <n v="889928"/>
    <m/>
    <m/>
    <s v="HAYDEN HOMES LLC"/>
    <m/>
    <s v="1987 ADELMAN LP"/>
    <x v="9"/>
    <s v="Single-family detached"/>
    <x v="0"/>
    <m/>
    <x v="0"/>
    <m/>
  </r>
  <r>
    <n v="5217"/>
    <x v="0"/>
    <n v="10"/>
    <n v="2321"/>
    <n v="1"/>
    <d v="2010-06-29T00:00:00"/>
    <s v="Single Family Dwelling"/>
    <n v="1"/>
    <s v="Active Bethel Citizens"/>
    <n v="4211133"/>
    <n v="889925"/>
    <m/>
    <s v="The Rockwood"/>
    <s v="HAYDEN HOMES LLC"/>
    <m/>
    <s v="1977 ADELMAN LP"/>
    <x v="9"/>
    <s v="Single-family detached"/>
    <x v="0"/>
    <m/>
    <x v="0"/>
    <m/>
  </r>
  <r>
    <n v="5218"/>
    <x v="0"/>
    <n v="10"/>
    <n v="2591"/>
    <n v="1"/>
    <d v="2010-06-29T00:00:00"/>
    <s v="Mfg Home Park or Court"/>
    <n v="1"/>
    <s v="Active Bethel Citizens"/>
    <n v="4214105"/>
    <n v="890835"/>
    <m/>
    <m/>
    <s v="EUGENE HOME SALES CENTER"/>
    <m/>
    <s v="5314 OLYMPIC CIR"/>
    <x v="9"/>
    <s v="Single-family detached"/>
    <x v="0"/>
    <m/>
    <x v="0"/>
    <m/>
  </r>
  <r>
    <n v="5219"/>
    <x v="0"/>
    <n v="10"/>
    <n v="2564"/>
    <n v="1"/>
    <d v="2010-07-02T00:00:00"/>
    <s v="Single Family Dwelling"/>
    <n v="1"/>
    <s v="Active Bethel Citizens"/>
    <n v="4212508"/>
    <n v="892090"/>
    <m/>
    <m/>
    <s v="SEERY JESSE"/>
    <m/>
    <s v="5585 EXCALIBER LN"/>
    <x v="9"/>
    <s v="Single-family detached"/>
    <x v="0"/>
    <m/>
    <x v="0"/>
    <m/>
  </r>
  <r>
    <n v="5220"/>
    <x v="0"/>
    <n v="10"/>
    <n v="2407"/>
    <n v="1"/>
    <d v="2010-07-07T00:00:00"/>
    <s v="Duplex or 2-Family Hs"/>
    <n v="2"/>
    <s v="West University Neighbors"/>
    <n v="4242047"/>
    <n v="876857"/>
    <m/>
    <m/>
    <s v="VIGELAND SCHOUTEN"/>
    <m/>
    <s v="1459 PATTERSON ST"/>
    <x v="9"/>
    <s v="Two to four units"/>
    <x v="1"/>
    <m/>
    <x v="1"/>
    <s v="Yes"/>
  </r>
  <r>
    <n v="5221"/>
    <x v="0"/>
    <n v="10"/>
    <n v="2611"/>
    <n v="1"/>
    <d v="2010-07-08T00:00:00"/>
    <s v="Apartment  1-4 Units"/>
    <n v="3"/>
    <s v="Active Bethel Citizens"/>
    <n v="4224894"/>
    <n v="888348"/>
    <m/>
    <m/>
    <s v="PADDOCK CONSTRUCTION DBA"/>
    <m/>
    <s v="1160 JACOBS DR"/>
    <x v="9"/>
    <s v="Two to four units"/>
    <x v="1"/>
    <m/>
    <x v="0"/>
    <m/>
  </r>
  <r>
    <n v="5222"/>
    <x v="0"/>
    <n v="10"/>
    <n v="2612"/>
    <n v="1"/>
    <d v="2010-07-08T00:00:00"/>
    <s v="Apartment  1-4 Units"/>
    <n v="3"/>
    <s v="Active Bethel Citizens"/>
    <n v="4224849"/>
    <n v="888376"/>
    <m/>
    <m/>
    <s v="PADDOCK CONSTRUCTION DBA"/>
    <m/>
    <s v="1170 JACOBS DR"/>
    <x v="9"/>
    <s v="Two to four units"/>
    <x v="1"/>
    <m/>
    <x v="0"/>
    <m/>
  </r>
  <r>
    <n v="5223"/>
    <x v="0"/>
    <n v="10"/>
    <n v="2852"/>
    <n v="1"/>
    <d v="2010-07-08T00:00:00"/>
    <s v="Single Family Dwelling"/>
    <n v="1"/>
    <s v="Friendly Area Neighbors"/>
    <n v="4239394"/>
    <n v="871702"/>
    <s v="Secondary Dwelling Unit"/>
    <m/>
    <s v="BRUCE CALEB M"/>
    <m/>
    <s v="2651 MCMILLAN ST"/>
    <x v="9"/>
    <s v="Single-family detached"/>
    <x v="0"/>
    <s v="Need to count two here, a SFD and a SDU, so tallying in excel changed proposed du from 2 to 1 and added duplicate record. However, proposed du remains 2 in aptwin."/>
    <x v="0"/>
    <m/>
  </r>
  <r>
    <n v="5224"/>
    <x v="0"/>
    <n v="10"/>
    <n v="2852"/>
    <n v="1"/>
    <d v="2010-07-09T00:00:00"/>
    <s v="Secondary Dwelling Unit"/>
    <n v="1"/>
    <s v="Friendly Area Neighbors"/>
    <n v="4239394"/>
    <n v="871702"/>
    <s v="Secondary Dwelling Unit"/>
    <m/>
    <s v="BRUCE CALEB M"/>
    <m/>
    <s v="2652 MCMILLAN ST"/>
    <x v="9"/>
    <s v="Single-family detached"/>
    <x v="0"/>
    <s v="Need to count two here, a SFD and a SDU SO THIS IS A DUPLICATE RECORD THAT I ADDED TO EXCEL ONLY AND MADE THE PROPOSED USE A SDU.."/>
    <x v="0"/>
    <m/>
  </r>
  <r>
    <n v="5225"/>
    <x v="0"/>
    <n v="10"/>
    <n v="2805"/>
    <n v="1"/>
    <d v="2010-07-12T00:00:00"/>
    <s v="Single Family Dwelling"/>
    <n v="1"/>
    <s v="Churchill Area Neighbors"/>
    <n v="4224462"/>
    <n v="869029"/>
    <m/>
    <m/>
    <s v="HEITMAN CUSTOM HOMES"/>
    <m/>
    <s v="3403 TIMBERBROOK WAY"/>
    <x v="9"/>
    <s v="Single-family detached"/>
    <x v="0"/>
    <m/>
    <x v="0"/>
    <m/>
  </r>
  <r>
    <n v="5226"/>
    <x v="0"/>
    <n v="10"/>
    <n v="2613"/>
    <n v="1"/>
    <d v="2010-07-13T00:00:00"/>
    <s v="Condo, Row or Townhouse"/>
    <n v="3"/>
    <s v="Active Bethel Citizens"/>
    <n v="4224934"/>
    <n v="888319"/>
    <m/>
    <m/>
    <s v="PADDOCK CONSTRUCTION DBA"/>
    <m/>
    <s v="1150 JACOBS DR"/>
    <x v="9"/>
    <s v="Single-family attached"/>
    <x v="1"/>
    <m/>
    <x v="0"/>
    <m/>
  </r>
  <r>
    <n v="5227"/>
    <x v="0"/>
    <n v="10"/>
    <n v="2614"/>
    <n v="1"/>
    <d v="2010-07-13T00:00:00"/>
    <s v="Condo, Row or Townhouse"/>
    <n v="7"/>
    <s v="Active Bethel Citizens"/>
    <n v="4224821"/>
    <n v="888408"/>
    <m/>
    <m/>
    <s v="PADDOCK CONSTRUCTION DBA"/>
    <m/>
    <s v="1180 JACOBS DR"/>
    <x v="9"/>
    <s v="Single-family attached"/>
    <x v="1"/>
    <m/>
    <x v="0"/>
    <m/>
  </r>
  <r>
    <n v="5228"/>
    <x v="0"/>
    <n v="10"/>
    <n v="795"/>
    <n v="1"/>
    <d v="2010-07-14T00:00:00"/>
    <s v="Apartment  20+ Units"/>
    <n v="5"/>
    <s v="Whiteaker Community Council"/>
    <n v="4234685"/>
    <n v="883737"/>
    <m/>
    <m/>
    <s v="FRANCIS E &amp; LUCY F GARTLAN F"/>
    <m/>
    <s v="165 N POLK ST"/>
    <x v="9"/>
    <s v="Five or more units"/>
    <x v="1"/>
    <s v="apartments on one lot. Change to 5-19 units??"/>
    <x v="0"/>
    <m/>
  </r>
  <r>
    <n v="5229"/>
    <x v="0"/>
    <n v="10"/>
    <n v="796"/>
    <n v="1"/>
    <d v="2010-07-14T00:00:00"/>
    <s v="Apartment  20+ Units"/>
    <n v="4"/>
    <s v="Whiteaker Community Council"/>
    <n v="4234685"/>
    <n v="883737"/>
    <m/>
    <m/>
    <s v="FRANCIS E &amp; LUCY F GARTLAN F"/>
    <m/>
    <s v="165 N POLK ST"/>
    <x v="9"/>
    <s v="Two to four units"/>
    <x v="1"/>
    <s v="apartments on one lot. Change to 1-4 units??"/>
    <x v="0"/>
    <m/>
  </r>
  <r>
    <n v="5230"/>
    <x v="0"/>
    <n v="10"/>
    <n v="2882"/>
    <n v="1"/>
    <d v="2010-07-14T00:00:00"/>
    <s v="Single Family Dwelling"/>
    <n v="1"/>
    <s v="Harlow Neighbors"/>
    <n v="4248989"/>
    <n v="889736"/>
    <m/>
    <m/>
    <s v="OLSEN DON &amp; KIM"/>
    <m/>
    <s v="1478 BARRINGTON AVE"/>
    <x v="9"/>
    <s v="Single-family detached"/>
    <x v="0"/>
    <m/>
    <x v="0"/>
    <m/>
  </r>
  <r>
    <n v="5231"/>
    <x v="0"/>
    <n v="10"/>
    <n v="3286"/>
    <n v="1"/>
    <d v="2010-07-16T00:00:00"/>
    <s v="Mfg Home - Not in a Park"/>
    <n v="1"/>
    <s v="Active Bethel Citizens"/>
    <n v="4222210"/>
    <n v="888627"/>
    <m/>
    <m/>
    <s v="MCQUEEN MICHAEL &amp; VENICE"/>
    <m/>
    <s v="3899 MARSHALL AVE"/>
    <x v="9"/>
    <s v="Single-family detached"/>
    <x v="0"/>
    <m/>
    <x v="0"/>
    <m/>
  </r>
  <r>
    <n v="5232"/>
    <x v="0"/>
    <n v="10"/>
    <n v="3411"/>
    <n v="1"/>
    <d v="2010-07-20T00:00:00"/>
    <s v="Single Family Dwelling"/>
    <n v="1"/>
    <s v="Northeast Neighbors"/>
    <n v="4250259"/>
    <n v="893419"/>
    <m/>
    <m/>
    <s v="FUTURE B HOMES INC"/>
    <m/>
    <s v="2518 CUMBERLAND DR"/>
    <x v="9"/>
    <s v="Single-family detached"/>
    <x v="0"/>
    <m/>
    <x v="0"/>
    <m/>
  </r>
  <r>
    <n v="5233"/>
    <x v="0"/>
    <n v="10"/>
    <n v="3263"/>
    <n v="1"/>
    <d v="2010-07-22T00:00:00"/>
    <s v="Single Family Dwelling"/>
    <n v="1"/>
    <s v="Churchill Area Neighbors"/>
    <n v="4224050"/>
    <n v="868676"/>
    <m/>
    <m/>
    <s v="HEITMAN CUSTOM HOMES"/>
    <m/>
    <s v="3488 TIMBERBROOK WAY"/>
    <x v="9"/>
    <s v="Single-family detached"/>
    <x v="0"/>
    <m/>
    <x v="0"/>
    <m/>
  </r>
  <r>
    <n v="5234"/>
    <x v="0"/>
    <n v="10"/>
    <n v="2819"/>
    <n v="1"/>
    <d v="2010-07-23T00:00:00"/>
    <s v="Single Family Dwelling"/>
    <n v="1"/>
    <s v="Active Bethel Citizens"/>
    <n v="4216196"/>
    <n v="895092"/>
    <m/>
    <m/>
    <s v="RAMOS JOSE"/>
    <m/>
    <s v="4931 NORTH WAY"/>
    <x v="9"/>
    <s v="Single-family detached"/>
    <x v="0"/>
    <m/>
    <x v="0"/>
    <m/>
  </r>
  <r>
    <n v="5235"/>
    <x v="0"/>
    <n v="10"/>
    <n v="3158"/>
    <n v="1"/>
    <d v="2010-07-23T00:00:00"/>
    <s v="Single Family Dwelling"/>
    <n v="1"/>
    <s v="Santa Clara Community Organization"/>
    <n v="4231784"/>
    <n v="907358"/>
    <m/>
    <m/>
    <s v="ALEXANDER ROBERT C &amp; DEBRA W"/>
    <m/>
    <s v="743 NOTTINGHAM AVE"/>
    <x v="9"/>
    <s v="Single-family detached"/>
    <x v="0"/>
    <m/>
    <x v="0"/>
    <m/>
  </r>
  <r>
    <n v="5236"/>
    <x v="0"/>
    <n v="10"/>
    <n v="2375"/>
    <n v="1"/>
    <d v="2010-07-26T00:00:00"/>
    <s v="Single Family Dwelling"/>
    <n v="1"/>
    <s v="Churchill Area Neighbors"/>
    <n v="4228464"/>
    <n v="871429"/>
    <m/>
    <m/>
    <s v="WINDELER PETER"/>
    <m/>
    <s v="2639 SUNCREST AVE"/>
    <x v="9"/>
    <s v="Single-family detached"/>
    <x v="0"/>
    <m/>
    <x v="0"/>
    <m/>
  </r>
  <r>
    <n v="5237"/>
    <x v="0"/>
    <n v="10"/>
    <n v="1165"/>
    <n v="1"/>
    <d v="2010-07-29T00:00:00"/>
    <s v="Single Family Dwelling"/>
    <n v="1"/>
    <s v="Laurel Hill Valley Citizens"/>
    <n v="4252316"/>
    <n v="871683"/>
    <m/>
    <s v="Brookings"/>
    <s v="EAST RIDGE DEVELOPMENT"/>
    <m/>
    <s v="2571 FIELDCRESS RD"/>
    <x v="9"/>
    <s v="Single-family detached"/>
    <x v="0"/>
    <m/>
    <x v="0"/>
    <m/>
  </r>
  <r>
    <n v="5238"/>
    <x v="0"/>
    <n v="10"/>
    <n v="3203"/>
    <n v="1"/>
    <d v="2010-07-29T00:00:00"/>
    <s v="Single Family Dwelling"/>
    <n v="1"/>
    <s v="Southeast Neighbors"/>
    <n v="4247598"/>
    <n v="865552"/>
    <m/>
    <m/>
    <s v="MCCULLOCH MARK A &amp; TINA A"/>
    <m/>
    <s v="3844 WOODSON CT"/>
    <x v="9"/>
    <s v="Single-family detached"/>
    <x v="0"/>
    <m/>
    <x v="0"/>
    <m/>
  </r>
  <r>
    <n v="5239"/>
    <x v="0"/>
    <n v="10"/>
    <n v="2189"/>
    <n v="1"/>
    <d v="2010-08-04T00:00:00"/>
    <s v="Single Family Dwelling"/>
    <n v="1"/>
    <s v="Active Bethel Citizens"/>
    <n v="4216160"/>
    <n v="894315"/>
    <m/>
    <m/>
    <s v="BENSON VERN"/>
    <m/>
    <s v="2374 E IRWIN WAY"/>
    <x v="9"/>
    <s v="Single-family detached"/>
    <x v="0"/>
    <m/>
    <x v="0"/>
    <m/>
  </r>
  <r>
    <n v="5240"/>
    <x v="0"/>
    <n v="10"/>
    <n v="2251"/>
    <n v="1"/>
    <d v="2010-08-04T00:00:00"/>
    <s v="Single Family Dwelling"/>
    <n v="1"/>
    <s v="Friendly Area Neighbors"/>
    <n v="4239026"/>
    <n v="872533"/>
    <m/>
    <m/>
    <s v="DIETHELM JEROME K &amp; DIANE Z"/>
    <m/>
    <s v="2480 OLIVE ST"/>
    <x v="9"/>
    <s v="Single-family detached"/>
    <x v="0"/>
    <m/>
    <x v="0"/>
    <m/>
  </r>
  <r>
    <n v="5241"/>
    <x v="0"/>
    <n v="10"/>
    <n v="3289"/>
    <n v="1"/>
    <d v="2010-08-04T00:00:00"/>
    <s v="Single Family Dwelling"/>
    <n v="1"/>
    <s v="Northeast Neighbors"/>
    <n v="4243241"/>
    <n v="896844"/>
    <m/>
    <m/>
    <s v="MELTEBEKE DAVID"/>
    <m/>
    <s v="3199 POWDER RIVER DR"/>
    <x v="9"/>
    <s v="Single-family detached"/>
    <x v="0"/>
    <m/>
    <x v="0"/>
    <m/>
  </r>
  <r>
    <n v="5242"/>
    <x v="0"/>
    <n v="10"/>
    <n v="3431"/>
    <n v="1"/>
    <d v="2010-08-04T00:00:00"/>
    <s v="Single Family Dwelling"/>
    <n v="1"/>
    <s v="Churchill Area Neighbors"/>
    <n v="4224574"/>
    <n v="869315"/>
    <m/>
    <m/>
    <s v="NORDIC HOMES &amp; CONSTRUCTION"/>
    <m/>
    <s v="3286 TIMBERLINE DR"/>
    <x v="9"/>
    <s v="Single-family detached"/>
    <x v="0"/>
    <m/>
    <x v="0"/>
    <m/>
  </r>
  <r>
    <n v="5243"/>
    <x v="0"/>
    <n v="10"/>
    <n v="3850"/>
    <n v="1"/>
    <d v="2010-08-06T00:00:00"/>
    <s v="Single Family Dwelling"/>
    <n v="1"/>
    <s v="Cal Young Neighborhood Association"/>
    <n v="4240474"/>
    <n v="889604"/>
    <m/>
    <m/>
    <s v="SMITH DAVID E"/>
    <m/>
    <s v="1469 PIPER LN"/>
    <x v="9"/>
    <s v="Single-family detached"/>
    <x v="0"/>
    <m/>
    <x v="0"/>
    <m/>
  </r>
  <r>
    <n v="5244"/>
    <x v="0"/>
    <n v="10"/>
    <n v="3261"/>
    <n v="1"/>
    <d v="2010-08-11T00:00:00"/>
    <s v="Single Family Dwelling"/>
    <n v="1"/>
    <s v="Churchill Area Neighbors"/>
    <n v="4224161"/>
    <n v="868956"/>
    <m/>
    <s v="Mascord 22145R-V2"/>
    <s v="HEITMAN CUSTOM HOMES"/>
    <m/>
    <s v="3443 TIMBERBROOK WAY"/>
    <x v="9"/>
    <s v="Single-family detached"/>
    <x v="0"/>
    <m/>
    <x v="0"/>
    <m/>
  </r>
  <r>
    <n v="5245"/>
    <x v="0"/>
    <n v="10"/>
    <n v="3625"/>
    <n v="1"/>
    <d v="2010-08-11T00:00:00"/>
    <s v="Single Family Dwelling"/>
    <n v="1"/>
    <s v="Harlow Neighbors"/>
    <n v="4248351"/>
    <n v="890650"/>
    <m/>
    <m/>
    <s v="HEITMAN CUSTOM HOMES"/>
    <m/>
    <s v="1622 PROVINCIAL WAY"/>
    <x v="9"/>
    <s v="Single-family detached"/>
    <x v="0"/>
    <m/>
    <x v="0"/>
    <m/>
  </r>
  <r>
    <n v="5246"/>
    <x v="0"/>
    <n v="10"/>
    <n v="1867"/>
    <n v="1"/>
    <d v="2010-08-13T00:00:00"/>
    <s v="Single Family Dwelling"/>
    <n v="1"/>
    <s v="Crest Drive Citizens Association"/>
    <n v="4237980"/>
    <n v="870358"/>
    <m/>
    <m/>
    <s v="THOMAS AMIE &amp; JEREMY"/>
    <m/>
    <s v="370 W 29TH AVE"/>
    <x v="9"/>
    <s v="Single-family detached"/>
    <x v="0"/>
    <m/>
    <x v="0"/>
    <m/>
  </r>
  <r>
    <n v="5247"/>
    <x v="0"/>
    <n v="10"/>
    <n v="3889"/>
    <n v="1"/>
    <d v="2010-08-20T00:00:00"/>
    <s v="Single Family Dwelling"/>
    <n v="1"/>
    <s v="Cal Young Neighborhood Association"/>
    <n v="4239685"/>
    <n v="890470"/>
    <m/>
    <m/>
    <s v="CASTRO GILBERT A"/>
    <m/>
    <s v="1637 CHASA ST"/>
    <x v="9"/>
    <s v="Single-family detached"/>
    <x v="0"/>
    <m/>
    <x v="0"/>
    <m/>
  </r>
  <r>
    <n v="5248"/>
    <x v="0"/>
    <n v="10"/>
    <n v="2096"/>
    <n v="1"/>
    <d v="2010-08-25T00:00:00"/>
    <s v="Apartment  1-4 Units"/>
    <n v="4"/>
    <s v="West University Neighbors"/>
    <n v="4241788"/>
    <n v="875954"/>
    <m/>
    <m/>
    <s v="CARMACK ROY J JR &amp; ROSALIND"/>
    <m/>
    <s v="557 E 17TH AVE"/>
    <x v="9"/>
    <s v="Two to four units"/>
    <x v="1"/>
    <m/>
    <x v="1"/>
    <s v="Yes"/>
  </r>
  <r>
    <n v="5249"/>
    <x v="0"/>
    <n v="10"/>
    <n v="3892"/>
    <n v="1"/>
    <d v="2010-08-25T00:00:00"/>
    <s v="Single Family Dwelling"/>
    <n v="1"/>
    <s v="Santa Clara Community Organization"/>
    <n v="4230254"/>
    <n v="907215"/>
    <m/>
    <s v="1216-2L"/>
    <s v="G &amp; R BUILDING CONCEPTS"/>
    <m/>
    <s v="4423 HERMAN ST"/>
    <x v="9"/>
    <s v="Single-family detached"/>
    <x v="0"/>
    <m/>
    <x v="0"/>
    <m/>
  </r>
  <r>
    <n v="5250"/>
    <x v="0"/>
    <n v="10"/>
    <n v="3980"/>
    <n v="1"/>
    <d v="2010-08-25T00:00:00"/>
    <s v="Single Family Dwelling"/>
    <n v="1"/>
    <s v="Active Bethel Citizens"/>
    <n v="4223993"/>
    <n v="888961"/>
    <m/>
    <m/>
    <s v="PHILLIP PROPERTIES, LLC."/>
    <m/>
    <s v="1269 HUGHES ST"/>
    <x v="9"/>
    <s v="Single-family detached"/>
    <x v="0"/>
    <m/>
    <x v="0"/>
    <m/>
  </r>
  <r>
    <n v="5251"/>
    <x v="0"/>
    <n v="10"/>
    <n v="3981"/>
    <n v="1"/>
    <d v="2010-08-25T00:00:00"/>
    <s v="Single Family Dwelling"/>
    <n v="1"/>
    <s v="Active Bethel Citizens"/>
    <n v="4223993"/>
    <n v="889005"/>
    <m/>
    <m/>
    <s v="PHILLIP PROPERTIES, LLC."/>
    <m/>
    <s v="1273 HUGHES ST"/>
    <x v="9"/>
    <s v="Single-family detached"/>
    <x v="0"/>
    <m/>
    <x v="0"/>
    <m/>
  </r>
  <r>
    <n v="5252"/>
    <x v="0"/>
    <n v="10"/>
    <n v="2969"/>
    <n v="1"/>
    <d v="2010-08-26T00:00:00"/>
    <s v="Single Family Dwelling"/>
    <n v="1"/>
    <s v="Laurel Hill Valley Citizens"/>
    <n v="4251592"/>
    <n v="871263"/>
    <m/>
    <m/>
    <s v="SPOONER SALLY"/>
    <m/>
    <s v="2672 BRACKENFERN RD"/>
    <x v="9"/>
    <s v="Single-family detached"/>
    <x v="0"/>
    <m/>
    <x v="0"/>
    <m/>
  </r>
  <r>
    <n v="5253"/>
    <x v="0"/>
    <n v="10"/>
    <n v="3218"/>
    <n v="1"/>
    <d v="2010-08-26T00:00:00"/>
    <s v="Single Family Dwelling"/>
    <n v="1"/>
    <s v="Laurel Hill Valley Citizens"/>
    <n v="4251502"/>
    <n v="871805"/>
    <m/>
    <m/>
    <s v="BERGESON BO"/>
    <m/>
    <s v="2952 CHANDLER AVE"/>
    <x v="9"/>
    <s v="Single-family detached"/>
    <x v="0"/>
    <m/>
    <x v="0"/>
    <m/>
  </r>
  <r>
    <n v="5254"/>
    <x v="0"/>
    <n v="10"/>
    <n v="4310"/>
    <n v="1"/>
    <d v="2010-08-27T00:00:00"/>
    <s v="Single Family Dwelling"/>
    <n v="1"/>
    <s v="Cal Young Neighborhood Association"/>
    <n v="4239719"/>
    <n v="888524"/>
    <m/>
    <m/>
    <s v="LEAVITT LESTER &amp; PAMELA"/>
    <m/>
    <s v="1325 BRICKLEY RD"/>
    <x v="9"/>
    <s v="Single-family detached"/>
    <x v="0"/>
    <m/>
    <x v="0"/>
    <m/>
  </r>
  <r>
    <n v="5255"/>
    <x v="0"/>
    <n v="9"/>
    <n v="4594"/>
    <n v="1"/>
    <d v="2010-08-31T00:00:00"/>
    <s v="Single Family Dwelling"/>
    <n v="1"/>
    <s v="Laurel Hill Valley Citizens"/>
    <n v="4249943"/>
    <n v="873304"/>
    <m/>
    <m/>
    <s v="GROSS ROBERT &amp; MARY"/>
    <m/>
    <s v="2231 SUNTREK DR"/>
    <x v="9"/>
    <s v="Single-family detached"/>
    <x v="0"/>
    <m/>
    <x v="0"/>
    <m/>
  </r>
  <r>
    <n v="5256"/>
    <x v="0"/>
    <n v="10"/>
    <n v="3688"/>
    <n v="1"/>
    <d v="2010-09-01T00:00:00"/>
    <s v="Single Family Dwelling"/>
    <n v="1"/>
    <s v="Active Bethel Citizens"/>
    <n v="4211540"/>
    <n v="889910"/>
    <m/>
    <m/>
    <s v="HAYDEN HOMES LLC"/>
    <m/>
    <s v="1903 ADELMAN LP"/>
    <x v="9"/>
    <s v="Single-family detached"/>
    <x v="0"/>
    <m/>
    <x v="0"/>
    <m/>
  </r>
  <r>
    <n v="5257"/>
    <x v="0"/>
    <n v="10"/>
    <n v="4178"/>
    <n v="1"/>
    <d v="2010-09-01T00:00:00"/>
    <s v="Single Family Dwelling"/>
    <n v="1"/>
    <s v="Santa Clara Community Organization"/>
    <n v="4225774"/>
    <n v="903262"/>
    <m/>
    <m/>
    <s v="KONOLD GARY"/>
    <m/>
    <s v="3530 STARK ST"/>
    <x v="9"/>
    <s v="Single-family detached"/>
    <x v="0"/>
    <m/>
    <x v="0"/>
    <m/>
  </r>
  <r>
    <n v="5258"/>
    <x v="0"/>
    <n v="10"/>
    <n v="3380"/>
    <n v="1"/>
    <d v="2010-09-03T00:00:00"/>
    <s v="Single Family Dwelling"/>
    <n v="1"/>
    <s v="Northeast Neighbors"/>
    <n v="4243380"/>
    <n v="900624"/>
    <m/>
    <m/>
    <s v="KELLY CHARLES"/>
    <m/>
    <s v="2090 CREEKSIDE WAY"/>
    <x v="9"/>
    <s v="Single-family detached"/>
    <x v="0"/>
    <m/>
    <x v="0"/>
    <m/>
  </r>
  <r>
    <n v="5259"/>
    <x v="0"/>
    <n v="10"/>
    <n v="3460"/>
    <n v="1"/>
    <d v="2010-09-08T00:00:00"/>
    <s v="Single Family Dwelling"/>
    <n v="1"/>
    <s v="Friendly Area Neighbors"/>
    <n v="4236992"/>
    <n v="874977"/>
    <m/>
    <m/>
    <s v="GRAEF ROBERT"/>
    <m/>
    <s v="1935 MADISON ST"/>
    <x v="9"/>
    <s v="Single-family detached"/>
    <x v="0"/>
    <m/>
    <x v="0"/>
    <m/>
  </r>
  <r>
    <n v="5260"/>
    <x v="0"/>
    <n v="10"/>
    <n v="4061"/>
    <n v="1"/>
    <d v="2010-09-08T00:00:00"/>
    <s v="Single Family Dwelling"/>
    <n v="1"/>
    <s v="Churchill Area Neighbors"/>
    <n v="4228546"/>
    <n v="869361"/>
    <m/>
    <m/>
    <s v="EVENSON BOYD &amp; TERESA"/>
    <m/>
    <s v="3073 HERALD LN"/>
    <x v="9"/>
    <s v="Single-family detached"/>
    <x v="0"/>
    <m/>
    <x v="0"/>
    <m/>
  </r>
  <r>
    <n v="5261"/>
    <x v="0"/>
    <n v="10"/>
    <n v="3621"/>
    <n v="1"/>
    <d v="2010-09-14T00:00:00"/>
    <s v="Single Family Dwelling"/>
    <n v="1"/>
    <s v="Churchill Area Neighbors"/>
    <n v="4224061"/>
    <n v="868598"/>
    <m/>
    <m/>
    <s v="HEITMAN CUSTOM HOMES"/>
    <m/>
    <s v="3492 TIMBERBROOK WAY"/>
    <x v="9"/>
    <s v="Single-family detached"/>
    <x v="0"/>
    <m/>
    <x v="0"/>
    <m/>
  </r>
  <r>
    <n v="5262"/>
    <x v="0"/>
    <n v="10"/>
    <n v="4284"/>
    <n v="1"/>
    <d v="2010-09-14T00:00:00"/>
    <s v="Single Family Dwelling"/>
    <n v="1"/>
    <s v="Churchill Area Neighbors"/>
    <n v="4224101"/>
    <n v="868935"/>
    <m/>
    <m/>
    <s v="HEITMAN CUSTOM HOMES"/>
    <m/>
    <s v="3451 TIMBERBROOK WAY"/>
    <x v="9"/>
    <s v="Single-family detached"/>
    <x v="0"/>
    <m/>
    <x v="0"/>
    <m/>
  </r>
  <r>
    <n v="5263"/>
    <x v="0"/>
    <n v="10"/>
    <n v="4549"/>
    <n v="1"/>
    <d v="2010-09-14T00:00:00"/>
    <s v="Mfg Home Park or Court"/>
    <n v="1"/>
    <s v="West Eugene Community Organization"/>
    <n v="4221599"/>
    <n v="877190"/>
    <m/>
    <m/>
    <s v="CHURCHILL MEADOWS MHC LLC"/>
    <m/>
    <s v="1415 S BERTELSEN RD, Unit 115"/>
    <x v="9"/>
    <s v="Single-family detached"/>
    <x v="0"/>
    <m/>
    <x v="0"/>
    <m/>
  </r>
  <r>
    <n v="5264"/>
    <x v="0"/>
    <n v="10"/>
    <n v="4648"/>
    <n v="1"/>
    <d v="2010-09-14T00:00:00"/>
    <s v="Single Family Dwelling"/>
    <n v="1"/>
    <s v="Cal Young Neighborhood Association"/>
    <n v="4240354"/>
    <n v="889440"/>
    <m/>
    <m/>
    <s v="RUSSELL SCOTT &amp; MAUREEN"/>
    <m/>
    <s v="1434 PIPER LN"/>
    <x v="9"/>
    <s v="Single-family detached"/>
    <x v="0"/>
    <m/>
    <x v="0"/>
    <m/>
  </r>
  <r>
    <n v="5265"/>
    <x v="0"/>
    <n v="10"/>
    <n v="4520"/>
    <n v="1"/>
    <d v="2010-09-21T00:00:00"/>
    <s v="Single Family Dwelling"/>
    <n v="1"/>
    <s v="Laurel Hill Valley Citizens"/>
    <n v="4252222"/>
    <n v="871680"/>
    <m/>
    <m/>
    <s v="EASTRIDGE DEVELOPMENT"/>
    <m/>
    <s v="2429 FIELDCRESS RD"/>
    <x v="9"/>
    <s v="Single-family detached"/>
    <x v="0"/>
    <m/>
    <x v="0"/>
    <m/>
  </r>
  <r>
    <n v="5266"/>
    <x v="0"/>
    <n v="10"/>
    <n v="4401"/>
    <n v="1"/>
    <d v="2010-09-22T00:00:00"/>
    <s v="Single Family Dwelling"/>
    <n v="1"/>
    <s v="Santa Clara Community Organization"/>
    <n v="4231397"/>
    <n v="903125"/>
    <m/>
    <m/>
    <s v="ATKINS DALE E TE"/>
    <m/>
    <s v="3570 POPLAR ST"/>
    <x v="9"/>
    <s v="Single-family detached"/>
    <x v="0"/>
    <m/>
    <x v="0"/>
    <m/>
  </r>
  <r>
    <n v="5267"/>
    <x v="0"/>
    <n v="10"/>
    <n v="4232"/>
    <n v="1"/>
    <d v="2010-09-23T00:00:00"/>
    <s v="Single Family Dwelling"/>
    <n v="1"/>
    <s v="Churchill Area Neighbors"/>
    <n v="4228444"/>
    <n v="875988"/>
    <m/>
    <m/>
    <s v="MAGGS-FOSTER ANNE"/>
    <m/>
    <s v="2860 W 18TH AVE"/>
    <x v="9"/>
    <s v="Single-family detached"/>
    <x v="0"/>
    <m/>
    <x v="0"/>
    <m/>
  </r>
  <r>
    <n v="5268"/>
    <x v="0"/>
    <n v="10"/>
    <n v="4030"/>
    <n v="1"/>
    <d v="2010-09-24T00:00:00"/>
    <s v="Single Family Dwelling"/>
    <n v="1"/>
    <s v="Northeast Neighbors"/>
    <n v="4243259"/>
    <n v="900801"/>
    <m/>
    <m/>
    <s v="WILLIS JACK &amp; SUSAN"/>
    <m/>
    <s v="2073 CREEKSIDE WAY"/>
    <x v="9"/>
    <s v="Single-family detached"/>
    <x v="0"/>
    <m/>
    <x v="0"/>
    <m/>
  </r>
  <r>
    <n v="5269"/>
    <x v="0"/>
    <n v="10"/>
    <n v="4301"/>
    <n v="1"/>
    <d v="2010-09-29T00:00:00"/>
    <s v="Single Family Dwelling"/>
    <n v="1"/>
    <s v="Cal Young Neighborhood Association"/>
    <n v="4243891"/>
    <n v="888265"/>
    <m/>
    <m/>
    <s v="BRUCE WIECHERT CUSTOM HOMES"/>
    <m/>
    <s v="2211 SANDY DR"/>
    <x v="9"/>
    <s v="Single-family detached"/>
    <x v="0"/>
    <m/>
    <x v="0"/>
    <m/>
  </r>
  <r>
    <n v="5270"/>
    <x v="0"/>
    <n v="10"/>
    <n v="4599"/>
    <n v="1"/>
    <d v="2010-09-29T00:00:00"/>
    <s v="Single Family Dwelling"/>
    <n v="1"/>
    <s v="Active Bethel Citizens"/>
    <n v="4212667"/>
    <n v="892083"/>
    <m/>
    <m/>
    <s v="SEERY JESSE"/>
    <m/>
    <s v="5547 EXCALIBER LN"/>
    <x v="9"/>
    <s v="Single-family detached"/>
    <x v="0"/>
    <m/>
    <x v="0"/>
    <m/>
  </r>
  <r>
    <n v="5271"/>
    <x v="0"/>
    <n v="10"/>
    <n v="4864"/>
    <n v="1"/>
    <d v="2010-10-01T00:00:00"/>
    <s v="Single Family Dwelling"/>
    <n v="1"/>
    <s v="Cal Young Neighborhood Association"/>
    <n v="4239391"/>
    <n v="890039"/>
    <m/>
    <m/>
    <s v="BRUCE WIECHERT CUSTOM HOMES"/>
    <m/>
    <s v="1290 BOND LN"/>
    <x v="9"/>
    <s v="Single-family detached"/>
    <x v="0"/>
    <m/>
    <x v="0"/>
    <m/>
  </r>
  <r>
    <n v="5272"/>
    <x v="0"/>
    <n v="10"/>
    <n v="4926"/>
    <n v="1"/>
    <d v="2010-10-01T00:00:00"/>
    <s v="Single Family Dwelling"/>
    <n v="1"/>
    <s v="Santa Clara Community Organization"/>
    <n v="4231482"/>
    <n v="907130"/>
    <m/>
    <m/>
    <s v="BRUCE WIECHERT CUSTOM HOMES"/>
    <m/>
    <s v="640 NOTTINGHAM AVE"/>
    <x v="9"/>
    <s v="Single-family detached"/>
    <x v="0"/>
    <m/>
    <x v="0"/>
    <m/>
  </r>
  <r>
    <n v="5273"/>
    <x v="0"/>
    <n v="10"/>
    <n v="4523"/>
    <n v="1"/>
    <d v="2010-10-11T00:00:00"/>
    <s v="Single Family Dwelling"/>
    <n v="1"/>
    <s v="Laurel Hill Valley Citizens"/>
    <n v="4252222"/>
    <n v="871619"/>
    <m/>
    <m/>
    <s v="EAST RIDGE DEVELOPMENT LLC"/>
    <m/>
    <s v="2417 FIELDCRESS RD"/>
    <x v="9"/>
    <s v="Single-family detached"/>
    <x v="0"/>
    <m/>
    <x v="0"/>
    <m/>
  </r>
  <r>
    <n v="5274"/>
    <x v="0"/>
    <n v="10"/>
    <n v="5188"/>
    <n v="1"/>
    <d v="2010-10-14T00:00:00"/>
    <s v="Mfg Home - Not in a Park"/>
    <n v="1"/>
    <s v="River Road Community Organization"/>
    <n v="4233153"/>
    <n v="890227"/>
    <m/>
    <m/>
    <s v="MARKS CHARLOTTE"/>
    <m/>
    <s v="126 E HILLCREST DR"/>
    <x v="9"/>
    <s v="Single-family detached"/>
    <x v="0"/>
    <m/>
    <x v="0"/>
    <m/>
  </r>
  <r>
    <n v="5275"/>
    <x v="0"/>
    <n v="10"/>
    <n v="4993"/>
    <n v="1"/>
    <d v="2010-10-18T00:00:00"/>
    <s v="Single Family Dwelling"/>
    <n v="1"/>
    <s v="Crest Drive Citizens Association"/>
    <n v="4236110"/>
    <n v="867593"/>
    <m/>
    <m/>
    <s v="IVERSON &amp; CO INC"/>
    <m/>
    <s v="857 W 35TH PL"/>
    <x v="9"/>
    <s v="Single-family detached"/>
    <x v="0"/>
    <m/>
    <x v="0"/>
    <m/>
  </r>
  <r>
    <n v="5276"/>
    <x v="0"/>
    <n v="10"/>
    <n v="5050"/>
    <n v="1"/>
    <d v="2010-10-18T00:00:00"/>
    <s v="Single Family Dwelling"/>
    <n v="1"/>
    <s v="Active Bethel Citizens"/>
    <n v="4211453"/>
    <n v="889913"/>
    <m/>
    <m/>
    <s v="HAYDEN HOMES LLC"/>
    <m/>
    <s v="1919 ADELMAN LP"/>
    <x v="9"/>
    <s v="Single-family detached"/>
    <x v="0"/>
    <m/>
    <x v="0"/>
    <m/>
  </r>
  <r>
    <n v="5277"/>
    <x v="0"/>
    <n v="10"/>
    <n v="4953"/>
    <n v="1"/>
    <d v="2010-10-20T00:00:00"/>
    <s v="Single Family Dwelling"/>
    <n v="1"/>
    <s v="River Road Community Organization"/>
    <n v="4227246"/>
    <n v="890022"/>
    <m/>
    <m/>
    <s v="ZORN TOM"/>
    <m/>
    <s v="1122 VERONICA LN"/>
    <x v="9"/>
    <s v="Single-family detached"/>
    <x v="0"/>
    <m/>
    <x v="0"/>
    <m/>
  </r>
  <r>
    <n v="5278"/>
    <x v="0"/>
    <n v="10"/>
    <n v="5099"/>
    <n v="1"/>
    <d v="2010-10-20T00:00:00"/>
    <s v="Mfg Home Park or Court"/>
    <n v="1"/>
    <s v="West Eugene Community Organization"/>
    <n v="4221599"/>
    <n v="877190"/>
    <m/>
    <m/>
    <s v="CHURCHILL MEADOWS MHC LLC"/>
    <m/>
    <s v="1415 S BERTELSEN RD, Unit 154"/>
    <x v="9"/>
    <s v="Single-family detached"/>
    <x v="0"/>
    <m/>
    <x v="0"/>
    <m/>
  </r>
  <r>
    <n v="5279"/>
    <x v="0"/>
    <n v="10"/>
    <n v="4782"/>
    <n v="1"/>
    <d v="2010-10-21T00:00:00"/>
    <s v="Single Family Dwelling"/>
    <n v="1"/>
    <s v="Churchill Area Neighbors"/>
    <n v="4224927"/>
    <n v="869190"/>
    <m/>
    <m/>
    <s v="HEITMAN CUSTOM HOMES"/>
    <m/>
    <s v="3282 TIMBERLINE DR"/>
    <x v="9"/>
    <s v="Single-family detached"/>
    <x v="0"/>
    <m/>
    <x v="0"/>
    <m/>
  </r>
  <r>
    <n v="5280"/>
    <x v="0"/>
    <n v="10"/>
    <n v="5393"/>
    <n v="1"/>
    <d v="2010-10-22T00:00:00"/>
    <s v="Single Family Dwelling"/>
    <n v="1"/>
    <s v="River Road Community Organization"/>
    <n v="4231354"/>
    <n v="891461"/>
    <m/>
    <m/>
    <s v="GEROT MIKE &amp; ELIZABETH"/>
    <m/>
    <s v="229 BENJAMIN ST"/>
    <x v="9"/>
    <s v="Single-family detached"/>
    <x v="0"/>
    <m/>
    <x v="0"/>
    <m/>
  </r>
  <r>
    <n v="5281"/>
    <x v="0"/>
    <n v="10"/>
    <n v="2067"/>
    <n v="1"/>
    <d v="2010-10-27T00:00:00"/>
    <s v="Duplex or 2-Family Hs"/>
    <n v="2"/>
    <s v="Santa Clara Community Organization"/>
    <n v="4232810"/>
    <n v="897886"/>
    <m/>
    <m/>
    <s v="SCHMIDT DEAN L"/>
    <m/>
    <s v="391 JUSTINE CT"/>
    <x v="9"/>
    <s v="Two to four units"/>
    <x v="1"/>
    <m/>
    <x v="0"/>
    <m/>
  </r>
  <r>
    <n v="5282"/>
    <x v="0"/>
    <n v="10"/>
    <n v="2068"/>
    <n v="1"/>
    <d v="2010-10-27T00:00:00"/>
    <s v="Duplex or 2-Family Hs"/>
    <n v="2"/>
    <s v="Santa Clara Community Organization"/>
    <n v="4232803"/>
    <n v="897779"/>
    <m/>
    <m/>
    <s v="SCHMIDT DEAN L"/>
    <m/>
    <s v="390 JUSTINE CT"/>
    <x v="9"/>
    <s v="Two to four units"/>
    <x v="1"/>
    <m/>
    <x v="0"/>
    <m/>
  </r>
  <r>
    <n v="5283"/>
    <x v="0"/>
    <n v="10"/>
    <n v="5451"/>
    <n v="1"/>
    <d v="2010-11-08T00:00:00"/>
    <s v="Single Family Dwelling"/>
    <n v="1"/>
    <s v="Active Bethel Citizens"/>
    <n v="4211396"/>
    <n v="889768"/>
    <m/>
    <m/>
    <s v="HAYDEN HOMES LLC"/>
    <m/>
    <s v="1942 ADELMAN LP"/>
    <x v="9"/>
    <s v="Single-family detached"/>
    <x v="0"/>
    <m/>
    <x v="0"/>
    <m/>
  </r>
  <r>
    <n v="5284"/>
    <x v="0"/>
    <n v="10"/>
    <n v="4714"/>
    <n v="1"/>
    <d v="2010-11-12T00:00:00"/>
    <s v="Single Family Dwelling"/>
    <n v="1"/>
    <s v="Northeast Neighbors"/>
    <n v="4243920"/>
    <n v="899218"/>
    <m/>
    <m/>
    <s v="BRUEGMAN TIM"/>
    <m/>
    <s v="3660 WALTON LN"/>
    <x v="9"/>
    <s v="Single-family detached"/>
    <x v="0"/>
    <m/>
    <x v="0"/>
    <m/>
  </r>
  <r>
    <n v="5285"/>
    <x v="0"/>
    <n v="10"/>
    <n v="5571"/>
    <n v="1"/>
    <d v="2010-11-16T00:00:00"/>
    <s v="Single Family Dwelling"/>
    <n v="1"/>
    <s v="Churchill Area Neighbors"/>
    <n v="4228413"/>
    <n v="868567"/>
    <m/>
    <m/>
    <s v="MEILI GARY"/>
    <m/>
    <s v="3044 BLACKTAIL DR"/>
    <x v="9"/>
    <s v="Single-family detached"/>
    <x v="0"/>
    <m/>
    <x v="0"/>
    <m/>
  </r>
  <r>
    <n v="5286"/>
    <x v="0"/>
    <n v="10"/>
    <n v="5673"/>
    <n v="1"/>
    <d v="2010-11-16T00:00:00"/>
    <s v="Single Family Dwelling"/>
    <n v="1"/>
    <s v="Active Bethel Citizens"/>
    <n v="4220333"/>
    <n v="895254"/>
    <m/>
    <m/>
    <s v="JORDAN MAX B"/>
    <m/>
    <s v="4202 HEINS CT"/>
    <x v="9"/>
    <s v="Single-family detached"/>
    <x v="0"/>
    <m/>
    <x v="0"/>
    <m/>
  </r>
  <r>
    <n v="5287"/>
    <x v="0"/>
    <n v="10"/>
    <n v="5251"/>
    <n v="1"/>
    <d v="2010-11-17T00:00:00"/>
    <s v="Single Family Dwelling"/>
    <n v="1"/>
    <s v="Active Bethel Citizens"/>
    <n v="4212671"/>
    <n v="892179"/>
    <m/>
    <m/>
    <s v="SEERY JESSE"/>
    <m/>
    <s v="5546 EDNA WAY"/>
    <x v="9"/>
    <s v="Single-family detached"/>
    <x v="0"/>
    <m/>
    <x v="0"/>
    <m/>
  </r>
  <r>
    <n v="5288"/>
    <x v="0"/>
    <n v="10"/>
    <n v="5669"/>
    <n v="1"/>
    <d v="2010-11-19T00:00:00"/>
    <s v="Single Family Dwelling"/>
    <n v="1"/>
    <s v="Cal Young Neighborhood Association"/>
    <n v="4243768"/>
    <n v="888272"/>
    <m/>
    <m/>
    <s v="BRUCE WIECHERT CUSTOM HOMES"/>
    <m/>
    <s v="2201 SANDY DR"/>
    <x v="9"/>
    <s v="Single-family detached"/>
    <x v="0"/>
    <m/>
    <x v="0"/>
    <m/>
  </r>
  <r>
    <n v="5289"/>
    <x v="0"/>
    <n v="10"/>
    <n v="3996"/>
    <n v="1"/>
    <d v="2010-11-30T00:00:00"/>
    <s v="Single Family Dwelling"/>
    <n v="1"/>
    <s v="West University Neighbors"/>
    <n v="4240677"/>
    <n v="877301"/>
    <s v="Single Family Dwelling"/>
    <m/>
    <s v="DELYLA LLC"/>
    <m/>
    <s v="1347 HIGH ALY"/>
    <x v="9"/>
    <s v="Single-family detached"/>
    <x v="0"/>
    <m/>
    <x v="0"/>
    <s v="Yes"/>
  </r>
  <r>
    <n v="5290"/>
    <x v="0"/>
    <n v="10"/>
    <n v="6239"/>
    <n v="1"/>
    <d v="2010-11-30T00:00:00"/>
    <s v="Mfg Home Park or Court"/>
    <n v="1"/>
    <s v="West Eugene Community Organization"/>
    <n v="4221599"/>
    <n v="877190"/>
    <m/>
    <m/>
    <s v="CHURCHILL MEADOWS MHC LLC"/>
    <m/>
    <s v="1415 S BERTELSEN RD, Unit 149"/>
    <x v="9"/>
    <s v="Single-family detached"/>
    <x v="0"/>
    <m/>
    <x v="0"/>
    <m/>
  </r>
  <r>
    <n v="5291"/>
    <x v="0"/>
    <n v="10"/>
    <n v="5049"/>
    <n v="1"/>
    <d v="2010-12-06T00:00:00"/>
    <s v="Single Family Dwelling"/>
    <n v="1"/>
    <s v="Active Bethel Citizens"/>
    <n v="4211497"/>
    <n v="890007"/>
    <m/>
    <m/>
    <s v="HAYDEN HOMES LLC"/>
    <m/>
    <s v="5816 AVALON ST"/>
    <x v="9"/>
    <s v="Single-family detached"/>
    <x v="0"/>
    <m/>
    <x v="0"/>
    <m/>
  </r>
  <r>
    <n v="5292"/>
    <x v="0"/>
    <n v="10"/>
    <n v="5875"/>
    <n v="1"/>
    <d v="2010-12-09T00:00:00"/>
    <s v="Single Family Dwelling"/>
    <n v="1"/>
    <s v="Laurel Hill Valley Citizens"/>
    <n v="4252305"/>
    <n v="871569"/>
    <m/>
    <m/>
    <s v="EASTRIDGE DEVELOPMENT"/>
    <m/>
    <s v="2591 FIELDCRESS RD"/>
    <x v="9"/>
    <s v="Single-family detached"/>
    <x v="0"/>
    <m/>
    <x v="0"/>
    <m/>
  </r>
  <r>
    <n v="5293"/>
    <x v="0"/>
    <n v="10"/>
    <n v="3995"/>
    <n v="1"/>
    <d v="2010-12-13T00:00:00"/>
    <s v="Single Family Dwelling"/>
    <n v="1"/>
    <s v="West University Neighbors"/>
    <n v="4240640"/>
    <n v="877301"/>
    <m/>
    <m/>
    <s v="DELYLA LLC"/>
    <m/>
    <s v="1343 HIGH ALY"/>
    <x v="9"/>
    <s v="Single-family detached"/>
    <x v="0"/>
    <m/>
    <x v="0"/>
    <s v="Yes"/>
  </r>
  <r>
    <n v="5294"/>
    <x v="0"/>
    <n v="10"/>
    <n v="3997"/>
    <n v="1"/>
    <d v="2010-12-13T00:00:00"/>
    <s v="Single Family Dwelling"/>
    <n v="1"/>
    <s v="West University Neighbors"/>
    <n v="4240667"/>
    <n v="877278"/>
    <s v="Single Family Dwelling"/>
    <m/>
    <s v="DELYLA LLC"/>
    <m/>
    <s v="1351 HIGH ALY"/>
    <x v="9"/>
    <s v="Single-family detached"/>
    <x v="0"/>
    <m/>
    <x v="0"/>
    <s v="Yes"/>
  </r>
  <r>
    <n v="5295"/>
    <x v="0"/>
    <n v="10"/>
    <n v="5579"/>
    <n v="1"/>
    <d v="2010-12-13T00:00:00"/>
    <s v="Single Family Dwelling"/>
    <n v="1"/>
    <s v="Churchill Area Neighbors"/>
    <n v="4229993"/>
    <n v="869271"/>
    <m/>
    <m/>
    <s v="IVERSON JORDAN"/>
    <m/>
    <s v="2421 MCLEAN BLVD"/>
    <x v="9"/>
    <s v="Single-family detached"/>
    <x v="0"/>
    <m/>
    <x v="0"/>
    <m/>
  </r>
  <r>
    <n v="5296"/>
    <x v="0"/>
    <n v="10"/>
    <n v="5700"/>
    <n v="1"/>
    <d v="2010-12-13T00:00:00"/>
    <s v="Single Family Dwelling"/>
    <n v="1"/>
    <s v="Churchill Area Neighbors"/>
    <n v="4223541"/>
    <n v="870909"/>
    <m/>
    <m/>
    <s v="NELSON ETHAN"/>
    <m/>
    <s v="2944 SUMMIT SKY BLVD"/>
    <x v="9"/>
    <s v="Single-family detached"/>
    <x v="0"/>
    <m/>
    <x v="0"/>
    <m/>
  </r>
  <r>
    <n v="5297"/>
    <x v="0"/>
    <n v="10"/>
    <n v="6401"/>
    <n v="1"/>
    <d v="2010-12-14T00:00:00"/>
    <s v="Mfg Home Park or Court"/>
    <n v="1"/>
    <s v="West Eugene Community Organization"/>
    <n v="4221599"/>
    <n v="877190"/>
    <m/>
    <s v="Churchill Meadows MHP"/>
    <s v="CHURCHILL MEADOWS MHC LLC"/>
    <m/>
    <s v="1415 S BERTELSEN RD, Unit 73"/>
    <x v="9"/>
    <s v="Single-family detached"/>
    <x v="0"/>
    <m/>
    <x v="0"/>
    <m/>
  </r>
  <r>
    <n v="5298"/>
    <x v="0"/>
    <n v="10"/>
    <n v="6476"/>
    <n v="1"/>
    <d v="2010-12-14T00:00:00"/>
    <s v="Single Family Dwelling"/>
    <n v="1"/>
    <s v="Active Bethel Citizens"/>
    <n v="4220291"/>
    <n v="895200"/>
    <m/>
    <m/>
    <s v="JORDAN MAX B"/>
    <m/>
    <s v="4214 HEINS CT"/>
    <x v="9"/>
    <s v="Single-family detached"/>
    <x v="0"/>
    <m/>
    <x v="0"/>
    <m/>
  </r>
  <r>
    <n v="5299"/>
    <x v="0"/>
    <n v="9"/>
    <n v="2462"/>
    <n v="1"/>
    <d v="2010-12-15T00:00:00"/>
    <s v="Single Family Dwelling"/>
    <n v="1"/>
    <s v="Jefferson Westside Neighbors"/>
    <n v="4238609"/>
    <n v="876635"/>
    <m/>
    <m/>
    <s v="IVERSON JORDAN"/>
    <m/>
    <s v="1534 CHARNELTON ALY"/>
    <x v="9"/>
    <s v="Single-family detached"/>
    <x v="0"/>
    <m/>
    <x v="0"/>
    <m/>
  </r>
  <r>
    <n v="5300"/>
    <x v="0"/>
    <n v="10"/>
    <n v="42"/>
    <n v="1"/>
    <d v="2010-12-16T00:00:00"/>
    <s v="Single Family Dwelling"/>
    <n v="1"/>
    <s v="Active Bethel Citizens"/>
    <n v="4220460"/>
    <n v="888764"/>
    <m/>
    <m/>
    <s v="PETERSEN CARL  A"/>
    <m/>
    <s v="4151 MARSHALL AVE"/>
    <x v="9"/>
    <s v="Single-family detached"/>
    <x v="0"/>
    <m/>
    <x v="0"/>
    <m/>
  </r>
  <r>
    <n v="5301"/>
    <x v="0"/>
    <n v="10"/>
    <n v="6337"/>
    <n v="1"/>
    <d v="2010-12-17T00:00:00"/>
    <s v="Condo, Row or Townhouse"/>
    <n v="4"/>
    <s v="West University Neighbors"/>
    <n v="4242309"/>
    <n v="876433"/>
    <m/>
    <m/>
    <s v="HAWES GEORGE &amp; BORCHARDT JON"/>
    <m/>
    <s v="1560 HILYARD ST"/>
    <x v="9"/>
    <s v="Single-family attached"/>
    <x v="1"/>
    <m/>
    <x v="1"/>
    <s v="Yes"/>
  </r>
  <r>
    <n v="5302"/>
    <x v="0"/>
    <n v="9"/>
    <n v="2461"/>
    <n v="1"/>
    <d v="2010-12-20T00:00:00"/>
    <s v="Single Family Dwelling"/>
    <n v="1"/>
    <s v="Jefferson Westside Neighbors"/>
    <n v="4238611"/>
    <n v="876664"/>
    <m/>
    <m/>
    <s v="IVERSON JORDAN"/>
    <m/>
    <s v="1532 CHARNELTON ALY"/>
    <x v="9"/>
    <s v="Single-family detached"/>
    <x v="0"/>
    <m/>
    <x v="0"/>
    <m/>
  </r>
  <r>
    <n v="5303"/>
    <x v="0"/>
    <n v="10"/>
    <n v="5108"/>
    <n v="1"/>
    <d v="2010-12-20T00:00:00"/>
    <s v="Apartment  1-4 Units"/>
    <n v="3"/>
    <s v="Friendly Area Neighbors"/>
    <n v="4240002"/>
    <n v="874804"/>
    <m/>
    <m/>
    <s v="NEWMAN KRIS J &amp; JAMIE B"/>
    <m/>
    <s v="1991 OAK ST"/>
    <x v="9"/>
    <s v="Two to four units"/>
    <x v="1"/>
    <m/>
    <x v="0"/>
    <m/>
  </r>
  <r>
    <n v="5304"/>
    <x v="0"/>
    <n v="10"/>
    <n v="6384"/>
    <n v="1"/>
    <d v="2010-12-22T00:00:00"/>
    <s v="Secondary Dwelling Unit"/>
    <n v="1"/>
    <s v="River Road Community Organization"/>
    <n v="4231077"/>
    <n v="892182"/>
    <m/>
    <m/>
    <s v="NICOLE RAY FAMILY TRUST"/>
    <m/>
    <s v="1325 EVERGREEN DR, Unit A"/>
    <x v="9"/>
    <s v="Single-family detached"/>
    <x v="0"/>
    <m/>
    <x v="0"/>
    <m/>
  </r>
  <r>
    <n v="5305"/>
    <x v="0"/>
    <n v="9"/>
    <n v="5701"/>
    <n v="1"/>
    <d v="2011-01-03T00:00:00"/>
    <s v="Apartment  5-19 Units"/>
    <n v="6"/>
    <s v="South University Neighborhood Association"/>
    <n v="4243318"/>
    <n v="874945"/>
    <m/>
    <s v="The Solstice"/>
    <s v="PETERSON JAMES B"/>
    <m/>
    <s v="960 E 19TH AVE"/>
    <x v="10"/>
    <s v="Five or more units"/>
    <x v="1"/>
    <m/>
    <x v="1"/>
    <s v="Yes"/>
  </r>
  <r>
    <n v="5306"/>
    <x v="0"/>
    <n v="9"/>
    <n v="5702"/>
    <n v="1"/>
    <d v="2011-01-03T00:00:00"/>
    <s v="Apartment  5-19 Units"/>
    <n v="9"/>
    <s v="South University Neighborhood Association"/>
    <n v="4243371"/>
    <n v="874939"/>
    <m/>
    <s v="The Solstice"/>
    <s v="PETERSON JAMES B"/>
    <s v="SOLSTICE THE"/>
    <s v="980 E 19TH AVE"/>
    <x v="10"/>
    <s v="Five or more units"/>
    <x v="1"/>
    <m/>
    <x v="1"/>
    <s v="Yes"/>
  </r>
  <r>
    <n v="5307"/>
    <x v="0"/>
    <n v="10"/>
    <n v="6908"/>
    <n v="1"/>
    <d v="2011-01-05T00:00:00"/>
    <s v="Single Family Dwelling"/>
    <n v="1"/>
    <s v="Churchill Area Neighbors"/>
    <n v="4224402"/>
    <n v="869032"/>
    <m/>
    <m/>
    <s v="HEITMAN CUSTOM HOMES"/>
    <m/>
    <s v="3411 TIMBERBROOK WAY"/>
    <x v="10"/>
    <s v="Single-family detached"/>
    <x v="0"/>
    <m/>
    <x v="0"/>
    <m/>
  </r>
  <r>
    <n v="5308"/>
    <x v="0"/>
    <n v="10"/>
    <n v="6909"/>
    <n v="1"/>
    <d v="2011-01-05T00:00:00"/>
    <s v="Single Family Dwelling"/>
    <n v="1"/>
    <s v="Churchill Area Neighbors"/>
    <n v="4224221"/>
    <n v="868976"/>
    <m/>
    <m/>
    <s v="HEITMAN CUSTOM HOMES"/>
    <m/>
    <s v="3435 TIMBERBROOK WAY"/>
    <x v="10"/>
    <s v="Single-family detached"/>
    <x v="0"/>
    <m/>
    <x v="0"/>
    <m/>
  </r>
  <r>
    <n v="5309"/>
    <x v="0"/>
    <n v="10"/>
    <n v="3387"/>
    <n v="1"/>
    <d v="2011-01-06T00:00:00"/>
    <s v="Apartment  20+ Units"/>
    <n v="7"/>
    <s v="South University Neighborhood Association"/>
    <n v="4242061"/>
    <n v="874785"/>
    <m/>
    <m/>
    <s v="CANDOR LLC"/>
    <s v="GREENWOOD APARTMENTS"/>
    <s v="1965 PATTERSON ST"/>
    <x v="10"/>
    <s v="Five or more units"/>
    <x v="1"/>
    <s v="apartments on one lot. Change to 5-19 units??"/>
    <x v="1"/>
    <s v="Yes"/>
  </r>
  <r>
    <n v="5310"/>
    <x v="0"/>
    <n v="10"/>
    <n v="5621"/>
    <n v="1"/>
    <d v="2011-01-12T00:00:00"/>
    <s v="Secondary Dwelling Unit"/>
    <n v="1"/>
    <s v="Active Bethel Citizens"/>
    <n v="4223085"/>
    <n v="887362"/>
    <s v="Secondary Dwelling Unit"/>
    <m/>
    <s v="MCGUFFIN ROSELLA"/>
    <m/>
    <s v="889 WAITE ST, Unit A"/>
    <x v="10"/>
    <s v="Single-family detached"/>
    <x v="0"/>
    <m/>
    <x v="0"/>
    <m/>
  </r>
  <r>
    <n v="5311"/>
    <x v="0"/>
    <n v="10"/>
    <n v="6866"/>
    <n v="1"/>
    <d v="2011-01-13T00:00:00"/>
    <s v="Single Family Dwelling"/>
    <n v="1"/>
    <s v="Harlow Neighbors"/>
    <n v="4248909"/>
    <n v="889738"/>
    <m/>
    <m/>
    <s v="OLSEN DON &amp; KIM"/>
    <m/>
    <s v="1484 BARRINGTON AVE"/>
    <x v="10"/>
    <s v="Single-family detached"/>
    <x v="0"/>
    <m/>
    <x v="0"/>
    <m/>
  </r>
  <r>
    <n v="5312"/>
    <x v="0"/>
    <n v="10"/>
    <n v="5716"/>
    <n v="1"/>
    <d v="2011-01-14T00:00:00"/>
    <s v="Single Family Dwelling"/>
    <n v="1"/>
    <s v="Northeast Neighbors"/>
    <n v="4250286"/>
    <n v="893323"/>
    <m/>
    <m/>
    <s v="ANSLOW &amp; DEGENEAULT"/>
    <m/>
    <s v="3304 AMHERST WAY"/>
    <x v="10"/>
    <s v="Single-family detached"/>
    <x v="0"/>
    <m/>
    <x v="0"/>
    <m/>
  </r>
  <r>
    <n v="5313"/>
    <x v="0"/>
    <n v="10"/>
    <n v="7253"/>
    <n v="1"/>
    <d v="2011-01-19T00:00:00"/>
    <s v="Single Family Dwelling"/>
    <n v="1"/>
    <s v="Active Bethel Citizens"/>
    <n v="4212627"/>
    <n v="892084"/>
    <m/>
    <m/>
    <s v="SIMPLICITY HOMES LLC"/>
    <m/>
    <s v="5555 EXCALIBER LN"/>
    <x v="10"/>
    <s v="Single-family detached"/>
    <x v="0"/>
    <m/>
    <x v="0"/>
    <m/>
  </r>
  <r>
    <n v="5314"/>
    <x v="0"/>
    <n v="11"/>
    <n v="250"/>
    <n v="1"/>
    <d v="2011-01-24T00:00:00"/>
    <s v="Single Family Dwelling"/>
    <n v="1"/>
    <s v="Cal Young Neighborhood Association"/>
    <n v="4240302"/>
    <n v="889442"/>
    <m/>
    <m/>
    <s v="HESLA CONSTRUCTION INC"/>
    <m/>
    <s v="1430 PIPER LN"/>
    <x v="10"/>
    <s v="Single-family detached"/>
    <x v="0"/>
    <m/>
    <x v="0"/>
    <m/>
  </r>
  <r>
    <n v="5315"/>
    <x v="0"/>
    <n v="10"/>
    <n v="7301"/>
    <n v="1"/>
    <d v="2011-01-25T00:00:00"/>
    <s v="Single Family Dwelling"/>
    <n v="1"/>
    <s v="Churchill Area Neighbors"/>
    <n v="4225863"/>
    <n v="869636"/>
    <m/>
    <m/>
    <s v="BERGBY BRUCE"/>
    <m/>
    <s v="3037 DEERBRUSH WAY"/>
    <x v="10"/>
    <s v="Single-family detached"/>
    <x v="0"/>
    <m/>
    <x v="0"/>
    <m/>
  </r>
  <r>
    <n v="5316"/>
    <x v="0"/>
    <n v="11"/>
    <n v="110"/>
    <n v="1"/>
    <d v="2011-01-27T00:00:00"/>
    <s v="Single Family Dwelling"/>
    <n v="1"/>
    <s v="Crest Drive Citizens Association"/>
    <n v="4237112"/>
    <n v="870735"/>
    <s v="Single Family Dwelling"/>
    <m/>
    <s v="UNNO MARK &amp; MEGUMI"/>
    <m/>
    <s v="625 LORANE HWY"/>
    <x v="10"/>
    <s v="Single-family detached"/>
    <x v="0"/>
    <m/>
    <x v="0"/>
    <m/>
  </r>
  <r>
    <n v="5317"/>
    <x v="0"/>
    <n v="11"/>
    <n v="368"/>
    <n v="1"/>
    <d v="2011-02-03T00:00:00"/>
    <s v="Single Family Dwelling"/>
    <n v="1"/>
    <s v="Cal Young Neighborhood Association"/>
    <n v="4243866"/>
    <n v="888382"/>
    <m/>
    <m/>
    <s v="BRUCE WIECHERT CUSTOM HOMES"/>
    <m/>
    <s v="2387 SANDY DR"/>
    <x v="10"/>
    <s v="Single-family detached"/>
    <x v="0"/>
    <m/>
    <x v="0"/>
    <m/>
  </r>
  <r>
    <n v="5318"/>
    <x v="0"/>
    <n v="11"/>
    <n v="463"/>
    <n v="1"/>
    <d v="2011-02-14T00:00:00"/>
    <s v="Single Family Dwelling"/>
    <n v="1"/>
    <s v="Active Bethel Citizens"/>
    <n v="4212631"/>
    <n v="892177"/>
    <m/>
    <m/>
    <s v="PREMIER ENTERPRISES LLC"/>
    <m/>
    <s v="5554 EDNA WAY"/>
    <x v="10"/>
    <s v="Single-family detached"/>
    <x v="0"/>
    <m/>
    <x v="0"/>
    <m/>
  </r>
  <r>
    <n v="5319"/>
    <x v="0"/>
    <n v="11"/>
    <n v="496"/>
    <n v="1"/>
    <d v="2011-02-15T00:00:00"/>
    <s v="Single Family Dwelling"/>
    <n v="1"/>
    <s v="Cal Young Neighborhood Association"/>
    <n v="4239135"/>
    <n v="888287"/>
    <m/>
    <m/>
    <s v="BRUCE WIECHERT CUSTOM HOMES"/>
    <m/>
    <s v="1259 DEBRICK RD"/>
    <x v="10"/>
    <s v="Single-family detached"/>
    <x v="0"/>
    <m/>
    <x v="0"/>
    <m/>
  </r>
  <r>
    <n v="5320"/>
    <x v="0"/>
    <n v="10"/>
    <n v="4162"/>
    <n v="1"/>
    <d v="2011-02-17T00:00:00"/>
    <s v="Single Family Dwelling"/>
    <n v="1"/>
    <s v="Cal Young Neighborhood Association"/>
    <n v="4239011"/>
    <n v="886450"/>
    <m/>
    <m/>
    <s v="J &amp; J ADKINS DEVELOPMENT CO"/>
    <m/>
    <s v="830 MEADOW BUTTE LP"/>
    <x v="10"/>
    <s v="Single-family detached"/>
    <x v="0"/>
    <m/>
    <x v="0"/>
    <m/>
  </r>
  <r>
    <n v="5321"/>
    <x v="0"/>
    <n v="11"/>
    <n v="684"/>
    <n v="1"/>
    <d v="2011-02-23T00:00:00"/>
    <s v="Single Family Dwelling"/>
    <n v="1"/>
    <s v="River Road Community Organization"/>
    <n v="4231417"/>
    <n v="891466"/>
    <m/>
    <m/>
    <s v="GEROT MIKE &amp; ELIZABETH"/>
    <m/>
    <s v="211 BENJAMIN ST"/>
    <x v="10"/>
    <s v="Single-family detached"/>
    <x v="0"/>
    <m/>
    <x v="0"/>
    <m/>
  </r>
  <r>
    <n v="5322"/>
    <x v="0"/>
    <n v="11"/>
    <n v="424"/>
    <n v="1"/>
    <d v="2011-02-25T00:00:00"/>
    <s v="Single Family Dwelling"/>
    <n v="1"/>
    <s v="Santa Clara Community Organization"/>
    <n v="4231528"/>
    <n v="907023"/>
    <m/>
    <m/>
    <s v="TIM M PETERSON CONSTRUCTION"/>
    <m/>
    <s v="673 WATSON DR"/>
    <x v="10"/>
    <s v="Single-family detached"/>
    <x v="0"/>
    <m/>
    <x v="0"/>
    <m/>
  </r>
  <r>
    <n v="5323"/>
    <x v="0"/>
    <n v="11"/>
    <n v="686"/>
    <n v="1"/>
    <d v="2011-02-25T00:00:00"/>
    <s v="Single Family Dwelling"/>
    <n v="1"/>
    <s v="Southeast Neighbors"/>
    <n v="4242267"/>
    <n v="864885"/>
    <m/>
    <m/>
    <s v="PHILLIP PROPERTIES, LLC."/>
    <m/>
    <s v="4054 ALDER ST"/>
    <x v="10"/>
    <s v="Single-family detached"/>
    <x v="0"/>
    <m/>
    <x v="0"/>
    <m/>
  </r>
  <r>
    <n v="5324"/>
    <x v="0"/>
    <n v="10"/>
    <n v="5727"/>
    <n v="1"/>
    <d v="2011-03-07T00:00:00"/>
    <s v="Single Family Dwelling"/>
    <n v="1"/>
    <s v="River Road Community Organization"/>
    <n v="4232441"/>
    <n v="891453"/>
    <m/>
    <m/>
    <s v="DWG2 LLC"/>
    <m/>
    <s v="1249 RIVER RD"/>
    <x v="10"/>
    <s v="Single-family detached"/>
    <x v="0"/>
    <m/>
    <x v="0"/>
    <m/>
  </r>
  <r>
    <n v="5325"/>
    <x v="0"/>
    <n v="10"/>
    <n v="5731"/>
    <n v="1"/>
    <d v="2011-03-07T00:00:00"/>
    <s v="Single Family Dwelling"/>
    <n v="1"/>
    <s v="River Road Community Organization"/>
    <n v="4232243"/>
    <n v="891532"/>
    <m/>
    <m/>
    <s v="DWG2 LLC"/>
    <m/>
    <s v="1259 RIVER RD"/>
    <x v="10"/>
    <s v="Single-family detached"/>
    <x v="0"/>
    <m/>
    <x v="0"/>
    <m/>
  </r>
  <r>
    <n v="5326"/>
    <x v="0"/>
    <n v="11"/>
    <n v="952"/>
    <n v="1"/>
    <d v="2011-03-11T00:00:00"/>
    <s v="Single Family Dwelling"/>
    <n v="1"/>
    <s v="Churchill Area Neighbors"/>
    <n v="4227080"/>
    <n v="871367"/>
    <m/>
    <m/>
    <s v="HEITMAN DAN"/>
    <m/>
    <s v="3412 MOUNTAIN ASH BLVD"/>
    <x v="10"/>
    <s v="Single-family detached"/>
    <x v="0"/>
    <m/>
    <x v="0"/>
    <m/>
  </r>
  <r>
    <n v="5327"/>
    <x v="0"/>
    <n v="11"/>
    <n v="998"/>
    <n v="1"/>
    <d v="2011-03-11T00:00:00"/>
    <s v="Single Family Dwelling"/>
    <n v="1"/>
    <s v="Northeast Neighbors"/>
    <n v="4249116"/>
    <n v="894485"/>
    <m/>
    <m/>
    <s v="BUTLER MICHAEL"/>
    <m/>
    <s v="2705 LORD BYRON PL"/>
    <x v="10"/>
    <s v="Single-family detached"/>
    <x v="0"/>
    <m/>
    <x v="0"/>
    <m/>
  </r>
  <r>
    <n v="5328"/>
    <x v="0"/>
    <n v="10"/>
    <n v="7316"/>
    <n v="1"/>
    <d v="2011-03-14T00:00:00"/>
    <s v="Apartment  5-19 Units"/>
    <n v="8"/>
    <s v="Jefferson Westside Neighbors"/>
    <n v="4237528"/>
    <n v="878964"/>
    <m/>
    <m/>
    <s v="OUR PROPERTY HOLDINGS ONE LL"/>
    <m/>
    <s v="527 W 10TH AVE"/>
    <x v="10"/>
    <s v="Five or more units"/>
    <x v="1"/>
    <m/>
    <x v="0"/>
    <m/>
  </r>
  <r>
    <n v="5329"/>
    <x v="0"/>
    <n v="11"/>
    <n v="869"/>
    <n v="1"/>
    <d v="2011-03-16T00:00:00"/>
    <s v="Single Family Dwelling"/>
    <n v="1"/>
    <s v="Harlow Neighbors"/>
    <n v="4250327"/>
    <n v="888223"/>
    <m/>
    <m/>
    <s v="GORSEGNER JUSTIN &amp; SARAH"/>
    <m/>
    <s v="1200 ARCADIA DR"/>
    <x v="10"/>
    <s v="Single-family detached"/>
    <x v="0"/>
    <m/>
    <x v="0"/>
    <m/>
  </r>
  <r>
    <n v="5330"/>
    <x v="0"/>
    <n v="11"/>
    <n v="1045"/>
    <n v="1"/>
    <d v="2011-03-16T00:00:00"/>
    <s v="Mfg Home Park or Court"/>
    <n v="1"/>
    <s v="Trainsong Neighbors"/>
    <n v="4227044"/>
    <n v="886900"/>
    <m/>
    <m/>
    <s v="COLDIRON DAVID L"/>
    <m/>
    <s v="785 HWY 99N, Unit 10"/>
    <x v="10"/>
    <s v="Single-family detached"/>
    <x v="0"/>
    <m/>
    <x v="0"/>
    <m/>
  </r>
  <r>
    <n v="5331"/>
    <x v="0"/>
    <n v="11"/>
    <n v="1033"/>
    <n v="1"/>
    <d v="2011-03-17T00:00:00"/>
    <s v="Single Family Dwelling"/>
    <n v="1"/>
    <s v="Active Bethel Citizens"/>
    <n v="4212474"/>
    <n v="892319"/>
    <m/>
    <m/>
    <s v="SEERY JESSE"/>
    <m/>
    <s v="5593 EDNA WAY"/>
    <x v="10"/>
    <s v="Single-family detached"/>
    <x v="0"/>
    <m/>
    <x v="0"/>
    <m/>
  </r>
  <r>
    <n v="5332"/>
    <x v="0"/>
    <n v="11"/>
    <n v="1047"/>
    <n v="1"/>
    <d v="2011-03-17T00:00:00"/>
    <s v="Single Family Dwelling"/>
    <n v="1"/>
    <s v="Santa Clara Community Organization"/>
    <n v="4231531"/>
    <n v="907133"/>
    <m/>
    <m/>
    <s v="HOMEBUILDERS CONSTRUCTION COMPANY"/>
    <m/>
    <s v="650 NOTTINGHAM AVE"/>
    <x v="10"/>
    <s v="Single-family detached"/>
    <x v="0"/>
    <m/>
    <x v="0"/>
    <m/>
  </r>
  <r>
    <n v="5333"/>
    <x v="0"/>
    <n v="11"/>
    <n v="1205"/>
    <n v="1"/>
    <d v="2011-03-24T00:00:00"/>
    <s v="Single Family Dwelling"/>
    <n v="1"/>
    <s v="Active Bethel Citizens"/>
    <n v="4213065"/>
    <n v="892601"/>
    <m/>
    <m/>
    <s v="BRUCE WIECHERT CUSTOM HOMES"/>
    <m/>
    <s v="1994 CEDAR BROOK DR"/>
    <x v="10"/>
    <s v="Single-family detached"/>
    <x v="0"/>
    <m/>
    <x v="0"/>
    <m/>
  </r>
  <r>
    <n v="5334"/>
    <x v="0"/>
    <n v="11"/>
    <n v="1206"/>
    <n v="1"/>
    <d v="2011-03-24T00:00:00"/>
    <s v="Single Family Dwelling"/>
    <n v="1"/>
    <s v="Active Bethel Citizens"/>
    <n v="4213067"/>
    <n v="892546"/>
    <m/>
    <m/>
    <s v="BRUCE WIECHERT CUSTOM HOMES"/>
    <m/>
    <s v="1982 CEDAR BROOK DR"/>
    <x v="10"/>
    <s v="Single-family detached"/>
    <x v="0"/>
    <m/>
    <x v="0"/>
    <m/>
  </r>
  <r>
    <n v="5335"/>
    <x v="0"/>
    <n v="11"/>
    <n v="1521"/>
    <n v="1"/>
    <d v="2011-03-28T00:00:00"/>
    <s v="Mfg Home Park or Court"/>
    <n v="1"/>
    <s v="Active Bethel Citizens"/>
    <n v="4215055"/>
    <n v="891734"/>
    <m/>
    <s v="Woodland Park MHP"/>
    <s v="WOODLAND PARK ESTATES"/>
    <s v="CLAUSEN BARBARA"/>
    <s v="1699 N TERRY ST, Unit 347"/>
    <x v="10"/>
    <s v="Single-family detached"/>
    <x v="0"/>
    <m/>
    <x v="0"/>
    <m/>
  </r>
  <r>
    <n v="5336"/>
    <x v="0"/>
    <n v="11"/>
    <n v="1210"/>
    <n v="1"/>
    <d v="2011-04-05T00:00:00"/>
    <s v="Single Family Dwelling"/>
    <n v="1"/>
    <s v="Northeast Neighbors"/>
    <n v="4242819"/>
    <n v="897390"/>
    <m/>
    <m/>
    <s v="MELTEBEKE CONSTRUCTION DBA"/>
    <m/>
    <s v="2010 LAKE SHORE DR"/>
    <x v="10"/>
    <s v="Single-family detached"/>
    <x v="0"/>
    <m/>
    <x v="0"/>
    <m/>
  </r>
  <r>
    <n v="5337"/>
    <x v="0"/>
    <n v="11"/>
    <n v="462"/>
    <n v="1"/>
    <d v="2011-04-06T00:00:00"/>
    <s v="Restaurants"/>
    <n v="3"/>
    <s v="West University Neighbors"/>
    <n v="4243082"/>
    <n v="877496"/>
    <s v="Apartment  1-4 Units"/>
    <m/>
    <s v="MTN INVESTMENTS LLC"/>
    <s v="GOPURAN BUILDING"/>
    <s v="839 E 13TH AVE"/>
    <x v="10"/>
    <s v="Two to four units"/>
    <x v="1"/>
    <m/>
    <x v="1"/>
    <s v="Yes"/>
  </r>
  <r>
    <n v="5338"/>
    <x v="0"/>
    <n v="11"/>
    <n v="1524"/>
    <n v="1"/>
    <d v="2011-04-06T00:00:00"/>
    <s v="Single Family Dwelling"/>
    <n v="1"/>
    <s v="Active Bethel Citizens"/>
    <n v="4212359"/>
    <n v="892137"/>
    <m/>
    <m/>
    <s v="PREMIER ENTERPRISES LLC"/>
    <m/>
    <s v="1876 HEATH DR"/>
    <x v="10"/>
    <s v="Single-family detached"/>
    <x v="0"/>
    <m/>
    <x v="0"/>
    <m/>
  </r>
  <r>
    <n v="5339"/>
    <x v="0"/>
    <n v="11"/>
    <n v="781"/>
    <n v="1"/>
    <d v="2011-04-07T00:00:00"/>
    <s v="Single Family Dwelling"/>
    <n v="1"/>
    <s v="Active Bethel Citizens"/>
    <n v="4214685"/>
    <n v="885912"/>
    <m/>
    <m/>
    <s v="GREEN BRIAR LEVEL 3 PROPERTIES LLC"/>
    <m/>
    <s v="5433 GOULD AVE"/>
    <x v="10"/>
    <s v="Single-family detached"/>
    <x v="0"/>
    <m/>
    <x v="0"/>
    <m/>
  </r>
  <r>
    <n v="5340"/>
    <x v="0"/>
    <n v="11"/>
    <n v="1389"/>
    <n v="1"/>
    <d v="2011-04-07T00:00:00"/>
    <s v="Single Family Dwelling"/>
    <n v="1"/>
    <s v="Santa Clara Community Organization"/>
    <n v="4225772"/>
    <n v="903197"/>
    <m/>
    <m/>
    <s v="BRIAN MURRY HOMES"/>
    <m/>
    <s v="3520 STARK ST"/>
    <x v="10"/>
    <s v="Single-family detached"/>
    <x v="0"/>
    <m/>
    <x v="0"/>
    <m/>
  </r>
  <r>
    <n v="5341"/>
    <x v="0"/>
    <n v="11"/>
    <n v="1400"/>
    <n v="1"/>
    <d v="2011-04-07T00:00:00"/>
    <s v="Single Family Dwelling"/>
    <n v="1"/>
    <s v="Northeast Neighbors"/>
    <n v="4242589"/>
    <n v="897214"/>
    <m/>
    <m/>
    <s v="MELTEBEKE DAVID"/>
    <m/>
    <s v="3221 LAKEMONT DR"/>
    <x v="10"/>
    <s v="Single-family detached"/>
    <x v="0"/>
    <m/>
    <x v="0"/>
    <m/>
  </r>
  <r>
    <n v="5342"/>
    <x v="0"/>
    <n v="11"/>
    <n v="1526"/>
    <n v="1"/>
    <d v="2011-04-12T00:00:00"/>
    <s v="Single Family Dwelling"/>
    <n v="1"/>
    <s v="Cal Young Neighborhood Association"/>
    <n v="4239628"/>
    <n v="890356"/>
    <m/>
    <m/>
    <s v="CASTRO GILBERT A"/>
    <m/>
    <s v="1629 CHASA ST"/>
    <x v="10"/>
    <s v="Single-family detached"/>
    <x v="0"/>
    <m/>
    <x v="0"/>
    <m/>
  </r>
  <r>
    <n v="5343"/>
    <x v="0"/>
    <n v="11"/>
    <n v="1050"/>
    <n v="1"/>
    <d v="2011-04-14T00:00:00"/>
    <s v="Single Family Dwelling"/>
    <n v="1"/>
    <s v="Friendly Area Neighbors"/>
    <n v="4234853"/>
    <n v="871356"/>
    <m/>
    <m/>
    <s v="BERNSTEIN JANET"/>
    <m/>
    <s v="1172 W 27TH PL"/>
    <x v="10"/>
    <s v="Single-family detached"/>
    <x v="0"/>
    <m/>
    <x v="0"/>
    <m/>
  </r>
  <r>
    <n v="5344"/>
    <x v="0"/>
    <n v="11"/>
    <n v="1516"/>
    <n v="1"/>
    <d v="2011-04-14T00:00:00"/>
    <s v="Single Family Dwelling"/>
    <n v="1"/>
    <s v="Active Bethel Citizens"/>
    <n v="4214673"/>
    <n v="885521"/>
    <m/>
    <m/>
    <s v="RIDGEWOOD CONSTRUCTION"/>
    <m/>
    <s v="595 RABER RD"/>
    <x v="10"/>
    <s v="Single-family detached"/>
    <x v="0"/>
    <m/>
    <x v="0"/>
    <m/>
  </r>
  <r>
    <n v="5345"/>
    <x v="0"/>
    <n v="11"/>
    <n v="1517"/>
    <n v="1"/>
    <d v="2011-04-14T00:00:00"/>
    <s v="Single Family Dwelling"/>
    <n v="1"/>
    <s v="Active Bethel Citizens"/>
    <n v="4214670"/>
    <n v="885467"/>
    <m/>
    <m/>
    <s v="RIDGEWOOD CONSTRUCTION"/>
    <m/>
    <s v="575 RABER RD"/>
    <x v="10"/>
    <s v="Single-family detached"/>
    <x v="0"/>
    <m/>
    <x v="0"/>
    <m/>
  </r>
  <r>
    <n v="5346"/>
    <x v="0"/>
    <n v="11"/>
    <n v="870"/>
    <n v="1"/>
    <d v="2011-04-19T00:00:00"/>
    <s v="Single Family Dwelling"/>
    <n v="1"/>
    <s v="Active Bethel Citizens"/>
    <n v="4212707"/>
    <n v="892077"/>
    <m/>
    <m/>
    <s v="SEERY JESSE"/>
    <m/>
    <s v="5535 EXCALIBER LN"/>
    <x v="10"/>
    <s v="Single-family detached"/>
    <x v="0"/>
    <m/>
    <x v="0"/>
    <m/>
  </r>
  <r>
    <n v="5347"/>
    <x v="0"/>
    <n v="11"/>
    <n v="1491"/>
    <n v="1"/>
    <d v="2011-04-19T00:00:00"/>
    <s v="Duplex or 2-Family Hs"/>
    <n v="2"/>
    <s v="West University Neighbors"/>
    <n v="4240871"/>
    <n v="875978"/>
    <m/>
    <m/>
    <s v="ANSLOW &amp; DEGENEAULT"/>
    <m/>
    <s v="323 E 17TH AVE"/>
    <x v="10"/>
    <s v="Two to four units"/>
    <x v="1"/>
    <m/>
    <x v="1"/>
    <s v="Yes"/>
  </r>
  <r>
    <n v="5348"/>
    <x v="0"/>
    <n v="11"/>
    <n v="1897"/>
    <n v="1"/>
    <d v="2011-04-20T00:00:00"/>
    <s v="Mfg Home Park or Court"/>
    <n v="1"/>
    <s v="Active Bethel Citizens"/>
    <n v="4215055"/>
    <n v="891734"/>
    <m/>
    <s v="Woodland Park Estates"/>
    <s v="LIMITED PARTNERSHIP"/>
    <m/>
    <s v="1699 N TERRY ST, Unit 315"/>
    <x v="10"/>
    <s v="Single-family detached"/>
    <x v="0"/>
    <m/>
    <x v="0"/>
    <m/>
  </r>
  <r>
    <n v="5349"/>
    <x v="0"/>
    <n v="11"/>
    <n v="1730"/>
    <n v="1"/>
    <d v="2011-04-27T00:00:00"/>
    <s v="Single Family Dwelling"/>
    <n v="1"/>
    <s v="Northeast Neighbors"/>
    <n v="4249147"/>
    <n v="895289"/>
    <m/>
    <m/>
    <s v="FUTURE B HOMES INC"/>
    <m/>
    <s v="2953 LORD BYRON PL"/>
    <x v="10"/>
    <s v="Single-family detached"/>
    <x v="0"/>
    <m/>
    <x v="0"/>
    <m/>
  </r>
  <r>
    <n v="5350"/>
    <x v="0"/>
    <n v="11"/>
    <n v="1829"/>
    <n v="1"/>
    <d v="2011-04-27T00:00:00"/>
    <s v="Single Family Dwelling"/>
    <n v="1"/>
    <s v="Northeast Neighbors"/>
    <n v="4249146"/>
    <n v="895253"/>
    <m/>
    <m/>
    <s v="FUTURE B HOMES INC"/>
    <m/>
    <s v="2947 LORD BYRON PL"/>
    <x v="10"/>
    <s v="Single-family detached"/>
    <x v="0"/>
    <m/>
    <x v="0"/>
    <m/>
  </r>
  <r>
    <n v="5351"/>
    <x v="0"/>
    <n v="11"/>
    <n v="1843"/>
    <n v="1"/>
    <d v="2011-04-27T00:00:00"/>
    <s v="Single Family Dwelling"/>
    <n v="1"/>
    <s v="Churchill Area Neighbors"/>
    <n v="4224000"/>
    <n v="868870"/>
    <m/>
    <m/>
    <s v="STONE BRIDGE HOMES NW LLC"/>
    <m/>
    <s v="3467 TIMBERBROOK WAY"/>
    <x v="10"/>
    <s v="Single-family detached"/>
    <x v="0"/>
    <m/>
    <x v="0"/>
    <m/>
  </r>
  <r>
    <n v="5352"/>
    <x v="0"/>
    <n v="11"/>
    <n v="1729"/>
    <n v="1"/>
    <d v="2011-04-28T00:00:00"/>
    <s v="Single Family Dwelling"/>
    <n v="1"/>
    <s v="Northeast Neighbors"/>
    <n v="4249148"/>
    <n v="895318"/>
    <m/>
    <m/>
    <s v="FUTURE B HOMES INC"/>
    <m/>
    <s v="2961 LORD BYRON PL"/>
    <x v="10"/>
    <s v="Single-family detached"/>
    <x v="0"/>
    <m/>
    <x v="0"/>
    <m/>
  </r>
  <r>
    <n v="5353"/>
    <x v="0"/>
    <n v="11"/>
    <n v="1828"/>
    <n v="1"/>
    <d v="2011-04-28T00:00:00"/>
    <s v="Single Family Dwelling"/>
    <n v="1"/>
    <s v="Northeast Neighbors"/>
    <n v="4249151"/>
    <n v="895223"/>
    <m/>
    <m/>
    <s v="FUTURE B HOMES INC"/>
    <m/>
    <s v="2939 LORD BYRON PL"/>
    <x v="10"/>
    <s v="Single-family detached"/>
    <x v="0"/>
    <m/>
    <x v="0"/>
    <m/>
  </r>
  <r>
    <n v="5354"/>
    <x v="0"/>
    <n v="10"/>
    <n v="2803"/>
    <n v="1"/>
    <d v="2011-04-29T00:00:00"/>
    <s v="Single Family Dwelling"/>
    <n v="1"/>
    <s v="Churchill Area Neighbors"/>
    <n v="4223918"/>
    <n v="868702"/>
    <m/>
    <m/>
    <s v="HEITMAN CUSTOM HOMES"/>
    <m/>
    <s v="3491 TIMBERBROOK WAY"/>
    <x v="10"/>
    <s v="Single-family detached"/>
    <x v="0"/>
    <m/>
    <x v="0"/>
    <m/>
  </r>
  <r>
    <n v="5355"/>
    <x v="0"/>
    <n v="11"/>
    <n v="1594"/>
    <n v="1"/>
    <d v="2011-04-29T00:00:00"/>
    <s v="Single Family Dwelling"/>
    <n v="1"/>
    <s v="Churchill Area Neighbors"/>
    <n v="4224562"/>
    <n v="869407"/>
    <m/>
    <m/>
    <s v="HEITMAN CUSTOM HOMES"/>
    <m/>
    <s v="3290 TIMBERLINE DR"/>
    <x v="10"/>
    <s v="Single-family detached"/>
    <x v="0"/>
    <m/>
    <x v="0"/>
    <m/>
  </r>
  <r>
    <n v="5356"/>
    <x v="0"/>
    <n v="11"/>
    <n v="446"/>
    <n v="1"/>
    <d v="2011-05-02T00:00:00"/>
    <s v="Single Family Dwelling"/>
    <n v="1"/>
    <s v="Harlow Neighbors"/>
    <n v="4248768"/>
    <n v="886968"/>
    <m/>
    <m/>
    <s v="SIMPLICITY HOMES LLC"/>
    <m/>
    <s v="876 VAN DUYN ST"/>
    <x v="10"/>
    <s v="Single-family detached"/>
    <x v="0"/>
    <m/>
    <x v="0"/>
    <m/>
  </r>
  <r>
    <n v="5357"/>
    <x v="0"/>
    <n v="11"/>
    <n v="1980"/>
    <n v="1"/>
    <d v="2011-05-03T00:00:00"/>
    <s v="Single Family Dwelling"/>
    <n v="1"/>
    <s v="Harlow Neighbors"/>
    <n v="4248378"/>
    <n v="891487"/>
    <m/>
    <m/>
    <s v="HEITMAN CUSTOM HOMES"/>
    <m/>
    <s v="1782 PROVINCIAL WAY"/>
    <x v="10"/>
    <s v="Single-family detached"/>
    <x v="0"/>
    <m/>
    <x v="0"/>
    <m/>
  </r>
  <r>
    <n v="5358"/>
    <x v="0"/>
    <n v="11"/>
    <n v="2139"/>
    <n v="1"/>
    <d v="2011-05-04T00:00:00"/>
    <s v="Mfg Home Park or Court"/>
    <n v="1"/>
    <s v="Active Bethel Citizens"/>
    <n v="4215055"/>
    <n v="891734"/>
    <m/>
    <m/>
    <s v="FORSMAN DOUG"/>
    <m/>
    <s v="1699 N TERRY ST, Unit 290"/>
    <x v="10"/>
    <s v="Single-family detached"/>
    <x v="0"/>
    <m/>
    <x v="0"/>
    <m/>
  </r>
  <r>
    <n v="5359"/>
    <x v="0"/>
    <n v="11"/>
    <n v="1396"/>
    <n v="1"/>
    <d v="2011-05-05T00:00:00"/>
    <s v="Single Family Dwelling"/>
    <n v="1"/>
    <s v="Northeast Neighbors"/>
    <n v="4244494"/>
    <n v="899604"/>
    <m/>
    <m/>
    <s v="FAVREAU FAMILY TRUST"/>
    <m/>
    <s v="3750 NORWICH AVE"/>
    <x v="10"/>
    <s v="Single-family detached"/>
    <x v="0"/>
    <m/>
    <x v="0"/>
    <m/>
  </r>
  <r>
    <n v="5360"/>
    <x v="0"/>
    <n v="11"/>
    <n v="2004"/>
    <n v="1"/>
    <d v="2011-05-05T00:00:00"/>
    <s v="Single Family Dwelling"/>
    <n v="1"/>
    <s v="Harlow Neighbors"/>
    <n v="4250624"/>
    <n v="886835"/>
    <m/>
    <m/>
    <s v="DAVEY LIVING TRUST"/>
    <m/>
    <s v="822 SHERATON DR"/>
    <x v="10"/>
    <s v="Single-family detached"/>
    <x v="0"/>
    <m/>
    <x v="0"/>
    <m/>
  </r>
  <r>
    <n v="5361"/>
    <x v="0"/>
    <n v="11"/>
    <n v="2025"/>
    <n v="1"/>
    <d v="2011-05-09T00:00:00"/>
    <s v="Single Family Dwelling"/>
    <n v="1"/>
    <s v="Active Bethel Citizens"/>
    <n v="4212575"/>
    <n v="892515"/>
    <m/>
    <m/>
    <s v="SEERY JESSE"/>
    <m/>
    <s v="5547 TRIBUTE WAY"/>
    <x v="10"/>
    <s v="Single-family detached"/>
    <x v="0"/>
    <m/>
    <x v="0"/>
    <m/>
  </r>
  <r>
    <n v="5362"/>
    <x v="0"/>
    <n v="11"/>
    <n v="1797"/>
    <n v="1"/>
    <d v="2011-05-11T00:00:00"/>
    <s v="Single Family Dwelling"/>
    <n v="1"/>
    <s v="Industrial Corridor Community Organization"/>
    <n v="4219965"/>
    <n v="901892"/>
    <m/>
    <m/>
    <s v="LUSK TONY"/>
    <m/>
    <s v="90185 ZUMWALT ST"/>
    <x v="10"/>
    <s v="Single-family detached"/>
    <x v="0"/>
    <m/>
    <x v="0"/>
    <m/>
  </r>
  <r>
    <n v="5363"/>
    <x v="0"/>
    <n v="11"/>
    <n v="1978"/>
    <n v="1"/>
    <d v="2011-05-12T00:00:00"/>
    <s v="Single Family Dwelling"/>
    <n v="1"/>
    <s v="Churchill Area Neighbors"/>
    <n v="4224047"/>
    <n v="868906"/>
    <m/>
    <m/>
    <s v="HEITMAN CUSTOM HOMES"/>
    <m/>
    <s v="3459 TIMBERBROOK WAY"/>
    <x v="10"/>
    <s v="Single-family detached"/>
    <x v="0"/>
    <m/>
    <x v="0"/>
    <m/>
  </r>
  <r>
    <n v="5364"/>
    <x v="0"/>
    <n v="11"/>
    <n v="1981"/>
    <n v="1"/>
    <d v="2011-05-12T00:00:00"/>
    <s v="Single Family Dwelling"/>
    <n v="1"/>
    <s v="Harlow Neighbors"/>
    <n v="4248371"/>
    <n v="891294"/>
    <m/>
    <m/>
    <s v="HEITMAN CUSTOM HOMES"/>
    <m/>
    <s v="1748 PROVINCIAL WAY"/>
    <x v="10"/>
    <s v="Single-family detached"/>
    <x v="0"/>
    <m/>
    <x v="0"/>
    <m/>
  </r>
  <r>
    <n v="5365"/>
    <x v="0"/>
    <n v="11"/>
    <n v="2051"/>
    <n v="1"/>
    <d v="2011-05-12T00:00:00"/>
    <s v="Single Family Dwelling"/>
    <n v="1"/>
    <s v="Santa Clara Community Organization"/>
    <n v="4225792"/>
    <n v="903382"/>
    <m/>
    <m/>
    <s v="BRIAN MURRY CONSTRUCTION LLC"/>
    <m/>
    <s v="3550 STARK ST"/>
    <x v="10"/>
    <s v="Single-family detached"/>
    <x v="0"/>
    <m/>
    <x v="0"/>
    <m/>
  </r>
  <r>
    <n v="5366"/>
    <x v="0"/>
    <n v="11"/>
    <n v="2034"/>
    <n v="1"/>
    <d v="2011-05-16T00:00:00"/>
    <s v="Single Family Dwelling"/>
    <n v="1"/>
    <s v="Santa Clara Community Organization"/>
    <n v="4225785"/>
    <n v="903322"/>
    <m/>
    <m/>
    <s v="KONOLD GARY"/>
    <m/>
    <s v="3540 STARK ST"/>
    <x v="10"/>
    <s v="Single-family detached"/>
    <x v="0"/>
    <m/>
    <x v="0"/>
    <m/>
  </r>
  <r>
    <n v="5367"/>
    <x v="0"/>
    <n v="11"/>
    <n v="2024"/>
    <n v="1"/>
    <d v="2011-05-18T00:00:00"/>
    <s v="Single Family Dwelling"/>
    <n v="1"/>
    <s v="Active Bethel Citizens"/>
    <n v="4212559"/>
    <n v="892315"/>
    <m/>
    <m/>
    <s v="SEERY JESSE"/>
    <m/>
    <s v="5573 EDNA WAY"/>
    <x v="10"/>
    <s v="Single-family detached"/>
    <x v="0"/>
    <m/>
    <x v="0"/>
    <m/>
  </r>
  <r>
    <n v="5368"/>
    <x v="0"/>
    <n v="11"/>
    <n v="2202"/>
    <n v="1"/>
    <d v="2011-05-18T00:00:00"/>
    <s v="Single Family Dwelling"/>
    <n v="1"/>
    <s v="River Road Community Organization"/>
    <n v="4227238"/>
    <n v="890221"/>
    <m/>
    <m/>
    <s v="FIREBOLT LLC"/>
    <m/>
    <s v="1131 VERONICA LN"/>
    <x v="10"/>
    <s v="Single-family detached"/>
    <x v="0"/>
    <m/>
    <x v="0"/>
    <m/>
  </r>
  <r>
    <n v="5369"/>
    <x v="0"/>
    <n v="11"/>
    <n v="2332"/>
    <n v="1"/>
    <d v="2011-05-24T00:00:00"/>
    <s v="Single Family Dwelling"/>
    <n v="1"/>
    <s v="Cal Young Neighborhood Association"/>
    <n v="4243835"/>
    <n v="888263"/>
    <m/>
    <m/>
    <s v="BRUCE WIECHERT CUSTOM HOMES"/>
    <m/>
    <s v="2207 SANDY DR"/>
    <x v="10"/>
    <s v="Single-family detached"/>
    <x v="0"/>
    <m/>
    <x v="0"/>
    <m/>
  </r>
  <r>
    <n v="5370"/>
    <x v="0"/>
    <n v="11"/>
    <n v="1847"/>
    <n v="1"/>
    <d v="2011-05-31T00:00:00"/>
    <s v="Single Family Dwelling"/>
    <n v="1"/>
    <s v="Laurel Hill Valley Citizens"/>
    <n v="4250507"/>
    <n v="874473"/>
    <m/>
    <m/>
    <s v="WORCESTER DOUG"/>
    <m/>
    <s v="1924 AUGUSTA ST"/>
    <x v="10"/>
    <s v="Single-family detached"/>
    <x v="0"/>
    <m/>
    <x v="0"/>
    <m/>
  </r>
  <r>
    <n v="5371"/>
    <x v="0"/>
    <n v="11"/>
    <n v="2381"/>
    <n v="1"/>
    <d v="2011-05-31T00:00:00"/>
    <s v="Single Family Dwelling"/>
    <n v="1"/>
    <s v="Cal Young Neighborhood Association"/>
    <n v="4239108"/>
    <n v="886530"/>
    <m/>
    <m/>
    <s v="JACK ADKINS CONSTRUCTION"/>
    <m/>
    <s v="839 MEADOW BUTTE LP"/>
    <x v="10"/>
    <s v="Single-family detached"/>
    <x v="0"/>
    <m/>
    <x v="0"/>
    <m/>
  </r>
  <r>
    <n v="5372"/>
    <x v="0"/>
    <n v="11"/>
    <n v="2349"/>
    <n v="1"/>
    <d v="2011-06-01T00:00:00"/>
    <s v="Single Family Dwelling"/>
    <n v="1"/>
    <s v="Churchill Area Neighbors"/>
    <n v="4224277"/>
    <n v="869000"/>
    <m/>
    <m/>
    <s v="HEITMAN CUSTOM HOMES"/>
    <m/>
    <s v="3427 TIMBERBROOK WAY"/>
    <x v="10"/>
    <s v="Single-family detached"/>
    <x v="0"/>
    <m/>
    <x v="0"/>
    <m/>
  </r>
  <r>
    <n v="5373"/>
    <x v="0"/>
    <n v="11"/>
    <n v="2172"/>
    <n v="1"/>
    <d v="2011-06-03T00:00:00"/>
    <s v="Secondary Dwelling Unit"/>
    <n v="1"/>
    <s v="Harlow Neighbors"/>
    <n v="4248045"/>
    <n v="889789"/>
    <m/>
    <m/>
    <s v="MCCORMICK AMY"/>
    <m/>
    <s v="1508 BAR M DR, Unit A"/>
    <x v="10"/>
    <s v="Single-family detached"/>
    <x v="0"/>
    <m/>
    <x v="0"/>
    <m/>
  </r>
  <r>
    <n v="5374"/>
    <x v="0"/>
    <n v="11"/>
    <n v="2387"/>
    <n v="1"/>
    <d v="2011-06-03T00:00:00"/>
    <s v="Single Family Dwelling"/>
    <n v="1"/>
    <s v="Northeast Neighbors"/>
    <n v="4244373"/>
    <n v="899280"/>
    <m/>
    <m/>
    <s v="MACKEY DAVID W (BO)"/>
    <m/>
    <s v="3690 MARCELLA DR"/>
    <x v="10"/>
    <s v="Single-family detached"/>
    <x v="0"/>
    <m/>
    <x v="0"/>
    <m/>
  </r>
  <r>
    <n v="5375"/>
    <x v="0"/>
    <n v="10"/>
    <n v="5730"/>
    <n v="1"/>
    <d v="2011-06-08T00:00:00"/>
    <s v="Single Family Dwelling"/>
    <n v="1"/>
    <s v="River Road Community Organization"/>
    <n v="4232643"/>
    <n v="891486"/>
    <m/>
    <m/>
    <s v="DWG2 LLC"/>
    <m/>
    <s v="1251 RIVER RD"/>
    <x v="10"/>
    <s v="Single-family detached"/>
    <x v="0"/>
    <m/>
    <x v="0"/>
    <m/>
  </r>
  <r>
    <n v="5376"/>
    <x v="0"/>
    <n v="10"/>
    <n v="5733"/>
    <n v="1"/>
    <d v="2011-06-08T00:00:00"/>
    <s v="Single Family Dwelling"/>
    <n v="1"/>
    <s v="River Road Community Organization"/>
    <n v="4232467"/>
    <n v="891525"/>
    <m/>
    <m/>
    <s v="DWG2 LLC"/>
    <m/>
    <s v="1255 RIVER RD"/>
    <x v="10"/>
    <s v="Single-family detached"/>
    <x v="0"/>
    <m/>
    <x v="0"/>
    <m/>
  </r>
  <r>
    <n v="5377"/>
    <x v="0"/>
    <n v="11"/>
    <n v="2289"/>
    <n v="1"/>
    <d v="2011-06-13T00:00:00"/>
    <s v="Secondary Dwelling Unit"/>
    <n v="1"/>
    <s v="Far West Neighborhood Association"/>
    <n v="4231668"/>
    <n v="874457"/>
    <m/>
    <m/>
    <s v="PURDY THEODORE P"/>
    <m/>
    <s v="2145 GARFIELD ST, Unit A"/>
    <x v="10"/>
    <s v="Single-family detached"/>
    <x v="0"/>
    <m/>
    <x v="0"/>
    <m/>
  </r>
  <r>
    <n v="5378"/>
    <x v="0"/>
    <n v="11"/>
    <n v="2444"/>
    <n v="1"/>
    <d v="2011-06-14T00:00:00"/>
    <s v="Single Family Dwelling"/>
    <n v="1"/>
    <s v="Whiteaker Community Council"/>
    <n v="4233605"/>
    <n v="880885"/>
    <m/>
    <m/>
    <s v="MONDELLO JAYNE"/>
    <m/>
    <s v="1520 W 5TH AVE"/>
    <x v="10"/>
    <s v="Single-family detached"/>
    <x v="0"/>
    <m/>
    <x v="0"/>
    <m/>
  </r>
  <r>
    <n v="5379"/>
    <x v="0"/>
    <n v="11"/>
    <n v="1739"/>
    <n v="1"/>
    <d v="2011-06-15T00:00:00"/>
    <s v="Condo, Row or Townhouse"/>
    <n v="1"/>
    <s v="Harlow Neighbors"/>
    <n v="4250655"/>
    <n v="881381"/>
    <m/>
    <m/>
    <s v="OREGON ESTATES LLC"/>
    <m/>
    <s v="355 MIA LN"/>
    <x v="10"/>
    <s v="Single-family attached"/>
    <x v="1"/>
    <s v="Attached on own lot. Changed proposed BPR code from duplex to condo, row or townhouse."/>
    <x v="0"/>
    <m/>
  </r>
  <r>
    <n v="5380"/>
    <x v="0"/>
    <n v="11"/>
    <n v="1740"/>
    <n v="1"/>
    <d v="2011-06-15T00:00:00"/>
    <s v="Condo, Row or Townhouse"/>
    <n v="1"/>
    <s v="Harlow Neighbors"/>
    <n v="4250657"/>
    <n v="881320"/>
    <m/>
    <m/>
    <s v="OREGON ESTATES LLC"/>
    <m/>
    <s v="375 MIA LN"/>
    <x v="10"/>
    <s v="Single-family attached"/>
    <x v="1"/>
    <s v="Attached on own lot. Changed proposed BPR code from duplex to condo, row or townhouse."/>
    <x v="0"/>
    <m/>
  </r>
  <r>
    <n v="5381"/>
    <x v="0"/>
    <n v="11"/>
    <n v="1944"/>
    <n v="1"/>
    <d v="2011-06-15T00:00:00"/>
    <s v="Single Family Dwelling"/>
    <n v="1"/>
    <s v="River Road Community Organization"/>
    <n v="4233185"/>
    <n v="891119"/>
    <m/>
    <m/>
    <s v="BAUDICHON PHILIP &amp; DEBRA"/>
    <m/>
    <s v="131 ARBOR DR"/>
    <x v="10"/>
    <s v="Single-family detached"/>
    <x v="0"/>
    <m/>
    <x v="0"/>
    <m/>
  </r>
  <r>
    <n v="5382"/>
    <x v="0"/>
    <n v="11"/>
    <n v="2660"/>
    <n v="1"/>
    <d v="2011-06-15T00:00:00"/>
    <s v="Single Family Dwelling"/>
    <n v="1"/>
    <s v="Harlow Neighbors"/>
    <n v="4247741"/>
    <n v="890778"/>
    <m/>
    <m/>
    <s v="ADKINS MARK L"/>
    <m/>
    <s v="1673 BEST LN"/>
    <x v="10"/>
    <s v="Single-family detached"/>
    <x v="0"/>
    <m/>
    <x v="0"/>
    <m/>
  </r>
  <r>
    <n v="5383"/>
    <x v="0"/>
    <n v="11"/>
    <n v="2591"/>
    <n v="1"/>
    <d v="2011-06-17T00:00:00"/>
    <s v="Secondary Dwelling Unit"/>
    <n v="1"/>
    <s v="Laurel Hill Valley Citizens"/>
    <n v="4250257"/>
    <n v="869925"/>
    <m/>
    <m/>
    <s v="MACKIE SUZANNE A"/>
    <m/>
    <s v="3091 HENDRICKS HILL DR, Unit A"/>
    <x v="10"/>
    <s v="Single-family detached"/>
    <x v="0"/>
    <m/>
    <x v="0"/>
    <m/>
  </r>
  <r>
    <n v="5384"/>
    <x v="0"/>
    <n v="11"/>
    <n v="836"/>
    <n v="1"/>
    <d v="2011-06-20T00:00:00"/>
    <s v="Secondary Dwelling Unit"/>
    <n v="1"/>
    <s v="South University Neighborhood Association"/>
    <n v="4245290"/>
    <n v="873034"/>
    <m/>
    <m/>
    <s v="MCKINLAY BRUCE &amp; A GAY"/>
    <m/>
    <s v="1451 E 24TH AVE, Unit A"/>
    <x v="10"/>
    <s v="Single-family detached"/>
    <x v="0"/>
    <m/>
    <x v="0"/>
    <s v="Yes"/>
  </r>
  <r>
    <n v="5385"/>
    <x v="0"/>
    <n v="11"/>
    <n v="2317"/>
    <n v="1"/>
    <d v="2011-06-20T00:00:00"/>
    <s v="Secondary Dwelling Unit"/>
    <n v="1"/>
    <s v="Southeast Neighbors"/>
    <n v="4242200"/>
    <n v="866498"/>
    <m/>
    <m/>
    <s v="FAIRLAMB ELIZABETH L"/>
    <m/>
    <s v="3745 HILYARD ST, Unit A"/>
    <x v="10"/>
    <s v="Single-family detached"/>
    <x v="0"/>
    <m/>
    <x v="0"/>
    <m/>
  </r>
  <r>
    <n v="5386"/>
    <x v="0"/>
    <n v="11"/>
    <n v="580"/>
    <n v="1"/>
    <d v="2011-06-21T00:00:00"/>
    <s v="Apartment  5-19 Units"/>
    <n v="6"/>
    <s v="West University Neighbors"/>
    <n v="4241459"/>
    <n v="875156"/>
    <m/>
    <s v="Bruckart Apartments"/>
    <s v="ANSLOW &amp; DEGENEAULT"/>
    <s v="BRUCKART HOUSE"/>
    <s v="1896 FERRY ST"/>
    <x v="10"/>
    <s v="Five or more units"/>
    <x v="1"/>
    <m/>
    <x v="1"/>
    <s v="Yes"/>
  </r>
  <r>
    <n v="5387"/>
    <x v="0"/>
    <n v="11"/>
    <n v="1085"/>
    <n v="1"/>
    <d v="2011-06-21T00:00:00"/>
    <s v="Apartment  5-19 Units"/>
    <n v="8"/>
    <s v="Harlow Neighbors"/>
    <n v="4247849"/>
    <n v="890936"/>
    <m/>
    <m/>
    <s v="METROPOLITAN AFFORD HOUSING"/>
    <s v="WILLAKENZIE CROSSING APARTMENTS"/>
    <s v="3075 WILLAKENZIE RD"/>
    <x v="10"/>
    <s v="Five or more units"/>
    <x v="1"/>
    <m/>
    <x v="0"/>
    <m/>
  </r>
  <r>
    <n v="5388"/>
    <x v="0"/>
    <n v="11"/>
    <n v="1086"/>
    <n v="1"/>
    <d v="2011-06-21T00:00:00"/>
    <s v="Apartment  5-19 Units"/>
    <n v="8"/>
    <s v="Harlow Neighbors"/>
    <n v="4247822"/>
    <n v="890856"/>
    <m/>
    <m/>
    <s v="METROPOLITAN AFFORD HOUSING"/>
    <s v="WILLAKENZIE CROSSING APARTMENTS"/>
    <s v="3073 WILLAKENZIE RD"/>
    <x v="10"/>
    <s v="Five or more units"/>
    <x v="1"/>
    <m/>
    <x v="0"/>
    <m/>
  </r>
  <r>
    <n v="5389"/>
    <x v="0"/>
    <n v="11"/>
    <n v="1087"/>
    <n v="1"/>
    <d v="2011-06-21T00:00:00"/>
    <s v="Apartment  1-4 Units"/>
    <n v="4"/>
    <s v="Harlow Neighbors"/>
    <n v="4247887"/>
    <n v="890890"/>
    <m/>
    <m/>
    <s v="METROPOLITAN AFFORD HOUSING"/>
    <s v="WILLAKENZIE CROSSING APARTMENTS"/>
    <s v="3071 WILLAKENZIE RD"/>
    <x v="10"/>
    <s v="Two to four units"/>
    <x v="1"/>
    <m/>
    <x v="0"/>
    <m/>
  </r>
  <r>
    <n v="5390"/>
    <x v="0"/>
    <n v="11"/>
    <n v="1088"/>
    <n v="1"/>
    <d v="2011-06-21T00:00:00"/>
    <s v="Apartment  5-19 Units"/>
    <n v="8"/>
    <s v="Harlow Neighbors"/>
    <n v="4248045"/>
    <n v="890927"/>
    <m/>
    <m/>
    <s v="METROPOLITAN AFFORD HOUSING"/>
    <s v="WILLAKENZIE CROSSING APARTMENTS"/>
    <s v="3067 WILLAKENZIE RD"/>
    <x v="10"/>
    <s v="Five or more units"/>
    <x v="1"/>
    <m/>
    <x v="0"/>
    <m/>
  </r>
  <r>
    <n v="5391"/>
    <x v="0"/>
    <n v="11"/>
    <n v="1089"/>
    <n v="1"/>
    <d v="2011-06-21T00:00:00"/>
    <s v="Apartment  1-4 Units"/>
    <n v="4"/>
    <s v="Harlow Neighbors"/>
    <n v="4248005"/>
    <n v="890891"/>
    <m/>
    <m/>
    <s v="METROPOLITAN AFFORD HOUSING"/>
    <s v="WILLAKENZIE CROSSING APARTMENTS"/>
    <s v="3069 WILLAKENZIE RD"/>
    <x v="10"/>
    <s v="Two to four units"/>
    <x v="1"/>
    <m/>
    <x v="0"/>
    <m/>
  </r>
  <r>
    <n v="5392"/>
    <x v="0"/>
    <n v="11"/>
    <n v="1090"/>
    <n v="1"/>
    <d v="2011-06-21T00:00:00"/>
    <s v="Apartment  5-19 Units"/>
    <n v="8"/>
    <s v="Harlow Neighbors"/>
    <n v="4248009"/>
    <n v="890724"/>
    <m/>
    <m/>
    <s v="METROPOLITAN AFFORD HOUSING"/>
    <s v="WILLAKENZIE CROSSING APARTMENTS"/>
    <s v="3065 WILLAKENZIE RD"/>
    <x v="10"/>
    <s v="Five or more units"/>
    <x v="1"/>
    <m/>
    <x v="0"/>
    <m/>
  </r>
  <r>
    <n v="5393"/>
    <x v="0"/>
    <n v="11"/>
    <n v="1091"/>
    <n v="1"/>
    <d v="2011-06-21T00:00:00"/>
    <s v="Apartment  5-19 Units"/>
    <n v="8"/>
    <s v="Harlow Neighbors"/>
    <n v="4248010"/>
    <n v="890671"/>
    <m/>
    <m/>
    <s v="METROPOLITAN AFFORD HOUSING"/>
    <s v="WILLAKENZIE CROSSING APARTMENTS"/>
    <s v="3063 WILLAKENZIE RD"/>
    <x v="10"/>
    <s v="Five or more units"/>
    <x v="1"/>
    <m/>
    <x v="0"/>
    <m/>
  </r>
  <r>
    <n v="5394"/>
    <x v="0"/>
    <n v="11"/>
    <n v="1092"/>
    <n v="1"/>
    <d v="2011-06-21T00:00:00"/>
    <s v="Apartment  1-4 Units"/>
    <n v="4"/>
    <s v="Harlow Neighbors"/>
    <n v="4247963"/>
    <n v="890583"/>
    <m/>
    <m/>
    <s v="METROPOLITAN AFFORD HOUSING"/>
    <s v="WILLAKENZIE CROSSING APARTMENTS"/>
    <s v="3059 WILLAKENZIE RD"/>
    <x v="10"/>
    <s v="Two to four units"/>
    <x v="1"/>
    <m/>
    <x v="0"/>
    <m/>
  </r>
  <r>
    <n v="5395"/>
    <x v="0"/>
    <n v="11"/>
    <n v="1093"/>
    <n v="1"/>
    <d v="2011-06-21T00:00:00"/>
    <s v="Apartment  5-19 Units"/>
    <n v="4"/>
    <s v="Harlow Neighbors"/>
    <n v="4248050"/>
    <n v="890581"/>
    <m/>
    <m/>
    <s v="METROPOLITAN AFFORD HOUSING"/>
    <s v="WILLAKENZIE CROSSING APARTMENTS"/>
    <s v="3061 WILLAKENZIE RD"/>
    <x v="10"/>
    <s v="Two to four units"/>
    <x v="1"/>
    <s v="Change proposed use code from 5-19 units to 1-4 units?"/>
    <x v="0"/>
    <m/>
  </r>
  <r>
    <n v="5396"/>
    <x v="0"/>
    <n v="11"/>
    <n v="2732"/>
    <n v="1"/>
    <d v="2011-06-21T00:00:00"/>
    <s v="Single Family Dwelling"/>
    <n v="1"/>
    <s v="Friendly Area Neighbors"/>
    <n v="4236445"/>
    <n v="873815"/>
    <m/>
    <m/>
    <s v="NIEDERMEYER PAUL &amp; STEPHANIE"/>
    <m/>
    <s v="2220 MONROE ST"/>
    <x v="10"/>
    <s v="Single-family detached"/>
    <x v="0"/>
    <m/>
    <x v="0"/>
    <m/>
  </r>
  <r>
    <n v="5397"/>
    <x v="0"/>
    <n v="11"/>
    <n v="2641"/>
    <n v="1"/>
    <d v="2011-06-22T00:00:00"/>
    <s v="Secondary Dwelling Unit"/>
    <n v="1"/>
    <s v="Friendly Area Neighbors"/>
    <n v="4234913"/>
    <n v="872895"/>
    <m/>
    <m/>
    <s v="ATHEARN DANIEL R"/>
    <m/>
    <s v="2440 VAN BUREN ST, Unit A"/>
    <x v="10"/>
    <s v="Single-family detached"/>
    <x v="0"/>
    <m/>
    <x v="0"/>
    <m/>
  </r>
  <r>
    <n v="5398"/>
    <x v="0"/>
    <n v="11"/>
    <n v="2813"/>
    <n v="1"/>
    <d v="2011-06-22T00:00:00"/>
    <s v="Single Family Dwelling"/>
    <n v="1"/>
    <s v="Active Bethel Citizens"/>
    <n v="4214591"/>
    <n v="885112"/>
    <m/>
    <m/>
    <s v="GREENBRIER LEVEL 3 PROPERTIE"/>
    <m/>
    <s v="5442 PRANZ PL"/>
    <x v="10"/>
    <s v="Single-family detached"/>
    <x v="0"/>
    <m/>
    <x v="0"/>
    <m/>
  </r>
  <r>
    <n v="5399"/>
    <x v="0"/>
    <n v="11"/>
    <n v="2754"/>
    <n v="1"/>
    <d v="2011-06-23T00:00:00"/>
    <s v="Single Family Dwelling"/>
    <n v="1"/>
    <s v="Active Bethel Citizens"/>
    <n v="4212719"/>
    <n v="892314"/>
    <m/>
    <m/>
    <s v="SEERY JESSE"/>
    <m/>
    <s v="5533 EDNA WAY"/>
    <x v="10"/>
    <s v="Single-family detached"/>
    <x v="0"/>
    <m/>
    <x v="0"/>
    <m/>
  </r>
  <r>
    <n v="5400"/>
    <x v="0"/>
    <n v="11"/>
    <n v="2845"/>
    <n v="1"/>
    <d v="2011-06-28T00:00:00"/>
    <s v="Secondary Dwelling Unit"/>
    <n v="1"/>
    <s v="Friendly Area Neighbors"/>
    <n v="4238550"/>
    <n v="874282"/>
    <m/>
    <m/>
    <s v="CASE ROBERT M &amp; PAMELA L"/>
    <m/>
    <s v="2108 CHARNELTON ALY, Unit A"/>
    <x v="10"/>
    <s v="Single-family detached"/>
    <x v="0"/>
    <m/>
    <x v="0"/>
    <m/>
  </r>
  <r>
    <n v="5401"/>
    <x v="0"/>
    <n v="11"/>
    <n v="2972"/>
    <n v="1"/>
    <d v="2011-07-05T00:00:00"/>
    <s v="Single Family Dwelling"/>
    <n v="1"/>
    <s v="Active Bethel Citizens"/>
    <n v="4212362"/>
    <n v="892219"/>
    <m/>
    <m/>
    <s v="SEERY JESSE"/>
    <m/>
    <s v="1896 HEATH DR"/>
    <x v="10"/>
    <s v="Single-family detached"/>
    <x v="0"/>
    <m/>
    <x v="0"/>
    <m/>
  </r>
  <r>
    <n v="5402"/>
    <x v="0"/>
    <n v="11"/>
    <n v="2658"/>
    <n v="1"/>
    <d v="2011-07-06T00:00:00"/>
    <s v="Duplex or 2-Family Hs"/>
    <n v="2"/>
    <s v="Friendly Area Neighbors"/>
    <n v="4239687"/>
    <n v="872741"/>
    <m/>
    <m/>
    <s v="ADKINS MARK L"/>
    <m/>
    <s v="2443 PORTLAND ST"/>
    <x v="10"/>
    <s v="Two to four units"/>
    <x v="1"/>
    <m/>
    <x v="0"/>
    <m/>
  </r>
  <r>
    <n v="5403"/>
    <x v="0"/>
    <n v="11"/>
    <n v="2712"/>
    <n v="1"/>
    <d v="2011-07-11T00:00:00"/>
    <s v="Mfg Home - Not in a Park"/>
    <n v="1"/>
    <s v="Santa Clara Community Organization"/>
    <n v="4233049"/>
    <n v="897169"/>
    <m/>
    <m/>
    <s v="HUGHES LELAND G &amp; J S"/>
    <m/>
    <s v="181 ROSS LN"/>
    <x v="10"/>
    <s v="Single-family detached"/>
    <x v="0"/>
    <m/>
    <x v="0"/>
    <m/>
  </r>
  <r>
    <n v="5404"/>
    <x v="0"/>
    <n v="11"/>
    <n v="2832"/>
    <n v="1"/>
    <d v="2011-07-11T00:00:00"/>
    <s v="Single Family Dwelling"/>
    <n v="1"/>
    <s v="Active Bethel Citizens"/>
    <n v="4223080"/>
    <n v="892023"/>
    <m/>
    <m/>
    <s v="BRAUN CHRIS &amp; JENNIFER"/>
    <m/>
    <s v="3758 BARGER DR"/>
    <x v="10"/>
    <s v="Single-family detached"/>
    <x v="0"/>
    <m/>
    <x v="0"/>
    <m/>
  </r>
  <r>
    <n v="5405"/>
    <x v="0"/>
    <n v="11"/>
    <n v="2525"/>
    <n v="1"/>
    <d v="2011-07-12T00:00:00"/>
    <s v="Single Family Dwelling"/>
    <n v="1"/>
    <s v="Amazon Neighbors Association"/>
    <n v="4243971"/>
    <n v="870972"/>
    <s v="Secondary Dwelling Unit"/>
    <m/>
    <s v="ALBANO ROBERT"/>
    <m/>
    <s v="2750 UNIVERSITY ST"/>
    <x v="10"/>
    <s v="Single-family detached"/>
    <x v="0"/>
    <s v="Need to count two here, a SFD and a SDU, so tallying in excel changed proposed du from 2 to 1 and added duplicate record. However, proposed du remains 2 in aptwin."/>
    <x v="0"/>
    <m/>
  </r>
  <r>
    <n v="5406"/>
    <x v="0"/>
    <n v="11"/>
    <n v="2525"/>
    <n v="1"/>
    <d v="2011-07-13T00:00:00"/>
    <s v="Secondary Dwelling Unit"/>
    <n v="1"/>
    <s v="Amazon Neighbors Association"/>
    <n v="4243971"/>
    <n v="870972"/>
    <s v="Secondary Dwelling Unit"/>
    <m/>
    <s v="ALBANO ROBERT"/>
    <m/>
    <s v="2751 UNIVERSITY ST"/>
    <x v="10"/>
    <s v="Single-family detached"/>
    <x v="0"/>
    <s v="Need to count two here, a SFD and a SDU SO THIS IS A DUPLICATE RECORD THAT I ADDED TO EXCEL ONLY AND MADE THE PROPOSED USE A SDU.."/>
    <x v="0"/>
    <m/>
  </r>
  <r>
    <n v="5407"/>
    <x v="0"/>
    <n v="11"/>
    <n v="2547"/>
    <n v="1"/>
    <d v="2011-07-13T00:00:00"/>
    <s v="Secondary Dwelling Unit"/>
    <n v="1"/>
    <s v="Amazon Neighbors Association"/>
    <n v="4245317"/>
    <n v="872694"/>
    <m/>
    <m/>
    <s v="CROSS FRANCES M"/>
    <m/>
    <s v="2457 NIXON ST, Unit A"/>
    <x v="10"/>
    <s v="Single-family detached"/>
    <x v="0"/>
    <m/>
    <x v="0"/>
    <m/>
  </r>
  <r>
    <n v="5408"/>
    <x v="0"/>
    <n v="11"/>
    <n v="2977"/>
    <n v="1"/>
    <d v="2011-07-14T00:00:00"/>
    <s v="Single Family Dwelling"/>
    <n v="1"/>
    <s v="Active Bethel Citizens"/>
    <n v="4211336"/>
    <n v="890013"/>
    <m/>
    <m/>
    <s v="HAYDEN HOMES LLC"/>
    <m/>
    <s v="5846 AVALON ST"/>
    <x v="10"/>
    <s v="Single-family detached"/>
    <x v="0"/>
    <m/>
    <x v="0"/>
    <m/>
  </r>
  <r>
    <n v="5409"/>
    <x v="0"/>
    <n v="11"/>
    <n v="2931"/>
    <n v="1"/>
    <d v="2011-07-19T00:00:00"/>
    <s v="Single Family Dwelling"/>
    <n v="1"/>
    <s v="Cal Young Neighborhood Association"/>
    <n v="4238835"/>
    <n v="886451"/>
    <m/>
    <m/>
    <s v="JACK ADKINS CONSTRUCTION"/>
    <m/>
    <s v="873 MEADOW BUTTE LP"/>
    <x v="10"/>
    <s v="Single-family detached"/>
    <x v="0"/>
    <m/>
    <x v="0"/>
    <m/>
  </r>
  <r>
    <n v="5410"/>
    <x v="0"/>
    <n v="11"/>
    <n v="3080"/>
    <n v="1"/>
    <d v="2011-07-22T00:00:00"/>
    <s v="Secondary Dwelling Unit"/>
    <n v="1"/>
    <s v="Fairmount Neighbors"/>
    <n v="4247414"/>
    <n v="871255"/>
    <m/>
    <m/>
    <s v="PARDO SALVADOR"/>
    <m/>
    <s v="2781 SPRING BLVD, Unit A"/>
    <x v="10"/>
    <s v="Single-family detached"/>
    <x v="0"/>
    <m/>
    <x v="0"/>
    <m/>
  </r>
  <r>
    <n v="5411"/>
    <x v="0"/>
    <n v="11"/>
    <n v="1178"/>
    <n v="1"/>
    <d v="2011-07-25T00:00:00"/>
    <s v="Apartment  5-19 Units"/>
    <n v="5"/>
    <s v="West University Neighbors"/>
    <n v="4241664"/>
    <n v="875720"/>
    <m/>
    <m/>
    <s v="FRONTIER L-602-A JOINT VENTU"/>
    <m/>
    <s v="515 E 17TH ALY"/>
    <x v="10"/>
    <s v="Five or more units"/>
    <x v="1"/>
    <m/>
    <x v="1"/>
    <s v="Yes"/>
  </r>
  <r>
    <n v="5412"/>
    <x v="0"/>
    <n v="11"/>
    <n v="2097"/>
    <n v="1"/>
    <d v="2011-07-26T00:00:00"/>
    <s v="Single Family Dwelling"/>
    <n v="1"/>
    <s v="Fairmount Neighbors"/>
    <n v="4246195"/>
    <n v="869081"/>
    <m/>
    <m/>
    <s v="EVANS TOM"/>
    <m/>
    <s v="1797 E 30TH AVE"/>
    <x v="10"/>
    <s v="Single-family detached"/>
    <x v="0"/>
    <m/>
    <x v="0"/>
    <m/>
  </r>
  <r>
    <n v="5413"/>
    <x v="0"/>
    <n v="11"/>
    <n v="3202"/>
    <n v="1"/>
    <d v="2011-07-27T00:00:00"/>
    <s v="Single Family Dwelling"/>
    <n v="1"/>
    <s v="Fairmount Neighbors"/>
    <n v="4247439"/>
    <n v="870829"/>
    <m/>
    <m/>
    <s v="DICKMAN ALAN &amp; SUE"/>
    <m/>
    <s v="2812 SPRING BLVD"/>
    <x v="10"/>
    <s v="Single-family detached"/>
    <x v="0"/>
    <m/>
    <x v="0"/>
    <m/>
  </r>
  <r>
    <n v="5414"/>
    <x v="0"/>
    <n v="11"/>
    <n v="1935"/>
    <n v="1"/>
    <d v="2011-07-28T00:00:00"/>
    <s v="Apartment  1-4 Units"/>
    <n v="4"/>
    <s v="Far West Neighborhood Association"/>
    <n v="4231032"/>
    <n v="876127"/>
    <m/>
    <m/>
    <s v="WESTMORELAND VILLAGE LLC"/>
    <m/>
    <s v="2163 W 18TH AVE"/>
    <x v="10"/>
    <s v="Two to four units"/>
    <x v="1"/>
    <m/>
    <x v="0"/>
    <m/>
  </r>
  <r>
    <n v="5415"/>
    <x v="0"/>
    <n v="11"/>
    <n v="3488"/>
    <n v="1"/>
    <d v="2011-07-28T00:00:00"/>
    <s v="Single Family Dwelling"/>
    <n v="1"/>
    <s v="Harlow Neighbors"/>
    <n v="4248492"/>
    <n v="891107"/>
    <m/>
    <m/>
    <s v="HEITMAN CUSTOM HOMES"/>
    <m/>
    <s v="3081 KINGS WEST ST"/>
    <x v="10"/>
    <s v="Single-family detached"/>
    <x v="0"/>
    <m/>
    <x v="0"/>
    <m/>
  </r>
  <r>
    <n v="5416"/>
    <x v="0"/>
    <n v="11"/>
    <n v="3237"/>
    <n v="1"/>
    <d v="2011-07-29T00:00:00"/>
    <s v="Single Family Dwelling"/>
    <n v="1"/>
    <s v="Active Bethel Citizens"/>
    <n v="4212519"/>
    <n v="892319"/>
    <m/>
    <m/>
    <s v="SEERY JESSE"/>
    <m/>
    <s v="5587 EDNA WAY"/>
    <x v="10"/>
    <s v="Single-family detached"/>
    <x v="0"/>
    <m/>
    <x v="0"/>
    <m/>
  </r>
  <r>
    <n v="5417"/>
    <x v="0"/>
    <n v="11"/>
    <n v="3623"/>
    <n v="1"/>
    <d v="2011-07-29T00:00:00"/>
    <s v="Single Family Dwelling"/>
    <n v="1"/>
    <s v="Cal Young Neighborhood Association"/>
    <n v="4240416"/>
    <n v="889449"/>
    <m/>
    <m/>
    <s v="WILSON JEFF &amp; DEBRA"/>
    <m/>
    <s v="1452 PIPER LN"/>
    <x v="10"/>
    <s v="Single-family detached"/>
    <x v="0"/>
    <m/>
    <x v="0"/>
    <m/>
  </r>
  <r>
    <n v="5418"/>
    <x v="0"/>
    <n v="11"/>
    <n v="3660"/>
    <n v="1"/>
    <d v="2011-08-01T00:00:00"/>
    <s v="Secondary Dwelling Unit"/>
    <n v="1"/>
    <s v="River Road Community Organization"/>
    <n v="4233372"/>
    <n v="885952"/>
    <m/>
    <m/>
    <s v="HANDY-HULME LIVING TRUST"/>
    <m/>
    <s v="455 RIVER RD, Unit A"/>
    <x v="10"/>
    <s v="Single-family detached"/>
    <x v="0"/>
    <m/>
    <x v="0"/>
    <m/>
  </r>
  <r>
    <n v="5419"/>
    <x v="0"/>
    <n v="11"/>
    <n v="3501"/>
    <n v="1"/>
    <d v="2011-08-02T00:00:00"/>
    <s v="Single Family Dwelling"/>
    <n v="1"/>
    <s v="Active Bethel Citizens"/>
    <n v="4220339"/>
    <n v="895336"/>
    <m/>
    <m/>
    <s v="SIMPLICITY HOMES LLC"/>
    <m/>
    <s v="4203 HEINS CT"/>
    <x v="10"/>
    <s v="Single-family detached"/>
    <x v="0"/>
    <m/>
    <x v="0"/>
    <m/>
  </r>
  <r>
    <n v="5420"/>
    <x v="0"/>
    <n v="11"/>
    <n v="3039"/>
    <n v="1"/>
    <d v="2011-08-08T00:00:00"/>
    <s v="Single Family Dwelling"/>
    <n v="1"/>
    <s v="Southeast Neighbors"/>
    <n v="4241135"/>
    <n v="861014"/>
    <m/>
    <m/>
    <s v="EVANS TOM"/>
    <m/>
    <s v="5170 MIRAMAR ST"/>
    <x v="10"/>
    <s v="Single-family detached"/>
    <x v="0"/>
    <m/>
    <x v="0"/>
    <m/>
  </r>
  <r>
    <n v="5421"/>
    <x v="0"/>
    <n v="11"/>
    <n v="2905"/>
    <n v="1"/>
    <d v="2011-08-12T00:00:00"/>
    <s v="Secondary Dwelling Unit"/>
    <n v="1"/>
    <s v="Friendly Area Neighbors"/>
    <n v="4236263"/>
    <n v="875626"/>
    <m/>
    <m/>
    <s v="LUCIR JALANA &amp; LESILE"/>
    <m/>
    <s v="1819 FRIENDLY ST, Unit A"/>
    <x v="10"/>
    <s v="Single-family detached"/>
    <x v="0"/>
    <m/>
    <x v="0"/>
    <m/>
  </r>
  <r>
    <n v="5422"/>
    <x v="0"/>
    <n v="11"/>
    <n v="3922"/>
    <n v="1"/>
    <d v="2011-08-17T00:00:00"/>
    <s v="Single Family Dwelling"/>
    <n v="1"/>
    <s v="Cal Young Neighborhood Association"/>
    <n v="4239122"/>
    <n v="888213"/>
    <m/>
    <m/>
    <s v="BRUCE WIECHERT CUSTOM HOMES"/>
    <m/>
    <s v="1249 DEBRICK RD"/>
    <x v="10"/>
    <s v="Single-family detached"/>
    <x v="0"/>
    <m/>
    <x v="0"/>
    <m/>
  </r>
  <r>
    <n v="5423"/>
    <x v="0"/>
    <n v="11"/>
    <n v="3896"/>
    <n v="1"/>
    <d v="2011-08-19T00:00:00"/>
    <s v="Mfg Home Park or Court"/>
    <n v="1"/>
    <s v="Active Bethel Citizens"/>
    <n v="4214949"/>
    <n v="888055"/>
    <m/>
    <s v="Daneland MHP"/>
    <s v="DANELAND MBL HOME PARK LLC"/>
    <m/>
    <s v="1199 N TERRY ST, Unit 402"/>
    <x v="10"/>
    <s v="Single-family detached"/>
    <x v="0"/>
    <m/>
    <x v="0"/>
    <m/>
  </r>
  <r>
    <n v="5424"/>
    <x v="0"/>
    <n v="11"/>
    <n v="3842"/>
    <n v="1"/>
    <d v="2011-08-24T00:00:00"/>
    <s v="Duplex or 2-Family Hs"/>
    <n v="2"/>
    <s v="West University Neighbors"/>
    <n v="4242033"/>
    <n v="876547"/>
    <m/>
    <m/>
    <s v="DEGENEAULT &amp; ANSLOW INC"/>
    <m/>
    <s v="1523 PATTERSON ST"/>
    <x v="10"/>
    <s v="Two to four units"/>
    <x v="1"/>
    <m/>
    <x v="1"/>
    <s v="Yes"/>
  </r>
  <r>
    <n v="5425"/>
    <x v="0"/>
    <n v="11"/>
    <n v="2336"/>
    <n v="1"/>
    <d v="2011-08-26T00:00:00"/>
    <s v="Apartment  5-19 Units"/>
    <n v="8"/>
    <s v="West University Neighbors"/>
    <n v="4242383"/>
    <n v="878774"/>
    <m/>
    <m/>
    <s v="HILYARD TOWNHOMES LLC"/>
    <m/>
    <s v="940 HILYARD ST"/>
    <x v="10"/>
    <s v="Five or more units"/>
    <x v="1"/>
    <m/>
    <x v="1"/>
    <s v="Yes"/>
  </r>
  <r>
    <n v="5426"/>
    <x v="0"/>
    <n v="11"/>
    <n v="2366"/>
    <n v="1"/>
    <d v="2011-08-26T00:00:00"/>
    <s v="Apartment  5-19 Units"/>
    <n v="5"/>
    <s v="West University Neighbors"/>
    <n v="4242302"/>
    <n v="878779"/>
    <m/>
    <m/>
    <s v="HILYARD TOWNHOMES LLC"/>
    <m/>
    <s v="943 HILYARD ALY"/>
    <x v="10"/>
    <s v="Five or more units"/>
    <x v="1"/>
    <m/>
    <x v="1"/>
    <s v="Yes"/>
  </r>
  <r>
    <n v="5427"/>
    <x v="0"/>
    <n v="11"/>
    <n v="3499"/>
    <n v="1"/>
    <d v="2011-08-30T00:00:00"/>
    <s v="Single Family Dwelling"/>
    <n v="1"/>
    <s v="Active Bethel Citizens"/>
    <n v="4211445"/>
    <n v="889765"/>
    <m/>
    <m/>
    <s v="HAYDEN HOMES LLC"/>
    <m/>
    <s v="1932 ADELMAN LP"/>
    <x v="10"/>
    <s v="Single-family detached"/>
    <x v="0"/>
    <m/>
    <x v="0"/>
    <m/>
  </r>
  <r>
    <n v="5428"/>
    <x v="0"/>
    <n v="11"/>
    <n v="4095"/>
    <n v="1"/>
    <d v="2011-08-30T00:00:00"/>
    <s v="Single Family Dwelling"/>
    <n v="1"/>
    <s v="Active Bethel Citizens"/>
    <n v="4212763"/>
    <n v="892393"/>
    <m/>
    <m/>
    <s v="SEERY JESSE"/>
    <m/>
    <s v="5510 TRIBUTE WAY"/>
    <x v="10"/>
    <s v="Single-family detached"/>
    <x v="0"/>
    <m/>
    <x v="0"/>
    <m/>
  </r>
  <r>
    <n v="5429"/>
    <x v="0"/>
    <n v="11"/>
    <n v="3966"/>
    <n v="1"/>
    <d v="2011-09-01T00:00:00"/>
    <s v="Duplex or 2-Family Hs"/>
    <n v="2"/>
    <s v="West University Neighbors"/>
    <n v="4242033"/>
    <n v="876504"/>
    <m/>
    <m/>
    <s v="ANSLOW &amp; DEGENEAULT"/>
    <m/>
    <s v="1545 PATTERSON ST"/>
    <x v="10"/>
    <s v="Two to four units"/>
    <x v="1"/>
    <m/>
    <x v="1"/>
    <s v="Yes"/>
  </r>
  <r>
    <n v="5430"/>
    <x v="0"/>
    <n v="11"/>
    <n v="4120"/>
    <n v="1"/>
    <d v="2011-09-06T00:00:00"/>
    <s v="Single Family Dwelling"/>
    <n v="1"/>
    <s v="Churchill Area Neighbors"/>
    <n v="4224044"/>
    <n v="868529"/>
    <m/>
    <m/>
    <s v="STONE BRIDGE HOMES NW LLC"/>
    <m/>
    <s v="3498 TIMBERBROOK WAY"/>
    <x v="10"/>
    <s v="Single-family detached"/>
    <x v="0"/>
    <m/>
    <x v="0"/>
    <m/>
  </r>
  <r>
    <n v="5431"/>
    <x v="0"/>
    <n v="11"/>
    <n v="4001"/>
    <n v="1"/>
    <d v="2011-09-07T00:00:00"/>
    <s v="Secondary Dwelling Unit"/>
    <n v="1"/>
    <s v="Far West Neighborhood Association"/>
    <n v="4231383"/>
    <n v="877722"/>
    <s v="Secondary Dwelling Unit"/>
    <m/>
    <s v="WOLFE ADRIAN"/>
    <m/>
    <s v="1323 GARFIELD ALY, Unit A"/>
    <x v="10"/>
    <s v="Single-family detached"/>
    <x v="0"/>
    <m/>
    <x v="0"/>
    <m/>
  </r>
  <r>
    <n v="5432"/>
    <x v="0"/>
    <n v="11"/>
    <n v="4056"/>
    <n v="1"/>
    <d v="2011-09-07T00:00:00"/>
    <s v="Single Family Dwelling"/>
    <n v="1"/>
    <s v="Cal Young Neighborhood Association"/>
    <n v="4243787"/>
    <n v="886510"/>
    <m/>
    <m/>
    <s v="BRUCE WIECHERT CUSTOM HOMES"/>
    <m/>
    <s v="755 OAKWAY RD"/>
    <x v="10"/>
    <s v="Single-family detached"/>
    <x v="0"/>
    <m/>
    <x v="0"/>
    <m/>
  </r>
  <r>
    <n v="5433"/>
    <x v="0"/>
    <n v="11"/>
    <n v="4057"/>
    <n v="1"/>
    <d v="2011-09-07T00:00:00"/>
    <s v="Single Family Dwelling"/>
    <n v="1"/>
    <s v="Cal Young Neighborhood Association"/>
    <n v="4243785"/>
    <n v="886457"/>
    <m/>
    <m/>
    <s v="BRUCE WIECHERT CUSTOM HOMES"/>
    <m/>
    <s v="745 OAKWAY RD"/>
    <x v="10"/>
    <s v="Single-family detached"/>
    <x v="0"/>
    <m/>
    <x v="0"/>
    <m/>
  </r>
  <r>
    <n v="5434"/>
    <x v="0"/>
    <n v="11"/>
    <n v="4396"/>
    <n v="1"/>
    <d v="2011-09-07T00:00:00"/>
    <s v="Mfg Home Park or Court"/>
    <n v="1"/>
    <s v="Northeast Neighbors"/>
    <n v="4241157"/>
    <n v="895776"/>
    <m/>
    <s v="Falconwood Village MHP"/>
    <s v="FALCONWOOD VILLAGE"/>
    <m/>
    <s v="1475 GREEN ACRES RD, Unit 102"/>
    <x v="10"/>
    <s v="Single-family detached"/>
    <x v="0"/>
    <m/>
    <x v="0"/>
    <m/>
  </r>
  <r>
    <n v="5435"/>
    <x v="0"/>
    <n v="11"/>
    <n v="4399"/>
    <n v="1"/>
    <d v="2011-09-07T00:00:00"/>
    <s v="Mfg Home Park or Court"/>
    <n v="1"/>
    <s v="Northeast Neighbors"/>
    <n v="4241157"/>
    <n v="895776"/>
    <m/>
    <s v="Falconwood Village MHP"/>
    <s v="FALCONWOOD VILLAGE"/>
    <m/>
    <s v="1475 GREEN ACRES RD, Unit 111"/>
    <x v="10"/>
    <s v="Single-family detached"/>
    <x v="0"/>
    <m/>
    <x v="0"/>
    <m/>
  </r>
  <r>
    <n v="5436"/>
    <x v="0"/>
    <n v="11"/>
    <n v="1936"/>
    <n v="1"/>
    <d v="2011-09-08T00:00:00"/>
    <s v="Apartment  1-4 Units"/>
    <n v="4"/>
    <s v="Far West Neighborhood Association"/>
    <n v="4231099"/>
    <n v="877108"/>
    <m/>
    <m/>
    <s v="WESTMORELAND VILLAGE LLC"/>
    <m/>
    <s v="2138 W 15TH CT"/>
    <x v="10"/>
    <s v="Two to four units"/>
    <x v="1"/>
    <m/>
    <x v="0"/>
    <m/>
  </r>
  <r>
    <n v="5437"/>
    <x v="0"/>
    <n v="11"/>
    <n v="1825"/>
    <n v="1"/>
    <d v="2011-09-12T00:00:00"/>
    <s v="Single Family Dwelling"/>
    <n v="1"/>
    <s v="Churchill Area Neighbors"/>
    <n v="4229807"/>
    <n v="869391"/>
    <m/>
    <m/>
    <s v="PATEL JAY"/>
    <m/>
    <s v="2482 BLACKTAIL DR"/>
    <x v="10"/>
    <s v="Single-family detached"/>
    <x v="0"/>
    <m/>
    <x v="0"/>
    <m/>
  </r>
  <r>
    <n v="5438"/>
    <x v="0"/>
    <n v="11"/>
    <n v="3459"/>
    <n v="1"/>
    <d v="2011-09-12T00:00:00"/>
    <s v="Duplex or 2-Family Hs"/>
    <n v="2"/>
    <s v="West University Neighbors"/>
    <n v="4241226"/>
    <n v="876486"/>
    <m/>
    <m/>
    <s v="HAWES GEORGE &amp; BORCHARDT JON"/>
    <m/>
    <s v="1551 MILL ST"/>
    <x v="10"/>
    <s v="Two to four units"/>
    <x v="1"/>
    <m/>
    <x v="1"/>
    <s v="Yes"/>
  </r>
  <r>
    <n v="5439"/>
    <x v="0"/>
    <n v="11"/>
    <n v="3460"/>
    <n v="1"/>
    <d v="2011-09-12T00:00:00"/>
    <s v="Single Family Dwelling"/>
    <n v="1"/>
    <s v="West University Neighbors"/>
    <n v="4241226"/>
    <n v="876486"/>
    <m/>
    <m/>
    <s v="HAWES GEORGE &amp; BORCHARDT JON"/>
    <m/>
    <s v="1551 MILL ST"/>
    <x v="10"/>
    <s v="Single-family detached"/>
    <x v="0"/>
    <m/>
    <x v="0"/>
    <s v="Yes"/>
  </r>
  <r>
    <n v="5440"/>
    <x v="0"/>
    <n v="11"/>
    <n v="3461"/>
    <n v="1"/>
    <d v="2011-09-12T00:00:00"/>
    <s v="Duplex or 2-Family Hs"/>
    <n v="2"/>
    <s v="West University Neighbors"/>
    <n v="4241226"/>
    <n v="876486"/>
    <m/>
    <m/>
    <s v="HAWES GEORGE &amp; BORCHARDT JON"/>
    <m/>
    <s v="1551 MILL ST"/>
    <x v="10"/>
    <s v="Two to four units"/>
    <x v="1"/>
    <m/>
    <x v="1"/>
    <s v="Yes"/>
  </r>
  <r>
    <n v="5441"/>
    <x v="0"/>
    <n v="11"/>
    <n v="3462"/>
    <n v="1"/>
    <d v="2011-09-12T00:00:00"/>
    <s v="Duplex or 2-Family Hs"/>
    <n v="2"/>
    <s v="West University Neighbors"/>
    <n v="4241226"/>
    <n v="876486"/>
    <m/>
    <m/>
    <s v="HAWES GEORGE &amp; BORCHARDT JON"/>
    <m/>
    <s v="1551 MILL ST"/>
    <x v="10"/>
    <s v="Two to four units"/>
    <x v="1"/>
    <m/>
    <x v="1"/>
    <s v="Yes"/>
  </r>
  <r>
    <n v="5442"/>
    <x v="0"/>
    <n v="11"/>
    <n v="3954"/>
    <n v="1"/>
    <d v="2011-09-12T00:00:00"/>
    <s v="Secondary Dwelling Unit"/>
    <n v="1"/>
    <s v="Far West Neighborhood Association"/>
    <n v="4229717"/>
    <n v="877357"/>
    <s v="Single Family Dwelling"/>
    <m/>
    <s v="VANDREEL LYDIA"/>
    <m/>
    <s v="1440 MCKINLEY CT, Unit A"/>
    <x v="10"/>
    <s v="Single-family detached"/>
    <x v="0"/>
    <s v="changed proposed BPR code from SFD to SDU"/>
    <x v="0"/>
    <m/>
  </r>
  <r>
    <n v="5443"/>
    <x v="0"/>
    <n v="11"/>
    <n v="4551"/>
    <n v="1"/>
    <d v="2011-09-14T00:00:00"/>
    <s v="Single Family Dwelling"/>
    <n v="1"/>
    <s v="Friendly Area Neighbors"/>
    <n v="4234751"/>
    <n v="871359"/>
    <m/>
    <m/>
    <s v="ROCK BUILDERS INC"/>
    <m/>
    <s v="1182 W 27TH PL"/>
    <x v="10"/>
    <s v="Single-family detached"/>
    <x v="0"/>
    <m/>
    <x v="0"/>
    <m/>
  </r>
  <r>
    <n v="5444"/>
    <x v="0"/>
    <n v="11"/>
    <n v="41"/>
    <n v="1"/>
    <d v="2011-09-16T00:00:00"/>
    <s v="Apartment  20+ Units"/>
    <n v="179"/>
    <s v="Harlow Neighbors"/>
    <n v="4250640"/>
    <n v="881670"/>
    <m/>
    <m/>
    <s v="CHASE CROSSING LLC"/>
    <m/>
    <s v="275 S GARDEN WAY"/>
    <x v="10"/>
    <s v="Five or more units"/>
    <x v="1"/>
    <m/>
    <x v="0"/>
    <m/>
  </r>
  <r>
    <n v="5445"/>
    <x v="0"/>
    <n v="11"/>
    <n v="1452"/>
    <n v="1"/>
    <d v="2011-09-22T00:00:00"/>
    <s v="Single Family Dwelling"/>
    <n v="1"/>
    <s v="Cal Young Neighborhood Association"/>
    <n v="4239884"/>
    <n v="888287"/>
    <m/>
    <m/>
    <s v="FUTURE B HOMES INC"/>
    <m/>
    <s v="1352 BRICKLEY RD"/>
    <x v="10"/>
    <s v="Single-family detached"/>
    <x v="0"/>
    <m/>
    <x v="0"/>
    <m/>
  </r>
  <r>
    <n v="5446"/>
    <x v="0"/>
    <n v="11"/>
    <n v="4298"/>
    <n v="1"/>
    <d v="2011-09-22T00:00:00"/>
    <s v="Single Family Dwelling"/>
    <n v="1"/>
    <s v="Crest Drive Citizens Association"/>
    <n v="4236267"/>
    <n v="869334"/>
    <m/>
    <m/>
    <s v="MASSEY MICHAEL &amp; ANITA"/>
    <m/>
    <s v="3150 STOREY BLVD"/>
    <x v="10"/>
    <s v="Single-family detached"/>
    <x v="0"/>
    <m/>
    <x v="0"/>
    <m/>
  </r>
  <r>
    <n v="5447"/>
    <x v="0"/>
    <n v="11"/>
    <n v="4504"/>
    <n v="1"/>
    <d v="2011-09-27T00:00:00"/>
    <s v="Single Family Dwelling"/>
    <n v="1"/>
    <s v="Active Bethel Citizens"/>
    <n v="4211485"/>
    <n v="889765"/>
    <m/>
    <m/>
    <s v="HAYDEN HOMES LLC"/>
    <m/>
    <s v="1922 ADELMAN LP"/>
    <x v="10"/>
    <s v="Single-family detached"/>
    <x v="0"/>
    <m/>
    <x v="0"/>
    <m/>
  </r>
  <r>
    <n v="5448"/>
    <x v="0"/>
    <n v="11"/>
    <n v="2971"/>
    <n v="1"/>
    <d v="2011-10-05T00:00:00"/>
    <s v="Single Family Dwelling"/>
    <n v="1"/>
    <s v="West University Neighbors"/>
    <n v="4241525"/>
    <n v="876942"/>
    <m/>
    <m/>
    <s v="LOOMIS GREG &amp; LESLIE"/>
    <m/>
    <s v="1432 FERRY ST"/>
    <x v="10"/>
    <s v="Single-family detached"/>
    <x v="0"/>
    <m/>
    <x v="0"/>
    <s v="Yes"/>
  </r>
  <r>
    <n v="5449"/>
    <x v="0"/>
    <n v="11"/>
    <n v="4750"/>
    <n v="1"/>
    <d v="2011-10-05T00:00:00"/>
    <s v="Single Family Dwelling"/>
    <n v="1"/>
    <s v="Active Bethel Citizens"/>
    <n v="4214667"/>
    <n v="885414"/>
    <m/>
    <m/>
    <s v="GREENBRIER LEVEL 3 PROPERTIE"/>
    <m/>
    <s v="549 RABER RD"/>
    <x v="10"/>
    <s v="Single-family detached"/>
    <x v="0"/>
    <m/>
    <x v="0"/>
    <m/>
  </r>
  <r>
    <n v="5450"/>
    <x v="0"/>
    <n v="11"/>
    <n v="4933"/>
    <n v="1"/>
    <d v="2011-10-10T00:00:00"/>
    <s v="Single Family Dwelling"/>
    <n v="1"/>
    <s v="Harlow Neighbors"/>
    <n v="4248506"/>
    <n v="891488"/>
    <m/>
    <m/>
    <s v="HEITMAN CUSTOM HOMES"/>
    <m/>
    <s v="1783 PROVINCIAL WAY"/>
    <x v="10"/>
    <s v="Single-family detached"/>
    <x v="0"/>
    <m/>
    <x v="0"/>
    <m/>
  </r>
  <r>
    <n v="5451"/>
    <x v="0"/>
    <n v="11"/>
    <n v="4548"/>
    <n v="1"/>
    <d v="2011-10-11T00:00:00"/>
    <s v="Single Family Dwelling"/>
    <n v="1"/>
    <s v="Amazon Neighbors Association"/>
    <n v="4245090"/>
    <n v="871043"/>
    <s v="Secondary Dwelling Unit"/>
    <m/>
    <s v="WOODKE NANCY"/>
    <m/>
    <s v="2735 EMERALD ST"/>
    <x v="10"/>
    <s v="Single-family detached"/>
    <x v="0"/>
    <s v="Need to count two here, a SFD and a SDU, so tallying in excel changed proposed du from 2 to 1 and added duplicate record. However, proposed du remains 2 in aptwin."/>
    <x v="0"/>
    <m/>
  </r>
  <r>
    <n v="5452"/>
    <x v="0"/>
    <n v="11"/>
    <n v="4548"/>
    <n v="1"/>
    <d v="2011-10-12T00:00:00"/>
    <s v="Secondary Dwelling Unit"/>
    <n v="1"/>
    <s v="Amazon Neighbors Association"/>
    <n v="4245090"/>
    <n v="871043"/>
    <s v="Secondary Dwelling Unit"/>
    <m/>
    <s v="WOODKE NANCY"/>
    <m/>
    <s v="2736 EMERALD ST"/>
    <x v="10"/>
    <s v="Single-family detached"/>
    <x v="0"/>
    <s v="Need to count two here, a SFD and a SDU SO THIS IS A DUPLICATE RECORD THAT I ADDED TO EXCEL ONLY AND MADE THE PROPOSED USE A SDU.."/>
    <x v="0"/>
    <m/>
  </r>
  <r>
    <n v="5453"/>
    <x v="0"/>
    <n v="11"/>
    <n v="2709"/>
    <n v="1"/>
    <d v="2011-10-13T00:00:00"/>
    <s v="Single Family Dwelling"/>
    <n v="1"/>
    <s v="Fairmount Neighbors"/>
    <n v="4248424"/>
    <n v="875328"/>
    <s v="Secondary Dwelling Unit"/>
    <m/>
    <s v="ALBERT EUGENE"/>
    <m/>
    <s v="363 SUNSET DR"/>
    <x v="10"/>
    <s v="Single-family detached"/>
    <x v="0"/>
    <s v="Need to count two here, a SFD and a SDU, so tallying in excel changed proposed du from 2 to 1 and added duplicate record. However, proposed du remains 2 in aptwin."/>
    <x v="0"/>
    <s v="Yes"/>
  </r>
  <r>
    <n v="5454"/>
    <x v="0"/>
    <n v="11"/>
    <n v="4923"/>
    <n v="1"/>
    <d v="2011-10-13T00:00:00"/>
    <s v="Single Family Dwelling"/>
    <n v="1"/>
    <s v="Active Bethel Citizens"/>
    <n v="4211491"/>
    <n v="889909"/>
    <m/>
    <m/>
    <s v="HAYDEN HOMES LLC"/>
    <m/>
    <s v="1911 ADELMAN LP"/>
    <x v="10"/>
    <s v="Single-family detached"/>
    <x v="0"/>
    <m/>
    <x v="0"/>
    <m/>
  </r>
  <r>
    <n v="5455"/>
    <x v="0"/>
    <n v="11"/>
    <n v="4973"/>
    <n v="1"/>
    <d v="2011-10-13T00:00:00"/>
    <s v="Single Family Dwelling"/>
    <n v="1"/>
    <s v="Active Bethel Citizens"/>
    <n v="4211377"/>
    <n v="890013"/>
    <m/>
    <m/>
    <s v="HAYDEN HOMES LLC"/>
    <m/>
    <s v="5838 AVALON ST"/>
    <x v="10"/>
    <s v="Single-family detached"/>
    <x v="0"/>
    <m/>
    <x v="0"/>
    <m/>
  </r>
  <r>
    <n v="5456"/>
    <x v="0"/>
    <n v="11"/>
    <n v="2709"/>
    <n v="1"/>
    <d v="2011-10-14T00:00:00"/>
    <s v="Secondary Dwelling Unit"/>
    <n v="1"/>
    <s v="Fairmount Neighbors"/>
    <n v="4248424"/>
    <n v="875328"/>
    <s v="Secondary Dwelling Unit"/>
    <m/>
    <s v="ALBERT EUGENE"/>
    <m/>
    <s v="364 SUNSET DR"/>
    <x v="10"/>
    <s v="Single-family detached"/>
    <x v="0"/>
    <s v="Need to count two here, a SFD and a SDU SO THIS IS A DUPLICATE RECORD THAT I ADDED TO EXCEL ONLY AND MADE THE PROPOSED USE A SDU.."/>
    <x v="0"/>
    <s v="Yes"/>
  </r>
  <r>
    <n v="5457"/>
    <x v="0"/>
    <n v="11"/>
    <n v="3917"/>
    <n v="1"/>
    <d v="2011-10-18T00:00:00"/>
    <s v="Secondary Dwelling Unit"/>
    <n v="1"/>
    <s v="Far West Neighborhood Association"/>
    <n v="4232553"/>
    <n v="875292"/>
    <m/>
    <m/>
    <s v="PEASE JOHN &amp; BEARD MARCY"/>
    <m/>
    <s v="1974 PIERCE ST, Unit A"/>
    <x v="10"/>
    <s v="Single-family detached"/>
    <x v="0"/>
    <m/>
    <x v="0"/>
    <m/>
  </r>
  <r>
    <n v="5458"/>
    <x v="0"/>
    <n v="10"/>
    <n v="2134"/>
    <n v="1"/>
    <d v="2011-10-24T00:00:00"/>
    <s v="Duplex or 2-Family Hs"/>
    <n v="2"/>
    <s v="Santa Clara Community Organization"/>
    <n v="4231471"/>
    <n v="898438"/>
    <m/>
    <m/>
    <s v="KNIGHTS DUANE"/>
    <m/>
    <s v="2620 GREEN VILLA LN"/>
    <x v="10"/>
    <s v="Two to four units"/>
    <x v="1"/>
    <m/>
    <x v="0"/>
    <m/>
  </r>
  <r>
    <n v="5459"/>
    <x v="0"/>
    <n v="11"/>
    <n v="5304"/>
    <n v="1"/>
    <d v="2011-10-31T00:00:00"/>
    <s v="Single Family Dwelling"/>
    <n v="1"/>
    <s v="Northeast Neighbors"/>
    <n v="4244641"/>
    <n v="899589"/>
    <m/>
    <m/>
    <s v="LAND LEE"/>
    <m/>
    <s v="3749 NORWICH AVE"/>
    <x v="10"/>
    <s v="Single-family detached"/>
    <x v="0"/>
    <m/>
    <x v="0"/>
    <m/>
  </r>
  <r>
    <n v="5460"/>
    <x v="0"/>
    <n v="11"/>
    <n v="4854"/>
    <n v="1"/>
    <d v="2011-11-04T00:00:00"/>
    <s v="Single Family Dwelling"/>
    <n v="1"/>
    <s v="Churchill Area Neighbors"/>
    <n v="4227094"/>
    <n v="871053"/>
    <m/>
    <m/>
    <s v="WALTERS JUDY"/>
    <m/>
    <s v="3327 VIDERA DR"/>
    <x v="10"/>
    <s v="Single-family detached"/>
    <x v="0"/>
    <m/>
    <x v="0"/>
    <m/>
  </r>
  <r>
    <n v="5461"/>
    <x v="0"/>
    <n v="11"/>
    <n v="5415"/>
    <n v="1"/>
    <d v="2011-11-09T00:00:00"/>
    <s v="Single Family Dwelling"/>
    <n v="1"/>
    <s v="Harlow Neighbors"/>
    <n v="4248441"/>
    <n v="891519"/>
    <m/>
    <m/>
    <s v="HEITMAN CUSTOM HOMES"/>
    <m/>
    <s v="1796 PROVINCIAL WAY"/>
    <x v="10"/>
    <s v="Single-family detached"/>
    <x v="0"/>
    <m/>
    <x v="0"/>
    <m/>
  </r>
  <r>
    <n v="5462"/>
    <x v="0"/>
    <n v="11"/>
    <n v="5435"/>
    <n v="1"/>
    <d v="2011-11-09T00:00:00"/>
    <s v="Single Family Dwelling"/>
    <n v="1"/>
    <s v="Santa Clara Community Organization"/>
    <n v="4228838"/>
    <n v="907493"/>
    <m/>
    <m/>
    <s v="RIDGEWOOD CONSTRUCTION"/>
    <m/>
    <s v="144 CALUMET AVE"/>
    <x v="10"/>
    <s v="Single-family detached"/>
    <x v="0"/>
    <m/>
    <x v="0"/>
    <m/>
  </r>
  <r>
    <n v="5463"/>
    <x v="0"/>
    <n v="11"/>
    <n v="5485"/>
    <n v="1"/>
    <d v="2011-11-14T00:00:00"/>
    <s v="Single Family Dwelling"/>
    <n v="1"/>
    <s v="Active Bethel Citizens"/>
    <n v="4215784"/>
    <n v="886991"/>
    <m/>
    <m/>
    <s v="FRIAS PAMELA E"/>
    <m/>
    <s v="4950 ROYAL AVE"/>
    <x v="10"/>
    <s v="Single-family detached"/>
    <x v="0"/>
    <m/>
    <x v="0"/>
    <m/>
  </r>
  <r>
    <n v="5464"/>
    <x v="0"/>
    <n v="11"/>
    <n v="5817"/>
    <n v="1"/>
    <d v="2011-11-18T00:00:00"/>
    <s v="Mfg Home Park or Court"/>
    <n v="1"/>
    <s v="Northeast Neighbors"/>
    <n v="4241157"/>
    <n v="895776"/>
    <m/>
    <m/>
    <s v="MHC FALCON WOOD VILLAGE LLC"/>
    <m/>
    <s v="1475 GREEN ACRES RD, Unit 120"/>
    <x v="10"/>
    <s v="Single-family detached"/>
    <x v="0"/>
    <m/>
    <x v="0"/>
    <m/>
  </r>
  <r>
    <n v="5465"/>
    <x v="0"/>
    <n v="11"/>
    <n v="5818"/>
    <n v="1"/>
    <d v="2011-11-18T00:00:00"/>
    <s v="Mfg Home Park or Court"/>
    <n v="1"/>
    <s v="Northeast Neighbors"/>
    <n v="4241157"/>
    <n v="895776"/>
    <m/>
    <m/>
    <s v="MHC FALCON WOOD VILLAGE LLC"/>
    <m/>
    <s v="1475 GREEN ACRES RD, Unit 118"/>
    <x v="10"/>
    <s v="Single-family detached"/>
    <x v="0"/>
    <m/>
    <x v="0"/>
    <m/>
  </r>
  <r>
    <n v="5466"/>
    <x v="0"/>
    <n v="11"/>
    <n v="5822"/>
    <n v="1"/>
    <d v="2011-11-29T00:00:00"/>
    <s v="Single Family Dwelling"/>
    <n v="1"/>
    <s v="Active Bethel Citizens"/>
    <n v="4212481"/>
    <n v="892400"/>
    <m/>
    <m/>
    <s v="PREMIER ENTERPRISES LLC"/>
    <m/>
    <s v="5568 TRIBUTE WAY"/>
    <x v="10"/>
    <s v="Single-family detached"/>
    <x v="0"/>
    <m/>
    <x v="0"/>
    <m/>
  </r>
  <r>
    <n v="5467"/>
    <x v="0"/>
    <n v="11"/>
    <n v="5823"/>
    <n v="1"/>
    <d v="2011-11-29T00:00:00"/>
    <s v="Single Family Dwelling"/>
    <n v="1"/>
    <s v="Active Bethel Citizens"/>
    <n v="4212721"/>
    <n v="892395"/>
    <m/>
    <m/>
    <s v="PREMIER ENTERPRISES LLC"/>
    <m/>
    <s v="5518 TRIBUTE WAY"/>
    <x v="10"/>
    <s v="Single-family detached"/>
    <x v="0"/>
    <m/>
    <x v="0"/>
    <m/>
  </r>
  <r>
    <n v="5468"/>
    <x v="0"/>
    <n v="11"/>
    <n v="4422"/>
    <n v="1"/>
    <d v="2011-12-02T00:00:00"/>
    <s v="Apartment  1-4 Units"/>
    <n v="4"/>
    <s v="Far West Neighborhood Association"/>
    <n v="4231136"/>
    <n v="877015"/>
    <m/>
    <m/>
    <s v="WESTMORELAND VILLAGE LLC"/>
    <m/>
    <s v="2139 W 16TH CT"/>
    <x v="10"/>
    <s v="Two to four units"/>
    <x v="1"/>
    <m/>
    <x v="0"/>
    <m/>
  </r>
  <r>
    <n v="5469"/>
    <x v="0"/>
    <n v="11"/>
    <n v="5979"/>
    <n v="1"/>
    <d v="2011-12-12T00:00:00"/>
    <s v="Single Family Dwelling"/>
    <n v="1"/>
    <s v="Active Bethel Citizens"/>
    <n v="4219767"/>
    <n v="890044"/>
    <m/>
    <m/>
    <s v="PETERSON TIM M"/>
    <m/>
    <s v="4320 CATALINA ST"/>
    <x v="10"/>
    <s v="Single-family detached"/>
    <x v="0"/>
    <m/>
    <x v="0"/>
    <m/>
  </r>
  <r>
    <n v="5470"/>
    <x v="0"/>
    <n v="11"/>
    <n v="1275"/>
    <n v="1"/>
    <d v="2011-12-13T00:00:00"/>
    <s v="Apartment  5-19 Units"/>
    <n v="8"/>
    <s v="Friendly Area Neighbors"/>
    <n v="4239899"/>
    <n v="875322"/>
    <m/>
    <m/>
    <s v="DELYLA II LLC"/>
    <m/>
    <s v="1864 OAK ST"/>
    <x v="10"/>
    <s v="Five or more units"/>
    <x v="1"/>
    <m/>
    <x v="0"/>
    <m/>
  </r>
  <r>
    <n v="5471"/>
    <x v="0"/>
    <n v="11"/>
    <n v="3588"/>
    <n v="1"/>
    <d v="2011-12-14T00:00:00"/>
    <s v="Apartment  5-19 Units"/>
    <n v="4"/>
    <s v="Whiteaker Community Council"/>
    <n v="4235351"/>
    <n v="880215"/>
    <m/>
    <m/>
    <s v="VLAICU ALEX"/>
    <m/>
    <s v="1095 W 7TH AVE"/>
    <x v="10"/>
    <s v="Two to four units"/>
    <x v="1"/>
    <s v="Change proposed use code from 5-19 units to 1-4 units?"/>
    <x v="0"/>
    <m/>
  </r>
  <r>
    <n v="5472"/>
    <x v="0"/>
    <n v="11"/>
    <n v="5972"/>
    <n v="1"/>
    <d v="2011-12-19T00:00:00"/>
    <s v="Single Family Dwelling"/>
    <n v="1"/>
    <s v="Santa Clara Community Organization"/>
    <n v="4231477"/>
    <n v="907029"/>
    <m/>
    <m/>
    <s v="KONOLD GARY"/>
    <m/>
    <s v="651 WATSON DR"/>
    <x v="10"/>
    <s v="Single-family detached"/>
    <x v="0"/>
    <m/>
    <x v="0"/>
    <m/>
  </r>
  <r>
    <n v="5473"/>
    <x v="0"/>
    <n v="11"/>
    <n v="6377"/>
    <n v="1"/>
    <d v="2011-12-28T00:00:00"/>
    <s v="Single Family Dwelling"/>
    <n v="1"/>
    <s v="Active Bethel Citizens"/>
    <n v="4211526"/>
    <n v="889761"/>
    <m/>
    <m/>
    <s v="HAYDEN HOMES LLC"/>
    <m/>
    <s v="1912 ADELMAN LP"/>
    <x v="10"/>
    <s v="Single-family detached"/>
    <x v="0"/>
    <m/>
    <x v="0"/>
    <m/>
  </r>
  <r>
    <n v="5474"/>
    <x v="0"/>
    <n v="11"/>
    <n v="3708"/>
    <n v="1"/>
    <d v="2011-12-29T00:00:00"/>
    <s v="Duplex or 2-Family Hs"/>
    <n v="2"/>
    <s v="South University Neighborhood Association"/>
    <n v="4242714"/>
    <n v="875000"/>
    <m/>
    <m/>
    <s v="BUTLER PAUL B &amp; AUDREY T"/>
    <m/>
    <s v="772 E 19TH AVE"/>
    <x v="10"/>
    <s v="Two to four units"/>
    <x v="1"/>
    <s v="changed proposed BPR code from SFD to duplex"/>
    <x v="1"/>
    <s v="Yes"/>
  </r>
  <r>
    <n v="5475"/>
    <x v="0"/>
    <n v="11"/>
    <n v="6378"/>
    <n v="1"/>
    <d v="2012-01-05T00:00:00"/>
    <s v="Single Family Dwelling"/>
    <n v="1"/>
    <s v="Active Bethel Citizens"/>
    <n v="4214666"/>
    <n v="885360"/>
    <m/>
    <m/>
    <s v="GREENBRIER LEVEL 3 PROPERTIE"/>
    <m/>
    <s v="527 RABER RD"/>
    <x v="11"/>
    <s v="Single-family detached"/>
    <x v="0"/>
    <m/>
    <x v="0"/>
    <m/>
  </r>
  <r>
    <n v="5476"/>
    <x v="0"/>
    <n v="11"/>
    <n v="6380"/>
    <n v="1"/>
    <d v="2012-01-05T00:00:00"/>
    <s v="Single Family Dwelling"/>
    <n v="1"/>
    <s v="Active Bethel Citizens"/>
    <n v="4214435"/>
    <n v="885122"/>
    <m/>
    <m/>
    <s v="GREENBRIER LEVEL 3 PROPERTIE"/>
    <m/>
    <s v="5458 PRANZ PL"/>
    <x v="11"/>
    <s v="Single-family detached"/>
    <x v="0"/>
    <m/>
    <x v="0"/>
    <m/>
  </r>
  <r>
    <n v="5477"/>
    <x v="0"/>
    <n v="11"/>
    <n v="6157"/>
    <n v="1"/>
    <d v="2012-01-09T00:00:00"/>
    <s v="Single Family Dwelling"/>
    <n v="1"/>
    <s v="Churchill Area Neighbors"/>
    <n v="4225922"/>
    <n v="869669"/>
    <m/>
    <m/>
    <s v="BERGBY BRUCE"/>
    <m/>
    <s v="3041 DEERBRUSH WAY"/>
    <x v="11"/>
    <s v="Single-family detached"/>
    <x v="0"/>
    <m/>
    <x v="0"/>
    <m/>
  </r>
  <r>
    <n v="5478"/>
    <x v="0"/>
    <n v="11"/>
    <n v="6713"/>
    <n v="1"/>
    <d v="2012-01-12T00:00:00"/>
    <s v="Single Family Dwelling"/>
    <n v="1"/>
    <s v="Cal Young Neighborhood Association"/>
    <n v="4239879"/>
    <n v="888376"/>
    <m/>
    <m/>
    <s v="FUTURE B HOMES INC"/>
    <m/>
    <s v="1346 BRICKLEY RD"/>
    <x v="11"/>
    <s v="Single-family detached"/>
    <x v="0"/>
    <m/>
    <x v="0"/>
    <m/>
  </r>
  <r>
    <n v="5479"/>
    <x v="0"/>
    <n v="11"/>
    <n v="6641"/>
    <n v="1"/>
    <d v="2012-01-13T00:00:00"/>
    <s v="Mfg Home - Not in a Park"/>
    <n v="1"/>
    <s v="Far West Neighborhood Association"/>
    <n v="4232854"/>
    <n v="874479"/>
    <m/>
    <m/>
    <s v="KERSEY GERALD"/>
    <m/>
    <s v="2090 CHAMBERS ST"/>
    <x v="11"/>
    <s v="Single-family detached"/>
    <x v="0"/>
    <m/>
    <x v="0"/>
    <m/>
  </r>
  <r>
    <n v="5480"/>
    <x v="0"/>
    <n v="11"/>
    <n v="6483"/>
    <n v="1"/>
    <d v="2012-01-17T00:00:00"/>
    <s v="Single Family Dwelling"/>
    <n v="1"/>
    <s v="Harlow Neighbors"/>
    <n v="4248486"/>
    <n v="890950"/>
    <m/>
    <m/>
    <s v="HEITMAN CUSTOM HOMES"/>
    <m/>
    <s v="3084 KINGS WEST ST"/>
    <x v="11"/>
    <s v="Single-family detached"/>
    <x v="0"/>
    <m/>
    <x v="0"/>
    <m/>
  </r>
  <r>
    <n v="5481"/>
    <x v="0"/>
    <n v="12"/>
    <n v="70"/>
    <n v="1"/>
    <d v="2012-01-25T00:00:00"/>
    <s v="Single Family Dwelling"/>
    <n v="1"/>
    <s v="Santa Clara Community Organization"/>
    <n v="4231496"/>
    <n v="907458"/>
    <m/>
    <m/>
    <s v="HOMEBUILDERS CONSTRUCTION COMPANY"/>
    <m/>
    <s v="4469 WENDOVER ST"/>
    <x v="11"/>
    <s v="Single-family detached"/>
    <x v="0"/>
    <m/>
    <x v="0"/>
    <m/>
  </r>
  <r>
    <n v="5482"/>
    <x v="0"/>
    <n v="12"/>
    <n v="238"/>
    <n v="1"/>
    <d v="2012-01-30T00:00:00"/>
    <s v="Mfg Home Park or Court"/>
    <n v="1"/>
    <s v="Trainsong Neighbors"/>
    <n v="4231618"/>
    <n v="883993"/>
    <m/>
    <m/>
    <s v="ST VINCENT DE PAUL SOCIETY L"/>
    <m/>
    <s v="120 N GARFIELD ST, Unit 12"/>
    <x v="11"/>
    <s v="Single-family detached"/>
    <x v="0"/>
    <m/>
    <x v="0"/>
    <m/>
  </r>
  <r>
    <n v="5483"/>
    <x v="0"/>
    <n v="12"/>
    <n v="240"/>
    <n v="1"/>
    <d v="2012-01-30T00:00:00"/>
    <s v="Mfg Home Park or Court"/>
    <n v="1"/>
    <s v="Trainsong Neighbors"/>
    <n v="4231618"/>
    <n v="883993"/>
    <m/>
    <m/>
    <s v="ST VINCENT DE PAUL SOCIETY L"/>
    <m/>
    <s v="120 N GARFIELD ST, Unit 16"/>
    <x v="11"/>
    <s v="Single-family detached"/>
    <x v="0"/>
    <m/>
    <x v="0"/>
    <m/>
  </r>
  <r>
    <n v="5484"/>
    <x v="0"/>
    <n v="12"/>
    <n v="241"/>
    <n v="1"/>
    <d v="2012-01-30T00:00:00"/>
    <s v="Mfg Home Park or Court"/>
    <n v="1"/>
    <s v="Trainsong Neighbors"/>
    <n v="4231618"/>
    <n v="883993"/>
    <m/>
    <m/>
    <s v="ST VINCENT DE PAUL SOCIETY L"/>
    <m/>
    <s v="120 N GARFIELD ST, Unit 19"/>
    <x v="11"/>
    <s v="Single-family detached"/>
    <x v="0"/>
    <m/>
    <x v="0"/>
    <m/>
  </r>
  <r>
    <n v="5485"/>
    <x v="0"/>
    <n v="11"/>
    <n v="5412"/>
    <n v="1"/>
    <d v="2012-02-02T00:00:00"/>
    <s v="Secondary Dwelling Unit"/>
    <n v="1"/>
    <s v="Amazon Neighbors Association"/>
    <n v="4243578"/>
    <n v="871036"/>
    <s v="Single Family Dwelling"/>
    <m/>
    <s v="CARNEY MICHAEL &amp; PETERSON ANNE"/>
    <m/>
    <s v="2745 POTTER ALY, Unit A"/>
    <x v="11"/>
    <s v="Single-family detached"/>
    <x v="0"/>
    <s v="changed proposed BPR code from SFD to SDU"/>
    <x v="0"/>
    <m/>
  </r>
  <r>
    <n v="5486"/>
    <x v="0"/>
    <n v="11"/>
    <n v="3997"/>
    <n v="1"/>
    <d v="2012-02-06T00:00:00"/>
    <s v="Apartment  5-19 Units"/>
    <n v="10"/>
    <s v="Harlow Neighbors"/>
    <n v="4246200"/>
    <n v="888686"/>
    <m/>
    <m/>
    <s v="HAMMER JOHN - OBSOLETE 10"/>
    <m/>
    <s v="1221 COBURG RD"/>
    <x v="11"/>
    <s v="Five or more units"/>
    <x v="1"/>
    <m/>
    <x v="0"/>
    <m/>
  </r>
  <r>
    <n v="5487"/>
    <x v="0"/>
    <n v="11"/>
    <n v="3998"/>
    <n v="1"/>
    <d v="2012-02-06T00:00:00"/>
    <s v="Apartment  1-4 Units"/>
    <n v="4"/>
    <s v="Harlow Neighbors"/>
    <n v="4246243"/>
    <n v="888800"/>
    <m/>
    <m/>
    <s v="HAMMER JOHN - OBSOLETE 11"/>
    <m/>
    <s v="1225 COBURG RD"/>
    <x v="11"/>
    <s v="Two to four units"/>
    <x v="1"/>
    <m/>
    <x v="0"/>
    <m/>
  </r>
  <r>
    <n v="5488"/>
    <x v="0"/>
    <n v="11"/>
    <n v="3999"/>
    <n v="1"/>
    <d v="2012-02-06T00:00:00"/>
    <s v="Apartment  5-19 Units"/>
    <n v="6"/>
    <s v="Harlow Neighbors"/>
    <n v="4246186"/>
    <n v="888788"/>
    <m/>
    <m/>
    <s v="HAMMER JOHN - OBSOLETE 10"/>
    <s v="TRICKEY RICHARD A"/>
    <s v="1227 COBURG RD"/>
    <x v="11"/>
    <s v="Five or more units"/>
    <x v="1"/>
    <m/>
    <x v="0"/>
    <m/>
  </r>
  <r>
    <n v="5489"/>
    <x v="0"/>
    <n v="11"/>
    <n v="1934"/>
    <n v="1"/>
    <d v="2012-02-07T00:00:00"/>
    <s v="Apartment  1-4 Units"/>
    <n v="4"/>
    <s v="Far West Neighborhood Association"/>
    <n v="4231435"/>
    <n v="876151"/>
    <m/>
    <m/>
    <s v="WESTMORELAND VILLAGE LLC"/>
    <m/>
    <s v="2062 W 17TH AVE"/>
    <x v="11"/>
    <s v="Two to four units"/>
    <x v="1"/>
    <m/>
    <x v="0"/>
    <m/>
  </r>
  <r>
    <n v="5490"/>
    <x v="0"/>
    <n v="11"/>
    <n v="6575"/>
    <n v="1"/>
    <d v="2012-02-07T00:00:00"/>
    <s v="Single Family Dwelling"/>
    <n v="1"/>
    <s v="Active Bethel Citizens"/>
    <n v="4210860"/>
    <n v="890042"/>
    <m/>
    <m/>
    <s v="HAYDEN HOMES LLC"/>
    <m/>
    <s v="5902 AVALON ST"/>
    <x v="11"/>
    <s v="Single-family detached"/>
    <x v="0"/>
    <m/>
    <x v="0"/>
    <m/>
  </r>
  <r>
    <n v="5491"/>
    <x v="0"/>
    <n v="12"/>
    <n v="317"/>
    <n v="1"/>
    <d v="2012-02-14T00:00:00"/>
    <s v="Single Family Dwelling"/>
    <n v="1"/>
    <s v="Crest Drive Citizens Association"/>
    <n v="4236950"/>
    <n v="870745"/>
    <m/>
    <m/>
    <s v="UNNO MARK &amp; MEGUMI"/>
    <m/>
    <s v="2841 MADISON ST"/>
    <x v="11"/>
    <s v="Single-family detached"/>
    <x v="0"/>
    <m/>
    <x v="0"/>
    <m/>
  </r>
  <r>
    <n v="5492"/>
    <x v="0"/>
    <n v="11"/>
    <n v="103"/>
    <n v="1"/>
    <d v="2012-02-15T00:00:00"/>
    <s v="Single Family Dwelling"/>
    <n v="1"/>
    <s v="River Road Community Organization"/>
    <n v="4227407"/>
    <n v="890005"/>
    <m/>
    <m/>
    <s v="KNODE KEVIN"/>
    <m/>
    <s v="742 ROSSMORE ST"/>
    <x v="11"/>
    <s v="Single-family detached"/>
    <x v="0"/>
    <m/>
    <x v="0"/>
    <m/>
  </r>
  <r>
    <n v="5493"/>
    <x v="0"/>
    <n v="12"/>
    <n v="488"/>
    <n v="1"/>
    <d v="2012-02-15T00:00:00"/>
    <s v="Single Family Dwelling"/>
    <n v="1"/>
    <s v="Santa Clara Community Organization"/>
    <n v="4231487"/>
    <n v="907407"/>
    <m/>
    <m/>
    <s v="GANSEN CONSTRUCTION"/>
    <m/>
    <s v="4457 WENDOVER ST"/>
    <x v="11"/>
    <s v="Single-family detached"/>
    <x v="0"/>
    <m/>
    <x v="0"/>
    <m/>
  </r>
  <r>
    <n v="5494"/>
    <x v="0"/>
    <n v="12"/>
    <n v="449"/>
    <n v="1"/>
    <d v="2012-02-16T00:00:00"/>
    <s v="Single Family Dwelling"/>
    <n v="1"/>
    <s v="Active Bethel Citizens"/>
    <n v="4217531"/>
    <n v="888134"/>
    <m/>
    <m/>
    <s v="GRASSAUER MARC"/>
    <m/>
    <s v="1016 GAS LAMP ST"/>
    <x v="11"/>
    <s v="Single-family detached"/>
    <x v="0"/>
    <m/>
    <x v="0"/>
    <m/>
  </r>
  <r>
    <n v="5495"/>
    <x v="0"/>
    <n v="11"/>
    <n v="1447"/>
    <n v="1"/>
    <d v="2012-02-23T00:00:00"/>
    <s v="Condo, Row or Townhouse"/>
    <n v="3"/>
    <s v="South University Neighborhood Association"/>
    <n v="4244825"/>
    <n v="874798"/>
    <m/>
    <m/>
    <s v="DORENA PROPERTIES LLC"/>
    <m/>
    <s v="1940 EMERALD ALY"/>
    <x v="11"/>
    <s v="Single-family attached"/>
    <x v="1"/>
    <m/>
    <x v="1"/>
    <s v="Yes"/>
  </r>
  <r>
    <n v="5496"/>
    <x v="0"/>
    <n v="11"/>
    <n v="6637"/>
    <n v="1"/>
    <d v="2012-02-23T00:00:00"/>
    <s v="Mfg Home Park or Court"/>
    <n v="1"/>
    <s v="Harlow Neighbors"/>
    <n v="4250721"/>
    <n v="888342"/>
    <m/>
    <m/>
    <s v="CAMELOT BABCOCK LLC"/>
    <m/>
    <s v="1200 SHERATON DR, Unit 1"/>
    <x v="11"/>
    <s v="Single-family detached"/>
    <x v="0"/>
    <m/>
    <x v="0"/>
    <m/>
  </r>
  <r>
    <n v="5497"/>
    <x v="0"/>
    <n v="12"/>
    <n v="322"/>
    <n v="1"/>
    <d v="2012-02-29T00:00:00"/>
    <s v="Duplex or 2-Family Hs"/>
    <n v="2"/>
    <s v="Friendly Area Neighbors"/>
    <n v="4239688"/>
    <n v="875074"/>
    <m/>
    <m/>
    <s v="ROSEBUD LLC"/>
    <m/>
    <s v="32 E 19TH AVE"/>
    <x v="11"/>
    <s v="Two to four units"/>
    <x v="1"/>
    <m/>
    <x v="0"/>
    <m/>
  </r>
  <r>
    <n v="5498"/>
    <x v="0"/>
    <n v="12"/>
    <n v="874"/>
    <n v="1"/>
    <d v="2012-03-06T00:00:00"/>
    <s v="Single Family Dwelling"/>
    <n v="1"/>
    <s v="Active Bethel Citizens"/>
    <n v="4212522"/>
    <n v="892398"/>
    <m/>
    <m/>
    <s v="SEERY JESSE"/>
    <m/>
    <s v="5558 TRIBUTE WAY"/>
    <x v="11"/>
    <s v="Single-family detached"/>
    <x v="0"/>
    <m/>
    <x v="0"/>
    <m/>
  </r>
  <r>
    <n v="5499"/>
    <x v="0"/>
    <n v="12"/>
    <n v="979"/>
    <n v="1"/>
    <d v="2012-03-09T00:00:00"/>
    <s v="Single Family Dwelling"/>
    <n v="1"/>
    <s v="Amazon Neighbors Association"/>
    <n v="4242775"/>
    <n v="871775"/>
    <m/>
    <m/>
    <s v="LABRANCH JON &amp; BEEGHLY JANE"/>
    <m/>
    <s v="2625 ALDER ST"/>
    <x v="11"/>
    <s v="Single-family detached"/>
    <x v="0"/>
    <m/>
    <x v="0"/>
    <m/>
  </r>
  <r>
    <n v="5500"/>
    <x v="0"/>
    <n v="11"/>
    <n v="5122"/>
    <n v="1"/>
    <d v="2012-03-12T00:00:00"/>
    <s v="Condo, Row or Townhouse"/>
    <n v="4"/>
    <s v="West University Neighbors"/>
    <n v="4240737"/>
    <n v="877300"/>
    <m/>
    <m/>
    <s v="DELYLA LLC"/>
    <m/>
    <s v="1354 HIGH ST"/>
    <x v="11"/>
    <s v="Single-family attached"/>
    <x v="1"/>
    <m/>
    <x v="1"/>
    <s v="Yes"/>
  </r>
  <r>
    <n v="5501"/>
    <x v="0"/>
    <n v="12"/>
    <n v="576"/>
    <n v="1"/>
    <d v="2012-03-15T00:00:00"/>
    <s v="Single Family Dwelling"/>
    <n v="1"/>
    <s v="Churchill Area Neighbors"/>
    <n v="4223735"/>
    <n v="869925"/>
    <m/>
    <m/>
    <s v="MELDRUM GARTH"/>
    <m/>
    <s v="3963 LOS ALTOS LN"/>
    <x v="11"/>
    <s v="Single-family detached"/>
    <x v="0"/>
    <m/>
    <x v="0"/>
    <m/>
  </r>
  <r>
    <n v="5502"/>
    <x v="0"/>
    <n v="10"/>
    <n v="4899"/>
    <n v="1"/>
    <d v="2012-03-16T00:00:00"/>
    <s v="Mfg Home - Not in a Park"/>
    <n v="1"/>
    <s v="Industrial Corridor Community Organization"/>
    <n v="4219578"/>
    <n v="902494"/>
    <m/>
    <m/>
    <s v="SAPP DON"/>
    <m/>
    <s v="29843 CLEO AVE"/>
    <x v="11"/>
    <s v="Single-family detached"/>
    <x v="0"/>
    <m/>
    <x v="0"/>
    <m/>
  </r>
  <r>
    <n v="5503"/>
    <x v="0"/>
    <n v="12"/>
    <n v="1008"/>
    <n v="1"/>
    <d v="2012-03-16T00:00:00"/>
    <s v="Single Family Dwelling"/>
    <n v="1"/>
    <s v="Santa Clara Community Organization"/>
    <n v="4231346"/>
    <n v="907410"/>
    <m/>
    <m/>
    <s v="NORDIC HOMES &amp; CONSTRUCTION"/>
    <m/>
    <s v="4452 WENDOVER ST"/>
    <x v="11"/>
    <s v="Single-family detached"/>
    <x v="0"/>
    <m/>
    <x v="0"/>
    <m/>
  </r>
  <r>
    <n v="5504"/>
    <x v="0"/>
    <n v="12"/>
    <n v="739"/>
    <n v="1"/>
    <d v="2012-03-20T00:00:00"/>
    <s v="Duplex or 2-Family Hs"/>
    <n v="2"/>
    <s v="Friendly Area Neighbors"/>
    <n v="4240495"/>
    <n v="871563"/>
    <m/>
    <m/>
    <s v="ANSLOW &amp; DEGENEAULT"/>
    <m/>
    <s v="141 E 27TH AVE"/>
    <x v="11"/>
    <s v="Two to four units"/>
    <x v="1"/>
    <m/>
    <x v="0"/>
    <m/>
  </r>
  <r>
    <n v="5505"/>
    <x v="0"/>
    <n v="12"/>
    <n v="784"/>
    <n v="1"/>
    <d v="2012-03-20T00:00:00"/>
    <s v="Single Family Dwelling"/>
    <n v="1"/>
    <s v="Northeast Neighbors"/>
    <n v="4243916"/>
    <n v="899068"/>
    <m/>
    <m/>
    <s v="HEITMAN CUSTOM HOMES"/>
    <m/>
    <s v="3620 WALTON LN"/>
    <x v="11"/>
    <s v="Single-family detached"/>
    <x v="0"/>
    <m/>
    <x v="0"/>
    <m/>
  </r>
  <r>
    <n v="5506"/>
    <x v="0"/>
    <n v="12"/>
    <n v="743"/>
    <n v="1"/>
    <d v="2012-03-23T00:00:00"/>
    <s v="Single Family Dwelling"/>
    <n v="1"/>
    <s v="Santa Clara Community Organization"/>
    <n v="4231007"/>
    <n v="903706"/>
    <m/>
    <m/>
    <s v="HABITAT FOR HUMANITY"/>
    <m/>
    <s v="3662 YOGI WAY"/>
    <x v="11"/>
    <s v="Single-family detached"/>
    <x v="0"/>
    <m/>
    <x v="0"/>
    <m/>
  </r>
  <r>
    <n v="5507"/>
    <x v="0"/>
    <n v="12"/>
    <n v="1044"/>
    <n v="1"/>
    <d v="2012-03-26T00:00:00"/>
    <s v="Secondary Dwelling Unit"/>
    <n v="1"/>
    <s v="Southeast Neighbors"/>
    <n v="4240390"/>
    <n v="870312"/>
    <s v="Secondary Dwelling Unit"/>
    <m/>
    <s v="FAULK KENNETH J"/>
    <m/>
    <s v="2920 PEARL ST, Unit A"/>
    <x v="11"/>
    <s v="Single-family detached"/>
    <x v="0"/>
    <m/>
    <x v="0"/>
    <m/>
  </r>
  <r>
    <n v="5508"/>
    <x v="0"/>
    <n v="12"/>
    <n v="1058"/>
    <n v="1"/>
    <d v="2012-03-26T00:00:00"/>
    <s v="Single Family Dwelling"/>
    <n v="1"/>
    <s v="Churchill Area Neighbors"/>
    <n v="4224339"/>
    <n v="868534"/>
    <m/>
    <m/>
    <s v="STONE BRIDGE HOMES NW LLC"/>
    <m/>
    <s v="3468 VISTA HEIGHTS LN"/>
    <x v="11"/>
    <s v="Single-family detached"/>
    <x v="0"/>
    <m/>
    <x v="0"/>
    <m/>
  </r>
  <r>
    <n v="5509"/>
    <x v="0"/>
    <n v="12"/>
    <n v="1060"/>
    <n v="1"/>
    <d v="2012-03-28T00:00:00"/>
    <s v="Single Family Dwelling"/>
    <n v="1"/>
    <s v="Churchill Area Neighbors"/>
    <n v="4224378"/>
    <n v="868742"/>
    <m/>
    <s v="Stone Bridge Homes NW"/>
    <s v="STONE BRIDGE HOMES NW LLC"/>
    <m/>
    <s v="3427 VISTA HEIGHTS LN"/>
    <x v="11"/>
    <s v="Single-family detached"/>
    <x v="0"/>
    <m/>
    <x v="0"/>
    <m/>
  </r>
  <r>
    <n v="5510"/>
    <x v="0"/>
    <n v="12"/>
    <n v="1130"/>
    <n v="1"/>
    <d v="2012-04-03T00:00:00"/>
    <s v="Single Family Dwelling"/>
    <n v="1"/>
    <s v="Churchill Area Neighbors"/>
    <n v="4223862"/>
    <n v="868014"/>
    <m/>
    <m/>
    <s v="HEITMAN CUSTOM HOMES"/>
    <m/>
    <s v="3555 SUMMIT SKY BLVD"/>
    <x v="11"/>
    <s v="Single-family detached"/>
    <x v="0"/>
    <m/>
    <x v="0"/>
    <m/>
  </r>
  <r>
    <n v="5511"/>
    <x v="0"/>
    <n v="12"/>
    <n v="1352"/>
    <n v="1"/>
    <d v="2012-04-03T00:00:00"/>
    <s v="Single Family Dwelling"/>
    <n v="1"/>
    <s v="Churchill Area Neighbors"/>
    <n v="4224028"/>
    <n v="868062"/>
    <m/>
    <m/>
    <s v="HEITMAN CUSTOM HOMES"/>
    <m/>
    <s v="3556 SUMMIT SKY BLVD"/>
    <x v="11"/>
    <s v="Single-family detached"/>
    <x v="0"/>
    <m/>
    <x v="0"/>
    <m/>
  </r>
  <r>
    <n v="5512"/>
    <x v="0"/>
    <n v="12"/>
    <n v="1030"/>
    <n v="1"/>
    <d v="2012-04-04T00:00:00"/>
    <s v="Single Family Dwelling"/>
    <n v="1"/>
    <s v="Active Bethel Citizens"/>
    <n v="4214666"/>
    <n v="885250"/>
    <m/>
    <m/>
    <s v="GREENBRIER LEVEL 3 PROPERTIE"/>
    <m/>
    <s v="489 RABER RD"/>
    <x v="11"/>
    <s v="Single-family detached"/>
    <x v="0"/>
    <m/>
    <x v="0"/>
    <m/>
  </r>
  <r>
    <n v="5513"/>
    <x v="0"/>
    <n v="12"/>
    <n v="1232"/>
    <n v="1"/>
    <d v="2012-04-04T00:00:00"/>
    <s v="Single Family Dwelling"/>
    <n v="1"/>
    <s v="Active Bethel Citizens"/>
    <n v="4211294"/>
    <n v="889775"/>
    <m/>
    <m/>
    <s v="HAYDEN ENTERPRISES INC"/>
    <m/>
    <s v="1952 ADELMAN LP"/>
    <x v="11"/>
    <s v="Single-family detached"/>
    <x v="0"/>
    <m/>
    <x v="0"/>
    <m/>
  </r>
  <r>
    <n v="5514"/>
    <x v="0"/>
    <n v="12"/>
    <n v="1280"/>
    <n v="1"/>
    <d v="2012-04-04T00:00:00"/>
    <s v="Single Family Dwelling"/>
    <n v="1"/>
    <s v="Active Bethel Citizens"/>
    <n v="4214489"/>
    <n v="885117"/>
    <m/>
    <m/>
    <s v="GREENBRIER LEVEL 3 PROPERTIE"/>
    <m/>
    <s v="5452 PRANZ PL"/>
    <x v="11"/>
    <s v="Single-family detached"/>
    <x v="0"/>
    <m/>
    <x v="0"/>
    <m/>
  </r>
  <r>
    <n v="5515"/>
    <x v="0"/>
    <n v="12"/>
    <n v="1184"/>
    <n v="1"/>
    <d v="2012-04-06T00:00:00"/>
    <s v="Single Family Dwelling"/>
    <n v="1"/>
    <s v="Churchill Area Neighbors"/>
    <n v="4224286"/>
    <n v="868382"/>
    <m/>
    <m/>
    <s v="STONE BRIDGE HOMES NW LLC"/>
    <m/>
    <s v="3315 SUMMIT SKY BLVD"/>
    <x v="11"/>
    <s v="Single-family detached"/>
    <x v="0"/>
    <m/>
    <x v="0"/>
    <m/>
  </r>
  <r>
    <n v="5516"/>
    <x v="0"/>
    <n v="12"/>
    <n v="1570"/>
    <n v="1"/>
    <d v="2012-04-06T00:00:00"/>
    <s v="Single Family Dwelling"/>
    <n v="1"/>
    <s v="Northeast Neighbors"/>
    <n v="4249163"/>
    <n v="895607"/>
    <m/>
    <m/>
    <s v="FUTURE B HOMES INC"/>
    <m/>
    <s v="3057 LORD BYRON PL"/>
    <x v="11"/>
    <s v="Single-family detached"/>
    <x v="0"/>
    <m/>
    <x v="0"/>
    <m/>
  </r>
  <r>
    <n v="5517"/>
    <x v="0"/>
    <n v="12"/>
    <n v="1145"/>
    <n v="1"/>
    <d v="2012-04-11T00:00:00"/>
    <s v="Single Family Dwelling"/>
    <n v="1"/>
    <s v="Santa Clara Community Organization"/>
    <n v="4231478"/>
    <n v="907361"/>
    <m/>
    <m/>
    <s v="NORDIC HOMES &amp; CONSTRUCTION"/>
    <m/>
    <s v="4443 WENDOVER ST"/>
    <x v="11"/>
    <s v="Single-family detached"/>
    <x v="0"/>
    <m/>
    <x v="0"/>
    <m/>
  </r>
  <r>
    <n v="5518"/>
    <x v="0"/>
    <n v="12"/>
    <n v="1406"/>
    <n v="1"/>
    <d v="2012-04-17T00:00:00"/>
    <s v="Single Family Dwelling"/>
    <n v="1"/>
    <s v="Active Bethel Citizens"/>
    <n v="4216324"/>
    <n v="894550"/>
    <m/>
    <m/>
    <s v="ANDRIGO EDDIE"/>
    <m/>
    <s v="2422 E IRWIN WAY"/>
    <x v="11"/>
    <s v="Single-family detached"/>
    <x v="0"/>
    <m/>
    <x v="0"/>
    <m/>
  </r>
  <r>
    <n v="5519"/>
    <x v="0"/>
    <n v="12"/>
    <n v="1439"/>
    <n v="1"/>
    <d v="2012-04-17T00:00:00"/>
    <s v="Single Family Dwelling"/>
    <n v="1"/>
    <s v="River Road Community Organization"/>
    <n v="4227536"/>
    <n v="889740"/>
    <m/>
    <m/>
    <s v="KNODE KEVIN"/>
    <m/>
    <s v="709 ROSSMORE ST"/>
    <x v="11"/>
    <s v="Single-family detached"/>
    <x v="0"/>
    <m/>
    <x v="0"/>
    <m/>
  </r>
  <r>
    <n v="5520"/>
    <x v="0"/>
    <n v="12"/>
    <n v="1514"/>
    <n v="1"/>
    <d v="2012-04-20T00:00:00"/>
    <s v="Single Family Dwelling"/>
    <n v="1"/>
    <s v="Cal Young Neighborhood Association"/>
    <n v="4239631"/>
    <n v="890472"/>
    <m/>
    <m/>
    <s v="CASTRO GILBERT A"/>
    <m/>
    <s v="1641 CHASA ST"/>
    <x v="11"/>
    <s v="Single-family detached"/>
    <x v="0"/>
    <m/>
    <x v="0"/>
    <m/>
  </r>
  <r>
    <n v="5521"/>
    <x v="0"/>
    <n v="12"/>
    <n v="1592"/>
    <n v="1"/>
    <d v="2012-04-20T00:00:00"/>
    <s v="Single Family Dwelling"/>
    <n v="1"/>
    <s v="Active Bethel Citizens"/>
    <n v="4211131"/>
    <n v="889783"/>
    <m/>
    <m/>
    <s v="HAYDEN HOMES LLC"/>
    <m/>
    <s v="1992 ADELMAN LP"/>
    <x v="11"/>
    <s v="Single-family detached"/>
    <x v="0"/>
    <m/>
    <x v="0"/>
    <m/>
  </r>
  <r>
    <n v="5522"/>
    <x v="0"/>
    <n v="12"/>
    <n v="561"/>
    <n v="1"/>
    <d v="2012-04-24T00:00:00"/>
    <s v="Apartment  5-19 Units"/>
    <n v="13"/>
    <s v="West University Neighbors"/>
    <n v="4241512"/>
    <n v="877628"/>
    <m/>
    <s v="MW2"/>
    <s v="MASTER DEVELOPMENT"/>
    <s v="MW2 APARTMENTS"/>
    <s v="1260 FERRY ST"/>
    <x v="11"/>
    <s v="Five or more units"/>
    <x v="1"/>
    <m/>
    <x v="1"/>
    <s v="Yes"/>
  </r>
  <r>
    <n v="5523"/>
    <x v="0"/>
    <n v="12"/>
    <n v="1643"/>
    <n v="1"/>
    <d v="2012-04-24T00:00:00"/>
    <s v="Single Family Dwelling"/>
    <n v="1"/>
    <s v="Churchill Area Neighbors"/>
    <n v="4224055"/>
    <n v="867986"/>
    <m/>
    <m/>
    <s v="HEITMAN CUSTOM HOMES"/>
    <m/>
    <s v="3546 SUMMIT SKY BLVD"/>
    <x v="11"/>
    <s v="Single-family detached"/>
    <x v="0"/>
    <m/>
    <x v="0"/>
    <m/>
  </r>
  <r>
    <n v="5524"/>
    <x v="0"/>
    <n v="12"/>
    <n v="1645"/>
    <n v="1"/>
    <d v="2012-04-24T00:00:00"/>
    <s v="Single Family Dwelling"/>
    <n v="1"/>
    <s v="Churchill Area Neighbors"/>
    <n v="4223865"/>
    <n v="867909"/>
    <m/>
    <m/>
    <s v="HEITMAN CUSTOM HOMES"/>
    <m/>
    <s v="3547 SUMMIT SKY BLVD"/>
    <x v="11"/>
    <s v="Single-family detached"/>
    <x v="0"/>
    <m/>
    <x v="0"/>
    <m/>
  </r>
  <r>
    <n v="5525"/>
    <x v="0"/>
    <n v="12"/>
    <n v="1718"/>
    <n v="1"/>
    <d v="2012-04-25T00:00:00"/>
    <s v="Mfg Home Park or Court"/>
    <n v="1"/>
    <s v="Northeast Neighbors"/>
    <n v="4241157"/>
    <n v="895776"/>
    <m/>
    <m/>
    <s v="MHC FALCON WOOD VILLAGE LLC"/>
    <m/>
    <s v="1475 GREEN ACRES RD, Unit 88"/>
    <x v="11"/>
    <s v="Single-family detached"/>
    <x v="0"/>
    <m/>
    <x v="0"/>
    <m/>
  </r>
  <r>
    <n v="5526"/>
    <x v="0"/>
    <n v="12"/>
    <n v="1719"/>
    <n v="1"/>
    <d v="2012-04-25T00:00:00"/>
    <s v="Mfg Home Park or Court"/>
    <n v="1"/>
    <s v="Northeast Neighbors"/>
    <n v="4241157"/>
    <n v="895776"/>
    <m/>
    <m/>
    <s v="MHC FALCON WOOD VILLAGE LLC"/>
    <m/>
    <s v="1475 GREEN ACRES RD, Unit 92"/>
    <x v="11"/>
    <s v="Single-family detached"/>
    <x v="0"/>
    <m/>
    <x v="0"/>
    <m/>
  </r>
  <r>
    <n v="5527"/>
    <x v="0"/>
    <n v="12"/>
    <n v="1791"/>
    <n v="1"/>
    <d v="2012-04-27T00:00:00"/>
    <s v="Single Family Dwelling"/>
    <n v="1"/>
    <s v="Active Bethel Citizens"/>
    <n v="4212679"/>
    <n v="892315"/>
    <m/>
    <m/>
    <s v="PREMIER ENTERPRISES LLC"/>
    <m/>
    <s v="5545 EDNA WAY"/>
    <x v="11"/>
    <s v="Single-family detached"/>
    <x v="0"/>
    <m/>
    <x v="0"/>
    <m/>
  </r>
  <r>
    <n v="5528"/>
    <x v="0"/>
    <n v="12"/>
    <n v="875"/>
    <n v="1"/>
    <d v="2012-05-01T00:00:00"/>
    <s v="Single Family Dwelling"/>
    <n v="1"/>
    <s v="Northeast Neighbors"/>
    <n v="4243918"/>
    <n v="899148"/>
    <m/>
    <m/>
    <s v="HEITMAN CUSTOM HOMES"/>
    <m/>
    <s v="3640 WALTON LN"/>
    <x v="11"/>
    <s v="Single-family detached"/>
    <x v="0"/>
    <m/>
    <x v="0"/>
    <m/>
  </r>
  <r>
    <n v="5529"/>
    <x v="0"/>
    <n v="12"/>
    <n v="1671"/>
    <n v="1"/>
    <d v="2012-05-04T00:00:00"/>
    <s v="Single Family Dwelling"/>
    <n v="1"/>
    <s v="Southeast Neighbors"/>
    <n v="4241319"/>
    <n v="861672"/>
    <m/>
    <m/>
    <s v="MONK DAVID"/>
    <m/>
    <s v="659 KINGSWOOD AVE"/>
    <x v="11"/>
    <s v="Single-family detached"/>
    <x v="0"/>
    <m/>
    <x v="0"/>
    <m/>
  </r>
  <r>
    <n v="5530"/>
    <x v="0"/>
    <n v="12"/>
    <n v="1597"/>
    <n v="1"/>
    <d v="2012-05-09T00:00:00"/>
    <s v="Single Family Dwelling"/>
    <n v="1"/>
    <s v="Churchill Area Neighbors"/>
    <n v="4224361"/>
    <n v="867968"/>
    <m/>
    <m/>
    <s v="STONE BRIDGE HOMES NW LLC"/>
    <m/>
    <s v="3574 VISTA HEIGHTS LN"/>
    <x v="11"/>
    <s v="Single-family detached"/>
    <x v="0"/>
    <m/>
    <x v="0"/>
    <m/>
  </r>
  <r>
    <n v="5531"/>
    <x v="0"/>
    <n v="12"/>
    <n v="1774"/>
    <n v="1"/>
    <d v="2012-05-11T00:00:00"/>
    <s v="Single Family Dwelling"/>
    <n v="1"/>
    <s v="Active Bethel Citizens"/>
    <n v="4217338"/>
    <n v="895061"/>
    <m/>
    <m/>
    <s v="ISSACS SHARON"/>
    <m/>
    <s v="4772 JESSEN DR"/>
    <x v="11"/>
    <s v="Single-family detached"/>
    <x v="0"/>
    <m/>
    <x v="0"/>
    <m/>
  </r>
  <r>
    <n v="5532"/>
    <x v="0"/>
    <n v="12"/>
    <n v="2009"/>
    <n v="1"/>
    <d v="2012-05-17T00:00:00"/>
    <s v="Single Family Dwelling"/>
    <n v="1"/>
    <s v="Santa Clara Community Organization"/>
    <n v="4230999"/>
    <n v="903408"/>
    <m/>
    <m/>
    <s v="HABITAT FOR HUMANITY"/>
    <m/>
    <s v="3612 YOGI WAY"/>
    <x v="11"/>
    <s v="Single-family detached"/>
    <x v="0"/>
    <m/>
    <x v="0"/>
    <m/>
  </r>
  <r>
    <n v="5533"/>
    <x v="0"/>
    <n v="12"/>
    <n v="988"/>
    <n v="1"/>
    <d v="2012-05-18T00:00:00"/>
    <s v="Apartment  1-4 Units"/>
    <n v="1"/>
    <s v="Far West Neighborhood Association"/>
    <n v="4230554"/>
    <n v="876731"/>
    <s v="Common Area-Multi Fam."/>
    <s v="Stellar Apartments"/>
    <s v="ST VINCENT DE PAUL SOCIETY"/>
    <s v="STELLAR APARTMENTS"/>
    <s v="1535 CITY VIEW ST"/>
    <x v="11"/>
    <s v="Two to four units"/>
    <x v="1"/>
    <s v="Stellar Apartments, 54 total units but only 1 for the manager on this BP. Other 53 units tallied under BPs issued on 5/18/2012."/>
    <x v="0"/>
    <m/>
  </r>
  <r>
    <n v="5534"/>
    <x v="0"/>
    <n v="12"/>
    <n v="990"/>
    <n v="1"/>
    <d v="2012-05-18T00:00:00"/>
    <s v="Apartment  1-4 Units"/>
    <n v="4"/>
    <s v="Far West Neighborhood Association"/>
    <n v="4230422"/>
    <n v="876735"/>
    <m/>
    <s v="Stellar Apartments"/>
    <s v="ST VINCENT DE PAUL SOCIETY"/>
    <s v="STELLAR APARTMENTS"/>
    <s v="1541 CITY VIEW ST"/>
    <x v="11"/>
    <s v="Two to four units"/>
    <x v="1"/>
    <m/>
    <x v="0"/>
    <m/>
  </r>
  <r>
    <n v="5535"/>
    <x v="0"/>
    <n v="12"/>
    <n v="991"/>
    <n v="1"/>
    <d v="2012-05-18T00:00:00"/>
    <s v="Apartment  1-4 Units"/>
    <n v="4"/>
    <s v="Far West Neighborhood Association"/>
    <n v="4230424"/>
    <n v="876793"/>
    <m/>
    <s v="Stellar Apartments"/>
    <s v="ST VINCENT DE PAUL SOCIETY"/>
    <s v="STELLAR APARTMENTS"/>
    <s v="1543 CITY VIEW ST"/>
    <x v="11"/>
    <s v="Two to four units"/>
    <x v="1"/>
    <m/>
    <x v="0"/>
    <m/>
  </r>
  <r>
    <n v="5536"/>
    <x v="0"/>
    <n v="12"/>
    <n v="992"/>
    <n v="1"/>
    <d v="2012-05-18T00:00:00"/>
    <s v="Apartment  1-4 Units"/>
    <n v="4"/>
    <s v="Far West Neighborhood Association"/>
    <n v="4230424"/>
    <n v="876845"/>
    <m/>
    <s v="Stellar Apartments"/>
    <s v="ST VINCENT DE PAUL SOCIETY"/>
    <s v="STELLAR APARTMENTS"/>
    <s v="1545 CITY VIEW ST"/>
    <x v="11"/>
    <s v="Two to four units"/>
    <x v="1"/>
    <m/>
    <x v="0"/>
    <m/>
  </r>
  <r>
    <n v="5537"/>
    <x v="0"/>
    <n v="12"/>
    <n v="993"/>
    <n v="1"/>
    <d v="2012-05-18T00:00:00"/>
    <s v="Apartment  5-19 Units"/>
    <n v="5"/>
    <s v="Far West Neighborhood Association"/>
    <n v="4230569"/>
    <n v="876823"/>
    <m/>
    <s v="Stellar Apartments"/>
    <s v="ST VINCENT DE PAUL SOCIETY"/>
    <s v="STELLAR APARTMENTS"/>
    <s v="1547 CITY VIEW ST"/>
    <x v="11"/>
    <s v="Five or more units"/>
    <x v="1"/>
    <m/>
    <x v="0"/>
    <m/>
  </r>
  <r>
    <n v="5538"/>
    <x v="0"/>
    <n v="12"/>
    <n v="994"/>
    <n v="1"/>
    <d v="2012-05-18T00:00:00"/>
    <s v="Apartment  5-19 Units"/>
    <n v="6"/>
    <s v="Far West Neighborhood Association"/>
    <n v="4230661"/>
    <n v="876820"/>
    <m/>
    <s v="Stellar Apartments"/>
    <s v="ST VINCENT DE PAUL SOCIETY"/>
    <s v="STELLAR APARTMENTS"/>
    <s v="1549 CITY VIEW ST"/>
    <x v="11"/>
    <s v="Five or more units"/>
    <x v="1"/>
    <m/>
    <x v="0"/>
    <m/>
  </r>
  <r>
    <n v="5539"/>
    <x v="0"/>
    <n v="12"/>
    <n v="995"/>
    <n v="1"/>
    <d v="2012-05-18T00:00:00"/>
    <s v="Apartment  1-4 Units"/>
    <n v="4"/>
    <s v="Far West Neighborhood Association"/>
    <n v="4230762"/>
    <n v="876845"/>
    <m/>
    <s v="Stellar Apartments"/>
    <s v="ST VINCENT DE PAUL SOCIETY"/>
    <s v="STELLAR APARTMENTS"/>
    <s v="1551 CITY VIEW ST"/>
    <x v="11"/>
    <s v="Two to four units"/>
    <x v="1"/>
    <m/>
    <x v="0"/>
    <m/>
  </r>
  <r>
    <n v="5540"/>
    <x v="0"/>
    <n v="12"/>
    <n v="996"/>
    <n v="1"/>
    <d v="2012-05-18T00:00:00"/>
    <s v="Apartment  5-19 Units"/>
    <n v="6"/>
    <s v="Far West Neighborhood Association"/>
    <n v="4230784"/>
    <n v="876784"/>
    <m/>
    <s v="Stellar Apartments"/>
    <s v="ST VINCENT DE PAUL SOCIETY"/>
    <s v="STELLAR APARTMENTS"/>
    <s v="1553 CITY VIEW ST"/>
    <x v="11"/>
    <s v="Five or more units"/>
    <x v="1"/>
    <m/>
    <x v="0"/>
    <m/>
  </r>
  <r>
    <n v="5541"/>
    <x v="0"/>
    <n v="12"/>
    <n v="997"/>
    <n v="1"/>
    <d v="2012-05-18T00:00:00"/>
    <s v="Apartment  5-19 Units"/>
    <n v="6"/>
    <s v="Far West Neighborhood Association"/>
    <n v="4230784"/>
    <n v="876700"/>
    <m/>
    <s v="Stellar Apartments"/>
    <s v="ST VINCENT DE PAUL SOCIETY"/>
    <s v="STELLAR APARTMENTS"/>
    <s v="1557 CITY VIEW ST"/>
    <x v="11"/>
    <s v="Five or more units"/>
    <x v="1"/>
    <m/>
    <x v="0"/>
    <m/>
  </r>
  <r>
    <n v="5542"/>
    <x v="0"/>
    <n v="12"/>
    <n v="998"/>
    <n v="1"/>
    <d v="2012-05-18T00:00:00"/>
    <s v="Apartment  1-4 Units"/>
    <n v="4"/>
    <s v="Far West Neighborhood Association"/>
    <n v="4230837"/>
    <n v="876607"/>
    <m/>
    <s v="Stellar Apartments"/>
    <s v="ST VINCENT DE PAUL SOCIETY"/>
    <s v="STELLAR APARTMENTS"/>
    <s v="1559 CITY VIEW ST"/>
    <x v="11"/>
    <s v="Two to four units"/>
    <x v="1"/>
    <m/>
    <x v="0"/>
    <m/>
  </r>
  <r>
    <n v="5543"/>
    <x v="0"/>
    <n v="12"/>
    <n v="999"/>
    <n v="1"/>
    <d v="2012-05-18T00:00:00"/>
    <s v="Apartment  5-19 Units"/>
    <n v="5"/>
    <s v="Far West Neighborhood Association"/>
    <n v="4230711"/>
    <n v="876598"/>
    <m/>
    <s v="Stellar Apartments"/>
    <s v="ST VINCENT DE PAUL SOCIETY"/>
    <s v="STELLAR APARTMENTS"/>
    <s v="1561 CITY VIEW ST"/>
    <x v="11"/>
    <s v="Five or more units"/>
    <x v="1"/>
    <m/>
    <x v="0"/>
    <m/>
  </r>
  <r>
    <n v="5544"/>
    <x v="0"/>
    <n v="12"/>
    <n v="1000"/>
    <n v="1"/>
    <d v="2012-05-18T00:00:00"/>
    <s v="Apartment  5-19 Units"/>
    <n v="5"/>
    <s v="Far West Neighborhood Association"/>
    <n v="4230613"/>
    <n v="876628"/>
    <m/>
    <s v="Stellar Apartments"/>
    <s v="ST VINCENT DE PAUL SOCIETY"/>
    <s v="STELLAR APARTMENTS"/>
    <s v="1563 CITY VIEW ST"/>
    <x v="11"/>
    <s v="Five or more units"/>
    <x v="1"/>
    <m/>
    <x v="0"/>
    <m/>
  </r>
  <r>
    <n v="5545"/>
    <x v="0"/>
    <n v="12"/>
    <n v="2063"/>
    <n v="1"/>
    <d v="2012-05-21T00:00:00"/>
    <s v="Single Family Dwelling"/>
    <n v="1"/>
    <s v="Active Bethel Citizens"/>
    <n v="4211411"/>
    <n v="889912"/>
    <m/>
    <m/>
    <s v="HAYDEN HOMES LLC"/>
    <m/>
    <s v="1927 ADELMAN LP"/>
    <x v="11"/>
    <s v="Single-family detached"/>
    <x v="0"/>
    <m/>
    <x v="0"/>
    <m/>
  </r>
  <r>
    <n v="5546"/>
    <x v="0"/>
    <n v="12"/>
    <n v="2064"/>
    <n v="1"/>
    <d v="2012-05-21T00:00:00"/>
    <s v="Single Family Dwelling"/>
    <n v="1"/>
    <s v="Active Bethel Citizens"/>
    <n v="4211566"/>
    <n v="889759"/>
    <m/>
    <m/>
    <s v="HAYDEN HOMES LLC"/>
    <m/>
    <s v="1902 ADELMAN LP"/>
    <x v="11"/>
    <s v="Single-family detached"/>
    <x v="0"/>
    <m/>
    <x v="0"/>
    <m/>
  </r>
  <r>
    <n v="5547"/>
    <x v="0"/>
    <n v="12"/>
    <n v="1626"/>
    <n v="1"/>
    <d v="2012-05-22T00:00:00"/>
    <s v="Single Family Dwelling"/>
    <n v="1"/>
    <s v="Laurel Hill Valley Citizens"/>
    <n v="4250444"/>
    <n v="871376"/>
    <m/>
    <m/>
    <s v="THERRELL MATTHEW (RYAN) &amp; SOPHIE"/>
    <m/>
    <s v="2674 AUGUSTA ST"/>
    <x v="11"/>
    <s v="Single-family detached"/>
    <x v="0"/>
    <m/>
    <x v="0"/>
    <m/>
  </r>
  <r>
    <n v="5548"/>
    <x v="0"/>
    <n v="12"/>
    <n v="1627"/>
    <n v="1"/>
    <d v="2012-05-22T00:00:00"/>
    <s v="Single Family Dwelling"/>
    <n v="1"/>
    <s v="Laurel Hill Valley Citizens"/>
    <n v="4250445"/>
    <n v="871447"/>
    <m/>
    <m/>
    <s v="THERRELL MATTHEW (RYAN) &amp; SOPHIE"/>
    <m/>
    <s v="2664 AUGUSTA ST"/>
    <x v="11"/>
    <s v="Single-family detached"/>
    <x v="0"/>
    <m/>
    <x v="0"/>
    <m/>
  </r>
  <r>
    <n v="5549"/>
    <x v="0"/>
    <n v="12"/>
    <n v="1239"/>
    <n v="1"/>
    <d v="2012-05-23T00:00:00"/>
    <s v="Single Family Dwelling"/>
    <n v="1"/>
    <s v="Unknown"/>
    <n v="4217336"/>
    <n v="871375"/>
    <m/>
    <m/>
    <s v="HAMLIN SUSAN L"/>
    <m/>
    <s v="29773 GIMPL HILL RD"/>
    <x v="11"/>
    <s v="Single-family detached"/>
    <x v="0"/>
    <m/>
    <x v="0"/>
    <m/>
  </r>
  <r>
    <n v="5550"/>
    <x v="0"/>
    <n v="12"/>
    <n v="1297"/>
    <n v="1"/>
    <d v="2012-05-23T00:00:00"/>
    <s v="Secondary Dwelling Unit"/>
    <n v="1"/>
    <s v="Friendly Area Neighbors"/>
    <n v="4237905"/>
    <n v="874011"/>
    <m/>
    <m/>
    <s v="YOUNG GREG W"/>
    <m/>
    <s v="447 W 22ND AVE, Unit A"/>
    <x v="11"/>
    <s v="Single-family detached"/>
    <x v="0"/>
    <m/>
    <x v="0"/>
    <m/>
  </r>
  <r>
    <n v="5551"/>
    <x v="0"/>
    <n v="12"/>
    <n v="2456"/>
    <n v="1"/>
    <d v="2012-05-25T00:00:00"/>
    <s v="Single Family Dwelling"/>
    <n v="1"/>
    <s v="Cal Young Neighborhood Association"/>
    <n v="4240231"/>
    <n v="889443"/>
    <m/>
    <m/>
    <s v="BERTRAND FRANK &amp; JEANNINE"/>
    <m/>
    <s v="1424 PIPER LN"/>
    <x v="11"/>
    <s v="Single-family detached"/>
    <x v="0"/>
    <m/>
    <x v="0"/>
    <m/>
  </r>
  <r>
    <n v="5552"/>
    <x v="0"/>
    <n v="12"/>
    <n v="2316"/>
    <n v="1"/>
    <d v="2012-05-29T00:00:00"/>
    <s v="Single Family Dwelling"/>
    <n v="1"/>
    <s v="Northeast Neighbors"/>
    <n v="4249162"/>
    <n v="895636"/>
    <m/>
    <m/>
    <s v="FUTURE B HOMES INC"/>
    <m/>
    <s v="3067 LORD BYRON PL"/>
    <x v="11"/>
    <s v="Single-family detached"/>
    <x v="0"/>
    <m/>
    <x v="0"/>
    <m/>
  </r>
  <r>
    <n v="5553"/>
    <x v="0"/>
    <n v="12"/>
    <n v="2294"/>
    <n v="1"/>
    <d v="2012-05-30T00:00:00"/>
    <s v="Single Family Dwelling"/>
    <n v="1"/>
    <s v="Northeast Neighbors"/>
    <n v="4243160"/>
    <n v="897102"/>
    <m/>
    <m/>
    <s v="MELTEBEKE ADAM"/>
    <m/>
    <s v="3198 LAKE CREST DR"/>
    <x v="11"/>
    <s v="Single-family detached"/>
    <x v="0"/>
    <m/>
    <x v="0"/>
    <m/>
  </r>
  <r>
    <n v="5554"/>
    <x v="0"/>
    <n v="12"/>
    <n v="153"/>
    <n v="1"/>
    <d v="2012-05-31T00:00:00"/>
    <s v="Apartment  1-4 Units"/>
    <n v="4"/>
    <s v="Far West Neighborhood Association"/>
    <n v="4231451"/>
    <n v="876602"/>
    <m/>
    <m/>
    <s v="WESTMORELAND VILLAGE LLC"/>
    <m/>
    <s v="2042 W 16TH AVE"/>
    <x v="11"/>
    <s v="Two to four units"/>
    <x v="1"/>
    <m/>
    <x v="0"/>
    <m/>
  </r>
  <r>
    <n v="5555"/>
    <x v="0"/>
    <n v="12"/>
    <n v="154"/>
    <n v="1"/>
    <d v="2012-05-31T00:00:00"/>
    <s v="Apartment  1-4 Units"/>
    <n v="4"/>
    <s v="Far West Neighborhood Association"/>
    <n v="4231483"/>
    <n v="876699"/>
    <m/>
    <m/>
    <s v="WESTMORELAND VILLAGE LLC"/>
    <m/>
    <s v="2064 W 16TH AVE"/>
    <x v="11"/>
    <s v="Two to four units"/>
    <x v="1"/>
    <m/>
    <x v="0"/>
    <m/>
  </r>
  <r>
    <n v="5556"/>
    <x v="0"/>
    <n v="12"/>
    <n v="1930"/>
    <n v="1"/>
    <d v="2012-05-31T00:00:00"/>
    <s v="Single Family Dwelling"/>
    <n v="1"/>
    <s v="West University Neighbors"/>
    <n v="4241525"/>
    <n v="876917"/>
    <m/>
    <m/>
    <s v="LOOMIS GREG &amp; LESLIE"/>
    <m/>
    <s v="1440 FERRY ST"/>
    <x v="11"/>
    <s v="Single-family detached"/>
    <x v="0"/>
    <m/>
    <x v="0"/>
    <s v="Yes"/>
  </r>
  <r>
    <n v="5557"/>
    <x v="0"/>
    <n v="12"/>
    <n v="2378"/>
    <n v="1"/>
    <d v="2012-06-07T00:00:00"/>
    <s v="Single Family Dwelling"/>
    <n v="1"/>
    <s v="Active Bethel Citizens"/>
    <n v="4212639"/>
    <n v="892315"/>
    <m/>
    <m/>
    <s v="SEERY JESSE"/>
    <m/>
    <s v="5557 EDNA WAY"/>
    <x v="11"/>
    <s v="Single-family detached"/>
    <x v="0"/>
    <m/>
    <x v="0"/>
    <m/>
  </r>
  <r>
    <n v="5558"/>
    <x v="0"/>
    <n v="12"/>
    <n v="1887"/>
    <n v="1"/>
    <d v="2012-06-11T00:00:00"/>
    <s v="Single Family Dwelling"/>
    <n v="1"/>
    <s v="Santa Clara Community Organization"/>
    <n v="4231846"/>
    <n v="900055"/>
    <m/>
    <m/>
    <s v="KIDS ENTERPRISES"/>
    <m/>
    <s v="438 SALTY WAY"/>
    <x v="11"/>
    <s v="Single-family detached"/>
    <x v="0"/>
    <m/>
    <x v="0"/>
    <m/>
  </r>
  <r>
    <n v="5559"/>
    <x v="0"/>
    <n v="12"/>
    <n v="2191"/>
    <n v="1"/>
    <d v="2012-06-12T00:00:00"/>
    <s v="Single Family Dwelling"/>
    <n v="1"/>
    <s v="Churchill Area Neighbors"/>
    <n v="4227782"/>
    <n v="869609"/>
    <m/>
    <m/>
    <s v="PRIAULX SCOT &amp; LISA"/>
    <m/>
    <s v="3177 HERALD LN"/>
    <x v="11"/>
    <s v="Single-family detached"/>
    <x v="0"/>
    <m/>
    <x v="0"/>
    <m/>
  </r>
  <r>
    <n v="5560"/>
    <x v="0"/>
    <n v="11"/>
    <n v="4490"/>
    <n v="1"/>
    <d v="2012-06-13T00:00:00"/>
    <s v="Apartment  1-4 Units"/>
    <n v="4"/>
    <s v="Far West Neighborhood Association"/>
    <n v="4231233"/>
    <n v="876961"/>
    <m/>
    <m/>
    <s v="WESTMORELAND VILLAGE LLC"/>
    <m/>
    <s v="1542 ARTHUR ST"/>
    <x v="11"/>
    <s v="Two to four units"/>
    <x v="1"/>
    <m/>
    <x v="0"/>
    <m/>
  </r>
  <r>
    <n v="5561"/>
    <x v="0"/>
    <n v="12"/>
    <n v="1652"/>
    <n v="1"/>
    <d v="2012-06-14T00:00:00"/>
    <s v="Secondary Dwelling Unit"/>
    <n v="1"/>
    <s v="Cal Young Neighborhood Association"/>
    <n v="4242728"/>
    <n v="885148"/>
    <s v="Secondary Dwelling Unit"/>
    <m/>
    <s v="KELLOGG JORDAN N &amp; JENNIFER"/>
    <m/>
    <s v="2020 FAIRWAY LP, Unit A"/>
    <x v="11"/>
    <s v="Single-family detached"/>
    <x v="0"/>
    <m/>
    <x v="0"/>
    <m/>
  </r>
  <r>
    <n v="5562"/>
    <x v="0"/>
    <n v="12"/>
    <n v="2323"/>
    <n v="1"/>
    <d v="2012-06-14T00:00:00"/>
    <s v="Single Family Dwelling"/>
    <n v="1"/>
    <s v="Churchill Area Neighbors"/>
    <n v="4224304"/>
    <n v="868467"/>
    <m/>
    <m/>
    <s v="STONE BRIDGE HOMES NW LLC"/>
    <m/>
    <s v="3484 VISTA HEIGHTS LN"/>
    <x v="11"/>
    <s v="Single-family detached"/>
    <x v="0"/>
    <m/>
    <x v="0"/>
    <m/>
  </r>
  <r>
    <n v="5563"/>
    <x v="0"/>
    <n v="12"/>
    <n v="2723"/>
    <n v="1"/>
    <d v="2012-06-15T00:00:00"/>
    <s v="Single Family Dwelling"/>
    <n v="1"/>
    <s v="Crest Drive Citizens Association"/>
    <n v="4239054"/>
    <n v="867655"/>
    <m/>
    <m/>
    <s v="DAVIS LONNIE"/>
    <m/>
    <s v="3475 MCMILLAN ST"/>
    <x v="11"/>
    <s v="Single-family detached"/>
    <x v="0"/>
    <m/>
    <x v="0"/>
    <m/>
  </r>
  <r>
    <n v="5564"/>
    <x v="0"/>
    <n v="12"/>
    <n v="2557"/>
    <n v="1"/>
    <d v="2012-06-18T00:00:00"/>
    <s v="Single Family Dwelling"/>
    <n v="1"/>
    <s v="Active Bethel Citizens"/>
    <n v="4214664"/>
    <n v="885306"/>
    <m/>
    <m/>
    <s v="GREEN BRIAR LEVEL 3 PROPERTIES LLC"/>
    <m/>
    <s v="497 RABER RD"/>
    <x v="11"/>
    <s v="Single-family detached"/>
    <x v="0"/>
    <m/>
    <x v="0"/>
    <m/>
  </r>
  <r>
    <n v="5565"/>
    <x v="0"/>
    <n v="12"/>
    <n v="2794"/>
    <n v="1"/>
    <d v="2012-07-02T00:00:00"/>
    <s v="Single Family Dwelling"/>
    <n v="1"/>
    <s v="Churchill Area Neighbors"/>
    <n v="4228632"/>
    <n v="869121"/>
    <m/>
    <m/>
    <s v="COOPER DANIEL W (DAN)"/>
    <m/>
    <s v="3048 HERALD LN"/>
    <x v="11"/>
    <s v="Single-family detached"/>
    <x v="0"/>
    <m/>
    <x v="0"/>
    <m/>
  </r>
  <r>
    <n v="5566"/>
    <x v="0"/>
    <n v="12"/>
    <n v="3012"/>
    <n v="1"/>
    <d v="2012-07-02T00:00:00"/>
    <s v="Single Family Dwelling"/>
    <n v="1"/>
    <s v="Northeast Neighbors"/>
    <n v="4249163"/>
    <n v="895672"/>
    <m/>
    <m/>
    <s v="FUTURE B HOMES INC"/>
    <m/>
    <s v="3077 LORD BYRON PL"/>
    <x v="11"/>
    <s v="Single-family detached"/>
    <x v="0"/>
    <m/>
    <x v="0"/>
    <m/>
  </r>
  <r>
    <n v="5567"/>
    <x v="0"/>
    <n v="12"/>
    <n v="2680"/>
    <n v="1"/>
    <d v="2012-07-05T00:00:00"/>
    <s v="Single Family Dwelling"/>
    <n v="1"/>
    <s v="Northeast Neighbors"/>
    <n v="4242859"/>
    <n v="897299"/>
    <m/>
    <m/>
    <s v="MELTEBEKE CONSTRUCTION DBA"/>
    <m/>
    <s v="2025 LAKELAND WAY"/>
    <x v="11"/>
    <s v="Single-family detached"/>
    <x v="0"/>
    <m/>
    <x v="0"/>
    <m/>
  </r>
  <r>
    <n v="5568"/>
    <x v="0"/>
    <n v="12"/>
    <n v="2744"/>
    <n v="1"/>
    <d v="2012-07-06T00:00:00"/>
    <s v="Single Family Dwelling"/>
    <n v="1"/>
    <s v="Churchill Area Neighbors"/>
    <n v="4224284"/>
    <n v="868177"/>
    <m/>
    <m/>
    <s v="STONE BRIDGE HOMES NW LLC"/>
    <m/>
    <s v="3524 VISTA HEIGHTS LN"/>
    <x v="11"/>
    <s v="Single-family detached"/>
    <x v="0"/>
    <m/>
    <x v="0"/>
    <m/>
  </r>
  <r>
    <n v="5569"/>
    <x v="0"/>
    <n v="12"/>
    <n v="2750"/>
    <n v="1"/>
    <d v="2012-07-09T00:00:00"/>
    <s v="Single Family Dwelling"/>
    <n v="1"/>
    <s v="Harlow Neighbors"/>
    <n v="4249668"/>
    <n v="885675"/>
    <m/>
    <m/>
    <s v="FENLEY DAVID &amp; KELLY"/>
    <m/>
    <s v="561 HONEYSUCKLE LN"/>
    <x v="11"/>
    <s v="Single-family detached"/>
    <x v="0"/>
    <m/>
    <x v="0"/>
    <m/>
  </r>
  <r>
    <n v="5570"/>
    <x v="0"/>
    <n v="12"/>
    <n v="3273"/>
    <n v="1"/>
    <d v="2012-07-11T00:00:00"/>
    <s v="Single Family Dwelling"/>
    <n v="1"/>
    <s v="Active Bethel Citizens"/>
    <n v="4211172"/>
    <n v="889925"/>
    <m/>
    <m/>
    <s v="HAYDEN HOMES LLC"/>
    <m/>
    <s v="1969 ADELMAN LP"/>
    <x v="11"/>
    <s v="Single-family detached"/>
    <x v="0"/>
    <m/>
    <x v="0"/>
    <m/>
  </r>
  <r>
    <n v="5571"/>
    <x v="0"/>
    <n v="12"/>
    <n v="1078"/>
    <n v="1"/>
    <d v="2012-07-12T00:00:00"/>
    <s v="Apartment  5-19 Units"/>
    <n v="7"/>
    <s v="West University Neighbors"/>
    <n v="4241256"/>
    <n v="876432"/>
    <m/>
    <m/>
    <s v="ANSLOW &amp; DEGENEAULT"/>
    <m/>
    <s v="1571 MILL ST"/>
    <x v="11"/>
    <s v="Five or more units"/>
    <x v="1"/>
    <m/>
    <x v="1"/>
    <s v="Yes"/>
  </r>
  <r>
    <n v="5572"/>
    <x v="0"/>
    <n v="12"/>
    <n v="3270"/>
    <n v="1"/>
    <d v="2012-07-13T00:00:00"/>
    <s v="Single Family Dwelling"/>
    <n v="1"/>
    <s v="Santa Clara Community Organization"/>
    <n v="4228741"/>
    <n v="897151"/>
    <m/>
    <m/>
    <s v="BRIGHT OAK HOMES LLC"/>
    <m/>
    <s v="320 RUBY AVE"/>
    <x v="11"/>
    <s v="Single-family detached"/>
    <x v="0"/>
    <m/>
    <x v="0"/>
    <m/>
  </r>
  <r>
    <n v="5573"/>
    <x v="0"/>
    <n v="12"/>
    <n v="3018"/>
    <n v="1"/>
    <d v="2012-07-18T00:00:00"/>
    <s v="Duplex or 2-Family Hs"/>
    <n v="2"/>
    <s v="West University Neighbors"/>
    <n v="4242441"/>
    <n v="876497"/>
    <m/>
    <m/>
    <s v="LU LU LLC"/>
    <m/>
    <s v="1547 HILYARD ST"/>
    <x v="11"/>
    <s v="Two to four units"/>
    <x v="1"/>
    <m/>
    <x v="1"/>
    <s v="Yes"/>
  </r>
  <r>
    <n v="5574"/>
    <x v="0"/>
    <n v="12"/>
    <n v="2076"/>
    <n v="1"/>
    <d v="2012-07-23T00:00:00"/>
    <s v="Apartment  1-4 Units"/>
    <n v="3"/>
    <s v="South University Neighborhood Association"/>
    <n v="4242387"/>
    <n v="874903"/>
    <m/>
    <m/>
    <s v="HANSEN DEAN"/>
    <m/>
    <s v="1931 HILYARD ST"/>
    <x v="11"/>
    <s v="Two to four units"/>
    <x v="1"/>
    <m/>
    <x v="1"/>
    <s v="Yes"/>
  </r>
  <r>
    <n v="5575"/>
    <x v="0"/>
    <n v="12"/>
    <n v="1755"/>
    <n v="1"/>
    <d v="2012-07-25T00:00:00"/>
    <s v="Apartment  1-4 Units"/>
    <n v="4"/>
    <s v="West University Neighbors"/>
    <n v="4241860"/>
    <n v="875307"/>
    <m/>
    <m/>
    <s v="NEWMAN KRIS &amp; JAMIE"/>
    <m/>
    <s v="1844 PATTERSON ST"/>
    <x v="11"/>
    <s v="Two to four units"/>
    <x v="1"/>
    <m/>
    <x v="1"/>
    <s v="Yes"/>
  </r>
  <r>
    <n v="5576"/>
    <x v="0"/>
    <n v="12"/>
    <n v="3669"/>
    <n v="1"/>
    <d v="2012-07-25T00:00:00"/>
    <s v="Mfg Home Park or Court"/>
    <n v="1"/>
    <s v="Northeast Neighbors"/>
    <n v="4241157"/>
    <n v="895776"/>
    <m/>
    <s v="Falconwood Village MHP"/>
    <s v="MHC FALCON WOOD VILLAGE LLC"/>
    <m/>
    <s v="1475 GREEN ACRES RD, Unit 56"/>
    <x v="11"/>
    <s v="Single-family detached"/>
    <x v="0"/>
    <m/>
    <x v="0"/>
    <m/>
  </r>
  <r>
    <n v="5577"/>
    <x v="0"/>
    <n v="12"/>
    <n v="3670"/>
    <n v="1"/>
    <d v="2012-07-25T00:00:00"/>
    <s v="Mfg Home Park or Court"/>
    <n v="1"/>
    <s v="Northeast Neighbors"/>
    <n v="4241157"/>
    <n v="895776"/>
    <m/>
    <s v="Falconwood Village MHP"/>
    <s v="MHC FALCON WOOD VILLAGE LLC"/>
    <m/>
    <s v="1475 GREEN ACRES RD, Unit 76"/>
    <x v="11"/>
    <s v="Single-family detached"/>
    <x v="0"/>
    <m/>
    <x v="0"/>
    <m/>
  </r>
  <r>
    <n v="5578"/>
    <x v="0"/>
    <n v="12"/>
    <n v="3671"/>
    <n v="1"/>
    <d v="2012-07-25T00:00:00"/>
    <s v="Mfg Home Park or Court"/>
    <n v="1"/>
    <s v="Northeast Neighbors"/>
    <n v="4241157"/>
    <n v="895776"/>
    <m/>
    <s v="Falconwood Village MHP"/>
    <s v="MHC FALCON WOOD VILLAGE LLC"/>
    <m/>
    <s v="1475 GREEN ACRES RD, Unit 90"/>
    <x v="11"/>
    <s v="Single-family detached"/>
    <x v="0"/>
    <m/>
    <x v="0"/>
    <m/>
  </r>
  <r>
    <n v="5579"/>
    <x v="0"/>
    <n v="12"/>
    <n v="3672"/>
    <n v="1"/>
    <d v="2012-07-25T00:00:00"/>
    <s v="Mfg Home Park or Court"/>
    <n v="1"/>
    <s v="Northeast Neighbors"/>
    <n v="4241157"/>
    <n v="895776"/>
    <m/>
    <s v="Falconwood Village MHP"/>
    <s v="MHC FALCON WOOD VILLAGE LLC"/>
    <m/>
    <s v="1475 GREEN ACRES RD, Unit 135"/>
    <x v="11"/>
    <s v="Single-family detached"/>
    <x v="0"/>
    <m/>
    <x v="0"/>
    <m/>
  </r>
  <r>
    <n v="5580"/>
    <x v="0"/>
    <n v="12"/>
    <n v="3673"/>
    <n v="1"/>
    <d v="2012-07-25T00:00:00"/>
    <s v="Mfg Home Park or Court"/>
    <n v="1"/>
    <s v="Northeast Neighbors"/>
    <n v="4241157"/>
    <n v="895776"/>
    <m/>
    <s v="Falconwood Village MHP"/>
    <s v="MHC FALCON WOOD VILLAGE LLC"/>
    <m/>
    <s v="1475 GREEN ACRES RD, Unit 82"/>
    <x v="11"/>
    <s v="Single-family detached"/>
    <x v="0"/>
    <m/>
    <x v="0"/>
    <m/>
  </r>
  <r>
    <n v="5581"/>
    <x v="0"/>
    <n v="12"/>
    <n v="3674"/>
    <n v="1"/>
    <d v="2012-07-25T00:00:00"/>
    <s v="Mfg Home Park or Court"/>
    <n v="1"/>
    <s v="Northeast Neighbors"/>
    <n v="4241157"/>
    <n v="895776"/>
    <m/>
    <s v="Falconwood Village MHP"/>
    <s v="MHC FALCON WOOD VILLAGE LLC"/>
    <m/>
    <s v="1475 GREEN ACRES RD, Unit 97"/>
    <x v="11"/>
    <s v="Single-family detached"/>
    <x v="0"/>
    <m/>
    <x v="0"/>
    <m/>
  </r>
  <r>
    <n v="5582"/>
    <x v="0"/>
    <n v="12"/>
    <n v="3675"/>
    <n v="1"/>
    <d v="2012-07-25T00:00:00"/>
    <s v="Mfg Home Park or Court"/>
    <n v="1"/>
    <s v="Northeast Neighbors"/>
    <n v="4241157"/>
    <n v="895776"/>
    <m/>
    <s v="Falconwood Village MHP"/>
    <s v="MHC FALCON WOOD VILLAGE LLC"/>
    <m/>
    <s v="1475 GREEN ACRES RD, Unit 107"/>
    <x v="11"/>
    <s v="Single-family detached"/>
    <x v="0"/>
    <m/>
    <x v="0"/>
    <m/>
  </r>
  <r>
    <n v="5583"/>
    <x v="0"/>
    <n v="12"/>
    <n v="3676"/>
    <n v="1"/>
    <d v="2012-07-25T00:00:00"/>
    <s v="Mfg Home Park or Court"/>
    <n v="1"/>
    <s v="Northeast Neighbors"/>
    <n v="4241157"/>
    <n v="895776"/>
    <m/>
    <s v="Falconwood Village MHP"/>
    <s v="MHC FALCON WOOD VILLAGE LLC"/>
    <m/>
    <s v="1475 GREEN ACRES RD, Unit 79"/>
    <x v="11"/>
    <s v="Single-family detached"/>
    <x v="0"/>
    <m/>
    <x v="0"/>
    <m/>
  </r>
  <r>
    <n v="5584"/>
    <x v="0"/>
    <n v="12"/>
    <n v="3677"/>
    <n v="1"/>
    <d v="2012-07-25T00:00:00"/>
    <s v="Mfg Home Park or Court"/>
    <n v="1"/>
    <s v="Northeast Neighbors"/>
    <n v="4241157"/>
    <n v="895776"/>
    <m/>
    <s v="Falconwood Village MHP"/>
    <s v="MHC FALCON WOOD VILLAGE LLC"/>
    <m/>
    <s v="1475 GREEN ACRES RD, Unit 98"/>
    <x v="11"/>
    <s v="Single-family detached"/>
    <x v="0"/>
    <m/>
    <x v="0"/>
    <m/>
  </r>
  <r>
    <n v="5585"/>
    <x v="0"/>
    <n v="12"/>
    <n v="3678"/>
    <n v="1"/>
    <d v="2012-07-25T00:00:00"/>
    <s v="Mfg Home Park or Court"/>
    <n v="1"/>
    <s v="Northeast Neighbors"/>
    <n v="4241157"/>
    <n v="895776"/>
    <m/>
    <s v="Falconwood Village MHP"/>
    <s v="MHC FALCON WOOD VILLAGE LLC"/>
    <m/>
    <s v="1475 GREEN ACRES RD, Unit 124"/>
    <x v="11"/>
    <s v="Single-family detached"/>
    <x v="0"/>
    <m/>
    <x v="0"/>
    <m/>
  </r>
  <r>
    <n v="5586"/>
    <x v="0"/>
    <n v="12"/>
    <n v="3037"/>
    <n v="1"/>
    <d v="2012-07-27T00:00:00"/>
    <s v="Single Family Dwelling"/>
    <n v="1"/>
    <s v="Churchill Area Neighbors"/>
    <n v="4228840"/>
    <n v="869274"/>
    <m/>
    <m/>
    <s v="ROBERTS TERRY &amp; LINDA"/>
    <m/>
    <s v="2833 BLACKTAIL DR"/>
    <x v="11"/>
    <s v="Single-family detached"/>
    <x v="0"/>
    <m/>
    <x v="0"/>
    <m/>
  </r>
  <r>
    <n v="5587"/>
    <x v="0"/>
    <n v="12"/>
    <n v="3330"/>
    <n v="1"/>
    <d v="2012-07-27T00:00:00"/>
    <s v="Secondary Dwelling Unit"/>
    <n v="1"/>
    <s v="Southeast Neighbors"/>
    <n v="4243620"/>
    <n v="866055"/>
    <m/>
    <m/>
    <s v="MCCONNELL PATRICIA L"/>
    <m/>
    <s v="3810 KINCAID ST, Unit A"/>
    <x v="11"/>
    <s v="Single-family detached"/>
    <x v="0"/>
    <m/>
    <x v="0"/>
    <m/>
  </r>
  <r>
    <n v="5588"/>
    <x v="0"/>
    <n v="12"/>
    <n v="3470"/>
    <n v="1"/>
    <d v="2012-08-01T00:00:00"/>
    <s v="Single Family Dwelling"/>
    <n v="1"/>
    <s v="Active Bethel Citizens"/>
    <n v="4214660"/>
    <n v="885194"/>
    <m/>
    <m/>
    <s v="GREENBRIER LEVEL 3 PROPERTIE"/>
    <m/>
    <s v="463 RABER RD"/>
    <x v="11"/>
    <s v="Single-family detached"/>
    <x v="0"/>
    <m/>
    <x v="0"/>
    <m/>
  </r>
  <r>
    <n v="5589"/>
    <x v="0"/>
    <n v="12"/>
    <n v="3640"/>
    <n v="1"/>
    <d v="2012-08-06T00:00:00"/>
    <s v="Single Family Dwelling"/>
    <n v="1"/>
    <s v="Active Bethel Citizens"/>
    <n v="4212804"/>
    <n v="892390"/>
    <m/>
    <m/>
    <s v="SEERY JESSE"/>
    <m/>
    <s v="5502 TRIBUTE WAY"/>
    <x v="11"/>
    <s v="Single-family detached"/>
    <x v="0"/>
    <m/>
    <x v="0"/>
    <m/>
  </r>
  <r>
    <n v="5590"/>
    <x v="0"/>
    <n v="12"/>
    <n v="2329"/>
    <n v="1"/>
    <d v="2012-08-07T00:00:00"/>
    <s v="Apartment  5-19 Units"/>
    <n v="10"/>
    <s v="West University Neighbors"/>
    <n v="4241620"/>
    <n v="875781"/>
    <m/>
    <m/>
    <s v="DEGENEAULT &amp; ANSLOW INC"/>
    <s v="PONDEROSA BUNKHOUSE"/>
    <s v="1739 FERRY ST"/>
    <x v="11"/>
    <s v="Five or more units"/>
    <x v="1"/>
    <m/>
    <x v="1"/>
    <s v="Yes"/>
  </r>
  <r>
    <n v="5591"/>
    <x v="0"/>
    <n v="12"/>
    <n v="3378"/>
    <n v="1"/>
    <d v="2012-08-10T00:00:00"/>
    <s v="Single Family Dwelling"/>
    <n v="1"/>
    <s v="Southeast Neighbors"/>
    <n v="4242172"/>
    <n v="861414"/>
    <m/>
    <m/>
    <s v="PADDOCK DAN &amp; LEE"/>
    <m/>
    <s v="714 FOOTHILL DR"/>
    <x v="11"/>
    <s v="Single-family detached"/>
    <x v="0"/>
    <m/>
    <x v="0"/>
    <m/>
  </r>
  <r>
    <n v="5592"/>
    <x v="0"/>
    <n v="12"/>
    <n v="2604"/>
    <n v="1"/>
    <d v="2012-08-13T00:00:00"/>
    <s v="Apartment under Const."/>
    <n v="6"/>
    <s v="Northeast Neighbors"/>
    <n v="4246017"/>
    <n v="896958"/>
    <s v="Apartment  5-19 Units"/>
    <m/>
    <s v="MWIC EUGENE LLC"/>
    <m/>
    <s v="2411 LAKEVIEW DR, Bldg 1"/>
    <x v="11"/>
    <s v="Five or more units"/>
    <x v="1"/>
    <m/>
    <x v="0"/>
    <m/>
  </r>
  <r>
    <n v="5593"/>
    <x v="0"/>
    <n v="12"/>
    <n v="2605"/>
    <n v="1"/>
    <d v="2012-08-13T00:00:00"/>
    <s v="Apartment  5-19 Units"/>
    <n v="6"/>
    <s v="Northeast Neighbors"/>
    <n v="4246019"/>
    <n v="897029"/>
    <s v="Apartment  5-19 Units"/>
    <m/>
    <s v="MWIC EUGENE LLC"/>
    <m/>
    <s v="2417 LAKEVIEW DR, Bldg 2"/>
    <x v="11"/>
    <s v="Five or more units"/>
    <x v="1"/>
    <m/>
    <x v="0"/>
    <m/>
  </r>
  <r>
    <n v="5594"/>
    <x v="0"/>
    <n v="12"/>
    <n v="2615"/>
    <n v="1"/>
    <d v="2012-08-13T00:00:00"/>
    <s v="Apartment  5-19 Units"/>
    <n v="6"/>
    <s v="Northeast Neighbors"/>
    <n v="4246353"/>
    <n v="896925"/>
    <s v="Apartment  5-19 Units"/>
    <m/>
    <s v="MWIC EUGENE LLC"/>
    <m/>
    <s v="2465 LAKEVIEW DR, Bldg 12"/>
    <x v="11"/>
    <s v="Five or more units"/>
    <x v="1"/>
    <m/>
    <x v="0"/>
    <m/>
  </r>
  <r>
    <n v="5595"/>
    <x v="0"/>
    <n v="12"/>
    <n v="2616"/>
    <n v="1"/>
    <d v="2012-08-13T00:00:00"/>
    <s v="Apartment  5-19 Units"/>
    <n v="6"/>
    <s v="Northeast Neighbors"/>
    <n v="4246289"/>
    <n v="896927"/>
    <s v="Apartment  5-19 Units"/>
    <m/>
    <s v="MWIC EUGENE LLC"/>
    <m/>
    <s v="2471 LAKEVIEW DR, Bldg 13"/>
    <x v="11"/>
    <s v="Five or more units"/>
    <x v="1"/>
    <m/>
    <x v="0"/>
    <m/>
  </r>
  <r>
    <n v="5596"/>
    <x v="0"/>
    <n v="12"/>
    <n v="2617"/>
    <n v="1"/>
    <d v="2012-08-13T00:00:00"/>
    <s v="Apartment  5-19 Units"/>
    <n v="6"/>
    <s v="Northeast Neighbors"/>
    <n v="4246218"/>
    <n v="896929"/>
    <s v="Apartment  5-19 Units"/>
    <m/>
    <s v="MWIC EUGENE LLC"/>
    <m/>
    <s v="2477 LAKEVIEW DR, Bldg 14"/>
    <x v="11"/>
    <s v="Five or more units"/>
    <x v="1"/>
    <m/>
    <x v="0"/>
    <m/>
  </r>
  <r>
    <n v="5597"/>
    <x v="0"/>
    <n v="12"/>
    <n v="2618"/>
    <n v="1"/>
    <d v="2012-08-13T00:00:00"/>
    <s v="Apartment  5-19 Units"/>
    <n v="6"/>
    <s v="Northeast Neighbors"/>
    <n v="4246140"/>
    <n v="896933"/>
    <s v="Apartment  5-19 Units"/>
    <m/>
    <s v="MWIC EUGENE LLC"/>
    <m/>
    <s v="2483 LAKEVIEW DR, Bldg 15"/>
    <x v="11"/>
    <s v="Five or more units"/>
    <x v="1"/>
    <m/>
    <x v="0"/>
    <m/>
  </r>
  <r>
    <n v="5598"/>
    <x v="0"/>
    <n v="12"/>
    <n v="1864"/>
    <n v="1"/>
    <d v="2012-08-16T00:00:00"/>
    <s v="Single Family Dwelling"/>
    <n v="1"/>
    <s v="Southeast Neighbors"/>
    <n v="4248241"/>
    <n v="868308"/>
    <m/>
    <m/>
    <s v="RIDGEWOOD CONSTRUCTION"/>
    <m/>
    <s v="2174 KIMBERLY CIR"/>
    <x v="11"/>
    <s v="Single-family detached"/>
    <x v="0"/>
    <m/>
    <x v="0"/>
    <m/>
  </r>
  <r>
    <n v="5599"/>
    <x v="0"/>
    <n v="12"/>
    <n v="2606"/>
    <n v="1"/>
    <d v="2012-08-20T00:00:00"/>
    <s v="Apartment  5-19 Units"/>
    <n v="8"/>
    <s v="Northeast Neighbors"/>
    <n v="4246062"/>
    <n v="897099"/>
    <m/>
    <m/>
    <s v="MWIC EUGENE LLC"/>
    <m/>
    <s v="2423 LAKEVIEW DR, Bldg 3"/>
    <x v="11"/>
    <s v="Five or more units"/>
    <x v="1"/>
    <m/>
    <x v="0"/>
    <m/>
  </r>
  <r>
    <n v="5600"/>
    <x v="0"/>
    <n v="12"/>
    <n v="2607"/>
    <n v="1"/>
    <d v="2012-08-20T00:00:00"/>
    <s v="Apartment  5-19 Units"/>
    <n v="8"/>
    <s v="Northeast Neighbors"/>
    <n v="4246066"/>
    <n v="897220"/>
    <m/>
    <m/>
    <s v="MWIC EUGENE LLC"/>
    <m/>
    <s v="2429 LAKEVIEW DR, Bldg 4"/>
    <x v="11"/>
    <s v="Five or more units"/>
    <x v="1"/>
    <m/>
    <x v="0"/>
    <m/>
  </r>
  <r>
    <n v="5601"/>
    <x v="0"/>
    <n v="12"/>
    <n v="2609"/>
    <n v="1"/>
    <d v="2012-08-20T00:00:00"/>
    <s v="Apartment  5-19 Units"/>
    <n v="12"/>
    <s v="Northeast Neighbors"/>
    <n v="4246241"/>
    <n v="897250"/>
    <m/>
    <s v="Drakes crossing"/>
    <s v="MWIC EUGENE LLC"/>
    <m/>
    <s v="2435 LAKEVIEW DR, Bldg 5"/>
    <x v="11"/>
    <s v="Five or more units"/>
    <x v="1"/>
    <m/>
    <x v="0"/>
    <m/>
  </r>
  <r>
    <n v="5602"/>
    <x v="0"/>
    <n v="12"/>
    <n v="2610"/>
    <n v="1"/>
    <d v="2012-08-20T00:00:00"/>
    <s v="Apartment  5-19 Units"/>
    <n v="12"/>
    <s v="Northeast Neighbors"/>
    <n v="4246401"/>
    <n v="897243"/>
    <m/>
    <s v="Drakes Crossing"/>
    <s v="MWIC EUGENE LLC"/>
    <m/>
    <s v="2441 LAKEVIEW DR, Bldg 6"/>
    <x v="11"/>
    <s v="Five or more units"/>
    <x v="1"/>
    <m/>
    <x v="0"/>
    <m/>
  </r>
  <r>
    <n v="5603"/>
    <x v="0"/>
    <n v="12"/>
    <n v="2611"/>
    <n v="1"/>
    <d v="2012-08-20T00:00:00"/>
    <s v="Apartment  5-19 Units"/>
    <n v="12"/>
    <s v="Northeast Neighbors"/>
    <n v="4246548"/>
    <n v="897239"/>
    <m/>
    <m/>
    <s v="MWIC EUGENE LLC"/>
    <m/>
    <s v="2505 LAKEVIEW DR, Bldg 7"/>
    <x v="11"/>
    <s v="Five or more units"/>
    <x v="1"/>
    <m/>
    <x v="0"/>
    <m/>
  </r>
  <r>
    <n v="5604"/>
    <x v="0"/>
    <n v="12"/>
    <n v="2619"/>
    <n v="1"/>
    <d v="2012-08-20T00:00:00"/>
    <s v="Apartment  5-19 Units"/>
    <n v="12"/>
    <s v="Northeast Neighbors"/>
    <n v="4246248"/>
    <n v="897088"/>
    <m/>
    <m/>
    <s v="MWIC EUGENE LLC"/>
    <m/>
    <s v="2453 LAKEVIEW DR, Bldg 16"/>
    <x v="11"/>
    <s v="Five or more units"/>
    <x v="1"/>
    <m/>
    <x v="0"/>
    <m/>
  </r>
  <r>
    <n v="5605"/>
    <x v="0"/>
    <n v="12"/>
    <n v="2620"/>
    <n v="1"/>
    <d v="2012-08-20T00:00:00"/>
    <s v="Apartment  5-19 Units"/>
    <n v="12"/>
    <s v="Northeast Neighbors"/>
    <n v="4246406"/>
    <n v="897097"/>
    <m/>
    <m/>
    <s v="MWIC EUGENE LLC"/>
    <m/>
    <s v="2447 LAKEVIEW DR, Bldg 17"/>
    <x v="11"/>
    <s v="Five or more units"/>
    <x v="1"/>
    <m/>
    <x v="0"/>
    <m/>
  </r>
  <r>
    <n v="5606"/>
    <x v="0"/>
    <n v="12"/>
    <n v="4065"/>
    <n v="1"/>
    <d v="2012-08-21T00:00:00"/>
    <s v="Single Family Dwelling"/>
    <n v="1"/>
    <s v="Cal Young Neighborhood Association"/>
    <n v="4240461"/>
    <n v="889337"/>
    <m/>
    <m/>
    <s v="FUTURE B HOMES INC"/>
    <m/>
    <s v="1450 PIPER LN"/>
    <x v="11"/>
    <s v="Single-family detached"/>
    <x v="0"/>
    <m/>
    <x v="0"/>
    <m/>
  </r>
  <r>
    <n v="5607"/>
    <x v="0"/>
    <n v="12"/>
    <n v="3956"/>
    <n v="1"/>
    <d v="2012-08-22T00:00:00"/>
    <s v="Single Family Dwelling"/>
    <n v="1"/>
    <s v="Santa Clara Community Organization"/>
    <n v="4231730"/>
    <n v="906978"/>
    <m/>
    <m/>
    <s v="GANSEN MIKE"/>
    <m/>
    <s v="4361 WENDOVER ST"/>
    <x v="11"/>
    <s v="Single-family detached"/>
    <x v="0"/>
    <m/>
    <x v="0"/>
    <m/>
  </r>
  <r>
    <n v="5608"/>
    <x v="0"/>
    <n v="12"/>
    <n v="2612"/>
    <n v="1"/>
    <d v="2012-08-24T00:00:00"/>
    <s v="Apartment  5-19 Units"/>
    <n v="12"/>
    <s v="Northeast Neighbors"/>
    <n v="4246217"/>
    <n v="897250"/>
    <m/>
    <m/>
    <s v="MWIC EUGENE LLC"/>
    <m/>
    <s v="2519 LAKEVIEW DR, Bldg 8/20"/>
    <x v="11"/>
    <s v="Five or more units"/>
    <x v="1"/>
    <m/>
    <x v="0"/>
    <m/>
  </r>
  <r>
    <n v="5609"/>
    <x v="0"/>
    <n v="12"/>
    <n v="2613"/>
    <n v="1"/>
    <d v="2012-08-24T00:00:00"/>
    <s v="Apartment  5-19 Units"/>
    <n v="8"/>
    <s v="Northeast Neighbors"/>
    <n v="4246617"/>
    <n v="897114"/>
    <m/>
    <m/>
    <s v="MWIC EUGENE LLC"/>
    <m/>
    <s v="2527 LAKEVIEW DR, Bldg 9"/>
    <x v="11"/>
    <s v="Five or more units"/>
    <x v="1"/>
    <m/>
    <x v="0"/>
    <m/>
  </r>
  <r>
    <n v="5610"/>
    <x v="0"/>
    <n v="12"/>
    <n v="2614"/>
    <n v="1"/>
    <d v="2012-08-24T00:00:00"/>
    <s v="Apartment  5-19 Units"/>
    <n v="8"/>
    <s v="Northeast Neighbors"/>
    <n v="4246524"/>
    <n v="897108"/>
    <m/>
    <m/>
    <s v="MWIC EUGENE LLC"/>
    <m/>
    <s v="2533 LAKEVIEW DR, Bldg 10"/>
    <x v="11"/>
    <s v="Five or more units"/>
    <x v="1"/>
    <m/>
    <x v="0"/>
    <m/>
  </r>
  <r>
    <n v="5611"/>
    <x v="0"/>
    <n v="12"/>
    <n v="3486"/>
    <n v="1"/>
    <d v="2012-08-24T00:00:00"/>
    <s v="Apartment  5-19 Units"/>
    <n v="9"/>
    <s v="Northeast Neighbors"/>
    <n v="4246468"/>
    <n v="896917"/>
    <m/>
    <m/>
    <s v="MWIC EUGENE LLC"/>
    <m/>
    <s v="2541 LAKEVIEW DR, Bldg 11"/>
    <x v="11"/>
    <s v="Five or more units"/>
    <x v="1"/>
    <m/>
    <x v="0"/>
    <m/>
  </r>
  <r>
    <n v="5612"/>
    <x v="0"/>
    <n v="12"/>
    <n v="3847"/>
    <n v="1"/>
    <d v="2012-08-28T00:00:00"/>
    <s v="Single Family Dwelling"/>
    <n v="1"/>
    <s v="Crest Drive Citizens Association"/>
    <n v="4236219"/>
    <n v="867538"/>
    <m/>
    <m/>
    <s v="IVERSON &amp; CO INC"/>
    <m/>
    <s v="807 W 35TH PL"/>
    <x v="11"/>
    <s v="Single-family detached"/>
    <x v="0"/>
    <m/>
    <x v="0"/>
    <m/>
  </r>
  <r>
    <n v="5613"/>
    <x v="0"/>
    <n v="12"/>
    <n v="4241"/>
    <n v="1"/>
    <d v="2012-08-29T00:00:00"/>
    <s v="Single Family Dwelling"/>
    <n v="1"/>
    <s v="Cal Young Neighborhood Association"/>
    <n v="4240313"/>
    <n v="889604"/>
    <m/>
    <m/>
    <s v="SMITH DAVID E"/>
    <m/>
    <s v="1431 PIPER LN"/>
    <x v="11"/>
    <s v="Single-family detached"/>
    <x v="0"/>
    <m/>
    <x v="0"/>
    <m/>
  </r>
  <r>
    <n v="5614"/>
    <x v="0"/>
    <n v="12"/>
    <n v="4343"/>
    <n v="1"/>
    <d v="2012-09-04T00:00:00"/>
    <s v="Single Family Dwelling"/>
    <n v="1"/>
    <s v="Cal Young Neighborhood Association"/>
    <n v="4240404"/>
    <n v="889343"/>
    <m/>
    <m/>
    <s v="FUTURE B HOMES INC"/>
    <m/>
    <s v="1446 PIPER LN"/>
    <x v="11"/>
    <s v="Single-family detached"/>
    <x v="0"/>
    <m/>
    <x v="0"/>
    <m/>
  </r>
  <r>
    <n v="5615"/>
    <x v="0"/>
    <n v="12"/>
    <n v="4326"/>
    <n v="1"/>
    <d v="2012-09-05T00:00:00"/>
    <s v="Secondary Dwelling Unit"/>
    <n v="1"/>
    <s v="Friendly Area Neighbors"/>
    <n v="4239306"/>
    <n v="873639"/>
    <m/>
    <m/>
    <s v="WIELESEK SARAH S"/>
    <m/>
    <s v="2271 MCMILLAN ALY, Unit A"/>
    <x v="11"/>
    <s v="Single-family detached"/>
    <x v="0"/>
    <m/>
    <x v="0"/>
    <m/>
  </r>
  <r>
    <n v="5616"/>
    <x v="0"/>
    <n v="12"/>
    <n v="2681"/>
    <n v="1"/>
    <d v="2012-09-06T00:00:00"/>
    <s v="Single Family Dwelling"/>
    <n v="1"/>
    <s v="Active Bethel Citizens"/>
    <n v="4216461"/>
    <n v="893085"/>
    <m/>
    <m/>
    <s v="COBBLESTONE RENTALS LLC"/>
    <m/>
    <s v="2107 E IRWIN WAY"/>
    <x v="11"/>
    <s v="Single-family detached"/>
    <x v="0"/>
    <m/>
    <x v="0"/>
    <m/>
  </r>
  <r>
    <n v="5617"/>
    <x v="0"/>
    <n v="12"/>
    <n v="2682"/>
    <n v="1"/>
    <d v="2012-09-06T00:00:00"/>
    <s v="Single Family Dwelling"/>
    <n v="1"/>
    <s v="Active Bethel Citizens"/>
    <n v="4216522"/>
    <n v="893082"/>
    <m/>
    <m/>
    <s v="COBBLESTONE RENTALS LLC"/>
    <m/>
    <s v="2103 E IRWIN WAY"/>
    <x v="11"/>
    <s v="Single-family detached"/>
    <x v="0"/>
    <m/>
    <x v="0"/>
    <m/>
  </r>
  <r>
    <n v="5618"/>
    <x v="0"/>
    <n v="12"/>
    <n v="4161"/>
    <n v="1"/>
    <d v="2012-09-06T00:00:00"/>
    <s v="Single Family Dwelling"/>
    <n v="1"/>
    <s v="Churchill Area Neighbors"/>
    <n v="4224384"/>
    <n v="867898"/>
    <m/>
    <m/>
    <s v="STONE BRIDGE HOMES NW LLC"/>
    <m/>
    <s v="3586 VISTA HEIGHTS LN"/>
    <x v="11"/>
    <s v="Single-family detached"/>
    <x v="0"/>
    <m/>
    <x v="0"/>
    <m/>
  </r>
  <r>
    <n v="5619"/>
    <x v="0"/>
    <n v="12"/>
    <n v="4418"/>
    <n v="1"/>
    <d v="2012-09-06T00:00:00"/>
    <s v="Single Family Dwelling"/>
    <n v="1"/>
    <s v="Churchill Area Neighbors"/>
    <n v="4224021"/>
    <n v="868225"/>
    <m/>
    <m/>
    <s v="HEITMAN CUSTOM HOMES"/>
    <m/>
    <s v="3576 SUMMIT SKY BLVD"/>
    <x v="11"/>
    <s v="Single-family detached"/>
    <x v="0"/>
    <m/>
    <x v="0"/>
    <m/>
  </r>
  <r>
    <n v="5620"/>
    <x v="0"/>
    <n v="12"/>
    <n v="4374"/>
    <n v="1"/>
    <d v="2012-09-07T00:00:00"/>
    <s v="Mfg Home Park or Court"/>
    <n v="1"/>
    <s v="West Eugene Community Organization"/>
    <n v="4221599"/>
    <n v="877190"/>
    <m/>
    <m/>
    <s v="CHURCHILL MEADOWS MHC LLC"/>
    <m/>
    <s v="1415 S BERTELSEN RD, Unit 128"/>
    <x v="11"/>
    <s v="Single-family detached"/>
    <x v="0"/>
    <m/>
    <x v="0"/>
    <m/>
  </r>
  <r>
    <n v="5621"/>
    <x v="0"/>
    <n v="12"/>
    <n v="4377"/>
    <n v="1"/>
    <d v="2012-09-07T00:00:00"/>
    <s v="Single Family Dwelling"/>
    <n v="1"/>
    <s v="Cal Young Neighborhood Association"/>
    <n v="4239790"/>
    <n v="888516"/>
    <m/>
    <m/>
    <s v="MORICH DIETER &amp; CONNIE"/>
    <m/>
    <s v="1329 BRICKLEY RD"/>
    <x v="11"/>
    <s v="Single-family detached"/>
    <x v="0"/>
    <m/>
    <x v="0"/>
    <m/>
  </r>
  <r>
    <n v="5622"/>
    <x v="0"/>
    <n v="12"/>
    <n v="3563"/>
    <n v="1"/>
    <d v="2012-09-11T00:00:00"/>
    <s v="Single Family Dwelling"/>
    <n v="1"/>
    <s v="Churchill Area Neighbors"/>
    <n v="4226224"/>
    <n v="871811"/>
    <m/>
    <m/>
    <s v="KILBY PATRICK"/>
    <m/>
    <s v="3585 COLONY OAKS DR"/>
    <x v="11"/>
    <s v="Single-family detached"/>
    <x v="0"/>
    <m/>
    <x v="0"/>
    <m/>
  </r>
  <r>
    <n v="5623"/>
    <x v="0"/>
    <n v="12"/>
    <n v="4521"/>
    <n v="1"/>
    <d v="2012-09-12T00:00:00"/>
    <s v="Single Family Dwelling"/>
    <n v="1"/>
    <s v="Cal Young Neighborhood Association"/>
    <n v="4240424"/>
    <n v="889604"/>
    <m/>
    <m/>
    <s v="SMITH DAVID E"/>
    <m/>
    <s v="1453 PIPER LN"/>
    <x v="11"/>
    <s v="Single-family detached"/>
    <x v="0"/>
    <m/>
    <x v="0"/>
    <m/>
  </r>
  <r>
    <n v="5624"/>
    <x v="0"/>
    <n v="11"/>
    <n v="6182"/>
    <n v="1"/>
    <d v="2012-09-20T00:00:00"/>
    <s v="Apartment  20+ Units"/>
    <n v="31"/>
    <s v="West University Neighbors"/>
    <n v="4242887"/>
    <n v="878840"/>
    <m/>
    <m/>
    <s v="DIAMOND / ALDER SUITES LLC"/>
    <s v="ALDER STREET STUDENT HOUSING"/>
    <s v="950 ALDER ST"/>
    <x v="11"/>
    <s v="Five or more units"/>
    <x v="1"/>
    <m/>
    <x v="1"/>
    <s v="Yes"/>
  </r>
  <r>
    <n v="5625"/>
    <x v="0"/>
    <n v="12"/>
    <n v="2998"/>
    <n v="1"/>
    <d v="2012-09-21T00:00:00"/>
    <s v="Condo, Row or Townhouse"/>
    <n v="6"/>
    <s v="West University Neighbors"/>
    <n v="4241796"/>
    <n v="877196"/>
    <m/>
    <m/>
    <s v="CHAN KIT"/>
    <m/>
    <s v="551 E 14TH AVE"/>
    <x v="11"/>
    <s v="Single-family attached"/>
    <x v="1"/>
    <m/>
    <x v="1"/>
    <s v="Yes"/>
  </r>
  <r>
    <n v="5626"/>
    <x v="0"/>
    <n v="12"/>
    <n v="4167"/>
    <n v="1"/>
    <d v="2012-09-26T00:00:00"/>
    <s v="Single Family Dwelling"/>
    <n v="1"/>
    <s v="Santa Clara Community Organization"/>
    <n v="4231634"/>
    <n v="907435"/>
    <m/>
    <m/>
    <s v="NORDIC HOMES &amp; CONSTRUCTION"/>
    <m/>
    <s v="725 NOTTINGHAM AVE"/>
    <x v="11"/>
    <s v="Single-family detached"/>
    <x v="0"/>
    <m/>
    <x v="0"/>
    <m/>
  </r>
  <r>
    <n v="5627"/>
    <x v="0"/>
    <n v="12"/>
    <n v="1464"/>
    <n v="1"/>
    <d v="2012-09-27T00:00:00"/>
    <s v="Single Family Dwelling"/>
    <n v="1"/>
    <s v="Churchill Area Neighbors"/>
    <n v="4224126"/>
    <n v="868130"/>
    <m/>
    <m/>
    <s v="HEITMAN CUSTOM HOMES"/>
    <m/>
    <s v="3539 VISTA HEIGHTS LN"/>
    <x v="11"/>
    <s v="Single-family detached"/>
    <x v="0"/>
    <m/>
    <x v="0"/>
    <m/>
  </r>
  <r>
    <n v="5628"/>
    <x v="0"/>
    <n v="12"/>
    <n v="4180"/>
    <n v="1"/>
    <d v="2012-09-27T00:00:00"/>
    <s v="Condo, Row or Townhouse"/>
    <n v="1"/>
    <s v="Friendly Area Neighbors"/>
    <n v="4235955"/>
    <n v="871554"/>
    <m/>
    <m/>
    <s v="LUCIA COMMUNITY LLC"/>
    <m/>
    <s v="852 W 27TH AVE"/>
    <x v="11"/>
    <s v="Single-family attached"/>
    <x v="1"/>
    <m/>
    <x v="0"/>
    <m/>
  </r>
  <r>
    <n v="5629"/>
    <x v="0"/>
    <n v="12"/>
    <n v="4181"/>
    <n v="1"/>
    <d v="2012-09-27T00:00:00"/>
    <s v="Condo, Row or Townhouse"/>
    <n v="1"/>
    <s v="Friendly Area Neighbors"/>
    <n v="4235934"/>
    <n v="871554"/>
    <m/>
    <m/>
    <s v="LUCIA COMMUNITY LLC"/>
    <m/>
    <s v="854 W 27TH AVE"/>
    <x v="11"/>
    <s v="Single-family attached"/>
    <x v="1"/>
    <m/>
    <x v="0"/>
    <m/>
  </r>
  <r>
    <n v="5630"/>
    <x v="0"/>
    <n v="12"/>
    <n v="4182"/>
    <n v="1"/>
    <d v="2012-09-27T00:00:00"/>
    <s v="Condo, Row or Townhouse"/>
    <n v="1"/>
    <s v="Friendly Area Neighbors"/>
    <n v="4235912"/>
    <n v="871557"/>
    <m/>
    <m/>
    <s v="LUCIA COMMUNITY LLC"/>
    <m/>
    <s v="856 W 27TH AVE"/>
    <x v="11"/>
    <s v="Single-family attached"/>
    <x v="1"/>
    <m/>
    <x v="0"/>
    <m/>
  </r>
  <r>
    <n v="5631"/>
    <x v="0"/>
    <n v="12"/>
    <n v="4183"/>
    <n v="1"/>
    <d v="2012-09-27T00:00:00"/>
    <s v="Condo, Row or Townhouse"/>
    <n v="1"/>
    <s v="Friendly Area Neighbors"/>
    <n v="4235890"/>
    <n v="871557"/>
    <m/>
    <m/>
    <s v="LUCIA COMMUNITY LLC"/>
    <m/>
    <s v="858 W 27TH AVE"/>
    <x v="11"/>
    <s v="Single-family attached"/>
    <x v="1"/>
    <m/>
    <x v="0"/>
    <m/>
  </r>
  <r>
    <n v="5632"/>
    <x v="0"/>
    <n v="12"/>
    <n v="5112"/>
    <n v="1"/>
    <d v="2012-10-09T00:00:00"/>
    <s v="Mfg Home Park or Court"/>
    <n v="1"/>
    <s v="Active Bethel Citizens"/>
    <n v="4214949"/>
    <n v="888055"/>
    <m/>
    <s v="Daneland MHP"/>
    <s v="DANELAND MBL HOME PARK LLC"/>
    <m/>
    <s v="1199 N TERRY ST, Unit 158"/>
    <x v="11"/>
    <s v="Single-family detached"/>
    <x v="0"/>
    <m/>
    <x v="0"/>
    <m/>
  </r>
  <r>
    <n v="5633"/>
    <x v="0"/>
    <n v="12"/>
    <n v="4771"/>
    <n v="1"/>
    <d v="2012-10-11T00:00:00"/>
    <s v="Single Family Dwelling"/>
    <n v="1"/>
    <s v="Northeast Neighbors"/>
    <n v="4249166"/>
    <n v="895703"/>
    <m/>
    <m/>
    <s v="BUTLER DANE"/>
    <m/>
    <s v="3087 LORD BYRON PL"/>
    <x v="11"/>
    <s v="Single-family detached"/>
    <x v="0"/>
    <m/>
    <x v="0"/>
    <m/>
  </r>
  <r>
    <n v="5634"/>
    <x v="0"/>
    <n v="12"/>
    <n v="4083"/>
    <n v="1"/>
    <d v="2012-10-12T00:00:00"/>
    <s v="Mfg Home - Not in a Park"/>
    <n v="1"/>
    <s v="Active Bethel Citizens"/>
    <n v="4223009"/>
    <n v="884750"/>
    <m/>
    <m/>
    <s v="KAPAKAHI INVESTMENTS"/>
    <m/>
    <s v="181 WAITE ST"/>
    <x v="11"/>
    <s v="Single-family detached"/>
    <x v="0"/>
    <m/>
    <x v="0"/>
    <m/>
  </r>
  <r>
    <n v="5635"/>
    <x v="0"/>
    <n v="12"/>
    <n v="4084"/>
    <n v="1"/>
    <d v="2012-10-12T00:00:00"/>
    <s v="Mfg Home Park or Court"/>
    <n v="1"/>
    <s v="Active Bethel Citizens"/>
    <n v="4223076"/>
    <n v="884744"/>
    <m/>
    <m/>
    <s v="KAPAKAHI INVESTMENTS"/>
    <m/>
    <s v="171 WAITE ST"/>
    <x v="11"/>
    <s v="Single-family detached"/>
    <x v="0"/>
    <m/>
    <x v="0"/>
    <m/>
  </r>
  <r>
    <n v="5636"/>
    <x v="0"/>
    <n v="12"/>
    <n v="4921"/>
    <n v="1"/>
    <d v="2012-10-15T00:00:00"/>
    <s v="Single Family Dwelling"/>
    <n v="1"/>
    <s v="Active Bethel Citizens"/>
    <n v="4212561"/>
    <n v="892405"/>
    <m/>
    <m/>
    <s v="PREMIER ENTERPRISES LLC"/>
    <m/>
    <s v="5550 TRIBUTE WAY"/>
    <x v="11"/>
    <s v="Single-family detached"/>
    <x v="0"/>
    <m/>
    <x v="0"/>
    <m/>
  </r>
  <r>
    <n v="5637"/>
    <x v="0"/>
    <n v="12"/>
    <n v="4874"/>
    <n v="1"/>
    <d v="2012-10-17T00:00:00"/>
    <s v="Single Family Dwelling"/>
    <n v="1"/>
    <s v="Churchill Area Neighbors"/>
    <n v="4224024"/>
    <n v="868146"/>
    <m/>
    <m/>
    <s v="HEITMAN CUSTOM HOMES"/>
    <m/>
    <s v="3566 SUMMIT SKY BLVD"/>
    <x v="11"/>
    <s v="Single-family detached"/>
    <x v="0"/>
    <m/>
    <x v="0"/>
    <m/>
  </r>
  <r>
    <n v="5638"/>
    <x v="0"/>
    <n v="12"/>
    <n v="2993"/>
    <n v="1"/>
    <d v="2012-10-22T00:00:00"/>
    <s v="Duplex or 2-Family Hs"/>
    <n v="2"/>
    <s v="West University Neighbors"/>
    <n v="4242808"/>
    <n v="875796"/>
    <m/>
    <m/>
    <s v="QUINNEY ROBERT S"/>
    <m/>
    <s v="1710 ALDER ST"/>
    <x v="11"/>
    <s v="Two to four units"/>
    <x v="1"/>
    <m/>
    <x v="1"/>
    <s v="Yes"/>
  </r>
  <r>
    <n v="5639"/>
    <x v="0"/>
    <n v="12"/>
    <n v="4164"/>
    <n v="1"/>
    <d v="2012-10-25T00:00:00"/>
    <s v="Single Family Dwelling"/>
    <n v="1"/>
    <s v="Churchill Area Neighbors"/>
    <n v="4224160"/>
    <n v="868415"/>
    <m/>
    <m/>
    <s v="STONE BRIDGE HOMES NW LLC"/>
    <m/>
    <s v="3497 VISTA HEIGHTS LN"/>
    <x v="11"/>
    <s v="Single-family detached"/>
    <x v="0"/>
    <m/>
    <x v="0"/>
    <m/>
  </r>
  <r>
    <n v="5640"/>
    <x v="0"/>
    <n v="12"/>
    <n v="4170"/>
    <n v="1"/>
    <d v="2012-10-25T00:00:00"/>
    <s v="Single Family Dwelling"/>
    <n v="1"/>
    <s v="Churchill Area Neighbors"/>
    <n v="4224354"/>
    <n v="868371"/>
    <m/>
    <m/>
    <s v="STONE BRIDGE HOMES NW LLC"/>
    <m/>
    <s v="3333 SUMMIT SKY BLVD"/>
    <x v="11"/>
    <s v="Single-family detached"/>
    <x v="0"/>
    <m/>
    <x v="0"/>
    <m/>
  </r>
  <r>
    <n v="5641"/>
    <x v="0"/>
    <n v="12"/>
    <n v="4487"/>
    <n v="1"/>
    <d v="2012-10-25T00:00:00"/>
    <s v="Single Family Dwelling"/>
    <n v="1"/>
    <s v="Santa Clara Community Organization"/>
    <n v="4228412"/>
    <n v="897175"/>
    <m/>
    <m/>
    <s v="KAIROS NORTHWEST"/>
    <m/>
    <s v="348 RUBY AVE"/>
    <x v="11"/>
    <s v="Single-family detached"/>
    <x v="0"/>
    <s v="Kairos Northwest. Building permit SDCs for SFD and no zoning review. Appears to be a SFD used for assisted living. Although technically might be group quarters it is a SF use of land so not including in tally as MF-type group quarters for tally.Sound prob"/>
    <x v="0"/>
    <m/>
  </r>
  <r>
    <n v="5642"/>
    <x v="0"/>
    <n v="12"/>
    <n v="4145"/>
    <n v="1"/>
    <d v="2012-11-06T00:00:00"/>
    <s v="Single Family Dwelling"/>
    <n v="1"/>
    <s v="Active Bethel Citizens"/>
    <n v="4211416"/>
    <n v="890019"/>
    <m/>
    <m/>
    <s v="HAYDEN HOMES LLC"/>
    <m/>
    <s v="5832 AVALON ST"/>
    <x v="11"/>
    <s v="Single-family detached"/>
    <x v="0"/>
    <m/>
    <x v="0"/>
    <m/>
  </r>
  <r>
    <n v="5643"/>
    <x v="0"/>
    <n v="12"/>
    <n v="4146"/>
    <n v="1"/>
    <d v="2012-11-06T00:00:00"/>
    <s v="Single Family Dwelling"/>
    <n v="1"/>
    <s v="Active Bethel Citizens"/>
    <n v="4211459"/>
    <n v="890017"/>
    <m/>
    <m/>
    <s v="HAYDEN HOMES LLC"/>
    <m/>
    <s v="5824 AVALON ST"/>
    <x v="11"/>
    <s v="Single-family detached"/>
    <x v="0"/>
    <m/>
    <x v="0"/>
    <m/>
  </r>
  <r>
    <n v="5644"/>
    <x v="0"/>
    <n v="12"/>
    <n v="5334"/>
    <n v="1"/>
    <d v="2012-11-06T00:00:00"/>
    <s v="Single Family Dwelling"/>
    <n v="1"/>
    <s v="Churchill Area Neighbors"/>
    <n v="4223857"/>
    <n v="868108"/>
    <m/>
    <m/>
    <s v="HEITMAN CUSTOM HOMES"/>
    <m/>
    <s v="3563 SUMMIT SKY BLVD"/>
    <x v="11"/>
    <s v="Single-family detached"/>
    <x v="0"/>
    <m/>
    <x v="0"/>
    <m/>
  </r>
  <r>
    <n v="5645"/>
    <x v="0"/>
    <n v="12"/>
    <n v="5378"/>
    <n v="1"/>
    <d v="2012-11-06T00:00:00"/>
    <s v="Single Family Dwelling"/>
    <n v="1"/>
    <s v="Churchill Area Neighbors"/>
    <n v="4221119"/>
    <n v="873836"/>
    <m/>
    <m/>
    <s v="HEITMAN CUSTOM HOMES"/>
    <m/>
    <s v="2337 ROLLIE LP"/>
    <x v="11"/>
    <s v="Single-family detached"/>
    <x v="0"/>
    <m/>
    <x v="0"/>
    <m/>
  </r>
  <r>
    <n v="5646"/>
    <x v="0"/>
    <n v="12"/>
    <n v="5449"/>
    <n v="1"/>
    <d v="2012-11-09T00:00:00"/>
    <s v="Single Family Dwelling"/>
    <n v="1"/>
    <s v="Southeast Neighbors"/>
    <n v="4244356"/>
    <n v="859710"/>
    <m/>
    <m/>
    <s v="RUTHERFORD LEN &amp; VICTORIA"/>
    <m/>
    <s v="5125 NECTAR WAY"/>
    <x v="11"/>
    <s v="Single-family detached"/>
    <x v="0"/>
    <m/>
    <x v="0"/>
    <m/>
  </r>
  <r>
    <n v="5647"/>
    <x v="0"/>
    <n v="12"/>
    <n v="4066"/>
    <n v="1"/>
    <d v="2012-11-13T00:00:00"/>
    <s v="Apartment  5-19 Units"/>
    <n v="7"/>
    <s v="West University Neighbors"/>
    <n v="4241273"/>
    <n v="878065"/>
    <m/>
    <m/>
    <s v="WINDSOR MANOR LLC"/>
    <m/>
    <s v="1157 MILL ST"/>
    <x v="11"/>
    <s v="Five or more units"/>
    <x v="1"/>
    <m/>
    <x v="1"/>
    <s v="Yes"/>
  </r>
  <r>
    <n v="5648"/>
    <x v="0"/>
    <n v="12"/>
    <n v="4067"/>
    <n v="1"/>
    <d v="2012-11-13T00:00:00"/>
    <s v="Apartment  5-19 Units"/>
    <n v="5"/>
    <s v="West University Neighbors"/>
    <n v="4241311"/>
    <n v="878110"/>
    <m/>
    <m/>
    <s v="WINDSOR MANOR LLC"/>
    <m/>
    <s v="1155 MILL ST"/>
    <x v="11"/>
    <s v="Five or more units"/>
    <x v="1"/>
    <m/>
    <x v="1"/>
    <s v="Yes"/>
  </r>
  <r>
    <n v="5649"/>
    <x v="0"/>
    <n v="12"/>
    <n v="5429"/>
    <n v="1"/>
    <d v="2012-11-20T00:00:00"/>
    <s v="Single Family Dwelling"/>
    <n v="1"/>
    <s v="Active Bethel Citizens"/>
    <n v="4214538"/>
    <n v="885363"/>
    <m/>
    <m/>
    <s v="GREEN BRIAR LEVEL 3 PROPERTIES LLC"/>
    <m/>
    <s v="518 RABER RD"/>
    <x v="11"/>
    <s v="Single-family detached"/>
    <x v="0"/>
    <m/>
    <x v="0"/>
    <m/>
  </r>
  <r>
    <n v="5650"/>
    <x v="0"/>
    <n v="12"/>
    <n v="5430"/>
    <n v="1"/>
    <d v="2012-11-20T00:00:00"/>
    <s v="Single Family Dwelling"/>
    <n v="1"/>
    <s v="Active Bethel Citizens"/>
    <n v="4214550"/>
    <n v="885416"/>
    <m/>
    <m/>
    <s v="GREEN BRIAR LEVEL 3 PROPERTIES LLC"/>
    <m/>
    <s v="536 RABER RD"/>
    <x v="11"/>
    <s v="Single-family detached"/>
    <x v="0"/>
    <m/>
    <x v="0"/>
    <m/>
  </r>
  <r>
    <n v="5651"/>
    <x v="0"/>
    <n v="12"/>
    <n v="5425"/>
    <n v="1"/>
    <d v="2012-11-26T00:00:00"/>
    <s v="Single Family Dwelling"/>
    <n v="1"/>
    <s v="Active Bethel Citizens"/>
    <n v="4213987"/>
    <n v="890944"/>
    <m/>
    <s v="Orchard"/>
    <s v="HAYDEN HOMES LLC"/>
    <m/>
    <s v="5301 OLYMPIC CIR"/>
    <x v="11"/>
    <s v="Single-family detached"/>
    <x v="0"/>
    <m/>
    <x v="0"/>
    <m/>
  </r>
  <r>
    <n v="5652"/>
    <x v="0"/>
    <n v="12"/>
    <n v="5662"/>
    <n v="1"/>
    <d v="2012-11-29T00:00:00"/>
    <s v="Single Family Dwelling"/>
    <n v="1"/>
    <s v="Active Bethel Citizens"/>
    <n v="4214638"/>
    <n v="890697"/>
    <m/>
    <m/>
    <s v="HAYDEN HOMES LLC"/>
    <m/>
    <s v="5237 ELK RIDGE DR"/>
    <x v="11"/>
    <s v="Single-family detached"/>
    <x v="0"/>
    <m/>
    <x v="0"/>
    <m/>
  </r>
  <r>
    <n v="5653"/>
    <x v="0"/>
    <n v="12"/>
    <n v="5665"/>
    <n v="1"/>
    <d v="2012-11-29T00:00:00"/>
    <s v="Single Family Dwelling"/>
    <n v="1"/>
    <s v="Active Bethel Citizens"/>
    <n v="4214097"/>
    <n v="890673"/>
    <m/>
    <s v="Orchard"/>
    <s v="HAYDEN HOMES"/>
    <m/>
    <s v="5390 ELK RIDGE DR"/>
    <x v="11"/>
    <s v="Single-family detached"/>
    <x v="0"/>
    <m/>
    <x v="0"/>
    <m/>
  </r>
  <r>
    <n v="5654"/>
    <x v="0"/>
    <n v="12"/>
    <n v="5667"/>
    <n v="1"/>
    <d v="2012-11-29T00:00:00"/>
    <s v="Single Family Dwelling"/>
    <n v="1"/>
    <s v="Active Bethel Citizens"/>
    <n v="4214584"/>
    <n v="890581"/>
    <m/>
    <m/>
    <s v="HAYDEN HOMES LLC"/>
    <m/>
    <s v="5240 ELK RIDGE DR"/>
    <x v="11"/>
    <s v="Single-family detached"/>
    <x v="0"/>
    <m/>
    <x v="0"/>
    <m/>
  </r>
  <r>
    <n v="5655"/>
    <x v="0"/>
    <n v="12"/>
    <n v="5672"/>
    <n v="1"/>
    <d v="2012-11-29T00:00:00"/>
    <s v="Single Family Dwelling"/>
    <n v="1"/>
    <s v="Active Bethel Citizens"/>
    <n v="4214581"/>
    <n v="890704"/>
    <m/>
    <m/>
    <s v="HAYDEN HOMES LLC"/>
    <m/>
    <s v="5255 ELK RIDGE DR"/>
    <x v="11"/>
    <s v="Single-family detached"/>
    <x v="0"/>
    <m/>
    <x v="0"/>
    <m/>
  </r>
  <r>
    <n v="5656"/>
    <x v="0"/>
    <n v="12"/>
    <n v="4582"/>
    <n v="1"/>
    <d v="2012-12-05T00:00:00"/>
    <s v="Apartment  5-19 Units"/>
    <n v="6"/>
    <s v="West University Neighbors"/>
    <n v="4241196"/>
    <n v="875671"/>
    <m/>
    <m/>
    <s v="ARBORETUM LLC"/>
    <m/>
    <s v="1755 MILL ST"/>
    <x v="11"/>
    <s v="Five or more units"/>
    <x v="1"/>
    <m/>
    <x v="1"/>
    <s v="Yes"/>
  </r>
  <r>
    <n v="5657"/>
    <x v="0"/>
    <n v="12"/>
    <n v="4583"/>
    <n v="1"/>
    <d v="2012-12-05T00:00:00"/>
    <s v="Apartment  5-19 Units"/>
    <n v="6"/>
    <s v="West University Neighbors"/>
    <n v="4241194"/>
    <n v="875607"/>
    <m/>
    <m/>
    <s v="ARBORETUM LLC"/>
    <m/>
    <s v="1777 MILL ST"/>
    <x v="11"/>
    <s v="Five or more units"/>
    <x v="1"/>
    <m/>
    <x v="1"/>
    <s v="Yes"/>
  </r>
  <r>
    <n v="5658"/>
    <x v="0"/>
    <n v="12"/>
    <n v="5215"/>
    <n v="1"/>
    <d v="2012-12-14T00:00:00"/>
    <s v="Apartment  5-19 Units"/>
    <n v="8"/>
    <s v="West University Neighbors"/>
    <n v="4240841"/>
    <n v="875706"/>
    <m/>
    <m/>
    <s v="MILL ALLEY INVESTMENTS LLC"/>
    <s v="RIDGEMONT THE"/>
    <s v="1733 HIGH ST"/>
    <x v="11"/>
    <s v="Five or more units"/>
    <x v="1"/>
    <m/>
    <x v="1"/>
    <s v="Yes"/>
  </r>
  <r>
    <n v="5659"/>
    <x v="0"/>
    <n v="12"/>
    <n v="5715"/>
    <n v="1"/>
    <d v="2012-12-14T00:00:00"/>
    <s v="Single Family Dwelling"/>
    <n v="1"/>
    <s v="River Road Community Organization"/>
    <n v="4227394"/>
    <n v="889952"/>
    <m/>
    <s v="santa cruz"/>
    <s v="KNODE KEVIN"/>
    <m/>
    <s v="734 ROSSMORE ST"/>
    <x v="11"/>
    <s v="Single-family detached"/>
    <x v="0"/>
    <m/>
    <x v="0"/>
    <m/>
  </r>
  <r>
    <n v="5660"/>
    <x v="0"/>
    <n v="12"/>
    <n v="5716"/>
    <n v="1"/>
    <d v="2012-12-14T00:00:00"/>
    <s v="Single Family Dwelling"/>
    <n v="1"/>
    <s v="River Road Community Organization"/>
    <n v="4227539"/>
    <n v="890104"/>
    <m/>
    <s v="santa cruz"/>
    <s v="KNODE KEVIN"/>
    <m/>
    <s v="755 ROSSMORE ST"/>
    <x v="11"/>
    <s v="Single-family detached"/>
    <x v="0"/>
    <m/>
    <x v="0"/>
    <m/>
  </r>
  <r>
    <n v="5661"/>
    <x v="0"/>
    <n v="12"/>
    <n v="5939"/>
    <n v="1"/>
    <d v="2012-12-14T00:00:00"/>
    <s v="Single Family Dwelling"/>
    <n v="1"/>
    <s v="Churchill Area Neighbors"/>
    <n v="4224299"/>
    <n v="868101"/>
    <m/>
    <m/>
    <s v="STONE BRIDGE HOMES NW LLC"/>
    <m/>
    <s v="3544 VISTA HEIGHTS LN"/>
    <x v="11"/>
    <s v="Single-family detached"/>
    <x v="0"/>
    <m/>
    <x v="0"/>
    <m/>
  </r>
  <r>
    <n v="5662"/>
    <x v="0"/>
    <n v="12"/>
    <n v="658"/>
    <n v="1"/>
    <d v="2012-12-20T00:00:00"/>
    <s v="Apartment  1-4 Units"/>
    <n v="4"/>
    <s v="West University Neighbors"/>
    <n v="4242181"/>
    <n v="875531"/>
    <m/>
    <m/>
    <s v="DEVEREAUX BRIAN C"/>
    <s v="EAUX ON 18TH"/>
    <s v="663 E 18TH AVE"/>
    <x v="11"/>
    <s v="Two to four units"/>
    <x v="1"/>
    <m/>
    <x v="1"/>
    <s v="Yes"/>
  </r>
  <r>
    <n v="5663"/>
    <x v="0"/>
    <n v="12"/>
    <n v="5841"/>
    <n v="1"/>
    <d v="2012-12-20T00:00:00"/>
    <s v="Single Family Dwelling"/>
    <n v="1"/>
    <s v="Active Bethel Citizens"/>
    <n v="4211170"/>
    <n v="889779"/>
    <m/>
    <s v="The Middleton II"/>
    <s v="HAYDEN HOMES LLC"/>
    <m/>
    <s v="1982 ADELMAN LP"/>
    <x v="11"/>
    <s v="Single-family detached"/>
    <x v="0"/>
    <m/>
    <x v="0"/>
    <m/>
  </r>
  <r>
    <n v="5664"/>
    <x v="0"/>
    <n v="12"/>
    <n v="5657"/>
    <n v="1"/>
    <d v="2012-12-21T00:00:00"/>
    <s v="Mfg Home - Not in a Park"/>
    <n v="1"/>
    <s v="Active Bethel Citizens"/>
    <n v="4218187"/>
    <n v="887662"/>
    <m/>
    <m/>
    <s v="KREINDEL RICO"/>
    <m/>
    <s v="876 LAURELHURST DR"/>
    <x v="11"/>
    <s v="Single-family detached"/>
    <x v="0"/>
    <m/>
    <x v="0"/>
    <m/>
  </r>
  <r>
    <n v="5665"/>
    <x v="0"/>
    <n v="12"/>
    <n v="5805"/>
    <n v="1"/>
    <d v="2012-12-27T00:00:00"/>
    <s v="Single Family Dwelling"/>
    <n v="1"/>
    <s v="Churchill Area Neighbors"/>
    <n v="4224190"/>
    <n v="868546"/>
    <m/>
    <m/>
    <s v="STONE BRIDGE HOMES NW LLC"/>
    <m/>
    <s v="3473 VISTA HEIGHTS LN"/>
    <x v="11"/>
    <s v="Single-family detached"/>
    <x v="0"/>
    <m/>
    <x v="0"/>
    <m/>
  </r>
  <r>
    <n v="5666"/>
    <x v="0"/>
    <n v="12"/>
    <n v="6135"/>
    <n v="1"/>
    <d v="2012-12-27T00:00:00"/>
    <s v="Single Family Dwelling"/>
    <n v="1"/>
    <s v="Churchill Area Neighbors"/>
    <n v="4224285"/>
    <n v="868244"/>
    <m/>
    <m/>
    <s v="STONE BRIDGE HOMES NW LLC"/>
    <m/>
    <s v="3510 VISTA HEIGHTS LN"/>
    <x v="11"/>
    <s v="Single-family detached"/>
    <x v="0"/>
    <m/>
    <x v="0"/>
    <m/>
  </r>
  <r>
    <n v="5667"/>
    <x v="0"/>
    <n v="12"/>
    <n v="6009"/>
    <n v="1"/>
    <d v="2012-12-31T00:00:00"/>
    <s v="Single Family Dwelling"/>
    <n v="1"/>
    <s v="Churchill Area Neighbors"/>
    <n v="4223877"/>
    <n v="868494"/>
    <m/>
    <m/>
    <s v="HEITMAN CUSTOM HOMES"/>
    <m/>
    <s v="3198 SUMMIT SKY BLVD"/>
    <x v="11"/>
    <s v="Single-family detached"/>
    <x v="0"/>
    <m/>
    <x v="0"/>
    <m/>
  </r>
  <r>
    <n v="5668"/>
    <x v="0"/>
    <n v="12"/>
    <n v="6011"/>
    <n v="1"/>
    <d v="2012-12-31T00:00:00"/>
    <s v="Single Family Dwelling"/>
    <n v="1"/>
    <s v="Churchill Area Neighbors"/>
    <n v="4223869"/>
    <n v="868185"/>
    <m/>
    <m/>
    <s v="HEITMAN CUSTOM HOMES"/>
    <m/>
    <s v="3571 SUMMIT SKY BLVD"/>
    <x v="11"/>
    <s v="Single-family detached"/>
    <x v="0"/>
    <m/>
    <x v="0"/>
    <m/>
  </r>
</pivotCacheRecords>
</file>

<file path=xl/pivotCache/pivotCacheRecords8.xml><?xml version="1.0" encoding="utf-8"?>
<pivotCacheRecords xmlns="http://schemas.openxmlformats.org/spreadsheetml/2006/main" xmlns:r="http://schemas.openxmlformats.org/officeDocument/2006/relationships" count="13">
  <r>
    <n v="1"/>
    <x v="0"/>
    <n v="13"/>
    <n v="469"/>
    <n v="1"/>
    <d v="2013-04-18T00:00:00"/>
    <s v="Apartment  20+ Units"/>
    <n v="100"/>
    <s v="West University Neighbors"/>
    <n v="4242048"/>
    <n v="877354"/>
    <s v="Other Retail Trade"/>
    <s v="1331 Patterson Apartments"/>
    <s v="PATTERSON STREET SUSTAINABLE"/>
    <m/>
    <s v="1331 PATTERSON ST"/>
    <x v="0"/>
    <s v="Fiver or more units"/>
    <x v="0"/>
    <m/>
    <x v="0"/>
    <s v="Yes"/>
  </r>
  <r>
    <n v="2"/>
    <x v="0"/>
    <n v="13"/>
    <n v="308"/>
    <n v="1"/>
    <d v="2013-04-26T00:00:00"/>
    <s v="Apartment  20+ Units"/>
    <n v="45"/>
    <s v="Goodpasture Island Neighbors"/>
    <n v="4235320"/>
    <n v="889734"/>
    <m/>
    <s v="Goodpasture Island Apartments"/>
    <s v="GOODPASTURE ISLAND INVESTORS LLC"/>
    <m/>
    <s v="464 ALEXANDER LP"/>
    <x v="0"/>
    <s v="Fiver or more units"/>
    <x v="0"/>
    <s v="dwellings were confirmed"/>
    <x v="1"/>
    <m/>
  </r>
  <r>
    <n v="3"/>
    <x v="0"/>
    <n v="13"/>
    <n v="309"/>
    <n v="1"/>
    <d v="2013-04-26T00:00:00"/>
    <s v="Apartment  20+ Units"/>
    <n v="45"/>
    <s v="Goodpasture Island Neighbors"/>
    <n v="4235281"/>
    <n v="889668"/>
    <m/>
    <s v="Goodpasture Island Apartments"/>
    <s v="GOODPASTURE ISLAND INVESTORS LLC"/>
    <m/>
    <s v="456 ALEXANDER LP"/>
    <x v="0"/>
    <s v="Fiver or more units"/>
    <x v="0"/>
    <s v="dwellings were confirmed"/>
    <x v="1"/>
    <m/>
  </r>
  <r>
    <n v="4"/>
    <x v="0"/>
    <n v="13"/>
    <n v="310"/>
    <n v="1"/>
    <d v="2013-04-26T00:00:00"/>
    <s v="Apartment  20+ Units"/>
    <n v="49"/>
    <s v="Goodpasture Island Neighbors"/>
    <n v="4235424"/>
    <n v="889945"/>
    <m/>
    <s v="Goodpasture Island Apartments"/>
    <s v="GOODPASTURE ISLAND INVESTORS LLC"/>
    <m/>
    <s v="488 ALEXANDER LP"/>
    <x v="0"/>
    <s v="Fiver or more units"/>
    <x v="0"/>
    <s v="dwellings were confirmed"/>
    <x v="1"/>
    <m/>
  </r>
  <r>
    <n v="5"/>
    <x v="0"/>
    <n v="13"/>
    <n v="305"/>
    <n v="1"/>
    <d v="2013-04-30T00:00:00"/>
    <s v="Apartment  20+ Units"/>
    <n v="45"/>
    <s v="Goodpasture Island Neighbors"/>
    <n v="4235074"/>
    <n v="890263"/>
    <m/>
    <s v="Goodpasture Island Apartments"/>
    <s v="GOODPASTURE ISLAND INVESTORS LLC"/>
    <m/>
    <s v="495 ALEXANDER LP"/>
    <x v="0"/>
    <s v="Fiver or more units"/>
    <x v="0"/>
    <s v="dwellings were confirmed"/>
    <x v="1"/>
    <m/>
  </r>
  <r>
    <n v="6"/>
    <x v="0"/>
    <n v="13"/>
    <n v="306"/>
    <n v="1"/>
    <d v="2013-04-30T00:00:00"/>
    <s v="Apartment  20+ Units"/>
    <n v="45"/>
    <s v="Goodpasture Island Neighbors"/>
    <n v="4235199"/>
    <n v="890179"/>
    <m/>
    <s v="Goodpasture Island Apartments"/>
    <s v="GOODPASTURE ISLAND INVESTORS LLC"/>
    <m/>
    <s v="496 ALEXANDER LP"/>
    <x v="0"/>
    <s v="Fiver or more units"/>
    <x v="0"/>
    <s v="dwellings were confirmed"/>
    <x v="1"/>
    <m/>
  </r>
  <r>
    <n v="7"/>
    <x v="0"/>
    <n v="13"/>
    <n v="307"/>
    <n v="1"/>
    <d v="2013-04-30T00:00:00"/>
    <s v="Apartment  20+ Units"/>
    <n v="45"/>
    <s v="Goodpasture Island Neighbors"/>
    <n v="4235110"/>
    <n v="889999"/>
    <m/>
    <s v="Goodpasture Island Apartments"/>
    <s v="GOODPASTURE ISLAND INVESTORS LLC"/>
    <m/>
    <s v="480 ALEXANDER LP"/>
    <x v="0"/>
    <s v="Fiver or more units"/>
    <x v="0"/>
    <s v="dwellings were confirmed"/>
    <x v="1"/>
    <m/>
  </r>
  <r>
    <n v="8"/>
    <x v="0"/>
    <n v="13"/>
    <n v="2734"/>
    <n v="1"/>
    <d v="2013-07-19T00:00:00"/>
    <s v="Apartment  20+ Units"/>
    <n v="28"/>
    <s v="West University Neighbors"/>
    <n v="4242502"/>
    <n v="877016"/>
    <m/>
    <s v="The Lofts"/>
    <s v="HUGHES LEE"/>
    <s v="LOFTS THE"/>
    <s v="712 E 14TH AVE"/>
    <x v="0"/>
    <s v="Fiver or more units"/>
    <x v="0"/>
    <m/>
    <x v="0"/>
    <s v="Yes"/>
  </r>
  <r>
    <n v="9"/>
    <x v="0"/>
    <n v="13"/>
    <n v="2973"/>
    <n v="1"/>
    <d v="2013-08-20T00:00:00"/>
    <s v="Apartment  20+ Units"/>
    <n v="90"/>
    <s v="West University Neighbors"/>
    <n v="4241987"/>
    <n v="877911"/>
    <m/>
    <s v="Patterson Student Housing"/>
    <s v="COMMERCIAL INVESTMENT PROP"/>
    <s v="PATTERSON STUDENT HOUSING"/>
    <s v="1180 PATTERSON ST"/>
    <x v="0"/>
    <s v="Fiver or more units"/>
    <x v="0"/>
    <m/>
    <x v="0"/>
    <s v="Yes"/>
  </r>
  <r>
    <n v="10"/>
    <x v="0"/>
    <n v="13"/>
    <n v="3365"/>
    <n v="1"/>
    <d v="2013-10-18T00:00:00"/>
    <s v="Apartment  20+ Units"/>
    <n v="45"/>
    <s v="West University Neighbors"/>
    <n v="4243239"/>
    <n v="876982"/>
    <s v="Civic,Social,Fratrnal Org"/>
    <s v="Presbyterian Student Housing"/>
    <s v="PRESBYTERERIAN COLLEGIATE MI"/>
    <m/>
    <s v="1414 KINCAID ST"/>
    <x v="0"/>
    <s v="Fiver or more units"/>
    <x v="0"/>
    <m/>
    <x v="0"/>
    <s v="Yes"/>
  </r>
  <r>
    <n v="11"/>
    <x v="0"/>
    <n v="13"/>
    <n v="4515"/>
    <n v="1"/>
    <d v="2013-12-09T00:00:00"/>
    <s v="Apartment  20+ Units"/>
    <n v="33"/>
    <s v="South University Neighborhood Association"/>
    <n v="4242000"/>
    <n v="875433"/>
    <m/>
    <s v="18th &amp; Patterson Student Housi"/>
    <s v="SDS LLC"/>
    <m/>
    <s v="1837 PATTERSON ST"/>
    <x v="0"/>
    <s v="Fiver or more units"/>
    <x v="0"/>
    <m/>
    <x v="0"/>
    <s v="Yes"/>
  </r>
  <r>
    <n v="12"/>
    <x v="0"/>
    <n v="13"/>
    <n v="4557"/>
    <n v="1"/>
    <d v="2014-01-03T00:00:00"/>
    <s v="Apartment  20+ Units"/>
    <n v="31"/>
    <s v="West University Neighbors"/>
    <n v="4241770"/>
    <n v="877953"/>
    <m/>
    <s v="Outrigger Student Housing"/>
    <s v="CAMPUS INVESTORS EUGENE LLC"/>
    <s v="OUTRIGGER STUDENT HOUSING"/>
    <s v="539 E 12TH AVE"/>
    <x v="1"/>
    <s v="Fiver or more units"/>
    <x v="0"/>
    <m/>
    <x v="0"/>
    <s v="Yes"/>
  </r>
  <r>
    <n v="13"/>
    <x v="0"/>
    <n v="13"/>
    <n v="1264"/>
    <n v="1"/>
    <d v="2014-03-21T00:00:00"/>
    <s v="Apartment  5-19 Units"/>
    <n v="9"/>
    <s v="West University Neighbors"/>
    <n v="4241231"/>
    <n v="876877"/>
    <m/>
    <s v="1455 Mill St. Apts"/>
    <s v="MILL APARTMENTS LLC"/>
    <m/>
    <s v="1455 MILL ST"/>
    <x v="1"/>
    <s v="Fiver or more units"/>
    <x v="0"/>
    <s v="changed dwellings from 0 to 9"/>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H14:I29" firstHeaderRow="1" firstDataRow="1" firstDataCol="1"/>
  <pivotFields count="18">
    <pivotField showAll="0"/>
    <pivotField showAll="0"/>
    <pivotField showAll="0"/>
    <pivotField numFmtId="22" showAll="0"/>
    <pivotField showAll="0">
      <items count="13">
        <item x="3"/>
        <item x="8"/>
        <item x="7"/>
        <item x="10"/>
        <item x="9"/>
        <item x="0"/>
        <item x="5"/>
        <item x="4"/>
        <item x="11"/>
        <item x="6"/>
        <item x="2"/>
        <item x="1"/>
        <item t="default"/>
      </items>
    </pivotField>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axis="axisRow" showAll="0">
      <items count="5">
        <item x="2"/>
        <item x="3"/>
        <item x="1"/>
        <item x="0"/>
        <item t="default"/>
      </items>
    </pivotField>
    <pivotField axis="axisRow" showAll="0">
      <items count="3">
        <item x="0"/>
        <item x="1"/>
        <item t="default"/>
      </items>
    </pivotField>
    <pivotField showAll="0"/>
  </pivotFields>
  <rowFields count="3">
    <field x="14"/>
    <field x="16"/>
    <field x="15"/>
  </rowFields>
  <rowItems count="15">
    <i>
      <x/>
    </i>
    <i r="1">
      <x/>
    </i>
    <i r="2">
      <x/>
    </i>
    <i r="2">
      <x v="1"/>
    </i>
    <i r="2">
      <x v="3"/>
    </i>
    <i r="1">
      <x v="1"/>
    </i>
    <i r="2">
      <x v="2"/>
    </i>
    <i>
      <x v="1"/>
    </i>
    <i r="1">
      <x/>
    </i>
    <i r="2">
      <x/>
    </i>
    <i r="2">
      <x v="1"/>
    </i>
    <i r="2">
      <x v="3"/>
    </i>
    <i r="1">
      <x v="1"/>
    </i>
    <i r="2">
      <x v="2"/>
    </i>
    <i t="grand">
      <x/>
    </i>
  </rowItems>
  <colItems count="1">
    <i/>
  </colItems>
  <dataFields count="1">
    <dataField name="Sum of proposed_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K14:L21" firstHeaderRow="1" firstDataRow="1" firstDataCol="1"/>
  <pivotFields count="18">
    <pivotField showAll="0"/>
    <pivotField showAll="0"/>
    <pivotField showAll="0"/>
    <pivotField numFmtId="22" showAll="0"/>
    <pivotField showAll="0"/>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axis="axisRow" showAll="0">
      <items count="2">
        <item x="0"/>
        <item t="default"/>
      </items>
    </pivotField>
    <pivotField axis="axisRow" showAll="0">
      <items count="2">
        <item x="0"/>
        <item t="default"/>
      </items>
    </pivotField>
    <pivotField showAll="0"/>
  </pivotFields>
  <rowFields count="3">
    <field x="14"/>
    <field x="16"/>
    <field x="15"/>
  </rowFields>
  <rowItems count="7">
    <i>
      <x/>
    </i>
    <i r="1">
      <x/>
    </i>
    <i r="2">
      <x/>
    </i>
    <i>
      <x v="1"/>
    </i>
    <i r="1">
      <x/>
    </i>
    <i r="2">
      <x/>
    </i>
    <i t="grand">
      <x/>
    </i>
  </rowItems>
  <colItems count="1">
    <i/>
  </colItems>
  <dataFields count="1">
    <dataField name="Sum of proposed_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2:B97" firstHeaderRow="1" firstDataRow="1" firstDataCol="1"/>
  <pivotFields count="18">
    <pivotField showAll="0"/>
    <pivotField showAll="0"/>
    <pivotField showAll="0"/>
    <pivotField numFmtId="22" showAll="0"/>
    <pivotField showAll="0">
      <items count="17">
        <item x="8"/>
        <item x="4"/>
        <item x="7"/>
        <item x="15"/>
        <item x="13"/>
        <item x="9"/>
        <item x="5"/>
        <item x="3"/>
        <item x="11"/>
        <item x="2"/>
        <item x="10"/>
        <item x="1"/>
        <item x="12"/>
        <item x="14"/>
        <item x="6"/>
        <item x="0"/>
        <item t="default"/>
      </items>
    </pivotField>
    <pivotField dataField="1"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axis="axisRow" showAll="0">
      <items count="5">
        <item x="2"/>
        <item x="3"/>
        <item x="0"/>
        <item x="1"/>
        <item t="default"/>
      </items>
    </pivotField>
    <pivotField axis="axisRow" showAll="0">
      <items count="3">
        <item x="1"/>
        <item x="0"/>
        <item t="default"/>
      </items>
    </pivotField>
    <pivotField showAll="0"/>
  </pivotFields>
  <rowFields count="3">
    <field x="14"/>
    <field x="16"/>
    <field x="15"/>
  </rowFields>
  <rowItems count="85">
    <i>
      <x/>
    </i>
    <i r="1">
      <x/>
    </i>
    <i r="2">
      <x/>
    </i>
    <i r="2">
      <x v="1"/>
    </i>
    <i r="2">
      <x v="3"/>
    </i>
    <i r="1">
      <x v="1"/>
    </i>
    <i r="2">
      <x v="2"/>
    </i>
    <i>
      <x v="1"/>
    </i>
    <i r="1">
      <x/>
    </i>
    <i r="2">
      <x/>
    </i>
    <i r="2">
      <x v="1"/>
    </i>
    <i r="2">
      <x v="3"/>
    </i>
    <i r="1">
      <x v="1"/>
    </i>
    <i r="2">
      <x v="2"/>
    </i>
    <i>
      <x v="2"/>
    </i>
    <i r="1">
      <x/>
    </i>
    <i r="2">
      <x/>
    </i>
    <i r="2">
      <x v="1"/>
    </i>
    <i r="2">
      <x v="3"/>
    </i>
    <i r="1">
      <x v="1"/>
    </i>
    <i r="2">
      <x v="2"/>
    </i>
    <i>
      <x v="3"/>
    </i>
    <i r="1">
      <x/>
    </i>
    <i r="2">
      <x/>
    </i>
    <i r="2">
      <x v="1"/>
    </i>
    <i r="2">
      <x v="3"/>
    </i>
    <i r="1">
      <x v="1"/>
    </i>
    <i r="2">
      <x v="2"/>
    </i>
    <i>
      <x v="4"/>
    </i>
    <i r="1">
      <x/>
    </i>
    <i r="2">
      <x/>
    </i>
    <i r="2">
      <x v="1"/>
    </i>
    <i r="2">
      <x v="3"/>
    </i>
    <i r="1">
      <x v="1"/>
    </i>
    <i r="2">
      <x v="2"/>
    </i>
    <i>
      <x v="5"/>
    </i>
    <i r="1">
      <x/>
    </i>
    <i r="2">
      <x/>
    </i>
    <i r="2">
      <x v="1"/>
    </i>
    <i r="2">
      <x v="3"/>
    </i>
    <i r="1">
      <x v="1"/>
    </i>
    <i r="2">
      <x v="2"/>
    </i>
    <i>
      <x v="6"/>
    </i>
    <i r="1">
      <x/>
    </i>
    <i r="2">
      <x/>
    </i>
    <i r="2">
      <x v="1"/>
    </i>
    <i r="2">
      <x v="3"/>
    </i>
    <i r="1">
      <x v="1"/>
    </i>
    <i r="2">
      <x v="2"/>
    </i>
    <i>
      <x v="7"/>
    </i>
    <i r="1">
      <x/>
    </i>
    <i r="2">
      <x/>
    </i>
    <i r="2">
      <x v="1"/>
    </i>
    <i r="2">
      <x v="3"/>
    </i>
    <i r="1">
      <x v="1"/>
    </i>
    <i r="2">
      <x v="2"/>
    </i>
    <i>
      <x v="8"/>
    </i>
    <i r="1">
      <x/>
    </i>
    <i r="2">
      <x/>
    </i>
    <i r="2">
      <x v="1"/>
    </i>
    <i r="2">
      <x v="3"/>
    </i>
    <i r="1">
      <x v="1"/>
    </i>
    <i r="2">
      <x v="2"/>
    </i>
    <i>
      <x v="9"/>
    </i>
    <i r="1">
      <x/>
    </i>
    <i r="2">
      <x/>
    </i>
    <i r="2">
      <x v="1"/>
    </i>
    <i r="2">
      <x v="3"/>
    </i>
    <i r="1">
      <x v="1"/>
    </i>
    <i r="2">
      <x v="2"/>
    </i>
    <i>
      <x v="10"/>
    </i>
    <i r="1">
      <x/>
    </i>
    <i r="2">
      <x/>
    </i>
    <i r="2">
      <x v="1"/>
    </i>
    <i r="2">
      <x v="3"/>
    </i>
    <i r="1">
      <x v="1"/>
    </i>
    <i r="2">
      <x v="2"/>
    </i>
    <i>
      <x v="11"/>
    </i>
    <i r="1">
      <x/>
    </i>
    <i r="2">
      <x/>
    </i>
    <i r="2">
      <x v="1"/>
    </i>
    <i r="2">
      <x v="3"/>
    </i>
    <i r="1">
      <x v="1"/>
    </i>
    <i r="2">
      <x v="2"/>
    </i>
    <i t="grand">
      <x/>
    </i>
  </rowItems>
  <colItems count="1">
    <i/>
  </colItems>
  <dataFields count="1">
    <dataField name="Sum of proposed_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13:E42" firstHeaderRow="1" firstDataRow="1" firstDataCol="1"/>
  <pivotFields count="18">
    <pivotField showAll="0"/>
    <pivotField showAll="0"/>
    <pivotField showAll="0"/>
    <pivotField numFmtId="22" showAll="0"/>
    <pivotField showAll="0"/>
    <pivotField dataField="1" showAll="0"/>
    <pivotField showAll="0"/>
    <pivotField showAll="0"/>
    <pivotField showAll="0"/>
    <pivotField showAll="0"/>
    <pivotField showAll="0"/>
    <pivotField showAll="0"/>
    <pivotField showAll="0"/>
    <pivotField showAll="0"/>
    <pivotField axis="axisRow" showAll="0">
      <items count="10">
        <item x="0"/>
        <item x="1"/>
        <item x="2"/>
        <item x="3"/>
        <item x="4"/>
        <item x="5"/>
        <item x="6"/>
        <item x="7"/>
        <item x="8"/>
        <item t="default"/>
      </items>
    </pivotField>
    <pivotField axis="axisRow" showAll="0">
      <items count="4">
        <item x="2"/>
        <item x="1"/>
        <item x="0"/>
        <item t="default"/>
      </items>
    </pivotField>
    <pivotField axis="axisRow" showAll="0">
      <items count="2">
        <item x="0"/>
        <item t="default"/>
      </items>
    </pivotField>
    <pivotField showAll="0"/>
  </pivotFields>
  <rowFields count="3">
    <field x="14"/>
    <field x="16"/>
    <field x="15"/>
  </rowFields>
  <rowItems count="29">
    <i>
      <x/>
    </i>
    <i r="1">
      <x/>
    </i>
    <i r="2">
      <x v="2"/>
    </i>
    <i>
      <x v="1"/>
    </i>
    <i r="1">
      <x/>
    </i>
    <i r="2">
      <x/>
    </i>
    <i r="2">
      <x v="1"/>
    </i>
    <i>
      <x v="2"/>
    </i>
    <i r="1">
      <x/>
    </i>
    <i r="2">
      <x/>
    </i>
    <i>
      <x v="3"/>
    </i>
    <i r="1">
      <x/>
    </i>
    <i r="2">
      <x/>
    </i>
    <i>
      <x v="4"/>
    </i>
    <i r="1">
      <x/>
    </i>
    <i r="2">
      <x/>
    </i>
    <i>
      <x v="5"/>
    </i>
    <i r="1">
      <x/>
    </i>
    <i r="2">
      <x/>
    </i>
    <i>
      <x v="6"/>
    </i>
    <i r="1">
      <x/>
    </i>
    <i r="2">
      <x/>
    </i>
    <i>
      <x v="7"/>
    </i>
    <i r="1">
      <x/>
    </i>
    <i r="2">
      <x/>
    </i>
    <i>
      <x v="8"/>
    </i>
    <i r="1">
      <x/>
    </i>
    <i r="2">
      <x/>
    </i>
    <i t="grand">
      <x/>
    </i>
  </rowItems>
  <colItems count="1">
    <i/>
  </colItems>
  <dataFields count="1">
    <dataField name="Sum of proposed_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6" cacheId="7"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location ref="A21:E25" firstHeaderRow="1" firstDataRow="2" firstDataCol="2" rowPageCount="1" colPageCount="1"/>
  <pivotFields count="22">
    <pivotField compact="0" outline="0" showAll="0" defaultSubtotal="0"/>
    <pivotField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
        <item x="0"/>
        <item x="1"/>
      </items>
    </pivotField>
    <pivotField compact="0" outline="0" showAll="0" defaultSubtotal="0"/>
    <pivotField axis="axisPage" compact="0" outline="0" multipleItemSelectionAllowed="1" showAll="0" defaultSubtotal="0">
      <items count="1">
        <item x="0"/>
      </items>
    </pivotField>
    <pivotField compact="0" outline="0" showAll="0" defaultSubtotal="0"/>
    <pivotField axis="axisCol" compact="0" outline="0" showAll="0" defaultSubtotal="0">
      <items count="2">
        <item x="0"/>
        <item x="1"/>
      </items>
    </pivotField>
    <pivotField compact="0" outline="0" showAll="0" defaultSubtotal="0"/>
  </pivotFields>
  <rowFields count="2">
    <field x="1"/>
    <field x="16"/>
  </rowFields>
  <rowItems count="3">
    <i>
      <x/>
      <x/>
    </i>
    <i r="1">
      <x v="1"/>
    </i>
    <i t="grand">
      <x/>
    </i>
  </rowItems>
  <colFields count="1">
    <field x="20"/>
  </colFields>
  <colItems count="3">
    <i>
      <x/>
    </i>
    <i>
      <x v="1"/>
    </i>
    <i t="grand">
      <x/>
    </i>
  </colItems>
  <pageFields count="1">
    <pageField fld="18" hier="-1"/>
  </pageFields>
  <dataFields count="1">
    <dataField name="Sum of proposed_units" fld="7" baseField="0" baseItem="0"/>
  </dataFields>
  <formats count="6">
    <format dxfId="5">
      <pivotArea outline="0" collapsedLevelsAreSubtotals="1" fieldPosition="0">
        <references count="2">
          <reference field="1" count="0" selected="0"/>
          <reference field="16" count="1" selected="0">
            <x v="0"/>
          </reference>
        </references>
      </pivotArea>
    </format>
    <format dxfId="4">
      <pivotArea dataOnly="0" labelOnly="1" outline="0" fieldPosition="0">
        <references count="2">
          <reference field="1" count="0" selected="0"/>
          <reference field="16" count="1">
            <x v="0"/>
          </reference>
        </references>
      </pivotArea>
    </format>
    <format dxfId="3">
      <pivotArea outline="0" collapsedLevelsAreSubtotals="1" fieldPosition="0">
        <references count="2">
          <reference field="1" count="0" selected="0"/>
          <reference field="16" count="1" selected="0">
            <x v="0"/>
          </reference>
        </references>
      </pivotArea>
    </format>
    <format dxfId="2">
      <pivotArea dataOnly="0" labelOnly="1" outline="0" fieldPosition="0">
        <references count="2">
          <reference field="1" count="0" selected="0"/>
          <reference field="16" count="1">
            <x v="0"/>
          </reference>
        </references>
      </pivotArea>
    </format>
    <format dxfId="1">
      <pivotArea outline="0" collapsedLevelsAreSubtotals="1" fieldPosition="0">
        <references count="2">
          <reference field="1" count="0" selected="0"/>
          <reference field="16" count="1" selected="0">
            <x v="1"/>
          </reference>
        </references>
      </pivotArea>
    </format>
    <format dxfId="0">
      <pivotArea dataOnly="0" labelOnly="1" outline="0" fieldPosition="0">
        <references count="2">
          <reference field="1" count="0" selected="0"/>
          <reference field="16"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5" cacheId="6"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location ref="A32:E38" firstHeaderRow="1" firstDataRow="2" firstDataCol="2" rowPageCount="1" colPageCount="1"/>
  <pivotFields count="22">
    <pivotField compact="0" outline="0" showAll="0" defaultSubtotal="0"/>
    <pivotField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2">
        <item h="1" x="0"/>
        <item h="1" x="1"/>
        <item h="1" x="2"/>
        <item h="1" x="3"/>
        <item h="1" x="4"/>
        <item h="1" x="5"/>
        <item h="1" x="6"/>
        <item h="1" x="7"/>
        <item x="8"/>
        <item x="9"/>
        <item x="10"/>
        <item x="11"/>
      </items>
    </pivotField>
    <pivotField compact="0" outline="0" showAll="0" defaultSubtotal="0"/>
    <pivotField axis="axisPage" compact="0" outline="0" multipleItemSelectionAllowed="1" showAll="0" defaultSubtotal="0">
      <items count="2">
        <item x="1"/>
        <item h="1" x="0"/>
      </items>
    </pivotField>
    <pivotField compact="0" outline="0" showAll="0" defaultSubtotal="0"/>
    <pivotField axis="axisCol" compact="0" outline="0" showAll="0" defaultSubtotal="0">
      <items count="2">
        <item x="1"/>
        <item x="0"/>
      </items>
    </pivotField>
    <pivotField compact="0" outline="0" showAll="0" defaultSubtotal="0"/>
  </pivotFields>
  <rowFields count="2">
    <field x="1"/>
    <field x="16"/>
  </rowFields>
  <rowItems count="5">
    <i>
      <x/>
      <x v="8"/>
    </i>
    <i r="1">
      <x v="9"/>
    </i>
    <i r="1">
      <x v="10"/>
    </i>
    <i r="1">
      <x v="11"/>
    </i>
    <i t="grand">
      <x/>
    </i>
  </rowItems>
  <colFields count="1">
    <field x="20"/>
  </colFields>
  <colItems count="3">
    <i>
      <x/>
    </i>
    <i>
      <x v="1"/>
    </i>
    <i t="grand">
      <x/>
    </i>
  </colItems>
  <pageFields count="1">
    <pageField fld="18" hier="-1"/>
  </pageFields>
  <dataFields count="1">
    <dataField name="Sum of proposed_units" fld="7" baseField="0" baseItem="0"/>
  </dataFields>
  <formats count="8">
    <format dxfId="13">
      <pivotArea outline="0" collapsedLevelsAreSubtotals="1" fieldPosition="0">
        <references count="2">
          <reference field="1" count="0" selected="0"/>
          <reference field="16" count="1" selected="0">
            <x v="8"/>
          </reference>
        </references>
      </pivotArea>
    </format>
    <format dxfId="12">
      <pivotArea dataOnly="0" labelOnly="1" outline="0" fieldPosition="0">
        <references count="2">
          <reference field="1" count="0" selected="0"/>
          <reference field="16" count="1">
            <x v="8"/>
          </reference>
        </references>
      </pivotArea>
    </format>
    <format dxfId="11">
      <pivotArea outline="0" collapsedLevelsAreSubtotals="1" fieldPosition="0">
        <references count="2">
          <reference field="1" count="0" selected="0"/>
          <reference field="16" count="1" selected="0">
            <x v="9"/>
          </reference>
        </references>
      </pivotArea>
    </format>
    <format dxfId="10">
      <pivotArea dataOnly="0" labelOnly="1" outline="0" fieldPosition="0">
        <references count="2">
          <reference field="1" count="0" selected="0"/>
          <reference field="16" count="1">
            <x v="9"/>
          </reference>
        </references>
      </pivotArea>
    </format>
    <format dxfId="9">
      <pivotArea outline="0" collapsedLevelsAreSubtotals="1" fieldPosition="0">
        <references count="2">
          <reference field="1" count="0" selected="0"/>
          <reference field="16" count="1" selected="0">
            <x v="10"/>
          </reference>
        </references>
      </pivotArea>
    </format>
    <format dxfId="8">
      <pivotArea dataOnly="0" labelOnly="1" outline="0" fieldPosition="0">
        <references count="2">
          <reference field="1" count="0" selected="0"/>
          <reference field="16" count="1">
            <x v="10"/>
          </reference>
        </references>
      </pivotArea>
    </format>
    <format dxfId="7">
      <pivotArea outline="0" collapsedLevelsAreSubtotals="1" fieldPosition="0">
        <references count="2">
          <reference field="1" count="0" selected="0"/>
          <reference field="16" count="1" selected="0">
            <x v="11"/>
          </reference>
        </references>
      </pivotArea>
    </format>
    <format dxfId="6">
      <pivotArea dataOnly="0" labelOnly="1" outline="0" fieldPosition="0">
        <references count="2">
          <reference field="1" count="0" selected="0"/>
          <reference field="16"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4" cacheId="5"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location ref="A53:E59" firstHeaderRow="1" firstDataRow="2" firstDataCol="2" rowPageCount="1" colPageCount="1"/>
  <pivotFields count="22">
    <pivotField compact="0" outline="0" showAll="0" defaultSubtotal="0"/>
    <pivotField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9">
        <item h="1" x="0"/>
        <item h="1" x="1"/>
        <item h="1" x="2"/>
        <item h="1" x="3"/>
        <item h="1" x="4"/>
        <item x="5"/>
        <item x="6"/>
        <item x="7"/>
        <item x="8"/>
      </items>
    </pivotField>
    <pivotField compact="0" outline="0" showAll="0" defaultSubtotal="0"/>
    <pivotField axis="axisPage" compact="0" outline="0" multipleItemSelectionAllowed="1" showAll="0" defaultSubtotal="0">
      <items count="1">
        <item x="0"/>
      </items>
    </pivotField>
    <pivotField compact="0" outline="0" showAll="0" defaultSubtotal="0"/>
    <pivotField axis="axisCol" compact="0" outline="0" multipleItemSelectionAllowed="1" showAll="0" defaultSubtotal="0">
      <items count="4">
        <item m="1" x="3"/>
        <item m="1" x="2"/>
        <item x="1"/>
        <item x="0"/>
      </items>
    </pivotField>
    <pivotField compact="0" outline="0" showAll="0" defaultSubtotal="0"/>
  </pivotFields>
  <rowFields count="2">
    <field x="1"/>
    <field x="16"/>
  </rowFields>
  <rowItems count="5">
    <i>
      <x/>
      <x v="5"/>
    </i>
    <i r="1">
      <x v="6"/>
    </i>
    <i r="1">
      <x v="7"/>
    </i>
    <i r="1">
      <x v="8"/>
    </i>
    <i t="grand">
      <x/>
    </i>
  </rowItems>
  <colFields count="1">
    <field x="20"/>
  </colFields>
  <colItems count="3">
    <i>
      <x v="2"/>
    </i>
    <i>
      <x v="3"/>
    </i>
    <i t="grand">
      <x/>
    </i>
  </colItems>
  <pageFields count="1">
    <pageField fld="18" hier="-1"/>
  </pageFields>
  <dataFields count="1">
    <dataField name="Sum of proposed_units" fld="7" baseField="0" baseItem="0"/>
  </dataFields>
  <formats count="8">
    <format dxfId="21">
      <pivotArea outline="0" collapsedLevelsAreSubtotals="1" fieldPosition="0">
        <references count="2">
          <reference field="1" count="0" selected="0"/>
          <reference field="16" count="1" selected="0">
            <x v="5"/>
          </reference>
        </references>
      </pivotArea>
    </format>
    <format dxfId="20">
      <pivotArea dataOnly="0" labelOnly="1" outline="0" fieldPosition="0">
        <references count="2">
          <reference field="1" count="0" selected="0"/>
          <reference field="16" count="1">
            <x v="5"/>
          </reference>
        </references>
      </pivotArea>
    </format>
    <format dxfId="19">
      <pivotArea outline="0" collapsedLevelsAreSubtotals="1" fieldPosition="0">
        <references count="2">
          <reference field="1" count="0" selected="0"/>
          <reference field="16" count="1" selected="0">
            <x v="6"/>
          </reference>
        </references>
      </pivotArea>
    </format>
    <format dxfId="18">
      <pivotArea dataOnly="0" labelOnly="1" outline="0" fieldPosition="0">
        <references count="2">
          <reference field="1" count="0" selected="0"/>
          <reference field="16" count="1">
            <x v="6"/>
          </reference>
        </references>
      </pivotArea>
    </format>
    <format dxfId="17">
      <pivotArea outline="0" collapsedLevelsAreSubtotals="1" fieldPosition="0">
        <references count="2">
          <reference field="1" count="0" selected="0"/>
          <reference field="16" count="1" selected="0">
            <x v="7"/>
          </reference>
        </references>
      </pivotArea>
    </format>
    <format dxfId="16">
      <pivotArea dataOnly="0" labelOnly="1" outline="0" fieldPosition="0">
        <references count="2">
          <reference field="1" count="0" selected="0"/>
          <reference field="16" count="1">
            <x v="7"/>
          </reference>
        </references>
      </pivotArea>
    </format>
    <format dxfId="15">
      <pivotArea outline="0" collapsedLevelsAreSubtotals="1" fieldPosition="0">
        <references count="2">
          <reference field="1" count="0" selected="0"/>
          <reference field="16" count="1" selected="0">
            <x v="8"/>
          </reference>
        </references>
      </pivotArea>
    </format>
    <format dxfId="14">
      <pivotArea dataOnly="0" labelOnly="1" outline="0" fieldPosition="0">
        <references count="2">
          <reference field="1" count="0" selected="0"/>
          <reference field="16"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4"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location ref="A11:E15" firstHeaderRow="1" firstDataRow="2" firstDataCol="2" rowPageCount="1" colPageCount="1"/>
  <pivotFields count="22">
    <pivotField compact="0" outline="0" subtotalTop="0" showAll="0" defaultSubtotal="0"/>
    <pivotField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numFmtId="14" outline="0" subtotalTop="0" showAll="0" defaultSubtotal="0"/>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defaultSubtotal="0">
      <items count="2">
        <item x="0"/>
        <item x="1"/>
      </items>
    </pivotField>
    <pivotField compact="0" outline="0" subtotalTop="0" multipleItemSelectionAllowed="1" showAll="0" defaultSubtotal="0"/>
    <pivotField axis="axisPage" compact="0" outline="0" subtotalTop="0" multipleItemSelectionAllowed="1" showAll="0" defaultSubtotal="0">
      <items count="2">
        <item x="0"/>
        <item h="1" x="1"/>
      </items>
    </pivotField>
    <pivotField compact="0" outline="0" subtotalTop="0" showAll="0" defaultSubtotal="0"/>
    <pivotField axis="axisCol" compact="0" outline="0" subtotalTop="0" multipleItemSelectionAllowed="1" showAll="0" defaultSubtotal="0">
      <items count="5">
        <item m="1" x="4"/>
        <item m="1" x="2"/>
        <item x="0"/>
        <item m="1" x="3"/>
        <item x="1"/>
      </items>
    </pivotField>
    <pivotField compact="0" outline="0" subtotalTop="0" showAll="0" defaultSubtotal="0"/>
  </pivotFields>
  <rowFields count="2">
    <field x="1"/>
    <field x="16"/>
  </rowFields>
  <rowItems count="3">
    <i>
      <x/>
      <x/>
    </i>
    <i r="1">
      <x v="1"/>
    </i>
    <i t="grand">
      <x/>
    </i>
  </rowItems>
  <colFields count="1">
    <field x="20"/>
  </colFields>
  <colItems count="3">
    <i>
      <x v="2"/>
    </i>
    <i>
      <x v="4"/>
    </i>
    <i t="grand">
      <x/>
    </i>
  </colItems>
  <pageFields count="1">
    <pageField fld="18" hier="-1"/>
  </pageFields>
  <dataFields count="1">
    <dataField name="Sum of proposed_units" fld="7" baseField="0" baseItem="0"/>
  </dataFields>
  <formats count="6">
    <format dxfId="27">
      <pivotArea outline="0" collapsedLevelsAreSubtotals="1" fieldPosition="0">
        <references count="2">
          <reference field="1" count="0" selected="0"/>
          <reference field="16" count="1" selected="0">
            <x v="0"/>
          </reference>
        </references>
      </pivotArea>
    </format>
    <format dxfId="26">
      <pivotArea dataOnly="0" labelOnly="1" outline="0" fieldPosition="0">
        <references count="2">
          <reference field="1" count="0" selected="0"/>
          <reference field="16" count="1">
            <x v="0"/>
          </reference>
        </references>
      </pivotArea>
    </format>
    <format dxfId="25">
      <pivotArea outline="0" collapsedLevelsAreSubtotals="1" fieldPosition="0">
        <references count="2">
          <reference field="1" count="0" selected="0"/>
          <reference field="16" count="1" selected="0">
            <x v="1"/>
          </reference>
        </references>
      </pivotArea>
    </format>
    <format dxfId="24">
      <pivotArea dataOnly="0" labelOnly="1" outline="0" fieldPosition="0">
        <references count="2">
          <reference field="1" count="0" selected="0"/>
          <reference field="16" count="1">
            <x v="1"/>
          </reference>
        </references>
      </pivotArea>
    </format>
    <format dxfId="23">
      <pivotArea outline="0" collapsedLevelsAreSubtotals="1" fieldPosition="0">
        <references count="2">
          <reference field="1" count="0" selected="0"/>
          <reference field="16" count="1" selected="0">
            <x v="1"/>
          </reference>
        </references>
      </pivotArea>
    </format>
    <format dxfId="22">
      <pivotArea dataOnly="0" labelOnly="1" outline="0" fieldPosition="0">
        <references count="2">
          <reference field="1" count="0" selected="0"/>
          <reference field="16"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hyperlink" Target="..\..\..\Monitoring\MonitoringResults\HousingMix\IssuedBPs_NonPhasedandPhased_forDTmap.xlsx" TargetMode="Externa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rinterSettings" Target="../printerSettings/printerSettings3.bin"/><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10"/>
  <sheetViews>
    <sheetView tabSelected="1" zoomScale="90" zoomScaleNormal="90" zoomScalePageLayoutView="125" workbookViewId="0">
      <selection activeCell="A103" sqref="A103"/>
    </sheetView>
  </sheetViews>
  <sheetFormatPr defaultColWidth="9.875" defaultRowHeight="12.75"/>
  <cols>
    <col min="1" max="1" width="29" style="1" customWidth="1"/>
    <col min="2" max="2" width="9.5" style="1" customWidth="1"/>
    <col min="3" max="3" width="11.875" style="1" customWidth="1"/>
    <col min="4" max="4" width="11.75" style="1" customWidth="1"/>
    <col min="5" max="5" width="9.25" style="1" customWidth="1"/>
    <col min="6" max="6" width="10" style="1" customWidth="1"/>
    <col min="7" max="8" width="8.75" style="1" customWidth="1"/>
    <col min="9" max="9" width="8" style="1" customWidth="1"/>
    <col min="10" max="10" width="7.75" style="1" customWidth="1"/>
    <col min="11" max="11" width="7.625" style="1" customWidth="1"/>
    <col min="12" max="12" width="7.75" style="1" customWidth="1"/>
    <col min="13" max="13" width="5.875" style="1" customWidth="1"/>
    <col min="14" max="14" width="5.5" style="1" customWidth="1"/>
    <col min="15" max="15" width="6.125" style="1" customWidth="1"/>
    <col min="16" max="16" width="6" style="1" customWidth="1"/>
    <col min="17" max="17" width="2.75" style="1" customWidth="1"/>
    <col min="18" max="18" width="9" style="1" customWidth="1"/>
    <col min="19" max="20" width="8.75" style="1" customWidth="1"/>
    <col min="21" max="21" width="12.125" style="1" customWidth="1"/>
    <col min="22" max="16384" width="9.875" style="1"/>
  </cols>
  <sheetData>
    <row r="1" spans="1:26" ht="15.75">
      <c r="A1" s="55" t="s">
        <v>25</v>
      </c>
      <c r="V1" s="23" t="s">
        <v>31</v>
      </c>
    </row>
    <row r="2" spans="1:26">
      <c r="A2" s="23" t="s">
        <v>26</v>
      </c>
      <c r="V2" s="2" t="s">
        <v>0</v>
      </c>
      <c r="W2" s="24" t="s">
        <v>18</v>
      </c>
      <c r="Y2" s="24" t="s">
        <v>14</v>
      </c>
      <c r="Z2" s="24" t="s">
        <v>15</v>
      </c>
    </row>
    <row r="3" spans="1:26">
      <c r="A3" s="116">
        <v>42045</v>
      </c>
      <c r="V3" s="2">
        <v>2001</v>
      </c>
      <c r="W3" s="3">
        <f>B11</f>
        <v>819</v>
      </c>
      <c r="Y3" s="3">
        <v>711</v>
      </c>
      <c r="Z3" s="72">
        <f>SUM(B8:B10)</f>
        <v>107</v>
      </c>
    </row>
    <row r="4" spans="1:26">
      <c r="V4" s="2">
        <v>2002</v>
      </c>
      <c r="W4" s="3">
        <f>C11</f>
        <v>887</v>
      </c>
      <c r="Y4" s="72">
        <v>738</v>
      </c>
      <c r="Z4" s="72">
        <f>SUM(C8:C10)</f>
        <v>148</v>
      </c>
    </row>
    <row r="5" spans="1:26" ht="15">
      <c r="A5" s="4" t="s">
        <v>27</v>
      </c>
      <c r="B5"/>
      <c r="C5"/>
      <c r="D5"/>
      <c r="E5"/>
      <c r="F5"/>
      <c r="G5"/>
      <c r="H5"/>
      <c r="I5"/>
      <c r="J5"/>
      <c r="K5"/>
      <c r="L5"/>
      <c r="M5"/>
      <c r="N5"/>
      <c r="O5"/>
      <c r="P5"/>
      <c r="Q5"/>
      <c r="R5"/>
      <c r="S5"/>
      <c r="T5"/>
      <c r="U5"/>
      <c r="V5" s="2">
        <v>2003</v>
      </c>
      <c r="W5" s="3">
        <f>D11</f>
        <v>681</v>
      </c>
      <c r="Y5" s="72">
        <v>631</v>
      </c>
      <c r="Z5" s="72">
        <f>SUM(D8:D10)</f>
        <v>51</v>
      </c>
    </row>
    <row r="6" spans="1:26" ht="13.5" thickBot="1">
      <c r="A6" s="5" t="s">
        <v>1</v>
      </c>
      <c r="B6" s="6">
        <v>2001</v>
      </c>
      <c r="C6" s="6">
        <v>2002</v>
      </c>
      <c r="D6" s="6">
        <v>2003</v>
      </c>
      <c r="E6" s="6">
        <v>2004</v>
      </c>
      <c r="F6" s="6">
        <v>2005</v>
      </c>
      <c r="G6" s="6">
        <v>2006</v>
      </c>
      <c r="H6" s="6">
        <v>2007</v>
      </c>
      <c r="I6" s="6">
        <v>2008</v>
      </c>
      <c r="J6" s="6">
        <v>2009</v>
      </c>
      <c r="K6" s="6">
        <v>2010</v>
      </c>
      <c r="L6" s="6">
        <v>2011</v>
      </c>
      <c r="M6" s="6">
        <v>2012</v>
      </c>
      <c r="O6" s="34">
        <v>2013</v>
      </c>
      <c r="P6" s="34">
        <v>2014</v>
      </c>
      <c r="Q6" s="23"/>
      <c r="R6" s="23"/>
      <c r="S6" s="23"/>
      <c r="T6" s="23"/>
      <c r="U6"/>
      <c r="V6" s="2">
        <v>2004</v>
      </c>
      <c r="W6" s="3">
        <f>E11</f>
        <v>976</v>
      </c>
      <c r="Y6" s="72">
        <v>672</v>
      </c>
      <c r="Z6" s="72">
        <f>SUM(E8:E10)</f>
        <v>302</v>
      </c>
    </row>
    <row r="7" spans="1:26">
      <c r="A7" s="1" t="s">
        <v>5</v>
      </c>
      <c r="B7" s="114">
        <v>712</v>
      </c>
      <c r="C7" s="114">
        <v>739</v>
      </c>
      <c r="D7" s="114">
        <v>630</v>
      </c>
      <c r="E7" s="114">
        <v>674</v>
      </c>
      <c r="F7" s="114">
        <v>831</v>
      </c>
      <c r="G7" s="114">
        <v>587</v>
      </c>
      <c r="H7" s="114">
        <v>329</v>
      </c>
      <c r="I7" s="114">
        <v>208</v>
      </c>
      <c r="J7" s="114">
        <v>129</v>
      </c>
      <c r="K7" s="114">
        <v>174</v>
      </c>
      <c r="L7" s="114">
        <v>135</v>
      </c>
      <c r="M7" s="114">
        <v>135</v>
      </c>
      <c r="O7" s="1">
        <v>183</v>
      </c>
      <c r="P7" s="1">
        <v>246</v>
      </c>
      <c r="U7"/>
      <c r="V7" s="2">
        <v>2005</v>
      </c>
      <c r="W7" s="3">
        <f>F11</f>
        <v>1420</v>
      </c>
      <c r="Y7" s="72">
        <v>831</v>
      </c>
      <c r="Z7" s="72">
        <f>SUM(F8:F10)</f>
        <v>589</v>
      </c>
    </row>
    <row r="8" spans="1:26">
      <c r="A8" s="2" t="s">
        <v>6</v>
      </c>
      <c r="B8" s="114">
        <v>6</v>
      </c>
      <c r="C8" s="114">
        <v>2</v>
      </c>
      <c r="D8" s="114">
        <v>4</v>
      </c>
      <c r="E8" s="114">
        <v>5</v>
      </c>
      <c r="F8" s="114">
        <v>63</v>
      </c>
      <c r="G8" s="114">
        <v>6</v>
      </c>
      <c r="H8" s="114">
        <v>50</v>
      </c>
      <c r="I8" s="114">
        <v>14</v>
      </c>
      <c r="J8" s="114">
        <v>19</v>
      </c>
      <c r="K8" s="114">
        <v>25</v>
      </c>
      <c r="L8" s="114">
        <v>2</v>
      </c>
      <c r="M8" s="114">
        <v>17</v>
      </c>
      <c r="O8" s="1">
        <v>11</v>
      </c>
      <c r="P8" s="1">
        <v>10</v>
      </c>
      <c r="U8"/>
      <c r="V8" s="2">
        <v>2006</v>
      </c>
      <c r="W8" s="3">
        <f>G11</f>
        <v>962</v>
      </c>
      <c r="Y8" s="72">
        <v>587</v>
      </c>
      <c r="Z8" s="72">
        <f>SUM(G8:G10)</f>
        <v>375</v>
      </c>
    </row>
    <row r="9" spans="1:26">
      <c r="A9" s="1" t="s">
        <v>7</v>
      </c>
      <c r="B9" s="114">
        <v>37</v>
      </c>
      <c r="C9" s="114">
        <v>19</v>
      </c>
      <c r="D9" s="114">
        <v>42</v>
      </c>
      <c r="E9" s="114">
        <v>67</v>
      </c>
      <c r="F9" s="114">
        <v>73</v>
      </c>
      <c r="G9" s="114">
        <v>46</v>
      </c>
      <c r="H9" s="114">
        <v>61</v>
      </c>
      <c r="I9" s="114">
        <v>17</v>
      </c>
      <c r="J9" s="114">
        <v>34</v>
      </c>
      <c r="K9" s="114">
        <v>31</v>
      </c>
      <c r="L9" s="114">
        <v>49</v>
      </c>
      <c r="M9" s="114">
        <v>60</v>
      </c>
      <c r="O9" s="1">
        <v>80</v>
      </c>
      <c r="P9" s="1">
        <v>38</v>
      </c>
      <c r="U9"/>
      <c r="V9" s="2">
        <v>2007</v>
      </c>
      <c r="W9" s="3">
        <f>H11</f>
        <v>631</v>
      </c>
      <c r="Y9" s="72">
        <v>329</v>
      </c>
      <c r="Z9" s="72">
        <f>SUM(H8:H10)</f>
        <v>302</v>
      </c>
    </row>
    <row r="10" spans="1:26">
      <c r="A10" s="1" t="s">
        <v>8</v>
      </c>
      <c r="B10" s="114">
        <v>64</v>
      </c>
      <c r="C10" s="114">
        <v>127</v>
      </c>
      <c r="D10" s="114">
        <v>5</v>
      </c>
      <c r="E10" s="114">
        <v>230</v>
      </c>
      <c r="F10" s="114">
        <v>453</v>
      </c>
      <c r="G10" s="114">
        <v>323</v>
      </c>
      <c r="H10" s="114">
        <v>191</v>
      </c>
      <c r="I10" s="114">
        <v>123</v>
      </c>
      <c r="J10" s="114">
        <v>179</v>
      </c>
      <c r="K10" s="114">
        <v>157</v>
      </c>
      <c r="L10" s="114">
        <v>431</v>
      </c>
      <c r="M10" s="114">
        <v>682</v>
      </c>
      <c r="O10" s="1">
        <v>849</v>
      </c>
      <c r="P10" s="1">
        <v>918</v>
      </c>
      <c r="R10" s="122" t="s">
        <v>59</v>
      </c>
      <c r="U10"/>
      <c r="V10" s="2">
        <v>2008</v>
      </c>
      <c r="W10" s="3">
        <f>I11</f>
        <v>362</v>
      </c>
      <c r="Y10" s="72">
        <v>210</v>
      </c>
      <c r="Z10" s="72">
        <f>SUM(I8:I10)</f>
        <v>154</v>
      </c>
    </row>
    <row r="11" spans="1:26">
      <c r="A11" s="10" t="s">
        <v>2</v>
      </c>
      <c r="B11" s="115">
        <f>SUM(B7:B10)</f>
        <v>819</v>
      </c>
      <c r="C11" s="115">
        <f t="shared" ref="C11:M11" si="0">SUM(C7:C10)</f>
        <v>887</v>
      </c>
      <c r="D11" s="115">
        <f t="shared" si="0"/>
        <v>681</v>
      </c>
      <c r="E11" s="115">
        <f t="shared" si="0"/>
        <v>976</v>
      </c>
      <c r="F11" s="115">
        <f t="shared" si="0"/>
        <v>1420</v>
      </c>
      <c r="G11" s="115">
        <f t="shared" si="0"/>
        <v>962</v>
      </c>
      <c r="H11" s="115">
        <f t="shared" si="0"/>
        <v>631</v>
      </c>
      <c r="I11" s="115">
        <f t="shared" si="0"/>
        <v>362</v>
      </c>
      <c r="J11" s="115">
        <f t="shared" si="0"/>
        <v>361</v>
      </c>
      <c r="K11" s="115">
        <f t="shared" si="0"/>
        <v>387</v>
      </c>
      <c r="L11" s="115">
        <f t="shared" si="0"/>
        <v>617</v>
      </c>
      <c r="M11" s="115">
        <f t="shared" si="0"/>
        <v>894</v>
      </c>
      <c r="O11" s="33">
        <f>SUM(O7:O10)</f>
        <v>1123</v>
      </c>
      <c r="P11" s="33">
        <f>SUM(P7:P10)</f>
        <v>1212</v>
      </c>
      <c r="R11" s="122">
        <f>SUM(B11:P11)</f>
        <v>11332</v>
      </c>
      <c r="U11"/>
      <c r="V11" s="2">
        <v>2009</v>
      </c>
      <c r="W11" s="3">
        <f>J11</f>
        <v>361</v>
      </c>
      <c r="Y11" s="72">
        <v>129</v>
      </c>
      <c r="Z11" s="72">
        <f>SUM(J8:J10)</f>
        <v>232</v>
      </c>
    </row>
    <row r="12" spans="1:26" ht="13.5" thickBot="1">
      <c r="A12" s="31" t="s">
        <v>24</v>
      </c>
      <c r="B12" s="32">
        <f t="shared" ref="B12:M12" si="1">B11/$F$19</f>
        <v>9.1030343447815937E-2</v>
      </c>
      <c r="C12" s="32">
        <f t="shared" si="1"/>
        <v>9.8588418361676117E-2</v>
      </c>
      <c r="D12" s="32">
        <f t="shared" si="1"/>
        <v>7.5691897299099697E-2</v>
      </c>
      <c r="E12" s="32">
        <f t="shared" si="1"/>
        <v>0.10848060464599311</v>
      </c>
      <c r="F12" s="32">
        <f t="shared" si="1"/>
        <v>0.15783038790708015</v>
      </c>
      <c r="G12" s="32">
        <f t="shared" si="1"/>
        <v>0.1069245303990219</v>
      </c>
      <c r="H12" s="32">
        <f t="shared" si="1"/>
        <v>7.0134489274202516E-2</v>
      </c>
      <c r="I12" s="32">
        <f t="shared" si="1"/>
        <v>4.0235634100255643E-2</v>
      </c>
      <c r="J12" s="32">
        <f t="shared" si="1"/>
        <v>4.0124485939757697E-2</v>
      </c>
      <c r="K12" s="32">
        <f t="shared" si="1"/>
        <v>4.3014338112704234E-2</v>
      </c>
      <c r="L12" s="32">
        <f t="shared" si="1"/>
        <v>6.8578415027231304E-2</v>
      </c>
      <c r="M12" s="32">
        <f t="shared" si="1"/>
        <v>9.9366455485161723E-2</v>
      </c>
      <c r="U12"/>
      <c r="V12" s="2">
        <v>2010</v>
      </c>
      <c r="W12" s="3">
        <f>K11</f>
        <v>387</v>
      </c>
      <c r="Y12" s="72">
        <v>174</v>
      </c>
      <c r="Z12" s="72">
        <f>SUM(K8:K10)</f>
        <v>213</v>
      </c>
    </row>
    <row r="13" spans="1:26">
      <c r="A13"/>
      <c r="B13" s="1" t="s">
        <v>33</v>
      </c>
      <c r="F13" s="25" t="s">
        <v>19</v>
      </c>
      <c r="G13" s="25"/>
      <c r="H13" s="25"/>
      <c r="I13" s="25"/>
      <c r="J13" s="25" t="s">
        <v>28</v>
      </c>
      <c r="K13" s="25"/>
      <c r="L13" s="25"/>
      <c r="N13"/>
      <c r="O13"/>
      <c r="P13"/>
      <c r="Q13"/>
      <c r="R13"/>
      <c r="S13"/>
      <c r="T13"/>
      <c r="U13"/>
      <c r="V13" s="2">
        <v>2011</v>
      </c>
      <c r="W13" s="3">
        <f>L11</f>
        <v>617</v>
      </c>
      <c r="Y13" s="72">
        <v>137</v>
      </c>
      <c r="Z13" s="72">
        <f>SUM(L8:L10)</f>
        <v>482</v>
      </c>
    </row>
    <row r="14" spans="1:26" ht="28.5" customHeight="1" thickBot="1">
      <c r="B14" s="86" t="s">
        <v>2</v>
      </c>
      <c r="C14" s="87" t="s">
        <v>3</v>
      </c>
      <c r="D14" s="88" t="s">
        <v>4</v>
      </c>
      <c r="F14" s="7" t="s">
        <v>2</v>
      </c>
      <c r="G14" s="6" t="s">
        <v>3</v>
      </c>
      <c r="H14" s="64" t="s">
        <v>4</v>
      </c>
      <c r="I14"/>
      <c r="J14" s="56" t="s">
        <v>2</v>
      </c>
      <c r="K14" s="57" t="s">
        <v>3</v>
      </c>
      <c r="L14" s="68" t="s">
        <v>4</v>
      </c>
      <c r="N14"/>
      <c r="O14"/>
      <c r="P14"/>
      <c r="Q14"/>
      <c r="R14" s="23" t="s">
        <v>34</v>
      </c>
      <c r="S14"/>
      <c r="T14"/>
      <c r="U14"/>
      <c r="V14" s="2">
        <v>2012</v>
      </c>
      <c r="W14" s="3">
        <f>M11</f>
        <v>894</v>
      </c>
      <c r="Y14" s="72">
        <v>134</v>
      </c>
      <c r="Z14" s="72">
        <f>SUM(M8:M10)</f>
        <v>759</v>
      </c>
    </row>
    <row r="15" spans="1:26">
      <c r="A15" s="25" t="s">
        <v>5</v>
      </c>
      <c r="B15" s="78">
        <f>SUM(B7:I7)</f>
        <v>4710</v>
      </c>
      <c r="C15" s="80">
        <f>B15/B19</f>
        <v>0.69902048085485302</v>
      </c>
      <c r="D15" s="81">
        <f>AVERAGE(B7:I7)</f>
        <v>588.75</v>
      </c>
      <c r="F15" s="8">
        <f>SUM(B7:M7)</f>
        <v>5283</v>
      </c>
      <c r="G15" s="9">
        <f>F15/$F$19</f>
        <v>0.5871957319106369</v>
      </c>
      <c r="H15" s="65">
        <f>AVERAGE(B7:M7)</f>
        <v>440.25</v>
      </c>
      <c r="I15"/>
      <c r="J15" s="58">
        <f>SUM(B7:M7)+O7+P7</f>
        <v>5712</v>
      </c>
      <c r="K15" s="59">
        <f>J15/J19</f>
        <v>0.50405930109424635</v>
      </c>
      <c r="L15" s="69">
        <f>AVERAGE(B7:P7)</f>
        <v>408</v>
      </c>
      <c r="N15"/>
      <c r="O15"/>
      <c r="P15"/>
      <c r="Q15"/>
      <c r="R15" s="77" t="s">
        <v>32</v>
      </c>
      <c r="S15" s="75" t="s">
        <v>22</v>
      </c>
      <c r="T15" s="25" t="s">
        <v>21</v>
      </c>
      <c r="U15"/>
      <c r="V15" s="2"/>
      <c r="W15" s="3"/>
      <c r="Y15" s="72"/>
      <c r="Z15" s="24"/>
    </row>
    <row r="16" spans="1:26">
      <c r="A16" s="25" t="s">
        <v>6</v>
      </c>
      <c r="B16" s="78">
        <f>SUM(B8:I8)</f>
        <v>150</v>
      </c>
      <c r="C16" s="80">
        <f>B16/B19</f>
        <v>2.2261798753339269E-2</v>
      </c>
      <c r="D16" s="81">
        <f>AVERAGE(B8:I8)</f>
        <v>18.75</v>
      </c>
      <c r="F16" s="8">
        <f>SUM(B8:M8)</f>
        <v>213</v>
      </c>
      <c r="G16" s="9">
        <f>F16/$F$19</f>
        <v>2.3674558186062022E-2</v>
      </c>
      <c r="H16" s="65">
        <f>AVERAGE(B8:M8)</f>
        <v>17.75</v>
      </c>
      <c r="I16"/>
      <c r="J16" s="58">
        <f>SUM(B8:M8)+O8+P8</f>
        <v>234</v>
      </c>
      <c r="K16" s="59">
        <f>J16/J19</f>
        <v>2.064948817507942E-2</v>
      </c>
      <c r="L16" s="69">
        <f>AVERAGE(B8:P8)</f>
        <v>16.714285714285715</v>
      </c>
      <c r="N16"/>
      <c r="O16"/>
      <c r="P16"/>
      <c r="Q16"/>
      <c r="R16" s="84">
        <f>B15/B19</f>
        <v>0.69902048085485302</v>
      </c>
      <c r="S16" s="76">
        <f>F15/F19</f>
        <v>0.5871957319106369</v>
      </c>
      <c r="T16" s="37">
        <f>J15/J19</f>
        <v>0.50405930109424635</v>
      </c>
      <c r="U16"/>
      <c r="V16" s="2">
        <v>2013</v>
      </c>
      <c r="W16" s="3">
        <f>O11</f>
        <v>1123</v>
      </c>
      <c r="Y16" s="72">
        <f>O7</f>
        <v>183</v>
      </c>
      <c r="Z16" s="24">
        <f>SUM(O8:O10)</f>
        <v>940</v>
      </c>
    </row>
    <row r="17" spans="1:27">
      <c r="A17" s="25" t="s">
        <v>7</v>
      </c>
      <c r="B17" s="78">
        <f>SUM(B9:I9)</f>
        <v>362</v>
      </c>
      <c r="C17" s="80">
        <f>B17/B19</f>
        <v>5.3725140991392105E-2</v>
      </c>
      <c r="D17" s="81">
        <f>AVERAGE(B9:I9)</f>
        <v>45.25</v>
      </c>
      <c r="F17" s="8">
        <f>SUM(B9:M9)</f>
        <v>536</v>
      </c>
      <c r="G17" s="9">
        <f>F17/$F$19</f>
        <v>5.9575414026897852E-2</v>
      </c>
      <c r="H17" s="65">
        <f>AVERAGE(B9:M9)</f>
        <v>44.666666666666664</v>
      </c>
      <c r="I17"/>
      <c r="J17" s="58">
        <f>SUM(B9:M9)+O9+P9</f>
        <v>654</v>
      </c>
      <c r="K17" s="59">
        <f>J17/J19</f>
        <v>5.7712672079068127E-2</v>
      </c>
      <c r="L17" s="69">
        <f>AVERAGE(B9:P9)</f>
        <v>46.714285714285715</v>
      </c>
      <c r="N17"/>
      <c r="O17"/>
      <c r="P17"/>
      <c r="Q17"/>
      <c r="R17" s="84">
        <f>SUM(B16:B18)/B19</f>
        <v>0.30097951914514692</v>
      </c>
      <c r="S17" s="38">
        <f>SUM(F16:F18)/F19</f>
        <v>0.4128042680893631</v>
      </c>
      <c r="T17" s="37">
        <f>SUM(J16:J18)/J19</f>
        <v>0.4959406989057536</v>
      </c>
      <c r="U17"/>
      <c r="V17" s="2">
        <v>2014</v>
      </c>
      <c r="W17" s="3">
        <f>P11</f>
        <v>1212</v>
      </c>
      <c r="Y17" s="72">
        <f>P7</f>
        <v>246</v>
      </c>
      <c r="Z17" s="24">
        <f>SUM(P8:P10)</f>
        <v>966</v>
      </c>
    </row>
    <row r="18" spans="1:27">
      <c r="A18" s="25" t="s">
        <v>8</v>
      </c>
      <c r="B18" s="78">
        <f>SUM(B10:I10)</f>
        <v>1516</v>
      </c>
      <c r="C18" s="80">
        <f>B18/B19</f>
        <v>0.22499257940041556</v>
      </c>
      <c r="D18" s="81">
        <f>AVERAGE(B10:I10)</f>
        <v>189.5</v>
      </c>
      <c r="F18" s="8">
        <f>SUM(B10:M10)</f>
        <v>2965</v>
      </c>
      <c r="G18" s="9">
        <f>F18/$F$19</f>
        <v>0.32955429587640322</v>
      </c>
      <c r="H18" s="65">
        <f>AVERAGE(B10:M10)</f>
        <v>247.08333333333334</v>
      </c>
      <c r="I18"/>
      <c r="J18" s="58">
        <f>SUM(B10:M10)+O10+P10</f>
        <v>4732</v>
      </c>
      <c r="K18" s="59">
        <f>J18/J19</f>
        <v>0.41757853865160605</v>
      </c>
      <c r="L18" s="69">
        <f>AVERAGE(B10:P10)</f>
        <v>338</v>
      </c>
      <c r="N18"/>
      <c r="O18"/>
      <c r="P18"/>
      <c r="Q18"/>
      <c r="R18" s="85">
        <f>SUM(R16:R17)</f>
        <v>1</v>
      </c>
      <c r="S18" s="76">
        <f>SUM(S16:S17)</f>
        <v>1</v>
      </c>
      <c r="T18" s="40">
        <f>SUM(T16:T17)</f>
        <v>1</v>
      </c>
      <c r="U18"/>
      <c r="V18" s="15"/>
      <c r="W18" s="3"/>
    </row>
    <row r="19" spans="1:27">
      <c r="A19"/>
      <c r="B19" s="79">
        <f>SUM(B15:B18)</f>
        <v>6738</v>
      </c>
      <c r="C19" s="82">
        <f>SUM(C15:C18)</f>
        <v>1</v>
      </c>
      <c r="D19" s="83">
        <f>AVERAGE(B11:I11)</f>
        <v>842.25</v>
      </c>
      <c r="F19" s="11">
        <f>SUM(B11:M11)</f>
        <v>8997</v>
      </c>
      <c r="G19" s="12">
        <f>F19/$F$19</f>
        <v>1</v>
      </c>
      <c r="H19" s="66">
        <f>AVERAGE(B11:M11)</f>
        <v>749.75</v>
      </c>
      <c r="I19"/>
      <c r="J19" s="60">
        <f>SUM(B11:M11)+O11+P11</f>
        <v>11332</v>
      </c>
      <c r="K19" s="61">
        <f>SUM(K15:K18)</f>
        <v>1</v>
      </c>
      <c r="L19" s="70">
        <f>AVERAGE(B11:P11)</f>
        <v>809.42857142857144</v>
      </c>
      <c r="N19"/>
      <c r="O19"/>
      <c r="P19"/>
      <c r="Q19"/>
      <c r="U19"/>
      <c r="V19" s="120" t="s">
        <v>59</v>
      </c>
      <c r="W19" s="121">
        <f>SUM(W3:W18)</f>
        <v>11332</v>
      </c>
      <c r="Y19" s="123">
        <f>SUM(Y3:Y18)</f>
        <v>5712</v>
      </c>
      <c r="Z19" s="123">
        <f>SUM(Z3:Z18)</f>
        <v>5620</v>
      </c>
      <c r="AA19" s="123">
        <f>SUM(Y19:Z19)</f>
        <v>11332</v>
      </c>
    </row>
    <row r="20" spans="1:27" ht="13.5" thickBot="1">
      <c r="B20" s="89"/>
      <c r="C20" s="90"/>
      <c r="D20" s="91"/>
      <c r="F20" s="13">
        <f>F19/$F$19</f>
        <v>1</v>
      </c>
      <c r="G20" s="14"/>
      <c r="H20" s="67"/>
      <c r="I20" s="15"/>
      <c r="J20" s="62"/>
      <c r="K20" s="63"/>
      <c r="L20" s="71"/>
      <c r="N20" s="15"/>
      <c r="O20" s="16"/>
      <c r="P20"/>
      <c r="Q20"/>
      <c r="R20" s="1" t="s">
        <v>13</v>
      </c>
      <c r="S20"/>
      <c r="T20"/>
      <c r="U20"/>
    </row>
    <row r="21" spans="1:27">
      <c r="B21" s="15"/>
      <c r="C21" s="15"/>
      <c r="D21" s="15"/>
      <c r="E21" s="15"/>
      <c r="F21" s="15"/>
      <c r="G21" s="15"/>
      <c r="H21" s="15"/>
      <c r="I21" s="15"/>
      <c r="J21" s="15"/>
      <c r="K21" s="15"/>
      <c r="L21" s="15"/>
      <c r="M21" s="15"/>
      <c r="N21" s="15"/>
      <c r="O21" s="16"/>
      <c r="P21"/>
      <c r="Q21"/>
      <c r="S21"/>
      <c r="T21"/>
      <c r="U21"/>
      <c r="V21" s="17" t="s">
        <v>30</v>
      </c>
      <c r="W21" s="25"/>
    </row>
    <row r="22" spans="1:27">
      <c r="A22" s="23" t="s">
        <v>29</v>
      </c>
      <c r="P22"/>
      <c r="Q22"/>
      <c r="U22"/>
      <c r="V22" s="24"/>
      <c r="W22" s="24" t="s">
        <v>18</v>
      </c>
    </row>
    <row r="23" spans="1:27">
      <c r="A23" s="18" t="s">
        <v>12</v>
      </c>
      <c r="B23" s="28">
        <v>2001</v>
      </c>
      <c r="C23" s="28">
        <v>2002</v>
      </c>
      <c r="D23" s="28">
        <v>2003</v>
      </c>
      <c r="E23" s="28">
        <v>2004</v>
      </c>
      <c r="F23" s="28">
        <v>2005</v>
      </c>
      <c r="G23" s="28">
        <v>2006</v>
      </c>
      <c r="H23" s="28">
        <v>2007</v>
      </c>
      <c r="I23" s="28">
        <v>2008</v>
      </c>
      <c r="J23" s="28">
        <v>2009</v>
      </c>
      <c r="K23" s="28">
        <v>2010</v>
      </c>
      <c r="L23" s="28">
        <v>2011</v>
      </c>
      <c r="M23" s="28">
        <v>2012</v>
      </c>
      <c r="N23" s="35"/>
      <c r="O23" s="35">
        <v>2013</v>
      </c>
      <c r="P23" s="29">
        <v>2014</v>
      </c>
      <c r="Q23" s="29"/>
      <c r="U23"/>
      <c r="V23" s="25" t="s">
        <v>16</v>
      </c>
      <c r="W23" s="26">
        <f>SUM(B11:I11)</f>
        <v>6738</v>
      </c>
    </row>
    <row r="24" spans="1:27">
      <c r="A24" s="1" t="s">
        <v>9</v>
      </c>
      <c r="B24" s="19">
        <f t="shared" ref="B24:M24" si="2">B7/B11</f>
        <v>0.86935286935286937</v>
      </c>
      <c r="C24" s="19">
        <f t="shared" si="2"/>
        <v>0.83314543404735064</v>
      </c>
      <c r="D24" s="19">
        <f t="shared" si="2"/>
        <v>0.92511013215859028</v>
      </c>
      <c r="E24" s="19">
        <f t="shared" si="2"/>
        <v>0.69057377049180324</v>
      </c>
      <c r="F24" s="19">
        <f t="shared" si="2"/>
        <v>0.5852112676056338</v>
      </c>
      <c r="G24" s="19">
        <f t="shared" si="2"/>
        <v>0.61018711018711014</v>
      </c>
      <c r="H24" s="19">
        <f t="shared" si="2"/>
        <v>0.52139461172741675</v>
      </c>
      <c r="I24" s="19">
        <f t="shared" si="2"/>
        <v>0.574585635359116</v>
      </c>
      <c r="J24" s="19">
        <f t="shared" si="2"/>
        <v>0.35734072022160662</v>
      </c>
      <c r="K24" s="19">
        <f t="shared" si="2"/>
        <v>0.44961240310077522</v>
      </c>
      <c r="L24" s="19">
        <f t="shared" si="2"/>
        <v>0.21880064829821719</v>
      </c>
      <c r="M24" s="36">
        <f t="shared" si="2"/>
        <v>0.15100671140939598</v>
      </c>
      <c r="N24" s="24"/>
      <c r="O24" s="36">
        <f>O7/O11</f>
        <v>0.16295636687444345</v>
      </c>
      <c r="P24" s="37">
        <f>P7/P11</f>
        <v>0.20297029702970298</v>
      </c>
      <c r="Q24" s="25"/>
      <c r="U24"/>
      <c r="V24" s="25" t="s">
        <v>17</v>
      </c>
      <c r="W24" s="26">
        <f>SUM(J11:M11)</f>
        <v>2259</v>
      </c>
    </row>
    <row r="25" spans="1:27">
      <c r="A25" s="1" t="s">
        <v>10</v>
      </c>
      <c r="B25" s="21">
        <f t="shared" ref="B25:M25" si="3">SUM(B8:B10)/B11</f>
        <v>0.13064713064713065</v>
      </c>
      <c r="C25" s="21">
        <f t="shared" si="3"/>
        <v>0.16685456595264939</v>
      </c>
      <c r="D25" s="21">
        <f t="shared" si="3"/>
        <v>7.4889867841409691E-2</v>
      </c>
      <c r="E25" s="21">
        <f t="shared" si="3"/>
        <v>0.3094262295081967</v>
      </c>
      <c r="F25" s="21">
        <f t="shared" si="3"/>
        <v>0.4147887323943662</v>
      </c>
      <c r="G25" s="21">
        <f t="shared" si="3"/>
        <v>0.38981288981288981</v>
      </c>
      <c r="H25" s="21">
        <f t="shared" si="3"/>
        <v>0.4786053882725832</v>
      </c>
      <c r="I25" s="21">
        <f t="shared" si="3"/>
        <v>0.425414364640884</v>
      </c>
      <c r="J25" s="21">
        <f t="shared" si="3"/>
        <v>0.64265927977839332</v>
      </c>
      <c r="K25" s="21">
        <f t="shared" si="3"/>
        <v>0.55038759689922478</v>
      </c>
      <c r="L25" s="21">
        <f t="shared" si="3"/>
        <v>0.78119935170178278</v>
      </c>
      <c r="M25" s="38">
        <f t="shared" si="3"/>
        <v>0.84899328859060408</v>
      </c>
      <c r="N25" s="24"/>
      <c r="O25" s="38">
        <f>SUM(O8:O10)/O11</f>
        <v>0.83704363312555652</v>
      </c>
      <c r="P25" s="39">
        <f>SUM(P8:P10)/P11</f>
        <v>0.79702970297029707</v>
      </c>
      <c r="Q25" s="25"/>
      <c r="U25"/>
      <c r="V25" s="25" t="s">
        <v>23</v>
      </c>
      <c r="W25" s="74">
        <f>SUM(O11:P11)</f>
        <v>2335</v>
      </c>
    </row>
    <row r="26" spans="1:27">
      <c r="A26" s="22" t="s">
        <v>11</v>
      </c>
      <c r="B26" s="20">
        <f>SUM(B24:B25)</f>
        <v>1</v>
      </c>
      <c r="C26" s="20">
        <f t="shared" ref="C26:M26" si="4">SUM(C24:C25)</f>
        <v>1</v>
      </c>
      <c r="D26" s="20">
        <f t="shared" si="4"/>
        <v>1</v>
      </c>
      <c r="E26" s="20">
        <f t="shared" si="4"/>
        <v>1</v>
      </c>
      <c r="F26" s="20">
        <f t="shared" si="4"/>
        <v>1</v>
      </c>
      <c r="G26" s="20">
        <f t="shared" si="4"/>
        <v>1</v>
      </c>
      <c r="H26" s="20">
        <f t="shared" si="4"/>
        <v>1</v>
      </c>
      <c r="I26" s="20">
        <f t="shared" si="4"/>
        <v>1</v>
      </c>
      <c r="J26" s="20">
        <f t="shared" si="4"/>
        <v>1</v>
      </c>
      <c r="K26" s="20">
        <f t="shared" si="4"/>
        <v>1</v>
      </c>
      <c r="L26" s="20">
        <f t="shared" si="4"/>
        <v>1</v>
      </c>
      <c r="M26" s="36">
        <f t="shared" si="4"/>
        <v>1</v>
      </c>
      <c r="N26" s="24"/>
      <c r="O26" s="36">
        <f>SUM(O24:O25)</f>
        <v>1</v>
      </c>
      <c r="P26" s="37">
        <f>SUM(P24:P25)</f>
        <v>1</v>
      </c>
      <c r="Q26" s="25"/>
      <c r="U26"/>
      <c r="V26"/>
      <c r="W26"/>
    </row>
    <row r="27" spans="1:27">
      <c r="P27"/>
      <c r="Q27"/>
      <c r="U27"/>
      <c r="V27"/>
      <c r="W27"/>
    </row>
    <row r="28" spans="1:27">
      <c r="P28"/>
      <c r="Q28"/>
      <c r="U28"/>
      <c r="V28"/>
      <c r="W28"/>
    </row>
    <row r="29" spans="1:27">
      <c r="A29" s="1" t="s">
        <v>61</v>
      </c>
      <c r="U29"/>
      <c r="V29"/>
      <c r="W29"/>
    </row>
    <row r="30" spans="1:27">
      <c r="A30" s="117" t="s">
        <v>73</v>
      </c>
      <c r="U30"/>
      <c r="V30"/>
      <c r="W30"/>
    </row>
    <row r="31" spans="1:27">
      <c r="A31" s="117" t="s">
        <v>74</v>
      </c>
      <c r="U31"/>
      <c r="V31"/>
      <c r="W31"/>
    </row>
    <row r="32" spans="1:27">
      <c r="A32" s="117" t="s">
        <v>60</v>
      </c>
      <c r="U32"/>
      <c r="V32"/>
      <c r="W32"/>
    </row>
    <row r="33" spans="1:23">
      <c r="R33" s="73" t="s">
        <v>20</v>
      </c>
      <c r="S33" s="30"/>
      <c r="T33" s="30"/>
      <c r="U33"/>
      <c r="V33"/>
      <c r="W33"/>
    </row>
    <row r="34" spans="1:23">
      <c r="A34" s="25"/>
      <c r="B34" s="28"/>
      <c r="C34" s="28"/>
      <c r="D34" s="28"/>
      <c r="E34" s="28"/>
      <c r="F34" s="28"/>
      <c r="G34" s="28"/>
      <c r="H34" s="28"/>
      <c r="I34" s="28"/>
      <c r="J34" s="28"/>
      <c r="K34" s="28"/>
      <c r="L34" s="28"/>
      <c r="M34" s="28"/>
      <c r="N34" s="28"/>
      <c r="O34" s="35"/>
      <c r="P34" s="29"/>
      <c r="Q34" s="41"/>
      <c r="R34" s="42"/>
      <c r="S34" s="41"/>
      <c r="T34" s="41"/>
      <c r="V34"/>
      <c r="W34"/>
    </row>
    <row r="35" spans="1:23">
      <c r="A35" s="17"/>
      <c r="B35" s="25"/>
      <c r="C35" s="25"/>
      <c r="D35" s="25"/>
      <c r="E35" s="25"/>
      <c r="F35" s="25"/>
      <c r="G35" s="25"/>
      <c r="H35" s="25"/>
      <c r="I35" s="25"/>
      <c r="J35" s="25"/>
      <c r="K35" s="25"/>
      <c r="L35" s="25"/>
      <c r="M35" s="25"/>
      <c r="N35" s="25"/>
      <c r="O35" s="24"/>
      <c r="P35" s="25"/>
      <c r="Q35" s="25"/>
      <c r="R35" s="43"/>
      <c r="S35" s="25"/>
      <c r="T35" s="25"/>
      <c r="U35"/>
      <c r="V35"/>
      <c r="W35"/>
    </row>
    <row r="36" spans="1:23">
      <c r="A36" s="45"/>
      <c r="B36" s="45"/>
      <c r="C36" s="45"/>
      <c r="D36" s="45"/>
      <c r="E36" s="45"/>
      <c r="F36" s="45"/>
      <c r="G36" s="45"/>
      <c r="H36" s="45"/>
      <c r="I36" s="45"/>
      <c r="J36" s="45"/>
      <c r="K36" s="45"/>
      <c r="L36" s="45"/>
      <c r="M36" s="45"/>
      <c r="N36" s="45"/>
      <c r="O36" s="45"/>
      <c r="P36" s="45"/>
      <c r="Q36" s="25"/>
      <c r="R36" s="51"/>
      <c r="S36" s="45"/>
      <c r="T36" s="45"/>
      <c r="U36"/>
      <c r="V36"/>
      <c r="W36"/>
    </row>
    <row r="37" spans="1:23">
      <c r="A37" s="45"/>
      <c r="B37" s="45"/>
      <c r="C37" s="45"/>
      <c r="D37" s="45"/>
      <c r="E37" s="45"/>
      <c r="F37" s="45"/>
      <c r="G37" s="45"/>
      <c r="H37" s="45"/>
      <c r="I37" s="45"/>
      <c r="J37" s="45"/>
      <c r="K37" s="45"/>
      <c r="L37" s="45"/>
      <c r="M37" s="45"/>
      <c r="N37" s="45"/>
      <c r="O37" s="45"/>
      <c r="P37" s="45"/>
      <c r="Q37" s="25"/>
      <c r="R37" s="51"/>
      <c r="S37" s="45"/>
      <c r="T37" s="45"/>
      <c r="U37"/>
      <c r="V37"/>
      <c r="W37"/>
    </row>
    <row r="38" spans="1:23">
      <c r="A38" s="45"/>
      <c r="B38" s="45"/>
      <c r="C38" s="45"/>
      <c r="D38" s="45"/>
      <c r="E38" s="45"/>
      <c r="F38" s="45"/>
      <c r="G38" s="45"/>
      <c r="H38" s="45"/>
      <c r="I38" s="45"/>
      <c r="J38" s="45"/>
      <c r="K38" s="45"/>
      <c r="L38" s="45"/>
      <c r="M38" s="45"/>
      <c r="N38" s="45"/>
      <c r="O38" s="45"/>
      <c r="P38" s="45"/>
      <c r="Q38" s="25"/>
      <c r="R38" s="51"/>
      <c r="S38" s="45"/>
      <c r="T38" s="45"/>
      <c r="U38"/>
      <c r="V38"/>
      <c r="W38"/>
    </row>
    <row r="39" spans="1:23">
      <c r="A39" s="45"/>
      <c r="B39" s="45"/>
      <c r="C39" s="45"/>
      <c r="D39" s="45"/>
      <c r="E39" s="45"/>
      <c r="F39" s="45"/>
      <c r="G39" s="45"/>
      <c r="H39" s="45"/>
      <c r="I39" s="45"/>
      <c r="J39" s="45"/>
      <c r="K39" s="45"/>
      <c r="L39" s="45"/>
      <c r="M39" s="45"/>
      <c r="N39" s="45"/>
      <c r="O39" s="45"/>
      <c r="P39" s="45"/>
      <c r="Q39" s="25"/>
      <c r="R39" s="51"/>
      <c r="S39" s="45"/>
      <c r="T39" s="45"/>
      <c r="U39"/>
      <c r="V39"/>
      <c r="W39"/>
    </row>
    <row r="40" spans="1:23">
      <c r="A40" s="45"/>
      <c r="B40" s="45"/>
      <c r="C40" s="45"/>
      <c r="D40" s="45"/>
      <c r="E40" s="45"/>
      <c r="F40" s="45"/>
      <c r="G40" s="45"/>
      <c r="H40" s="45"/>
      <c r="I40" s="45"/>
      <c r="J40" s="45"/>
      <c r="K40" s="45"/>
      <c r="L40" s="45"/>
      <c r="M40" s="94"/>
      <c r="N40" s="45"/>
      <c r="O40" s="45"/>
      <c r="P40" s="45"/>
      <c r="Q40" s="25"/>
      <c r="R40" s="51"/>
      <c r="S40" s="45"/>
      <c r="T40" s="45"/>
      <c r="U40"/>
      <c r="V40"/>
      <c r="W40"/>
    </row>
    <row r="41" spans="1:23">
      <c r="A41" s="45"/>
      <c r="B41" s="45"/>
      <c r="C41" s="45"/>
      <c r="D41" s="45"/>
      <c r="E41" s="45"/>
      <c r="F41" s="45"/>
      <c r="G41" s="45"/>
      <c r="H41" s="45"/>
      <c r="I41" s="45"/>
      <c r="J41" s="45"/>
      <c r="K41" s="45"/>
      <c r="L41" s="45"/>
      <c r="M41" s="45"/>
      <c r="N41" s="45"/>
      <c r="O41" s="45"/>
      <c r="P41" s="45"/>
      <c r="Q41" s="25"/>
      <c r="R41" s="51"/>
      <c r="S41" s="45"/>
      <c r="T41" s="45"/>
      <c r="U41"/>
      <c r="V41"/>
      <c r="W41"/>
    </row>
    <row r="42" spans="1:23">
      <c r="A42" s="44"/>
      <c r="B42" s="25"/>
      <c r="C42" s="25"/>
      <c r="D42" s="25"/>
      <c r="E42" s="25"/>
      <c r="F42" s="25"/>
      <c r="G42" s="25"/>
      <c r="H42" s="25"/>
      <c r="I42" s="25"/>
      <c r="J42" s="25"/>
      <c r="K42" s="25"/>
      <c r="L42" s="25"/>
      <c r="M42" s="25"/>
      <c r="N42" s="25"/>
      <c r="O42" s="25"/>
      <c r="P42" s="25"/>
      <c r="Q42" s="25"/>
      <c r="R42" s="43"/>
      <c r="S42" s="25"/>
      <c r="T42" s="25"/>
      <c r="U42"/>
      <c r="V42"/>
      <c r="W42"/>
    </row>
    <row r="43" spans="1:23">
      <c r="A43" s="25"/>
      <c r="B43" s="25"/>
      <c r="C43" s="25"/>
      <c r="D43" s="25"/>
      <c r="E43" s="25"/>
      <c r="F43" s="25"/>
      <c r="G43" s="25"/>
      <c r="H43" s="25"/>
      <c r="I43" s="25"/>
      <c r="J43" s="25"/>
      <c r="K43" s="25"/>
      <c r="L43" s="25"/>
      <c r="M43" s="25"/>
      <c r="N43" s="25"/>
      <c r="O43" s="24"/>
      <c r="P43" s="25"/>
      <c r="Q43" s="25"/>
      <c r="R43" s="25"/>
      <c r="S43" s="25"/>
      <c r="T43" s="25"/>
    </row>
    <row r="44" spans="1:23">
      <c r="A44" s="25"/>
      <c r="B44" s="25"/>
      <c r="C44" s="25"/>
      <c r="D44" s="25"/>
      <c r="E44" s="25"/>
      <c r="F44" s="25"/>
      <c r="G44" s="25"/>
      <c r="H44" s="25"/>
      <c r="I44" s="25"/>
      <c r="J44" s="25"/>
      <c r="K44" s="25"/>
      <c r="L44" s="25"/>
      <c r="M44" s="25"/>
      <c r="N44" s="25"/>
      <c r="O44" s="24"/>
      <c r="P44" s="25"/>
      <c r="Q44" s="25"/>
      <c r="R44" s="25"/>
      <c r="S44" s="25"/>
      <c r="T44" s="25"/>
    </row>
    <row r="45" spans="1:23">
      <c r="A45" s="17"/>
      <c r="B45" s="25"/>
      <c r="C45" s="25"/>
      <c r="D45" s="25"/>
      <c r="E45" s="25"/>
      <c r="F45" s="25"/>
      <c r="G45" s="25"/>
      <c r="H45" s="25"/>
      <c r="I45" s="25"/>
      <c r="J45" s="25"/>
      <c r="K45" s="25"/>
      <c r="L45" s="25"/>
      <c r="M45" s="25"/>
      <c r="N45" s="25"/>
      <c r="O45" s="24"/>
      <c r="P45" s="25"/>
      <c r="Q45" s="25"/>
      <c r="R45" s="25"/>
      <c r="S45" s="25"/>
      <c r="T45" s="25"/>
    </row>
    <row r="46" spans="1:23">
      <c r="A46" s="48"/>
      <c r="B46" s="92"/>
      <c r="C46" s="48"/>
      <c r="D46" s="48"/>
      <c r="E46" s="48"/>
      <c r="F46" s="48"/>
      <c r="G46" s="92"/>
      <c r="H46" s="92"/>
      <c r="I46" s="92"/>
      <c r="J46" s="92"/>
      <c r="K46" s="48"/>
      <c r="L46" s="92"/>
      <c r="M46" s="92"/>
      <c r="N46" s="48"/>
      <c r="O46" s="48"/>
      <c r="P46" s="48"/>
      <c r="Q46" s="24"/>
      <c r="R46" s="54"/>
      <c r="S46" s="48"/>
      <c r="T46" s="48"/>
    </row>
    <row r="47" spans="1:23">
      <c r="A47" s="46"/>
      <c r="B47" s="46"/>
      <c r="C47" s="93"/>
      <c r="D47" s="46"/>
      <c r="E47" s="46"/>
      <c r="F47" s="46"/>
      <c r="G47" s="46"/>
      <c r="H47" s="46"/>
      <c r="I47" s="46"/>
      <c r="J47" s="93"/>
      <c r="K47" s="46"/>
      <c r="L47" s="46"/>
      <c r="M47" s="46"/>
      <c r="N47" s="46"/>
      <c r="O47" s="95"/>
      <c r="P47" s="95"/>
      <c r="Q47" s="24"/>
      <c r="R47" s="52"/>
      <c r="S47" s="46"/>
      <c r="T47" s="46"/>
    </row>
    <row r="48" spans="1:23">
      <c r="A48" s="46"/>
      <c r="B48" s="46"/>
      <c r="C48" s="46"/>
      <c r="D48" s="46"/>
      <c r="E48" s="93"/>
      <c r="F48" s="46"/>
      <c r="G48" s="46"/>
      <c r="H48" s="46"/>
      <c r="I48" s="93"/>
      <c r="J48" s="46"/>
      <c r="K48" s="46"/>
      <c r="L48" s="93"/>
      <c r="M48" s="46"/>
      <c r="N48" s="46"/>
      <c r="O48" s="47"/>
      <c r="P48" s="95"/>
      <c r="Q48" s="24"/>
      <c r="R48" s="52"/>
      <c r="S48" s="46"/>
      <c r="T48" s="46"/>
    </row>
    <row r="49" spans="1:20">
      <c r="A49" s="46"/>
      <c r="B49" s="46"/>
      <c r="C49" s="46"/>
      <c r="D49" s="46"/>
      <c r="E49" s="46"/>
      <c r="F49" s="46"/>
      <c r="G49" s="46"/>
      <c r="H49" s="46"/>
      <c r="I49" s="46"/>
      <c r="J49" s="46"/>
      <c r="K49" s="46"/>
      <c r="L49" s="46"/>
      <c r="M49" s="46"/>
      <c r="N49" s="46"/>
      <c r="O49" s="47"/>
      <c r="P49" s="47"/>
      <c r="Q49" s="24"/>
      <c r="R49" s="52"/>
      <c r="S49" s="46"/>
      <c r="T49" s="46"/>
    </row>
    <row r="50" spans="1:20">
      <c r="A50" s="46"/>
      <c r="B50" s="46"/>
      <c r="C50" s="46"/>
      <c r="D50" s="46"/>
      <c r="E50" s="46"/>
      <c r="F50" s="46"/>
      <c r="G50" s="46"/>
      <c r="H50" s="46"/>
      <c r="I50" s="46"/>
      <c r="J50" s="46"/>
      <c r="K50" s="46"/>
      <c r="L50" s="46"/>
      <c r="M50" s="46"/>
      <c r="N50" s="46"/>
      <c r="O50" s="47"/>
      <c r="P50" s="47"/>
      <c r="Q50" s="24"/>
      <c r="R50" s="52"/>
      <c r="S50" s="46"/>
      <c r="T50" s="46"/>
    </row>
    <row r="51" spans="1:20">
      <c r="A51" s="50"/>
      <c r="B51" s="48"/>
      <c r="C51" s="48"/>
      <c r="D51" s="48"/>
      <c r="E51" s="48"/>
      <c r="F51" s="48"/>
      <c r="G51" s="48"/>
      <c r="H51" s="48"/>
      <c r="I51" s="48"/>
      <c r="J51" s="48"/>
      <c r="K51" s="48"/>
      <c r="L51" s="48"/>
      <c r="M51" s="48"/>
      <c r="N51" s="48"/>
      <c r="O51" s="50"/>
      <c r="P51" s="50"/>
      <c r="Q51" s="24"/>
      <c r="R51" s="54"/>
      <c r="S51" s="48"/>
      <c r="T51" s="48"/>
    </row>
    <row r="52" spans="1:20">
      <c r="A52" s="48"/>
      <c r="B52" s="48"/>
      <c r="C52" s="48"/>
      <c r="D52" s="48"/>
      <c r="E52" s="48"/>
      <c r="F52" s="48"/>
      <c r="G52" s="48"/>
      <c r="H52" s="48"/>
      <c r="I52" s="48"/>
      <c r="J52" s="48"/>
      <c r="K52" s="48"/>
      <c r="L52" s="48"/>
      <c r="M52" s="48"/>
      <c r="N52" s="48"/>
      <c r="O52" s="48"/>
      <c r="P52" s="48"/>
      <c r="Q52" s="25"/>
      <c r="R52" s="54"/>
      <c r="S52" s="48"/>
      <c r="T52" s="48"/>
    </row>
    <row r="53" spans="1:20">
      <c r="A53" s="49"/>
      <c r="B53" s="49"/>
      <c r="C53" s="49"/>
      <c r="D53" s="49"/>
      <c r="E53" s="49"/>
      <c r="F53" s="49"/>
      <c r="G53" s="49"/>
      <c r="H53" s="49"/>
      <c r="I53" s="49"/>
      <c r="J53" s="49"/>
      <c r="K53" s="49"/>
      <c r="L53" s="49"/>
      <c r="M53" s="49"/>
      <c r="N53" s="49"/>
      <c r="O53" s="49"/>
      <c r="P53" s="49"/>
      <c r="Q53" s="25"/>
      <c r="R53" s="53"/>
      <c r="S53" s="49"/>
      <c r="T53" s="49"/>
    </row>
    <row r="54" spans="1:20">
      <c r="A54" s="27"/>
      <c r="B54" s="24"/>
      <c r="C54" s="24"/>
      <c r="D54" s="24"/>
      <c r="E54" s="24"/>
      <c r="F54" s="24"/>
      <c r="G54" s="24"/>
      <c r="H54" s="24"/>
      <c r="I54" s="24"/>
      <c r="J54" s="24"/>
      <c r="K54" s="24"/>
      <c r="L54" s="24"/>
      <c r="M54" s="24"/>
      <c r="N54" s="24"/>
      <c r="O54" s="24"/>
      <c r="P54" s="24"/>
      <c r="Q54" s="24"/>
      <c r="R54" s="133"/>
      <c r="S54" s="24"/>
      <c r="T54" s="24"/>
    </row>
    <row r="55" spans="1:20">
      <c r="A55" s="24"/>
      <c r="B55" s="24"/>
      <c r="C55" s="24"/>
      <c r="D55" s="24"/>
      <c r="E55" s="24"/>
      <c r="F55" s="24"/>
      <c r="G55" s="24"/>
      <c r="H55" s="24"/>
      <c r="I55" s="24"/>
      <c r="J55" s="24"/>
      <c r="K55" s="24"/>
      <c r="L55" s="24"/>
      <c r="M55" s="24"/>
      <c r="N55" s="24"/>
      <c r="O55" s="24"/>
      <c r="P55" s="24"/>
      <c r="Q55" s="24"/>
      <c r="R55" s="24"/>
      <c r="S55" s="24"/>
      <c r="T55" s="24"/>
    </row>
    <row r="56" spans="1:20">
      <c r="A56" s="24"/>
      <c r="B56" s="24"/>
      <c r="C56" s="24"/>
      <c r="D56" s="24"/>
      <c r="E56" s="24"/>
      <c r="F56" s="24"/>
      <c r="G56" s="24"/>
      <c r="H56" s="24"/>
      <c r="I56" s="24"/>
      <c r="J56" s="24"/>
      <c r="K56" s="24"/>
      <c r="L56" s="24"/>
      <c r="M56" s="24"/>
      <c r="N56" s="24"/>
      <c r="O56" s="24"/>
      <c r="P56" s="24"/>
      <c r="Q56" s="24"/>
      <c r="R56" s="24"/>
      <c r="S56" s="24"/>
      <c r="T56" s="24"/>
    </row>
    <row r="57" spans="1:20">
      <c r="A57" s="24"/>
      <c r="B57" s="24"/>
      <c r="C57" s="24"/>
      <c r="D57" s="24"/>
      <c r="E57" s="24"/>
      <c r="F57" s="24"/>
      <c r="G57" s="24"/>
      <c r="H57" s="24"/>
      <c r="I57" s="24"/>
      <c r="J57" s="24"/>
      <c r="K57" s="24"/>
      <c r="L57" s="24"/>
      <c r="M57" s="24"/>
      <c r="N57" s="24"/>
      <c r="O57" s="24"/>
      <c r="P57" s="24"/>
      <c r="Q57" s="27"/>
      <c r="R57" s="24"/>
      <c r="S57" s="24"/>
      <c r="T57" s="24"/>
    </row>
    <row r="81" spans="1:8" ht="18">
      <c r="A81" s="124" t="s">
        <v>68</v>
      </c>
    </row>
    <row r="82" spans="1:8">
      <c r="A82" s="1" t="s">
        <v>62</v>
      </c>
    </row>
    <row r="84" spans="1:8">
      <c r="A84" s="23" t="s">
        <v>70</v>
      </c>
    </row>
    <row r="85" spans="1:8">
      <c r="B85" s="23">
        <v>2009</v>
      </c>
      <c r="C85" s="23">
        <v>2010</v>
      </c>
      <c r="D85" s="23">
        <v>2011</v>
      </c>
      <c r="E85" s="23">
        <v>2012</v>
      </c>
      <c r="F85" s="23">
        <v>2013</v>
      </c>
      <c r="G85" s="23">
        <v>2014</v>
      </c>
      <c r="H85" s="118" t="s">
        <v>2</v>
      </c>
    </row>
    <row r="86" spans="1:8">
      <c r="A86" s="1" t="s">
        <v>66</v>
      </c>
      <c r="B86" s="1">
        <v>170</v>
      </c>
      <c r="C86" s="1">
        <v>174</v>
      </c>
      <c r="D86" s="1">
        <v>209</v>
      </c>
      <c r="E86" s="1">
        <v>268</v>
      </c>
      <c r="F86" s="1">
        <v>468</v>
      </c>
      <c r="G86" s="1">
        <v>415</v>
      </c>
      <c r="H86" s="126">
        <f>SUM(B86:G86)</f>
        <v>1704</v>
      </c>
    </row>
    <row r="87" spans="1:8">
      <c r="A87" s="1" t="s">
        <v>67</v>
      </c>
      <c r="B87" s="119">
        <v>62</v>
      </c>
      <c r="C87" s="119">
        <v>39</v>
      </c>
      <c r="D87" s="119">
        <v>273</v>
      </c>
      <c r="E87" s="119">
        <v>491</v>
      </c>
      <c r="F87" s="119">
        <v>472</v>
      </c>
      <c r="G87" s="119">
        <v>551</v>
      </c>
      <c r="H87" s="127">
        <f>SUM(B87:G87)</f>
        <v>1888</v>
      </c>
    </row>
    <row r="88" spans="1:8">
      <c r="A88" s="118" t="s">
        <v>63</v>
      </c>
      <c r="B88" s="1">
        <f>SUM(B86:B87)</f>
        <v>232</v>
      </c>
      <c r="C88" s="1">
        <f t="shared" ref="C88:G88" si="5">SUM(C86:C87)</f>
        <v>213</v>
      </c>
      <c r="D88" s="1">
        <f t="shared" si="5"/>
        <v>482</v>
      </c>
      <c r="E88" s="1">
        <f t="shared" si="5"/>
        <v>759</v>
      </c>
      <c r="F88" s="1">
        <f t="shared" si="5"/>
        <v>940</v>
      </c>
      <c r="G88" s="1">
        <f t="shared" si="5"/>
        <v>966</v>
      </c>
      <c r="H88" s="126">
        <f>SUM(B88:G88)</f>
        <v>3592</v>
      </c>
    </row>
    <row r="89" spans="1:8">
      <c r="H89" s="126"/>
    </row>
    <row r="90" spans="1:8">
      <c r="A90" s="23" t="s">
        <v>69</v>
      </c>
      <c r="H90" s="126"/>
    </row>
    <row r="91" spans="1:8">
      <c r="B91" s="23">
        <v>2009</v>
      </c>
      <c r="C91" s="23">
        <v>2010</v>
      </c>
      <c r="D91" s="23">
        <v>2011</v>
      </c>
      <c r="E91" s="23">
        <v>2012</v>
      </c>
      <c r="F91" s="23">
        <v>2013</v>
      </c>
      <c r="G91" s="23">
        <v>2014</v>
      </c>
      <c r="H91" s="126" t="s">
        <v>63</v>
      </c>
    </row>
    <row r="92" spans="1:8">
      <c r="A92" s="1" t="s">
        <v>5</v>
      </c>
      <c r="B92" s="1">
        <f>J7</f>
        <v>129</v>
      </c>
      <c r="C92" s="1">
        <f>K7</f>
        <v>174</v>
      </c>
      <c r="D92" s="1">
        <f>L7</f>
        <v>135</v>
      </c>
      <c r="E92" s="1">
        <f>M7</f>
        <v>135</v>
      </c>
      <c r="F92" s="1">
        <f>O7</f>
        <v>183</v>
      </c>
      <c r="G92" s="1">
        <f>P7</f>
        <v>246</v>
      </c>
      <c r="H92" s="126">
        <f>SUM(B92:G92)</f>
        <v>1002</v>
      </c>
    </row>
    <row r="93" spans="1:8">
      <c r="A93" s="1" t="s">
        <v>71</v>
      </c>
      <c r="B93" s="119">
        <f t="shared" ref="B93:G93" si="6">B87</f>
        <v>62</v>
      </c>
      <c r="C93" s="119">
        <f t="shared" si="6"/>
        <v>39</v>
      </c>
      <c r="D93" s="119">
        <f t="shared" si="6"/>
        <v>273</v>
      </c>
      <c r="E93" s="119">
        <f t="shared" si="6"/>
        <v>491</v>
      </c>
      <c r="F93" s="119">
        <f t="shared" si="6"/>
        <v>472</v>
      </c>
      <c r="G93" s="119">
        <f t="shared" si="6"/>
        <v>551</v>
      </c>
      <c r="H93" s="127">
        <f>SUM(B93:G93)</f>
        <v>1888</v>
      </c>
    </row>
    <row r="94" spans="1:8">
      <c r="A94" s="118" t="s">
        <v>2</v>
      </c>
      <c r="B94" s="1">
        <f>SUM(B92:B93)</f>
        <v>191</v>
      </c>
      <c r="C94" s="1">
        <f t="shared" ref="C94:G94" si="7">SUM(C92:C93)</f>
        <v>213</v>
      </c>
      <c r="D94" s="1">
        <f t="shared" si="7"/>
        <v>408</v>
      </c>
      <c r="E94" s="1">
        <f t="shared" si="7"/>
        <v>626</v>
      </c>
      <c r="F94" s="1">
        <f t="shared" si="7"/>
        <v>655</v>
      </c>
      <c r="G94" s="1">
        <f t="shared" si="7"/>
        <v>797</v>
      </c>
      <c r="H94" s="126">
        <f>SUM(H92:H93)</f>
        <v>2890</v>
      </c>
    </row>
    <row r="95" spans="1:8">
      <c r="H95" s="118"/>
    </row>
    <row r="96" spans="1:8">
      <c r="A96" s="23" t="s">
        <v>72</v>
      </c>
      <c r="H96" s="118"/>
    </row>
    <row r="97" spans="1:10">
      <c r="B97" s="23">
        <v>2009</v>
      </c>
      <c r="C97" s="23">
        <v>2010</v>
      </c>
      <c r="D97" s="23">
        <v>2011</v>
      </c>
      <c r="E97" s="23">
        <v>2012</v>
      </c>
      <c r="F97" s="23">
        <v>2013</v>
      </c>
      <c r="G97" s="23">
        <v>2014</v>
      </c>
      <c r="H97" s="118"/>
    </row>
    <row r="98" spans="1:10">
      <c r="A98" s="1" t="s">
        <v>5</v>
      </c>
      <c r="B98" s="19">
        <f>B92/B94</f>
        <v>0.67539267015706805</v>
      </c>
      <c r="C98" s="19">
        <f t="shared" ref="C98:G98" si="8">C92/C94</f>
        <v>0.81690140845070425</v>
      </c>
      <c r="D98" s="19">
        <f t="shared" si="8"/>
        <v>0.33088235294117646</v>
      </c>
      <c r="E98" s="19">
        <f t="shared" si="8"/>
        <v>0.21565495207667731</v>
      </c>
      <c r="F98" s="19">
        <f t="shared" si="8"/>
        <v>0.27938931297709924</v>
      </c>
      <c r="G98" s="19">
        <f t="shared" si="8"/>
        <v>0.30865746549560852</v>
      </c>
      <c r="H98" s="118"/>
    </row>
    <row r="99" spans="1:10">
      <c r="A99" s="1" t="s">
        <v>71</v>
      </c>
      <c r="B99" s="21">
        <f>B93/B94</f>
        <v>0.32460732984293195</v>
      </c>
      <c r="C99" s="21">
        <f t="shared" ref="C99:G99" si="9">C93/C94</f>
        <v>0.18309859154929578</v>
      </c>
      <c r="D99" s="21">
        <f t="shared" si="9"/>
        <v>0.66911764705882348</v>
      </c>
      <c r="E99" s="21">
        <f t="shared" si="9"/>
        <v>0.78434504792332271</v>
      </c>
      <c r="F99" s="21">
        <f t="shared" si="9"/>
        <v>0.72061068702290076</v>
      </c>
      <c r="G99" s="21">
        <f t="shared" si="9"/>
        <v>0.69134253450439143</v>
      </c>
      <c r="H99" s="118"/>
    </row>
    <row r="100" spans="1:10">
      <c r="B100" s="19">
        <f>SUM(B98:B99)</f>
        <v>1</v>
      </c>
      <c r="C100" s="19">
        <f t="shared" ref="C100:G100" si="10">SUM(C98:C99)</f>
        <v>1</v>
      </c>
      <c r="D100" s="19">
        <f t="shared" si="10"/>
        <v>1</v>
      </c>
      <c r="E100" s="19">
        <f t="shared" si="10"/>
        <v>1</v>
      </c>
      <c r="F100" s="19">
        <f t="shared" si="10"/>
        <v>1</v>
      </c>
      <c r="G100" s="19">
        <f t="shared" si="10"/>
        <v>1</v>
      </c>
      <c r="H100" s="118"/>
    </row>
    <row r="102" spans="1:10">
      <c r="B102" s="23" t="s">
        <v>80</v>
      </c>
      <c r="C102" s="23" t="s">
        <v>81</v>
      </c>
      <c r="D102" s="129" t="s">
        <v>81</v>
      </c>
      <c r="E102" s="23" t="s">
        <v>82</v>
      </c>
      <c r="G102" s="23"/>
      <c r="H102" s="23" t="s">
        <v>34</v>
      </c>
      <c r="I102" s="23"/>
    </row>
    <row r="103" spans="1:10">
      <c r="A103" s="23" t="s">
        <v>79</v>
      </c>
      <c r="B103" s="131" t="s">
        <v>16</v>
      </c>
      <c r="C103" s="131" t="s">
        <v>17</v>
      </c>
      <c r="D103" s="132" t="s">
        <v>77</v>
      </c>
      <c r="E103" s="131" t="s">
        <v>76</v>
      </c>
      <c r="F103" s="131" t="s">
        <v>75</v>
      </c>
      <c r="H103" s="1" t="s">
        <v>32</v>
      </c>
      <c r="I103" s="1" t="s">
        <v>22</v>
      </c>
      <c r="J103" s="1" t="s">
        <v>21</v>
      </c>
    </row>
    <row r="104" spans="1:10">
      <c r="A104" s="1" t="s">
        <v>5</v>
      </c>
      <c r="B104" s="15">
        <f t="shared" ref="B104" si="11">B15</f>
        <v>4710</v>
      </c>
      <c r="C104" s="1">
        <f>SUM(B92:E92)</f>
        <v>573</v>
      </c>
      <c r="D104" s="128">
        <f>H92</f>
        <v>1002</v>
      </c>
      <c r="E104" s="15">
        <f>B104+C104</f>
        <v>5283</v>
      </c>
      <c r="F104" s="15">
        <f>B104+D104</f>
        <v>5712</v>
      </c>
      <c r="H104" s="19">
        <f>B104/B106</f>
        <v>0.69902048085485302</v>
      </c>
      <c r="I104" s="19">
        <f>E104/E106</f>
        <v>0.64615949119373772</v>
      </c>
      <c r="J104" s="19">
        <f>F104/F106</f>
        <v>0.59326963024511836</v>
      </c>
    </row>
    <row r="105" spans="1:10">
      <c r="A105" s="1" t="s">
        <v>78</v>
      </c>
      <c r="B105" s="125">
        <f>SUM(B16:B18)</f>
        <v>2028</v>
      </c>
      <c r="C105" s="119">
        <f>SUM(B93:E93)</f>
        <v>865</v>
      </c>
      <c r="D105" s="130">
        <f>H93</f>
        <v>1888</v>
      </c>
      <c r="E105" s="125">
        <f>B105+C105</f>
        <v>2893</v>
      </c>
      <c r="F105" s="125">
        <f>B105+D105</f>
        <v>3916</v>
      </c>
      <c r="G105" s="19"/>
      <c r="H105" s="21">
        <f>B105/B106</f>
        <v>0.30097951914514692</v>
      </c>
      <c r="I105" s="21">
        <f>E105/E106</f>
        <v>0.35384050880626222</v>
      </c>
      <c r="J105" s="21">
        <f>F105/F106</f>
        <v>0.40673036975488158</v>
      </c>
    </row>
    <row r="106" spans="1:10">
      <c r="B106" s="15">
        <f>SUM(B104:B105)</f>
        <v>6738</v>
      </c>
      <c r="C106" s="15">
        <f t="shared" ref="C106" si="12">SUM(C104:C105)</f>
        <v>1438</v>
      </c>
      <c r="D106" s="81">
        <f>SUM(D104:D105)</f>
        <v>2890</v>
      </c>
      <c r="E106" s="15">
        <f>SUM(E104:E105)</f>
        <v>8176</v>
      </c>
      <c r="F106" s="15">
        <f>SUM(F104:F105)</f>
        <v>9628</v>
      </c>
      <c r="G106" s="19"/>
      <c r="H106" s="19">
        <f>SUM(H104:H105)</f>
        <v>1</v>
      </c>
      <c r="I106" s="19">
        <f t="shared" ref="I106:J106" si="13">SUM(I104:I105)</f>
        <v>1</v>
      </c>
      <c r="J106" s="19">
        <f t="shared" si="13"/>
        <v>1</v>
      </c>
    </row>
    <row r="107" spans="1:10">
      <c r="B107" s="15"/>
      <c r="D107" s="15"/>
      <c r="E107" s="19"/>
      <c r="F107" s="15"/>
    </row>
    <row r="108" spans="1:10">
      <c r="B108" s="15"/>
      <c r="D108" s="15"/>
      <c r="E108" s="19"/>
      <c r="F108" s="15"/>
    </row>
    <row r="109" spans="1:10">
      <c r="D109" s="15"/>
      <c r="E109" s="19"/>
      <c r="F109" s="15"/>
    </row>
    <row r="110" spans="1:10">
      <c r="B110" s="19"/>
    </row>
  </sheetData>
  <pageMargins left="0.5" right="0.5" top="0.75" bottom="0.75" header="0.3" footer="0.3"/>
  <pageSetup paperSize="17" scale="59" fitToHeight="0" orientation="landscape" r:id="rId1"/>
  <rowBreaks count="1" manualBreakCount="1">
    <brk id="78"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zoomScale="84" zoomScaleNormal="84" workbookViewId="0">
      <selection activeCell="B2" sqref="B2"/>
    </sheetView>
  </sheetViews>
  <sheetFormatPr defaultRowHeight="12.75"/>
  <cols>
    <col min="1" max="1" width="26.5" customWidth="1"/>
    <col min="2" max="2" width="23.75" bestFit="1" customWidth="1"/>
    <col min="3" max="3" width="9.375" customWidth="1"/>
    <col min="4" max="4" width="17.125" customWidth="1"/>
    <col min="7" max="7" width="12.25" customWidth="1"/>
    <col min="8" max="8" width="21.5" customWidth="1"/>
    <col min="9" max="9" width="14.375" customWidth="1"/>
    <col min="10" max="10" width="10.625" customWidth="1"/>
    <col min="11" max="11" width="14.75" customWidth="1"/>
    <col min="12" max="12" width="10" customWidth="1"/>
    <col min="13" max="13" width="12" customWidth="1"/>
    <col min="16" max="16" width="12.625" customWidth="1"/>
  </cols>
  <sheetData>
    <row r="1" spans="1:18">
      <c r="A1" s="100" t="s">
        <v>56</v>
      </c>
    </row>
    <row r="2" spans="1:18" s="101" customFormat="1">
      <c r="A2" s="101" t="s">
        <v>83</v>
      </c>
      <c r="B2" s="134" t="s">
        <v>84</v>
      </c>
    </row>
    <row r="3" spans="1:18">
      <c r="A3" s="100"/>
    </row>
    <row r="4" spans="1:18">
      <c r="B4" s="100">
        <v>2001</v>
      </c>
      <c r="C4" s="100">
        <v>2002</v>
      </c>
      <c r="D4" s="100">
        <v>2003</v>
      </c>
      <c r="E4" s="100">
        <v>2004</v>
      </c>
      <c r="F4" s="100">
        <v>2005</v>
      </c>
      <c r="G4" s="100">
        <v>2006</v>
      </c>
      <c r="H4" s="100">
        <v>2007</v>
      </c>
      <c r="I4" s="100">
        <v>2008</v>
      </c>
      <c r="J4" s="100">
        <v>2009</v>
      </c>
      <c r="K4" s="100">
        <v>2010</v>
      </c>
      <c r="L4" s="100">
        <v>2011</v>
      </c>
      <c r="M4" s="100">
        <v>2012</v>
      </c>
      <c r="N4" s="100">
        <v>2013</v>
      </c>
      <c r="O4" s="100">
        <v>2014</v>
      </c>
      <c r="P4" s="100" t="s">
        <v>58</v>
      </c>
    </row>
    <row r="5" spans="1:18">
      <c r="A5" t="s">
        <v>5</v>
      </c>
      <c r="B5">
        <f>GETPIVOTDATA("proposed_units",$A$12,"EE Issue year",2001,"EE housing type","Single-family detached","EE_Housing_Mix_Type","Single-family")</f>
        <v>712</v>
      </c>
      <c r="C5">
        <f>GETPIVOTDATA("proposed_units",$A$12,"EE Issue year",2002,"EE housing type","Single-family detached","EE_Housing_Mix_Type","Single-family")</f>
        <v>739</v>
      </c>
      <c r="D5">
        <f>GETPIVOTDATA("proposed_units",$A$12,"EE Issue year",2003,"EE housing type","Single-family detached","EE_Housing_Mix_Type","Single-family")</f>
        <v>630</v>
      </c>
      <c r="E5">
        <f>GETPIVOTDATA("proposed_units",$A$12,"EE Issue year",2004,"EE housing type","Single-family detached","EE_Housing_Mix_Type","Single-family")</f>
        <v>674</v>
      </c>
      <c r="F5">
        <f>GETPIVOTDATA("proposed_units",$A$12,"EE Issue year",2005,"EE housing type","Single-family detached","EE_Housing_Mix_Type","Single-family")</f>
        <v>831</v>
      </c>
      <c r="G5">
        <f>GETPIVOTDATA("proposed_units",$A$12,"EE Issue year",2006,"EE housing type","Single-family detached","EE_Housing_Mix_Type","Single-family")</f>
        <v>587</v>
      </c>
      <c r="H5">
        <f>GETPIVOTDATA("proposed_units",$A$12,"EE Issue year",2007,"EE housing type","Single-family detached","EE_Housing_Mix_Type","Single-family")</f>
        <v>329</v>
      </c>
      <c r="I5">
        <f>GETPIVOTDATA("proposed_units",$A$12,"EE Issue year",2008,"EE housing type","Single-family detached","EE_Housing_Mix_Type","Single-family")</f>
        <v>208</v>
      </c>
      <c r="J5">
        <f>GETPIVOTDATA("proposed_units",$A$12,"EE Issue year",2009,"EE housing type","Single-family detached","EE_Housing_Mix_Type","Single-family")</f>
        <v>129</v>
      </c>
      <c r="K5">
        <f>GETPIVOTDATA("proposed_units",$A$12,"EE Issue year",2010,"EE housing type","Single-family detached","EE_Housing_Mix_Type","Single-family")</f>
        <v>174</v>
      </c>
      <c r="L5">
        <f>GETPIVOTDATA("proposed_units",$A$12,"EE Issue year",2011,"EE housing type","Single-family detached","EE_Housing_Mix_Type","Single-family")</f>
        <v>135</v>
      </c>
      <c r="M5">
        <f>GETPIVOTDATA("proposed_units",$A$12,"EE Issue year",2012,"EE housing type","Single-family detached","EE_Housing_Mix_Type","Single-family")</f>
        <v>135</v>
      </c>
      <c r="N5">
        <f>GETPIVOTDATA("proposed_units",$H$14,"EE year issued",2013,"EE_housing_type","Single-family detached","EE_Housing_Mix_Type","Single-family")</f>
        <v>183</v>
      </c>
      <c r="O5">
        <f>GETPIVOTDATA("proposed_units",$H$14,"EE year issued",2014,"EE_housing_type","Single-family detached","EE_Housing_Mix_Type","Single-family")</f>
        <v>246</v>
      </c>
      <c r="P5">
        <f>SUM(B5:O5)</f>
        <v>5712</v>
      </c>
    </row>
    <row r="6" spans="1:18">
      <c r="A6" t="s">
        <v>6</v>
      </c>
      <c r="B6">
        <f>GETPIVOTDATA("proposed_units",$A$12,"EE Issue year",2001,"EE housing type","Single-family attached","EE_Housing_Mix_Type","Multi-family")</f>
        <v>6</v>
      </c>
      <c r="C6">
        <f>GETPIVOTDATA("proposed_units",$A$12,"EE Issue year",2002,"EE housing type","Single-family attached","EE_Housing_Mix_Type","Multi-family")</f>
        <v>2</v>
      </c>
      <c r="D6">
        <f>GETPIVOTDATA("proposed_units",$A$12,"EE Issue year",2003,"EE housing type","Single-family attached","EE_Housing_Mix_Type","Multi-family")</f>
        <v>4</v>
      </c>
      <c r="E6">
        <f>GETPIVOTDATA("proposed_units",$A$12,"EE Issue year",2004,"EE housing type","Single-family attached","EE_Housing_Mix_Type","Multi-family")</f>
        <v>5</v>
      </c>
      <c r="F6">
        <f>GETPIVOTDATA("proposed_units",$A$12,"EE Issue year",2005,"EE housing type","Single-family attached","EE_Housing_Mix_Type","Multi-family")+GETPIVOTDATA("proposed_units",$D$13,"EE_issued_year",2005,"EE_housing_type","Single-family attached","EE_Housing_Mix_Type","Multi-family")</f>
        <v>63</v>
      </c>
      <c r="G6">
        <f>GETPIVOTDATA("proposed_units",$A$12,"EE Issue year",2006,"EE housing type","Single-family attached","EE_Housing_Mix_Type","Multi-family")</f>
        <v>6</v>
      </c>
      <c r="H6">
        <f>GETPIVOTDATA("proposed_units",$A$12,"EE Issue year",2007,"EE housing type","Single-family attached","EE_Housing_Mix_Type","Multi-family")</f>
        <v>50</v>
      </c>
      <c r="I6">
        <f>GETPIVOTDATA("proposed_units",$A$12,"EE Issue year",2008,"EE housing type","Single-family attached","EE_Housing_Mix_Type","Multi-family")</f>
        <v>14</v>
      </c>
      <c r="J6">
        <f>GETPIVOTDATA("proposed_units",$A$12,"EE Issue year",2009,"EE housing type","Single-family attached","EE_Housing_Mix_Type","Multi-family")</f>
        <v>19</v>
      </c>
      <c r="K6">
        <f>GETPIVOTDATA("proposed_units",$A$12,"EE Issue year",2010,"EE housing type","Single-family attached","EE_Housing_Mix_Type","Multi-family")</f>
        <v>25</v>
      </c>
      <c r="L6">
        <f>GETPIVOTDATA("proposed_units",$A$12,"EE Issue year",2011,"EE housing type","Single-family attached","EE_Housing_Mix_Type","Multi-family")</f>
        <v>2</v>
      </c>
      <c r="M6">
        <f>GETPIVOTDATA("proposed_units",$A$12,"EE Issue year",2012,"EE housing type","Single-family attached","EE_Housing_Mix_Type","Multi-family")</f>
        <v>17</v>
      </c>
      <c r="N6">
        <f>GETPIVOTDATA("proposed_units",$H$14,"EE year issued",2013,"EE_housing_type","Single-family attached","EE_Housing_Mix_Type","Multi-family")</f>
        <v>11</v>
      </c>
      <c r="O6">
        <f>GETPIVOTDATA("proposed_units",$H$14,"EE year issued",2014,"EE_housing_type","Single-family attached","EE_Housing_Mix_Type","Multi-family")</f>
        <v>10</v>
      </c>
      <c r="P6">
        <f t="shared" ref="P6:P8" si="0">SUM(B6:O6)</f>
        <v>234</v>
      </c>
    </row>
    <row r="7" spans="1:18">
      <c r="A7" t="s">
        <v>7</v>
      </c>
      <c r="B7">
        <f>GETPIVOTDATA("proposed_units",$A$12,"EE Issue year",2001,"EE housing type","Two to four units","EE_Housing_Mix_Type","Multi-family")</f>
        <v>37</v>
      </c>
      <c r="C7">
        <f>GETPIVOTDATA("proposed_units",$A$12,"EE Issue year",2002,"EE housing type","Two to four units","EE_Housing_Mix_Type","Multi-family")+GETPIVOTDATA("proposed_units",$D$13,"EE_issued_year",2002,"EE_housing_type","Two to four units","EE_Housing_Mix_Type","Multi-family")</f>
        <v>19</v>
      </c>
      <c r="D7">
        <f>GETPIVOTDATA("proposed_units",$A$12,"EE Issue year",2003,"EE housing type","Two to four units","EE_Housing_Mix_Type","Multi-family")</f>
        <v>42</v>
      </c>
      <c r="E7">
        <f>GETPIVOTDATA("proposed_units",$A$12,"EE Issue year",2004,"EE housing type","Two to four units","EE_Housing_Mix_Type","Multi-family")</f>
        <v>67</v>
      </c>
      <c r="F7">
        <f>GETPIVOTDATA("proposed_units",$A$12,"EE Issue year",2005,"EE housing type","Two to four units","EE_Housing_Mix_Type","Multi-family")</f>
        <v>73</v>
      </c>
      <c r="G7">
        <f>GETPIVOTDATA("proposed_units",$A$12,"EE Issue year",2006,"EE housing type","Two to four units","EE_Housing_Mix_Type","Multi-family")</f>
        <v>46</v>
      </c>
      <c r="H7">
        <f>GETPIVOTDATA("proposed_units",$A$12,"EE Issue year",2007,"EE housing type","Two to four units","EE_Housing_Mix_Type","Multi-family")</f>
        <v>61</v>
      </c>
      <c r="I7">
        <f>GETPIVOTDATA("proposed_units",$A$12,"EE Issue year",2008,"EE housing type","Two to four units","EE_Housing_Mix_Type","Multi-family")</f>
        <v>17</v>
      </c>
      <c r="J7">
        <f>GETPIVOTDATA("proposed_units",$A$12,"EE Issue year",2009,"EE housing type","Two to four units","EE_Housing_Mix_Type","Multi-family")</f>
        <v>34</v>
      </c>
      <c r="K7">
        <f>GETPIVOTDATA("proposed_units",$A$12,"EE Issue year",2010,"EE housing type","Two to four units","EE_Housing_Mix_Type","Multi-family")</f>
        <v>31</v>
      </c>
      <c r="L7">
        <f>GETPIVOTDATA("proposed_units",$A$12,"EE Issue year",2011,"EE housing type","Two to four units","EE_Housing_Mix_Type","Multi-family")</f>
        <v>49</v>
      </c>
      <c r="M7">
        <f>GETPIVOTDATA("proposed_units",$A$12,"EE Issue year",2012,"EE housing type","Two to four units","EE_Housing_Mix_Type","Multi-family")</f>
        <v>60</v>
      </c>
      <c r="N7">
        <f>GETPIVOTDATA("proposed_units",$H$14,"EE year issued",2013,"EE_housing_type","Two to four units","EE_Housing_Mix_Type","Multi-family")</f>
        <v>80</v>
      </c>
      <c r="O7">
        <f>GETPIVOTDATA("proposed_units",$H$14,"EE year issued",2014,"EE_housing_type","Two to four units","EE_Housing_Mix_Type","Multi-family")</f>
        <v>38</v>
      </c>
      <c r="P7">
        <f t="shared" si="0"/>
        <v>654</v>
      </c>
    </row>
    <row r="8" spans="1:18">
      <c r="A8" t="s">
        <v>8</v>
      </c>
      <c r="B8" s="102">
        <f>GETPIVOTDATA("proposed_units",$A$12,"EE Issue year",2001,"EE housing type","Five or more units","EE_Housing_Mix_Type","Multi-family")</f>
        <v>64</v>
      </c>
      <c r="C8" s="102">
        <f>GETPIVOTDATA("proposed_units",$A$12,"EE Issue year",2002,"EE housing type","Five or more units","EE_Housing_Mix_Type","Multi-family")</f>
        <v>127</v>
      </c>
      <c r="D8" s="102">
        <f>GETPIVOTDATA("proposed_units",$A$12,"EE Issue year",2003,"EE housing type","Five or more units","EE_Housing_Mix_Type","Multi-family")</f>
        <v>5</v>
      </c>
      <c r="E8" s="102">
        <f>GETPIVOTDATA("proposed_units",$A$12,"EE Issue year",2004,"EE housing type","Five or more units","EE_Housing_Mix_Type","Multi-family")</f>
        <v>230</v>
      </c>
      <c r="F8" s="102">
        <f>GETPIVOTDATA("proposed_units",$A$12,"EE Issue year",2005,"EE housing type","Five or more units","EE_Housing_Mix_Type","Multi-family")+GETPIVOTDATA("proposed_units",$D$13,"EE_issued_year",2005,"EE_housing_type","Five or more units","EE_Housing_Mix_Type","Multi-family")</f>
        <v>453</v>
      </c>
      <c r="G8" s="102">
        <f>GETPIVOTDATA("proposed_units",$A$12,"EE Issue year",2006,"EE housing type","Five or more units","EE_Housing_Mix_Type","Multi-family")+GETPIVOTDATA("proposed_units",$D$13,"EE_issued_year",2006,"EE_housing_type","Five or more units","EE_Housing_Mix_Type","Multi-family")</f>
        <v>323</v>
      </c>
      <c r="H8" s="102">
        <f>GETPIVOTDATA("proposed_units",$A$12,"EE Issue year",2007,"EE housing type","Five or more units","EE_Housing_Mix_Type","Multi-family")+GETPIVOTDATA("proposed_units",$D$13,"EE_issued_year",2007,"EE_housing_type","Five or more units","EE_Housing_Mix_Type","Multi-family")</f>
        <v>191</v>
      </c>
      <c r="I8" s="102">
        <f>GETPIVOTDATA("proposed_units",$A$12,"EE Issue year",2008,"EE housing type","Five or more units","EE_Housing_Mix_Type","Multi-family")+GETPIVOTDATA("proposed_units",$D$13,"EE_issued_year",2008,"EE_housing_type","Five or more units","EE_Housing_Mix_Type","Multi-family")</f>
        <v>123</v>
      </c>
      <c r="J8" s="102">
        <f>GETPIVOTDATA("proposed_units",$A$12,"EE Issue year",2009,"EE housing type","Five or more units","EE_Housing_Mix_Type","Multi-family")+GETPIVOTDATA("proposed_units",$D$13,"EE_issued_year",2009,"EE_housing_type","Five or more units","EE_Housing_Mix_Type","Multi-family")</f>
        <v>179</v>
      </c>
      <c r="K8" s="102">
        <f>GETPIVOTDATA("proposed_units",$A$12,"EE Issue year",2010,"EE housing type","Five or more units","EE_Housing_Mix_Type","Multi-family")+GETPIVOTDATA("proposed_units",$D$13,"EE_issued_year",2010,"EE_housing_type","Five or more units","EE_Housing_Mix_Type","Multi-family")</f>
        <v>157</v>
      </c>
      <c r="L8" s="102">
        <f>GETPIVOTDATA("proposed_units",$A$12,"EE Issue year",2011,"EE housing type","Five or more units","EE_Housing_Mix_Type","Multi-family")+GETPIVOTDATA("proposed_units",$D$13,"EE_issued_year",2011,"EE_housing_type","Five or more units","EE_Housing_Mix_Type","Multi-family")</f>
        <v>431</v>
      </c>
      <c r="M8" s="102">
        <f>GETPIVOTDATA("proposed_units",$A$12,"EE Issue year",2012,"EE housing type","Five or more units","EE_Housing_Mix_Type","Multi-family")+GETPIVOTDATA("proposed_units",$D$13,"EE_issued_year",2012,"EE_housing_type","Five or more units","EE_Housing_Mix_Type","Multi-family")</f>
        <v>682</v>
      </c>
      <c r="N8" s="102">
        <f>GETPIVOTDATA("proposed_units",$H$14,"EE year issued",2013,"EE_housing_type","Five or more units","EE_Housing_Mix_Type","Multi-family")+GETPIVOTDATA("proposed_units",$K$14,"EE year issued",2013,"EE housing type","Fiver or more units","EE_Housing_Mix_Type","Multi-family")</f>
        <v>849</v>
      </c>
      <c r="O8" s="102">
        <f>GETPIVOTDATA("proposed_units",$H$14,"EE year issued",2014,"EE_housing_type","Five or more units","EE_Housing_Mix_Type","Multi-family")+GETPIVOTDATA("proposed_units",$K$14,"EE year issued",2014,"EE housing type","Fiver or more units","EE_Housing_Mix_Type","Multi-family")</f>
        <v>918</v>
      </c>
      <c r="P8" s="102">
        <f t="shared" si="0"/>
        <v>4732</v>
      </c>
      <c r="R8" s="101" t="s">
        <v>11</v>
      </c>
    </row>
    <row r="9" spans="1:18">
      <c r="A9" s="101" t="s">
        <v>57</v>
      </c>
      <c r="B9">
        <f>SUM(B5:B8)</f>
        <v>819</v>
      </c>
      <c r="C9">
        <f t="shared" ref="C9:P9" si="1">SUM(C5:C8)</f>
        <v>887</v>
      </c>
      <c r="D9">
        <f t="shared" si="1"/>
        <v>681</v>
      </c>
      <c r="E9">
        <f t="shared" si="1"/>
        <v>976</v>
      </c>
      <c r="F9">
        <f t="shared" si="1"/>
        <v>1420</v>
      </c>
      <c r="G9">
        <f t="shared" si="1"/>
        <v>962</v>
      </c>
      <c r="H9">
        <f t="shared" si="1"/>
        <v>631</v>
      </c>
      <c r="I9">
        <f t="shared" si="1"/>
        <v>362</v>
      </c>
      <c r="J9">
        <f t="shared" si="1"/>
        <v>361</v>
      </c>
      <c r="K9">
        <f t="shared" si="1"/>
        <v>387</v>
      </c>
      <c r="L9">
        <f t="shared" si="1"/>
        <v>617</v>
      </c>
      <c r="M9">
        <f t="shared" si="1"/>
        <v>894</v>
      </c>
      <c r="N9">
        <f t="shared" si="1"/>
        <v>1123</v>
      </c>
      <c r="O9">
        <f t="shared" si="1"/>
        <v>1212</v>
      </c>
      <c r="P9">
        <f t="shared" si="1"/>
        <v>11332</v>
      </c>
      <c r="R9">
        <f>SUM(B9:O9)</f>
        <v>11332</v>
      </c>
    </row>
    <row r="11" spans="1:18">
      <c r="A11" t="s">
        <v>37</v>
      </c>
    </row>
    <row r="12" spans="1:18">
      <c r="A12" s="96" t="s">
        <v>39</v>
      </c>
      <c r="B12" t="s">
        <v>40</v>
      </c>
      <c r="D12" t="s">
        <v>38</v>
      </c>
      <c r="R12" s="101" t="s">
        <v>11</v>
      </c>
    </row>
    <row r="13" spans="1:18">
      <c r="A13" s="97">
        <v>2001</v>
      </c>
      <c r="B13" s="98">
        <v>819</v>
      </c>
      <c r="D13" s="96" t="s">
        <v>39</v>
      </c>
      <c r="E13" t="s">
        <v>40</v>
      </c>
      <c r="H13" t="s">
        <v>35</v>
      </c>
      <c r="K13" t="s">
        <v>36</v>
      </c>
      <c r="R13">
        <f>GETPIVOTDATA("proposed_units",$A$12)</f>
        <v>8122</v>
      </c>
    </row>
    <row r="14" spans="1:18">
      <c r="A14" s="99" t="s">
        <v>15</v>
      </c>
      <c r="B14" s="98">
        <v>107</v>
      </c>
      <c r="D14">
        <v>2002</v>
      </c>
      <c r="E14">
        <v>3</v>
      </c>
      <c r="H14" s="96" t="s">
        <v>39</v>
      </c>
      <c r="I14" t="s">
        <v>40</v>
      </c>
      <c r="K14" s="96" t="s">
        <v>39</v>
      </c>
      <c r="L14" t="s">
        <v>40</v>
      </c>
      <c r="R14">
        <f>GETPIVOTDATA("proposed_units",$D$13)</f>
        <v>875</v>
      </c>
    </row>
    <row r="15" spans="1:18">
      <c r="A15" s="113" t="s">
        <v>8</v>
      </c>
      <c r="B15" s="98">
        <v>64</v>
      </c>
      <c r="D15" t="s">
        <v>15</v>
      </c>
      <c r="E15">
        <v>3</v>
      </c>
      <c r="H15" s="97">
        <v>2013</v>
      </c>
      <c r="I15" s="98">
        <v>553</v>
      </c>
      <c r="K15">
        <v>2013</v>
      </c>
      <c r="L15">
        <v>570</v>
      </c>
      <c r="R15">
        <f>GETPIVOTDATA("proposed_units",$H$14)</f>
        <v>1725</v>
      </c>
    </row>
    <row r="16" spans="1:18">
      <c r="A16" s="113" t="s">
        <v>6</v>
      </c>
      <c r="B16" s="98">
        <v>6</v>
      </c>
      <c r="D16" t="s">
        <v>7</v>
      </c>
      <c r="E16">
        <v>3</v>
      </c>
      <c r="H16" s="99" t="s">
        <v>15</v>
      </c>
      <c r="I16" s="98">
        <v>370</v>
      </c>
      <c r="K16" t="s">
        <v>15</v>
      </c>
      <c r="L16">
        <v>570</v>
      </c>
      <c r="R16" s="102">
        <f>GETPIVOTDATA("proposed_units",$K$14)</f>
        <v>610</v>
      </c>
    </row>
    <row r="17" spans="1:18">
      <c r="A17" s="113" t="s">
        <v>7</v>
      </c>
      <c r="B17" s="98">
        <v>37</v>
      </c>
      <c r="D17">
        <v>2005</v>
      </c>
      <c r="E17">
        <v>95</v>
      </c>
      <c r="H17" s="113" t="s">
        <v>8</v>
      </c>
      <c r="I17" s="98">
        <v>279</v>
      </c>
      <c r="K17" t="s">
        <v>41</v>
      </c>
      <c r="L17">
        <v>570</v>
      </c>
      <c r="R17">
        <f>SUM(R13:R16)</f>
        <v>11332</v>
      </c>
    </row>
    <row r="18" spans="1:18">
      <c r="A18" s="99" t="s">
        <v>14</v>
      </c>
      <c r="B18" s="98">
        <v>712</v>
      </c>
      <c r="D18" t="s">
        <v>15</v>
      </c>
      <c r="E18">
        <v>95</v>
      </c>
      <c r="H18" s="113" t="s">
        <v>6</v>
      </c>
      <c r="I18" s="98">
        <v>11</v>
      </c>
      <c r="K18">
        <v>2014</v>
      </c>
      <c r="L18">
        <v>40</v>
      </c>
    </row>
    <row r="19" spans="1:18">
      <c r="A19" s="113" t="s">
        <v>5</v>
      </c>
      <c r="B19" s="98">
        <v>712</v>
      </c>
      <c r="D19" t="s">
        <v>8</v>
      </c>
      <c r="E19">
        <v>41</v>
      </c>
      <c r="H19" s="113" t="s">
        <v>7</v>
      </c>
      <c r="I19" s="98">
        <v>80</v>
      </c>
      <c r="K19" t="s">
        <v>15</v>
      </c>
      <c r="L19">
        <v>40</v>
      </c>
    </row>
    <row r="20" spans="1:18">
      <c r="A20" s="97">
        <v>2002</v>
      </c>
      <c r="B20" s="98">
        <v>884</v>
      </c>
      <c r="D20" t="s">
        <v>6</v>
      </c>
      <c r="E20">
        <v>54</v>
      </c>
      <c r="H20" s="99" t="s">
        <v>14</v>
      </c>
      <c r="I20" s="98">
        <v>183</v>
      </c>
      <c r="K20" t="s">
        <v>41</v>
      </c>
      <c r="L20">
        <v>40</v>
      </c>
    </row>
    <row r="21" spans="1:18">
      <c r="A21" s="99" t="s">
        <v>15</v>
      </c>
      <c r="B21" s="98">
        <v>145</v>
      </c>
      <c r="D21">
        <v>2006</v>
      </c>
      <c r="E21">
        <v>52</v>
      </c>
      <c r="H21" s="113" t="s">
        <v>5</v>
      </c>
      <c r="I21" s="98">
        <v>183</v>
      </c>
      <c r="K21" t="s">
        <v>42</v>
      </c>
      <c r="L21">
        <v>610</v>
      </c>
    </row>
    <row r="22" spans="1:18">
      <c r="A22" s="113" t="s">
        <v>8</v>
      </c>
      <c r="B22" s="98">
        <v>127</v>
      </c>
      <c r="D22" t="s">
        <v>15</v>
      </c>
      <c r="E22">
        <v>52</v>
      </c>
      <c r="H22" s="97">
        <v>2014</v>
      </c>
      <c r="I22" s="98">
        <v>1172</v>
      </c>
    </row>
    <row r="23" spans="1:18">
      <c r="A23" s="113" t="s">
        <v>6</v>
      </c>
      <c r="B23" s="98">
        <v>2</v>
      </c>
      <c r="D23" t="s">
        <v>8</v>
      </c>
      <c r="E23">
        <v>52</v>
      </c>
      <c r="H23" s="99" t="s">
        <v>15</v>
      </c>
      <c r="I23" s="98">
        <v>926</v>
      </c>
    </row>
    <row r="24" spans="1:18">
      <c r="A24" s="113" t="s">
        <v>7</v>
      </c>
      <c r="B24" s="98">
        <v>16</v>
      </c>
      <c r="D24">
        <v>2007</v>
      </c>
      <c r="E24">
        <v>14</v>
      </c>
      <c r="H24" s="113" t="s">
        <v>8</v>
      </c>
      <c r="I24" s="98">
        <v>878</v>
      </c>
    </row>
    <row r="25" spans="1:18">
      <c r="A25" s="99" t="s">
        <v>14</v>
      </c>
      <c r="B25" s="98">
        <v>739</v>
      </c>
      <c r="D25" t="s">
        <v>15</v>
      </c>
      <c r="E25">
        <v>14</v>
      </c>
      <c r="H25" s="113" t="s">
        <v>6</v>
      </c>
      <c r="I25" s="98">
        <v>10</v>
      </c>
    </row>
    <row r="26" spans="1:18">
      <c r="A26" s="113" t="s">
        <v>5</v>
      </c>
      <c r="B26" s="98">
        <v>739</v>
      </c>
      <c r="D26" t="s">
        <v>8</v>
      </c>
      <c r="E26">
        <v>14</v>
      </c>
      <c r="H26" s="113" t="s">
        <v>7</v>
      </c>
      <c r="I26" s="98">
        <v>38</v>
      </c>
    </row>
    <row r="27" spans="1:18">
      <c r="A27" s="97">
        <v>2003</v>
      </c>
      <c r="B27" s="98">
        <v>681</v>
      </c>
      <c r="D27">
        <v>2008</v>
      </c>
      <c r="E27">
        <v>18</v>
      </c>
      <c r="H27" s="99" t="s">
        <v>14</v>
      </c>
      <c r="I27" s="98">
        <v>246</v>
      </c>
    </row>
    <row r="28" spans="1:18">
      <c r="A28" s="99" t="s">
        <v>15</v>
      </c>
      <c r="B28" s="98">
        <v>51</v>
      </c>
      <c r="D28" t="s">
        <v>15</v>
      </c>
      <c r="E28">
        <v>18</v>
      </c>
      <c r="H28" s="113" t="s">
        <v>5</v>
      </c>
      <c r="I28" s="98">
        <v>246</v>
      </c>
    </row>
    <row r="29" spans="1:18">
      <c r="A29" s="113" t="s">
        <v>8</v>
      </c>
      <c r="B29" s="98">
        <v>5</v>
      </c>
      <c r="D29" t="s">
        <v>8</v>
      </c>
      <c r="E29">
        <v>18</v>
      </c>
      <c r="H29" s="97" t="s">
        <v>42</v>
      </c>
      <c r="I29" s="98">
        <v>1725</v>
      </c>
    </row>
    <row r="30" spans="1:18">
      <c r="A30" s="113" t="s">
        <v>6</v>
      </c>
      <c r="B30" s="98">
        <v>4</v>
      </c>
      <c r="D30">
        <v>2009</v>
      </c>
      <c r="E30">
        <v>47</v>
      </c>
    </row>
    <row r="31" spans="1:18">
      <c r="A31" s="113" t="s">
        <v>7</v>
      </c>
      <c r="B31" s="98">
        <v>42</v>
      </c>
      <c r="D31" t="s">
        <v>15</v>
      </c>
      <c r="E31">
        <v>47</v>
      </c>
    </row>
    <row r="32" spans="1:18">
      <c r="A32" s="99" t="s">
        <v>14</v>
      </c>
      <c r="B32" s="98">
        <v>630</v>
      </c>
      <c r="D32" t="s">
        <v>8</v>
      </c>
      <c r="E32">
        <v>47</v>
      </c>
    </row>
    <row r="33" spans="1:5">
      <c r="A33" s="113" t="s">
        <v>5</v>
      </c>
      <c r="B33" s="98">
        <v>630</v>
      </c>
      <c r="D33">
        <v>2010</v>
      </c>
      <c r="E33">
        <v>109</v>
      </c>
    </row>
    <row r="34" spans="1:5">
      <c r="A34" s="97">
        <v>2004</v>
      </c>
      <c r="B34" s="98">
        <v>976</v>
      </c>
      <c r="D34" t="s">
        <v>15</v>
      </c>
      <c r="E34">
        <v>109</v>
      </c>
    </row>
    <row r="35" spans="1:5">
      <c r="A35" s="99" t="s">
        <v>15</v>
      </c>
      <c r="B35" s="98">
        <v>302</v>
      </c>
      <c r="D35" t="s">
        <v>8</v>
      </c>
      <c r="E35">
        <v>109</v>
      </c>
    </row>
    <row r="36" spans="1:5">
      <c r="A36" s="113" t="s">
        <v>8</v>
      </c>
      <c r="B36" s="98">
        <v>230</v>
      </c>
      <c r="D36">
        <v>2011</v>
      </c>
      <c r="E36">
        <v>146</v>
      </c>
    </row>
    <row r="37" spans="1:5">
      <c r="A37" s="113" t="s">
        <v>6</v>
      </c>
      <c r="B37" s="98">
        <v>5</v>
      </c>
      <c r="D37" t="s">
        <v>15</v>
      </c>
      <c r="E37">
        <v>146</v>
      </c>
    </row>
    <row r="38" spans="1:5">
      <c r="A38" s="113" t="s">
        <v>7</v>
      </c>
      <c r="B38" s="98">
        <v>67</v>
      </c>
      <c r="D38" t="s">
        <v>8</v>
      </c>
      <c r="E38">
        <v>146</v>
      </c>
    </row>
    <row r="39" spans="1:5">
      <c r="A39" s="99" t="s">
        <v>14</v>
      </c>
      <c r="B39" s="98">
        <v>674</v>
      </c>
      <c r="D39">
        <v>2012</v>
      </c>
      <c r="E39">
        <v>391</v>
      </c>
    </row>
    <row r="40" spans="1:5">
      <c r="A40" s="113" t="s">
        <v>5</v>
      </c>
      <c r="B40" s="98">
        <v>674</v>
      </c>
      <c r="D40" t="s">
        <v>15</v>
      </c>
      <c r="E40">
        <v>391</v>
      </c>
    </row>
    <row r="41" spans="1:5">
      <c r="A41" s="97">
        <v>2005</v>
      </c>
      <c r="B41" s="98">
        <v>1325</v>
      </c>
      <c r="D41" t="s">
        <v>8</v>
      </c>
      <c r="E41">
        <v>391</v>
      </c>
    </row>
    <row r="42" spans="1:5">
      <c r="A42" s="99" t="s">
        <v>15</v>
      </c>
      <c r="B42" s="98">
        <v>494</v>
      </c>
      <c r="D42" t="s">
        <v>42</v>
      </c>
      <c r="E42">
        <v>875</v>
      </c>
    </row>
    <row r="43" spans="1:5">
      <c r="A43" s="113" t="s">
        <v>8</v>
      </c>
      <c r="B43" s="98">
        <v>412</v>
      </c>
    </row>
    <row r="44" spans="1:5">
      <c r="A44" s="113" t="s">
        <v>6</v>
      </c>
      <c r="B44" s="98">
        <v>9</v>
      </c>
    </row>
    <row r="45" spans="1:5">
      <c r="A45" s="113" t="s">
        <v>7</v>
      </c>
      <c r="B45" s="98">
        <v>73</v>
      </c>
    </row>
    <row r="46" spans="1:5">
      <c r="A46" s="99" t="s">
        <v>14</v>
      </c>
      <c r="B46" s="98">
        <v>831</v>
      </c>
    </row>
    <row r="47" spans="1:5">
      <c r="A47" s="113" t="s">
        <v>5</v>
      </c>
      <c r="B47" s="98">
        <v>831</v>
      </c>
    </row>
    <row r="48" spans="1:5">
      <c r="A48" s="97">
        <v>2006</v>
      </c>
      <c r="B48" s="98">
        <v>910</v>
      </c>
    </row>
    <row r="49" spans="1:2">
      <c r="A49" s="99" t="s">
        <v>15</v>
      </c>
      <c r="B49" s="98">
        <v>323</v>
      </c>
    </row>
    <row r="50" spans="1:2">
      <c r="A50" s="113" t="s">
        <v>8</v>
      </c>
      <c r="B50" s="98">
        <v>271</v>
      </c>
    </row>
    <row r="51" spans="1:2">
      <c r="A51" s="113" t="s">
        <v>6</v>
      </c>
      <c r="B51" s="98">
        <v>6</v>
      </c>
    </row>
    <row r="52" spans="1:2">
      <c r="A52" s="113" t="s">
        <v>7</v>
      </c>
      <c r="B52" s="98">
        <v>46</v>
      </c>
    </row>
    <row r="53" spans="1:2">
      <c r="A53" s="99" t="s">
        <v>14</v>
      </c>
      <c r="B53" s="98">
        <v>587</v>
      </c>
    </row>
    <row r="54" spans="1:2">
      <c r="A54" s="113" t="s">
        <v>5</v>
      </c>
      <c r="B54" s="98">
        <v>587</v>
      </c>
    </row>
    <row r="55" spans="1:2">
      <c r="A55" s="97">
        <v>2007</v>
      </c>
      <c r="B55" s="98">
        <v>617</v>
      </c>
    </row>
    <row r="56" spans="1:2">
      <c r="A56" s="99" t="s">
        <v>15</v>
      </c>
      <c r="B56" s="98">
        <v>288</v>
      </c>
    </row>
    <row r="57" spans="1:2">
      <c r="A57" s="113" t="s">
        <v>8</v>
      </c>
      <c r="B57" s="98">
        <v>177</v>
      </c>
    </row>
    <row r="58" spans="1:2">
      <c r="A58" s="113" t="s">
        <v>6</v>
      </c>
      <c r="B58" s="98">
        <v>50</v>
      </c>
    </row>
    <row r="59" spans="1:2">
      <c r="A59" s="113" t="s">
        <v>7</v>
      </c>
      <c r="B59" s="98">
        <v>61</v>
      </c>
    </row>
    <row r="60" spans="1:2">
      <c r="A60" s="99" t="s">
        <v>14</v>
      </c>
      <c r="B60" s="98">
        <v>329</v>
      </c>
    </row>
    <row r="61" spans="1:2">
      <c r="A61" s="113" t="s">
        <v>5</v>
      </c>
      <c r="B61" s="98">
        <v>329</v>
      </c>
    </row>
    <row r="62" spans="1:2">
      <c r="A62" s="97">
        <v>2008</v>
      </c>
      <c r="B62" s="98">
        <v>344</v>
      </c>
    </row>
    <row r="63" spans="1:2">
      <c r="A63" s="99" t="s">
        <v>15</v>
      </c>
      <c r="B63" s="98">
        <v>136</v>
      </c>
    </row>
    <row r="64" spans="1:2">
      <c r="A64" s="113" t="s">
        <v>8</v>
      </c>
      <c r="B64" s="98">
        <v>105</v>
      </c>
    </row>
    <row r="65" spans="1:2">
      <c r="A65" s="113" t="s">
        <v>6</v>
      </c>
      <c r="B65" s="98">
        <v>14</v>
      </c>
    </row>
    <row r="66" spans="1:2">
      <c r="A66" s="113" t="s">
        <v>7</v>
      </c>
      <c r="B66" s="98">
        <v>17</v>
      </c>
    </row>
    <row r="67" spans="1:2">
      <c r="A67" s="99" t="s">
        <v>14</v>
      </c>
      <c r="B67" s="98">
        <v>208</v>
      </c>
    </row>
    <row r="68" spans="1:2">
      <c r="A68" s="113" t="s">
        <v>5</v>
      </c>
      <c r="B68" s="98">
        <v>208</v>
      </c>
    </row>
    <row r="69" spans="1:2">
      <c r="A69" s="97">
        <v>2009</v>
      </c>
      <c r="B69" s="98">
        <v>314</v>
      </c>
    </row>
    <row r="70" spans="1:2">
      <c r="A70" s="99" t="s">
        <v>15</v>
      </c>
      <c r="B70" s="98">
        <v>185</v>
      </c>
    </row>
    <row r="71" spans="1:2">
      <c r="A71" s="113" t="s">
        <v>8</v>
      </c>
      <c r="B71" s="98">
        <v>132</v>
      </c>
    </row>
    <row r="72" spans="1:2">
      <c r="A72" s="113" t="s">
        <v>6</v>
      </c>
      <c r="B72" s="98">
        <v>19</v>
      </c>
    </row>
    <row r="73" spans="1:2">
      <c r="A73" s="113" t="s">
        <v>7</v>
      </c>
      <c r="B73" s="98">
        <v>34</v>
      </c>
    </row>
    <row r="74" spans="1:2">
      <c r="A74" s="99" t="s">
        <v>14</v>
      </c>
      <c r="B74" s="98">
        <v>129</v>
      </c>
    </row>
    <row r="75" spans="1:2">
      <c r="A75" s="113" t="s">
        <v>5</v>
      </c>
      <c r="B75" s="98">
        <v>129</v>
      </c>
    </row>
    <row r="76" spans="1:2">
      <c r="A76" s="97">
        <v>2010</v>
      </c>
      <c r="B76" s="98">
        <v>278</v>
      </c>
    </row>
    <row r="77" spans="1:2">
      <c r="A77" s="99" t="s">
        <v>15</v>
      </c>
      <c r="B77" s="98">
        <v>104</v>
      </c>
    </row>
    <row r="78" spans="1:2">
      <c r="A78" s="113" t="s">
        <v>8</v>
      </c>
      <c r="B78" s="98">
        <v>48</v>
      </c>
    </row>
    <row r="79" spans="1:2">
      <c r="A79" s="113" t="s">
        <v>6</v>
      </c>
      <c r="B79" s="98">
        <v>25</v>
      </c>
    </row>
    <row r="80" spans="1:2">
      <c r="A80" s="113" t="s">
        <v>7</v>
      </c>
      <c r="B80" s="98">
        <v>31</v>
      </c>
    </row>
    <row r="81" spans="1:2">
      <c r="A81" s="99" t="s">
        <v>14</v>
      </c>
      <c r="B81" s="98">
        <v>174</v>
      </c>
    </row>
    <row r="82" spans="1:2">
      <c r="A82" s="113" t="s">
        <v>5</v>
      </c>
      <c r="B82" s="98">
        <v>174</v>
      </c>
    </row>
    <row r="83" spans="1:2">
      <c r="A83" s="97">
        <v>2011</v>
      </c>
      <c r="B83" s="98">
        <v>471</v>
      </c>
    </row>
    <row r="84" spans="1:2">
      <c r="A84" s="99" t="s">
        <v>15</v>
      </c>
      <c r="B84" s="98">
        <v>336</v>
      </c>
    </row>
    <row r="85" spans="1:2">
      <c r="A85" s="113" t="s">
        <v>8</v>
      </c>
      <c r="B85" s="98">
        <v>285</v>
      </c>
    </row>
    <row r="86" spans="1:2">
      <c r="A86" s="113" t="s">
        <v>6</v>
      </c>
      <c r="B86" s="98">
        <v>2</v>
      </c>
    </row>
    <row r="87" spans="1:2">
      <c r="A87" s="113" t="s">
        <v>7</v>
      </c>
      <c r="B87" s="98">
        <v>49</v>
      </c>
    </row>
    <row r="88" spans="1:2">
      <c r="A88" s="99" t="s">
        <v>14</v>
      </c>
      <c r="B88" s="98">
        <v>135</v>
      </c>
    </row>
    <row r="89" spans="1:2">
      <c r="A89" s="113" t="s">
        <v>5</v>
      </c>
      <c r="B89" s="98">
        <v>135</v>
      </c>
    </row>
    <row r="90" spans="1:2">
      <c r="A90" s="97">
        <v>2012</v>
      </c>
      <c r="B90" s="98">
        <v>503</v>
      </c>
    </row>
    <row r="91" spans="1:2">
      <c r="A91" s="99" t="s">
        <v>15</v>
      </c>
      <c r="B91" s="98">
        <v>368</v>
      </c>
    </row>
    <row r="92" spans="1:2">
      <c r="A92" s="113" t="s">
        <v>8</v>
      </c>
      <c r="B92" s="98">
        <v>291</v>
      </c>
    </row>
    <row r="93" spans="1:2">
      <c r="A93" s="113" t="s">
        <v>6</v>
      </c>
      <c r="B93" s="98">
        <v>17</v>
      </c>
    </row>
    <row r="94" spans="1:2">
      <c r="A94" s="113" t="s">
        <v>7</v>
      </c>
      <c r="B94" s="98">
        <v>60</v>
      </c>
    </row>
    <row r="95" spans="1:2">
      <c r="A95" s="99" t="s">
        <v>14</v>
      </c>
      <c r="B95" s="98">
        <v>135</v>
      </c>
    </row>
    <row r="96" spans="1:2">
      <c r="A96" s="113" t="s">
        <v>5</v>
      </c>
      <c r="B96" s="98">
        <v>135</v>
      </c>
    </row>
    <row r="97" spans="1:2">
      <c r="A97" s="97" t="s">
        <v>42</v>
      </c>
      <c r="B97" s="98">
        <v>8122</v>
      </c>
    </row>
  </sheetData>
  <hyperlinks>
    <hyperlink ref="B2" r:id="rId5"/>
  </hyperlinks>
  <pageMargins left="0.7" right="0.7" top="0.75" bottom="0.75" header="0.3" footer="0.3"/>
  <pageSetup paperSize="17" orientation="landscape"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9"/>
  <sheetViews>
    <sheetView zoomScale="80" zoomScaleNormal="80" workbookViewId="0">
      <selection activeCell="C2" sqref="C2"/>
    </sheetView>
  </sheetViews>
  <sheetFormatPr defaultRowHeight="12.75"/>
  <cols>
    <col min="1" max="1" width="33.375" bestFit="1" customWidth="1"/>
    <col min="2" max="2" width="20" bestFit="1" customWidth="1"/>
    <col min="3" max="4" width="37.625" bestFit="1" customWidth="1"/>
    <col min="5" max="5" width="13" bestFit="1" customWidth="1"/>
  </cols>
  <sheetData>
    <row r="2" spans="1:5">
      <c r="A2" s="100" t="s">
        <v>43</v>
      </c>
    </row>
    <row r="3" spans="1:5">
      <c r="A3" t="s">
        <v>44</v>
      </c>
    </row>
    <row r="4" spans="1:5">
      <c r="A4" t="s">
        <v>45</v>
      </c>
    </row>
    <row r="5" spans="1:5">
      <c r="A5" t="s">
        <v>46</v>
      </c>
    </row>
    <row r="6" spans="1:5">
      <c r="A6" t="s">
        <v>47</v>
      </c>
    </row>
    <row r="9" spans="1:5">
      <c r="A9" s="96" t="s">
        <v>48</v>
      </c>
      <c r="B9" t="s">
        <v>15</v>
      </c>
    </row>
    <row r="11" spans="1:5">
      <c r="A11" s="96" t="s">
        <v>40</v>
      </c>
      <c r="C11" s="96" t="s">
        <v>49</v>
      </c>
    </row>
    <row r="12" spans="1:5">
      <c r="A12" s="96" t="s">
        <v>50</v>
      </c>
      <c r="B12" s="96" t="s">
        <v>51</v>
      </c>
      <c r="C12" t="s">
        <v>52</v>
      </c>
      <c r="D12" t="s">
        <v>53</v>
      </c>
      <c r="E12" t="s">
        <v>42</v>
      </c>
    </row>
    <row r="13" spans="1:5">
      <c r="A13" t="s">
        <v>44</v>
      </c>
      <c r="B13" s="107">
        <v>2013</v>
      </c>
      <c r="C13" s="107">
        <v>172</v>
      </c>
      <c r="D13" s="107">
        <v>198</v>
      </c>
      <c r="E13" s="107">
        <v>370</v>
      </c>
    </row>
    <row r="14" spans="1:5">
      <c r="B14" s="108">
        <v>2014</v>
      </c>
      <c r="C14" s="108">
        <v>375</v>
      </c>
      <c r="D14" s="108">
        <v>551</v>
      </c>
      <c r="E14" s="108">
        <v>926</v>
      </c>
    </row>
    <row r="15" spans="1:5">
      <c r="A15" t="s">
        <v>42</v>
      </c>
      <c r="C15">
        <v>547</v>
      </c>
      <c r="D15">
        <v>749</v>
      </c>
      <c r="E15">
        <v>1296</v>
      </c>
    </row>
    <row r="19" spans="1:5">
      <c r="A19" s="96" t="s">
        <v>48</v>
      </c>
      <c r="B19" t="s">
        <v>15</v>
      </c>
    </row>
    <row r="21" spans="1:5">
      <c r="A21" s="96" t="s">
        <v>40</v>
      </c>
      <c r="C21" s="96" t="s">
        <v>49</v>
      </c>
    </row>
    <row r="22" spans="1:5">
      <c r="A22" s="96" t="s">
        <v>50</v>
      </c>
      <c r="B22" s="96" t="s">
        <v>51</v>
      </c>
      <c r="C22" t="s">
        <v>52</v>
      </c>
      <c r="D22" t="s">
        <v>53</v>
      </c>
      <c r="E22" t="s">
        <v>42</v>
      </c>
    </row>
    <row r="23" spans="1:5">
      <c r="A23" t="s">
        <v>45</v>
      </c>
      <c r="B23" s="107">
        <v>2013</v>
      </c>
      <c r="C23" s="107">
        <v>296</v>
      </c>
      <c r="D23" s="107">
        <v>274</v>
      </c>
      <c r="E23" s="107">
        <v>570</v>
      </c>
    </row>
    <row r="24" spans="1:5">
      <c r="B24" s="108">
        <v>2014</v>
      </c>
      <c r="C24" s="108">
        <v>40</v>
      </c>
      <c r="D24" s="108"/>
      <c r="E24" s="108">
        <v>40</v>
      </c>
    </row>
    <row r="25" spans="1:5">
      <c r="A25" t="s">
        <v>42</v>
      </c>
      <c r="C25">
        <v>336</v>
      </c>
      <c r="D25">
        <v>274</v>
      </c>
      <c r="E25">
        <v>610</v>
      </c>
    </row>
    <row r="30" spans="1:5">
      <c r="A30" s="96" t="s">
        <v>48</v>
      </c>
      <c r="B30" t="s">
        <v>15</v>
      </c>
    </row>
    <row r="32" spans="1:5">
      <c r="A32" s="96" t="s">
        <v>40</v>
      </c>
      <c r="C32" s="96" t="s">
        <v>49</v>
      </c>
    </row>
    <row r="33" spans="1:5">
      <c r="A33" s="96" t="s">
        <v>50</v>
      </c>
      <c r="B33" s="96" t="s">
        <v>54</v>
      </c>
      <c r="C33" t="s">
        <v>52</v>
      </c>
      <c r="D33" t="s">
        <v>53</v>
      </c>
      <c r="E33" t="s">
        <v>42</v>
      </c>
    </row>
    <row r="34" spans="1:5">
      <c r="A34" t="s">
        <v>46</v>
      </c>
      <c r="B34" s="103">
        <v>2009</v>
      </c>
      <c r="C34" s="109">
        <v>123</v>
      </c>
      <c r="D34" s="109">
        <v>62</v>
      </c>
      <c r="E34" s="109">
        <v>185</v>
      </c>
    </row>
    <row r="35" spans="1:5">
      <c r="B35" s="104">
        <v>2010</v>
      </c>
      <c r="C35" s="110">
        <v>65</v>
      </c>
      <c r="D35" s="110">
        <v>39</v>
      </c>
      <c r="E35" s="110">
        <v>104</v>
      </c>
    </row>
    <row r="36" spans="1:5">
      <c r="B36" s="105">
        <v>2011</v>
      </c>
      <c r="C36" s="111">
        <v>63</v>
      </c>
      <c r="D36" s="111">
        <v>273</v>
      </c>
      <c r="E36" s="111">
        <v>336</v>
      </c>
    </row>
    <row r="37" spans="1:5">
      <c r="B37" s="106">
        <v>2012</v>
      </c>
      <c r="C37" s="112">
        <v>121</v>
      </c>
      <c r="D37" s="112">
        <v>247</v>
      </c>
      <c r="E37" s="112">
        <v>368</v>
      </c>
    </row>
    <row r="38" spans="1:5">
      <c r="A38" t="s">
        <v>42</v>
      </c>
      <c r="C38" s="98">
        <v>372</v>
      </c>
      <c r="D38" s="98">
        <v>621</v>
      </c>
      <c r="E38" s="98">
        <v>993</v>
      </c>
    </row>
    <row r="51" spans="1:5">
      <c r="A51" s="96" t="s">
        <v>48</v>
      </c>
      <c r="B51" t="s">
        <v>15</v>
      </c>
    </row>
    <row r="53" spans="1:5">
      <c r="A53" s="96" t="s">
        <v>40</v>
      </c>
      <c r="C53" s="96" t="s">
        <v>49</v>
      </c>
    </row>
    <row r="54" spans="1:5">
      <c r="A54" s="96" t="s">
        <v>50</v>
      </c>
      <c r="B54" s="96" t="s">
        <v>55</v>
      </c>
      <c r="C54" t="s">
        <v>52</v>
      </c>
      <c r="D54" t="s">
        <v>53</v>
      </c>
      <c r="E54" t="s">
        <v>42</v>
      </c>
    </row>
    <row r="55" spans="1:5">
      <c r="A55" t="s">
        <v>47</v>
      </c>
      <c r="B55" s="103">
        <v>2009</v>
      </c>
      <c r="C55" s="109">
        <v>47</v>
      </c>
      <c r="D55" s="109"/>
      <c r="E55" s="109">
        <v>47</v>
      </c>
    </row>
    <row r="56" spans="1:5">
      <c r="B56" s="104">
        <v>2010</v>
      </c>
      <c r="C56" s="110">
        <v>109</v>
      </c>
      <c r="D56" s="110"/>
      <c r="E56" s="110">
        <v>109</v>
      </c>
    </row>
    <row r="57" spans="1:5">
      <c r="B57" s="105">
        <v>2011</v>
      </c>
      <c r="C57" s="111">
        <v>146</v>
      </c>
      <c r="D57" s="111"/>
      <c r="E57" s="111">
        <v>146</v>
      </c>
    </row>
    <row r="58" spans="1:5">
      <c r="B58" s="106">
        <v>2012</v>
      </c>
      <c r="C58" s="112">
        <v>147</v>
      </c>
      <c r="D58" s="112">
        <v>244</v>
      </c>
      <c r="E58" s="112">
        <v>391</v>
      </c>
    </row>
    <row r="59" spans="1:5">
      <c r="A59" t="s">
        <v>42</v>
      </c>
      <c r="C59" s="98">
        <v>449</v>
      </c>
      <c r="D59" s="98">
        <v>244</v>
      </c>
      <c r="E59" s="98">
        <v>693</v>
      </c>
    </row>
    <row r="64" spans="1:5">
      <c r="A64" s="101" t="s">
        <v>63</v>
      </c>
      <c r="B64" s="101" t="s">
        <v>64</v>
      </c>
      <c r="C64" s="101" t="s">
        <v>65</v>
      </c>
      <c r="D64" s="101" t="s">
        <v>63</v>
      </c>
    </row>
    <row r="65" spans="1:6">
      <c r="A65" s="103">
        <v>2009</v>
      </c>
      <c r="B65">
        <f>GETPIVOTDATA("proposed_units",$A$32,"Source","Mapped_NonPhased_2001_2012","EE_Issue_year",2009,"Considered_Student_Housing","Yes - Considered_Student_Housing")+GETPIVOTDATA("proposed_units",$A$53,"Source","Mapped_Phased_2001_2012","EE_issued_year",2009,"Considered_Student_Housing","Yes - Considered_Student_Housing")</f>
        <v>170</v>
      </c>
      <c r="C65">
        <f>GETPIVOTDATA("proposed_units",$A$32,"Source","Mapped_NonPhased_2001_2012","EE_Issue_year",2009,"Considered_Student_Housing","NOT Considered_Student_Housing")+GETPIVOTDATA("proposed_units",$A$53,"Source","Mapped_Phased_2001_2012","EE_issued_year",2009,"Considered_Student_Housing","NOT Considered_Student_Housing")</f>
        <v>62</v>
      </c>
      <c r="D65">
        <f>SUM(B65:C65)</f>
        <v>232</v>
      </c>
    </row>
    <row r="66" spans="1:6">
      <c r="A66" s="104">
        <v>2010</v>
      </c>
      <c r="B66">
        <f>GETPIVOTDATA("proposed_units",$A$32,"Source","Mapped_NonPhased_2001_2012","EE_Issue_year",2010,"Considered_Student_Housing","Yes - Considered_Student_Housing")+GETPIVOTDATA("proposed_units",$A$53,"Source","Mapped_Phased_2001_2012","EE_issued_year",2010,"Considered_Student_Housing","Yes - Considered_Student_Housing")</f>
        <v>174</v>
      </c>
      <c r="C66">
        <f>GETPIVOTDATA("proposed_units",$A$32,"Source","Mapped_NonPhased_2001_2012","EE_Issue_year",2010,"Considered_Student_Housing","NOT Considered_Student_Housing")+GETPIVOTDATA("proposed_units",$A$53,"Source","Mapped_Phased_2001_2012","EE_issued_year",2010,"Considered_Student_Housing","NOT Considered_Student_Housing")</f>
        <v>39</v>
      </c>
      <c r="D66">
        <f t="shared" ref="D66:D70" si="0">SUM(B66:C66)</f>
        <v>213</v>
      </c>
    </row>
    <row r="67" spans="1:6">
      <c r="A67" s="105">
        <v>2011</v>
      </c>
      <c r="B67">
        <f>GETPIVOTDATA("proposed_units",$A$32,"Source","Mapped_NonPhased_2001_2012","EE_Issue_year",2011,"Considered_Student_Housing","Yes - Considered_Student_Housing")+GETPIVOTDATA("proposed_units",$A$53,"Source","Mapped_Phased_2001_2012","EE_issued_year",2011,"Considered_Student_Housing","Yes - Considered_Student_Housing")</f>
        <v>209</v>
      </c>
      <c r="C67">
        <f>GETPIVOTDATA("proposed_units",$A$32,"Source","Mapped_NonPhased_2001_2012","EE_Issue_year",2011,"Considered_Student_Housing","NOT Considered_Student_Housing")+GETPIVOTDATA("proposed_units",$A$53,"Source","Mapped_Phased_2001_2012","EE_issued_year",2011,"Considered_Student_Housing","NOT Considered_Student_Housing")</f>
        <v>273</v>
      </c>
      <c r="D67">
        <f t="shared" si="0"/>
        <v>482</v>
      </c>
    </row>
    <row r="68" spans="1:6">
      <c r="A68" s="106">
        <v>2012</v>
      </c>
      <c r="B68">
        <f>GETPIVOTDATA("proposed_units",$A$32,"Source","Mapped_NonPhased_2001_2012","EE_Issue_year",2012,"Considered_Student_Housing","Yes - Considered_Student_Housing")+GETPIVOTDATA("proposed_units",$A$53,"Source","Mapped_Phased_2001_2012","EE_issued_year",2012,"Considered_Student_Housing","Yes - Considered_Student_Housing")</f>
        <v>268</v>
      </c>
      <c r="C68">
        <f>GETPIVOTDATA("proposed_units",$A$32,"Source","Mapped_NonPhased_2001_2012","EE_Issue_year",2012,"Considered_Student_Housing","NOT Considered_Student_Housing")+GETPIVOTDATA("proposed_units",$A$53,"Source","Mapped_Phased_2001_2012","EE_issued_year",2012,"Considered_Student_Housing","NOT Considered_Student_Housing")</f>
        <v>491</v>
      </c>
      <c r="D68">
        <f t="shared" si="0"/>
        <v>759</v>
      </c>
    </row>
    <row r="69" spans="1:6">
      <c r="A69" s="107">
        <v>2013</v>
      </c>
      <c r="B69">
        <f>GETPIVOTDATA("proposed_units",$A$21,"Source","Mapped_Phased_2013_2014","EE_year_issued",2013,"Considered_Student_Housing","Yes - Considered_Student_Housing")+GETPIVOTDATA("proposed_units",$A$11,"Source","Mapped_NonPhased_2013_2014","EE_year_issued",2013,"Considered_Student_Housing","Yes - Considered_Student_Housing")</f>
        <v>468</v>
      </c>
      <c r="C69">
        <f>GETPIVOTDATA("proposed_units",$A$21,"Source","Mapped_Phased_2013_2014","EE_year_issued",2013,"Considered_Student_Housing","NOT Considered_Student_Housing")+GETPIVOTDATA("proposed_units",$A$11,"Source","Mapped_NonPhased_2013_2014","EE_year_issued",2013,"Considered_Student_Housing","NOT Considered_Student_Housing")</f>
        <v>472</v>
      </c>
      <c r="D69">
        <f t="shared" si="0"/>
        <v>940</v>
      </c>
    </row>
    <row r="70" spans="1:6">
      <c r="A70" s="108">
        <v>2014</v>
      </c>
      <c r="B70" s="102">
        <f>GETPIVOTDATA("proposed_units",$A$21,"Source","Mapped_Phased_2013_2014","EE_year_issued",2014,"Considered_Student_Housing","Yes - Considered_Student_Housing")+GETPIVOTDATA("proposed_units",$A$11,"Source","Mapped_NonPhased_2013_2014","EE_year_issued",2014,"Considered_Student_Housing","Yes - Considered_Student_Housing")</f>
        <v>415</v>
      </c>
      <c r="C70" s="102">
        <f>GETPIVOTDATA("proposed_units",$A$21,"Source","Mapped_Phased_2013_2014","EE_year_issued",2014,"Considered_Student_Housing","NOT Considered_Student_Housing")+GETPIVOTDATA("proposed_units",$A$11,"Source","Mapped_NonPhased_2013_2014","EE_year_issued",2014,"Considered_Student_Housing","NOT Considered_Student_Housing")</f>
        <v>551</v>
      </c>
      <c r="D70" s="102">
        <f t="shared" si="0"/>
        <v>966</v>
      </c>
    </row>
    <row r="71" spans="1:6">
      <c r="B71">
        <f>SUM(B65:B70)</f>
        <v>1704</v>
      </c>
      <c r="C71">
        <f>SUM(C65:C70)</f>
        <v>1888</v>
      </c>
      <c r="D71">
        <f>SUM(D65:D70)</f>
        <v>3592</v>
      </c>
    </row>
    <row r="74" spans="1:6">
      <c r="E74" s="101" t="s">
        <v>59</v>
      </c>
    </row>
    <row r="75" spans="1:6">
      <c r="F75">
        <f>GETPIVOTDATA("proposed_units",$A$11)</f>
        <v>1296</v>
      </c>
    </row>
    <row r="76" spans="1:6">
      <c r="F76">
        <f>GETPIVOTDATA("proposed_units",$A$21)</f>
        <v>610</v>
      </c>
    </row>
    <row r="77" spans="1:6">
      <c r="F77">
        <f>GETPIVOTDATA("proposed_units",$A$32)</f>
        <v>993</v>
      </c>
    </row>
    <row r="78" spans="1:6">
      <c r="F78" s="102">
        <f>GETPIVOTDATA("proposed_units",$A$53)</f>
        <v>693</v>
      </c>
    </row>
    <row r="79" spans="1:6">
      <c r="F79">
        <f>SUM(F75:F78)</f>
        <v>3592</v>
      </c>
    </row>
  </sheetData>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Permits 2001-12.31.2014</vt:lpstr>
      <vt:lpstr>BPs</vt:lpstr>
      <vt:lpstr>MFStudentHousing</vt:lpstr>
      <vt:lpstr>'Permits 2001-12.31.2014'!Print_Area</vt:lpstr>
    </vt:vector>
  </TitlesOfParts>
  <Company>ECONorthwest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Goodman</dc:creator>
  <cp:lastModifiedBy>Heather M. O'Donnell</cp:lastModifiedBy>
  <cp:lastPrinted>2015-02-11T22:50:02Z</cp:lastPrinted>
  <dcterms:created xsi:type="dcterms:W3CDTF">2014-12-05T00:16:31Z</dcterms:created>
  <dcterms:modified xsi:type="dcterms:W3CDTF">2015-02-17T17:26:58Z</dcterms:modified>
</cp:coreProperties>
</file>