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"/>
    </mc:Choice>
  </mc:AlternateContent>
  <bookViews>
    <workbookView xWindow="0" yWindow="0" windowWidth="24000" windowHeight="11325" activeTab="1"/>
  </bookViews>
  <sheets>
    <sheet name="Visualization" sheetId="2" r:id="rId1"/>
    <sheet name="Calculation" sheetId="1" r:id="rId2"/>
  </sheets>
  <definedNames>
    <definedName name="cam_radius">Calculation!$E$4</definedName>
    <definedName name="cam_wheel_radius">Calculation!$E$5</definedName>
    <definedName name="can_wheel_gap">Calculation!$E$6</definedName>
    <definedName name="delta_from_z_at_zero">Calculation!$E$16</definedName>
    <definedName name="draw_cam_pivot_y">Calculation!$E$24</definedName>
    <definedName name="draw_cam_privot_x">Calculation!$E$23</definedName>
    <definedName name="gap_adjusted_target_Z">Calculation!$E$17</definedName>
    <definedName name="gap_adjusted_z_delta">Calculation!$E$17</definedName>
    <definedName name="stepper_angle">Calculation!$E$18</definedName>
    <definedName name="stepper_length">Calculation!$E$7</definedName>
    <definedName name="stepper_width">Calculation!$E$8</definedName>
    <definedName name="steps_for_360_degrees">Calculation!$E$9</definedName>
    <definedName name="target_Z">Calculation!$E$13</definedName>
    <definedName name="z_at_zero_degrees">Calculation!$E$10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16" i="1"/>
  <c r="E17" i="1" s="1"/>
  <c r="F33" i="1"/>
  <c r="F60" i="1" s="1"/>
  <c r="J55" i="1"/>
  <c r="K55" i="1"/>
  <c r="J56" i="1"/>
  <c r="K56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32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E18" i="1" l="1"/>
  <c r="E19" i="1" l="1"/>
  <c r="E29" i="1"/>
  <c r="E95" i="1" s="1"/>
  <c r="E28" i="1"/>
  <c r="E33" i="1" s="1"/>
  <c r="E89" i="1" s="1"/>
  <c r="D29" i="1"/>
  <c r="D28" i="1"/>
  <c r="E42" i="1" l="1"/>
  <c r="E53" i="1"/>
  <c r="E57" i="1"/>
  <c r="E36" i="1"/>
  <c r="E47" i="1"/>
  <c r="E41" i="1"/>
  <c r="E49" i="1"/>
  <c r="E35" i="1"/>
  <c r="E50" i="1"/>
  <c r="E56" i="1"/>
  <c r="E45" i="1"/>
  <c r="E39" i="1"/>
  <c r="E46" i="1"/>
  <c r="E55" i="1"/>
  <c r="E52" i="1"/>
  <c r="E37" i="1"/>
  <c r="E48" i="1"/>
  <c r="E51" i="1"/>
  <c r="E43" i="1"/>
  <c r="E54" i="1"/>
  <c r="E44" i="1"/>
  <c r="E58" i="1"/>
  <c r="E38" i="1"/>
  <c r="E40" i="1"/>
  <c r="D89" i="1"/>
  <c r="D33" i="1"/>
  <c r="D95" i="1"/>
  <c r="D60" i="1"/>
  <c r="E60" i="1"/>
  <c r="D90" i="1" l="1"/>
  <c r="D91" i="1" s="1"/>
  <c r="D93" i="1"/>
  <c r="D92" i="1"/>
  <c r="E96" i="1"/>
  <c r="E97" i="1" s="1"/>
  <c r="E98" i="1" s="1"/>
  <c r="E99" i="1"/>
  <c r="E75" i="1"/>
  <c r="E84" i="1"/>
  <c r="E82" i="1"/>
  <c r="E73" i="1"/>
  <c r="E68" i="1"/>
  <c r="E81" i="1"/>
  <c r="E65" i="1"/>
  <c r="E85" i="1"/>
  <c r="E83" i="1"/>
  <c r="E62" i="1"/>
  <c r="E86" i="1"/>
  <c r="E64" i="1"/>
  <c r="E77" i="1"/>
  <c r="E66" i="1"/>
  <c r="E63" i="1"/>
  <c r="E72" i="1"/>
  <c r="E70" i="1"/>
  <c r="E67" i="1"/>
  <c r="E76" i="1"/>
  <c r="E74" i="1"/>
  <c r="E71" i="1"/>
  <c r="E80" i="1"/>
  <c r="E78" i="1"/>
  <c r="E79" i="1"/>
  <c r="E69" i="1"/>
  <c r="D52" i="1"/>
  <c r="D47" i="1"/>
  <c r="D42" i="1"/>
  <c r="D39" i="1"/>
  <c r="D37" i="1"/>
  <c r="D41" i="1"/>
  <c r="D36" i="1"/>
  <c r="D38" i="1"/>
  <c r="D45" i="1"/>
  <c r="D56" i="1"/>
  <c r="D58" i="1"/>
  <c r="D43" i="1"/>
  <c r="D55" i="1"/>
  <c r="D51" i="1"/>
  <c r="D40" i="1"/>
  <c r="D46" i="1"/>
  <c r="D49" i="1"/>
  <c r="D44" i="1"/>
  <c r="D50" i="1"/>
  <c r="D53" i="1"/>
  <c r="D48" i="1"/>
  <c r="D54" i="1"/>
  <c r="D57" i="1"/>
  <c r="D35" i="1"/>
  <c r="D85" i="1"/>
  <c r="D71" i="1"/>
  <c r="D80" i="1"/>
  <c r="D66" i="1"/>
  <c r="D79" i="1"/>
  <c r="D74" i="1"/>
  <c r="D64" i="1"/>
  <c r="D73" i="1"/>
  <c r="D62" i="1"/>
  <c r="D75" i="1"/>
  <c r="D70" i="1"/>
  <c r="D65" i="1"/>
  <c r="D83" i="1"/>
  <c r="D69" i="1"/>
  <c r="D78" i="1"/>
  <c r="D68" i="1"/>
  <c r="D77" i="1"/>
  <c r="D63" i="1"/>
  <c r="D72" i="1"/>
  <c r="D81" i="1"/>
  <c r="D67" i="1"/>
  <c r="D76" i="1"/>
  <c r="D82" i="1"/>
  <c r="D86" i="1"/>
  <c r="D84" i="1"/>
  <c r="D96" i="1"/>
  <c r="D97" i="1" s="1"/>
  <c r="D99" i="1"/>
  <c r="D98" i="1"/>
  <c r="E93" i="1"/>
  <c r="E90" i="1"/>
  <c r="E91" i="1" s="1"/>
  <c r="E92" i="1" s="1"/>
</calcChain>
</file>

<file path=xl/sharedStrings.xml><?xml version="1.0" encoding="utf-8"?>
<sst xmlns="http://schemas.openxmlformats.org/spreadsheetml/2006/main" count="104" uniqueCount="32">
  <si>
    <t>cam-radius</t>
  </si>
  <si>
    <t>cam-wheel-radius</t>
  </si>
  <si>
    <t>can-wheel-gap</t>
  </si>
  <si>
    <t>stepper-length</t>
  </si>
  <si>
    <t>stepper_angle</t>
  </si>
  <si>
    <t>mm</t>
  </si>
  <si>
    <t>target-Z</t>
  </si>
  <si>
    <t>degree</t>
  </si>
  <si>
    <t>x</t>
  </si>
  <si>
    <t>r</t>
  </si>
  <si>
    <t>y</t>
  </si>
  <si>
    <t>cam arm</t>
  </si>
  <si>
    <t>circle definition</t>
  </si>
  <si>
    <t>wheel</t>
  </si>
  <si>
    <t>Wheel</t>
  </si>
  <si>
    <t>Calculation</t>
  </si>
  <si>
    <t>Input</t>
  </si>
  <si>
    <t>stepper-width</t>
  </si>
  <si>
    <t>Stepper On Right</t>
  </si>
  <si>
    <t>steps-for-360-degrees</t>
  </si>
  <si>
    <t>steps</t>
  </si>
  <si>
    <t>z-at-zero-degrees</t>
  </si>
  <si>
    <t>Configuration Input</t>
  </si>
  <si>
    <t>Draw Calculations</t>
  </si>
  <si>
    <t>delta-from-z-at-zero</t>
  </si>
  <si>
    <t>gap-adjusted-Z-delta</t>
  </si>
  <si>
    <t>steps (ie: G target)</t>
  </si>
  <si>
    <t>CAM Arm</t>
  </si>
  <si>
    <t>draw-cam-privot-x</t>
  </si>
  <si>
    <t>draw-cam-pivot-y</t>
  </si>
  <si>
    <t>Pivot (ie center) of CAM arm, based on z-at-zero-degrees</t>
  </si>
  <si>
    <t>home to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</si>
</sst>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Calculation!$D$28:$D$29</c:f>
              <c:numCache>
                <c:formatCode>General</c:formatCode>
                <c:ptCount val="2"/>
                <c:pt idx="0">
                  <c:v>16</c:v>
                </c:pt>
                <c:pt idx="1">
                  <c:v>-16</c:v>
                </c:pt>
              </c:numCache>
            </c:numRef>
          </c:xVal>
          <c:yVal>
            <c:numRef>
              <c:f>Calculation!$E$28:$E$29</c:f>
              <c:numCache>
                <c:formatCode>General</c:formatCode>
                <c:ptCount val="2"/>
                <c:pt idx="0">
                  <c:v>62</c:v>
                </c:pt>
                <c:pt idx="1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A-48AD-AA10-07C432C5DE85}"/>
            </c:ext>
          </c:extLst>
        </c:ser>
        <c:ser>
          <c:idx val="1"/>
          <c:order val="1"/>
          <c:tx>
            <c:v>Wheel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Calculation!$D$35:$D$58</c:f>
              <c:numCache>
                <c:formatCode>General</c:formatCode>
                <c:ptCount val="24"/>
                <c:pt idx="0">
                  <c:v>16</c:v>
                </c:pt>
                <c:pt idx="1">
                  <c:v>18.329371405922686</c:v>
                </c:pt>
                <c:pt idx="2">
                  <c:v>20.5</c:v>
                </c:pt>
                <c:pt idx="3">
                  <c:v>22.363961030678929</c:v>
                </c:pt>
                <c:pt idx="4">
                  <c:v>23.794228634059948</c:v>
                </c:pt>
                <c:pt idx="5">
                  <c:v>24.693332436601615</c:v>
                </c:pt>
                <c:pt idx="6">
                  <c:v>25</c:v>
                </c:pt>
                <c:pt idx="7">
                  <c:v>24.693332436601615</c:v>
                </c:pt>
                <c:pt idx="8">
                  <c:v>23.794228634059948</c:v>
                </c:pt>
                <c:pt idx="9">
                  <c:v>22.363961030678929</c:v>
                </c:pt>
                <c:pt idx="10">
                  <c:v>20.5</c:v>
                </c:pt>
                <c:pt idx="11">
                  <c:v>18.329371405922689</c:v>
                </c:pt>
                <c:pt idx="12">
                  <c:v>16</c:v>
                </c:pt>
                <c:pt idx="13">
                  <c:v>13.670628594077318</c:v>
                </c:pt>
                <c:pt idx="14">
                  <c:v>11.5</c:v>
                </c:pt>
                <c:pt idx="15">
                  <c:v>9.6360389693210724</c:v>
                </c:pt>
                <c:pt idx="16">
                  <c:v>8.2057713659400555</c:v>
                </c:pt>
                <c:pt idx="17">
                  <c:v>7.3066675633983849</c:v>
                </c:pt>
                <c:pt idx="18">
                  <c:v>7</c:v>
                </c:pt>
                <c:pt idx="19">
                  <c:v>7.3066675633983849</c:v>
                </c:pt>
                <c:pt idx="20">
                  <c:v>8.205771365940052</c:v>
                </c:pt>
                <c:pt idx="21">
                  <c:v>9.6360389693210706</c:v>
                </c:pt>
                <c:pt idx="22">
                  <c:v>11.499999999999996</c:v>
                </c:pt>
                <c:pt idx="23">
                  <c:v>15.999999999999998</c:v>
                </c:pt>
              </c:numCache>
            </c:numRef>
          </c:xVal>
          <c:yVal>
            <c:numRef>
              <c:f>Calculation!$E$35:$E$58</c:f>
              <c:numCache>
                <c:formatCode>General</c:formatCode>
                <c:ptCount val="24"/>
                <c:pt idx="0">
                  <c:v>71</c:v>
                </c:pt>
                <c:pt idx="1">
                  <c:v>70.693332436601622</c:v>
                </c:pt>
                <c:pt idx="2">
                  <c:v>69.794228634059948</c:v>
                </c:pt>
                <c:pt idx="3">
                  <c:v>68.363961030678922</c:v>
                </c:pt>
                <c:pt idx="4">
                  <c:v>66.5</c:v>
                </c:pt>
                <c:pt idx="5">
                  <c:v>64.329371405922686</c:v>
                </c:pt>
                <c:pt idx="6">
                  <c:v>62</c:v>
                </c:pt>
                <c:pt idx="7">
                  <c:v>59.670628594077314</c:v>
                </c:pt>
                <c:pt idx="8">
                  <c:v>57.5</c:v>
                </c:pt>
                <c:pt idx="9">
                  <c:v>55.636038969321071</c:v>
                </c:pt>
                <c:pt idx="10">
                  <c:v>54.205771365940052</c:v>
                </c:pt>
                <c:pt idx="11">
                  <c:v>53.306667563398385</c:v>
                </c:pt>
                <c:pt idx="12">
                  <c:v>53</c:v>
                </c:pt>
                <c:pt idx="13">
                  <c:v>53.306667563398385</c:v>
                </c:pt>
                <c:pt idx="14">
                  <c:v>54.205771365940052</c:v>
                </c:pt>
                <c:pt idx="15">
                  <c:v>55.636038969321071</c:v>
                </c:pt>
                <c:pt idx="16">
                  <c:v>57.5</c:v>
                </c:pt>
                <c:pt idx="17">
                  <c:v>59.670628594077314</c:v>
                </c:pt>
                <c:pt idx="18">
                  <c:v>62</c:v>
                </c:pt>
                <c:pt idx="19">
                  <c:v>64.329371405922686</c:v>
                </c:pt>
                <c:pt idx="20">
                  <c:v>66.5</c:v>
                </c:pt>
                <c:pt idx="21">
                  <c:v>68.363961030678922</c:v>
                </c:pt>
                <c:pt idx="22">
                  <c:v>69.794228634059948</c:v>
                </c:pt>
                <c:pt idx="23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1A-48AD-AA10-07C432C5DE85}"/>
            </c:ext>
          </c:extLst>
        </c:ser>
        <c:ser>
          <c:idx val="2"/>
          <c:order val="2"/>
          <c:tx>
            <c:v>Wheel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Calculation!$D$62:$D$86</c:f>
              <c:numCache>
                <c:formatCode>General</c:formatCode>
                <c:ptCount val="25"/>
                <c:pt idx="0">
                  <c:v>-16</c:v>
                </c:pt>
                <c:pt idx="1">
                  <c:v>-13.670628594077314</c:v>
                </c:pt>
                <c:pt idx="2">
                  <c:v>-11.5</c:v>
                </c:pt>
                <c:pt idx="3">
                  <c:v>-9.6360389693210724</c:v>
                </c:pt>
                <c:pt idx="4">
                  <c:v>-8.205771365940052</c:v>
                </c:pt>
                <c:pt idx="5">
                  <c:v>-7.3066675633983849</c:v>
                </c:pt>
                <c:pt idx="6">
                  <c:v>-7</c:v>
                </c:pt>
                <c:pt idx="7">
                  <c:v>-7.3066675633983849</c:v>
                </c:pt>
                <c:pt idx="8">
                  <c:v>-8.205771365940052</c:v>
                </c:pt>
                <c:pt idx="9">
                  <c:v>-9.6360389693210706</c:v>
                </c:pt>
                <c:pt idx="10">
                  <c:v>-11.5</c:v>
                </c:pt>
                <c:pt idx="11">
                  <c:v>-13.670628594077311</c:v>
                </c:pt>
                <c:pt idx="12">
                  <c:v>-15.999999999999998</c:v>
                </c:pt>
                <c:pt idx="13">
                  <c:v>-18.329371405922682</c:v>
                </c:pt>
                <c:pt idx="14">
                  <c:v>-20.5</c:v>
                </c:pt>
                <c:pt idx="15">
                  <c:v>-22.363961030678929</c:v>
                </c:pt>
                <c:pt idx="16">
                  <c:v>-23.794228634059944</c:v>
                </c:pt>
                <c:pt idx="17">
                  <c:v>-24.693332436601615</c:v>
                </c:pt>
                <c:pt idx="18">
                  <c:v>-25</c:v>
                </c:pt>
                <c:pt idx="19">
                  <c:v>-24.693332436601615</c:v>
                </c:pt>
                <c:pt idx="20">
                  <c:v>-23.794228634059948</c:v>
                </c:pt>
                <c:pt idx="21">
                  <c:v>-22.363961030678929</c:v>
                </c:pt>
                <c:pt idx="22">
                  <c:v>-20.500000000000004</c:v>
                </c:pt>
                <c:pt idx="23">
                  <c:v>-18.329371405922686</c:v>
                </c:pt>
                <c:pt idx="24">
                  <c:v>-16.000000000000004</c:v>
                </c:pt>
              </c:numCache>
            </c:numRef>
          </c:xVal>
          <c:yVal>
            <c:numRef>
              <c:f>Calculation!$E$62:$E$86</c:f>
              <c:numCache>
                <c:formatCode>General</c:formatCode>
                <c:ptCount val="25"/>
                <c:pt idx="0">
                  <c:v>71</c:v>
                </c:pt>
                <c:pt idx="1">
                  <c:v>70.693332436601622</c:v>
                </c:pt>
                <c:pt idx="2">
                  <c:v>69.794228634059948</c:v>
                </c:pt>
                <c:pt idx="3">
                  <c:v>68.363961030678922</c:v>
                </c:pt>
                <c:pt idx="4">
                  <c:v>66.5</c:v>
                </c:pt>
                <c:pt idx="5">
                  <c:v>64.329371405922686</c:v>
                </c:pt>
                <c:pt idx="6">
                  <c:v>62</c:v>
                </c:pt>
                <c:pt idx="7">
                  <c:v>59.670628594077314</c:v>
                </c:pt>
                <c:pt idx="8">
                  <c:v>57.5</c:v>
                </c:pt>
                <c:pt idx="9">
                  <c:v>55.636038969321071</c:v>
                </c:pt>
                <c:pt idx="10">
                  <c:v>54.205771365940052</c:v>
                </c:pt>
                <c:pt idx="11">
                  <c:v>53.306667563398385</c:v>
                </c:pt>
                <c:pt idx="12">
                  <c:v>53</c:v>
                </c:pt>
                <c:pt idx="13">
                  <c:v>53.306667563398385</c:v>
                </c:pt>
                <c:pt idx="14">
                  <c:v>54.205771365940052</c:v>
                </c:pt>
                <c:pt idx="15">
                  <c:v>55.636038969321071</c:v>
                </c:pt>
                <c:pt idx="16">
                  <c:v>57.5</c:v>
                </c:pt>
                <c:pt idx="17">
                  <c:v>59.670628594077314</c:v>
                </c:pt>
                <c:pt idx="18">
                  <c:v>62</c:v>
                </c:pt>
                <c:pt idx="19">
                  <c:v>64.329371405922686</c:v>
                </c:pt>
                <c:pt idx="20">
                  <c:v>66.5</c:v>
                </c:pt>
                <c:pt idx="21">
                  <c:v>68.363961030678922</c:v>
                </c:pt>
                <c:pt idx="22">
                  <c:v>69.794228634059948</c:v>
                </c:pt>
                <c:pt idx="23">
                  <c:v>70.693332436601622</c:v>
                </c:pt>
                <c:pt idx="2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1A-48AD-AA10-07C432C5DE85}"/>
            </c:ext>
          </c:extLst>
        </c:ser>
        <c:ser>
          <c:idx val="3"/>
          <c:order val="3"/>
          <c:tx>
            <c:v>Stepper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Calculation!$D$89:$D$93</c:f>
              <c:numCache>
                <c:formatCode>General</c:formatCode>
                <c:ptCount val="5"/>
                <c:pt idx="0">
                  <c:v>6</c:v>
                </c:pt>
                <c:pt idx="1">
                  <c:v>26</c:v>
                </c:pt>
                <c:pt idx="2">
                  <c:v>26</c:v>
                </c:pt>
                <c:pt idx="3">
                  <c:v>6</c:v>
                </c:pt>
                <c:pt idx="4">
                  <c:v>6</c:v>
                </c:pt>
              </c:numCache>
            </c:numRef>
          </c:xVal>
          <c:yVal>
            <c:numRef>
              <c:f>Calculation!$E$89:$E$93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1A-48AD-AA10-07C432C5DE85}"/>
            </c:ext>
          </c:extLst>
        </c:ser>
        <c:ser>
          <c:idx val="4"/>
          <c:order val="4"/>
          <c:tx>
            <c:v>Stepper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Calculation!$D$95:$D$99</c:f>
              <c:numCache>
                <c:formatCode>General</c:formatCode>
                <c:ptCount val="5"/>
                <c:pt idx="0">
                  <c:v>-26</c:v>
                </c:pt>
                <c:pt idx="1">
                  <c:v>-6</c:v>
                </c:pt>
                <c:pt idx="2">
                  <c:v>-6</c:v>
                </c:pt>
                <c:pt idx="3">
                  <c:v>-26</c:v>
                </c:pt>
                <c:pt idx="4">
                  <c:v>-26</c:v>
                </c:pt>
              </c:numCache>
            </c:numRef>
          </c:xVal>
          <c:yVal>
            <c:numRef>
              <c:f>Calculation!$E$95:$E$99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1A-48AD-AA10-07C432C5D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37768"/>
        <c:axId val="725036128"/>
      </c:scatterChart>
      <c:valAx>
        <c:axId val="725037768"/>
        <c:scaling>
          <c:orientation val="minMax"/>
          <c:max val="4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36128"/>
        <c:crosses val="autoZero"/>
        <c:crossBetween val="midCat"/>
      </c:valAx>
      <c:valAx>
        <c:axId val="725036128"/>
        <c:scaling>
          <c:orientation val="minMax"/>
          <c:max val="10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3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Calculation!$D$28:$D$29</c:f>
              <c:numCache>
                <c:formatCode>General</c:formatCode>
                <c:ptCount val="2"/>
                <c:pt idx="0">
                  <c:v>16</c:v>
                </c:pt>
                <c:pt idx="1">
                  <c:v>-16</c:v>
                </c:pt>
              </c:numCache>
            </c:numRef>
          </c:xVal>
          <c:yVal>
            <c:numRef>
              <c:f>Calculation!$E$28:$E$29</c:f>
              <c:numCache>
                <c:formatCode>General</c:formatCode>
                <c:ptCount val="2"/>
                <c:pt idx="0">
                  <c:v>62</c:v>
                </c:pt>
                <c:pt idx="1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5-4D55-B91C-B10478907414}"/>
            </c:ext>
          </c:extLst>
        </c:ser>
        <c:ser>
          <c:idx val="1"/>
          <c:order val="1"/>
          <c:tx>
            <c:v>Wheel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Calculation!$D$35:$D$58</c:f>
              <c:numCache>
                <c:formatCode>General</c:formatCode>
                <c:ptCount val="24"/>
                <c:pt idx="0">
                  <c:v>16</c:v>
                </c:pt>
                <c:pt idx="1">
                  <c:v>18.329371405922686</c:v>
                </c:pt>
                <c:pt idx="2">
                  <c:v>20.5</c:v>
                </c:pt>
                <c:pt idx="3">
                  <c:v>22.363961030678929</c:v>
                </c:pt>
                <c:pt idx="4">
                  <c:v>23.794228634059948</c:v>
                </c:pt>
                <c:pt idx="5">
                  <c:v>24.693332436601615</c:v>
                </c:pt>
                <c:pt idx="6">
                  <c:v>25</c:v>
                </c:pt>
                <c:pt idx="7">
                  <c:v>24.693332436601615</c:v>
                </c:pt>
                <c:pt idx="8">
                  <c:v>23.794228634059948</c:v>
                </c:pt>
                <c:pt idx="9">
                  <c:v>22.363961030678929</c:v>
                </c:pt>
                <c:pt idx="10">
                  <c:v>20.5</c:v>
                </c:pt>
                <c:pt idx="11">
                  <c:v>18.329371405922689</c:v>
                </c:pt>
                <c:pt idx="12">
                  <c:v>16</c:v>
                </c:pt>
                <c:pt idx="13">
                  <c:v>13.670628594077318</c:v>
                </c:pt>
                <c:pt idx="14">
                  <c:v>11.5</c:v>
                </c:pt>
                <c:pt idx="15">
                  <c:v>9.6360389693210724</c:v>
                </c:pt>
                <c:pt idx="16">
                  <c:v>8.2057713659400555</c:v>
                </c:pt>
                <c:pt idx="17">
                  <c:v>7.3066675633983849</c:v>
                </c:pt>
                <c:pt idx="18">
                  <c:v>7</c:v>
                </c:pt>
                <c:pt idx="19">
                  <c:v>7.3066675633983849</c:v>
                </c:pt>
                <c:pt idx="20">
                  <c:v>8.205771365940052</c:v>
                </c:pt>
                <c:pt idx="21">
                  <c:v>9.6360389693210706</c:v>
                </c:pt>
                <c:pt idx="22">
                  <c:v>11.499999999999996</c:v>
                </c:pt>
                <c:pt idx="23">
                  <c:v>15.999999999999998</c:v>
                </c:pt>
              </c:numCache>
            </c:numRef>
          </c:xVal>
          <c:yVal>
            <c:numRef>
              <c:f>Calculation!$E$35:$E$58</c:f>
              <c:numCache>
                <c:formatCode>General</c:formatCode>
                <c:ptCount val="24"/>
                <c:pt idx="0">
                  <c:v>71</c:v>
                </c:pt>
                <c:pt idx="1">
                  <c:v>70.693332436601622</c:v>
                </c:pt>
                <c:pt idx="2">
                  <c:v>69.794228634059948</c:v>
                </c:pt>
                <c:pt idx="3">
                  <c:v>68.363961030678922</c:v>
                </c:pt>
                <c:pt idx="4">
                  <c:v>66.5</c:v>
                </c:pt>
                <c:pt idx="5">
                  <c:v>64.329371405922686</c:v>
                </c:pt>
                <c:pt idx="6">
                  <c:v>62</c:v>
                </c:pt>
                <c:pt idx="7">
                  <c:v>59.670628594077314</c:v>
                </c:pt>
                <c:pt idx="8">
                  <c:v>57.5</c:v>
                </c:pt>
                <c:pt idx="9">
                  <c:v>55.636038969321071</c:v>
                </c:pt>
                <c:pt idx="10">
                  <c:v>54.205771365940052</c:v>
                </c:pt>
                <c:pt idx="11">
                  <c:v>53.306667563398385</c:v>
                </c:pt>
                <c:pt idx="12">
                  <c:v>53</c:v>
                </c:pt>
                <c:pt idx="13">
                  <c:v>53.306667563398385</c:v>
                </c:pt>
                <c:pt idx="14">
                  <c:v>54.205771365940052</c:v>
                </c:pt>
                <c:pt idx="15">
                  <c:v>55.636038969321071</c:v>
                </c:pt>
                <c:pt idx="16">
                  <c:v>57.5</c:v>
                </c:pt>
                <c:pt idx="17">
                  <c:v>59.670628594077314</c:v>
                </c:pt>
                <c:pt idx="18">
                  <c:v>62</c:v>
                </c:pt>
                <c:pt idx="19">
                  <c:v>64.329371405922686</c:v>
                </c:pt>
                <c:pt idx="20">
                  <c:v>66.5</c:v>
                </c:pt>
                <c:pt idx="21">
                  <c:v>68.363961030678922</c:v>
                </c:pt>
                <c:pt idx="22">
                  <c:v>69.794228634059948</c:v>
                </c:pt>
                <c:pt idx="23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5-4D55-B91C-B10478907414}"/>
            </c:ext>
          </c:extLst>
        </c:ser>
        <c:ser>
          <c:idx val="2"/>
          <c:order val="2"/>
          <c:tx>
            <c:v>Wheel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Calculation!$D$62:$D$86</c:f>
              <c:numCache>
                <c:formatCode>General</c:formatCode>
                <c:ptCount val="25"/>
                <c:pt idx="0">
                  <c:v>-16</c:v>
                </c:pt>
                <c:pt idx="1">
                  <c:v>-13.670628594077314</c:v>
                </c:pt>
                <c:pt idx="2">
                  <c:v>-11.5</c:v>
                </c:pt>
                <c:pt idx="3">
                  <c:v>-9.6360389693210724</c:v>
                </c:pt>
                <c:pt idx="4">
                  <c:v>-8.205771365940052</c:v>
                </c:pt>
                <c:pt idx="5">
                  <c:v>-7.3066675633983849</c:v>
                </c:pt>
                <c:pt idx="6">
                  <c:v>-7</c:v>
                </c:pt>
                <c:pt idx="7">
                  <c:v>-7.3066675633983849</c:v>
                </c:pt>
                <c:pt idx="8">
                  <c:v>-8.205771365940052</c:v>
                </c:pt>
                <c:pt idx="9">
                  <c:v>-9.6360389693210706</c:v>
                </c:pt>
                <c:pt idx="10">
                  <c:v>-11.5</c:v>
                </c:pt>
                <c:pt idx="11">
                  <c:v>-13.670628594077311</c:v>
                </c:pt>
                <c:pt idx="12">
                  <c:v>-15.999999999999998</c:v>
                </c:pt>
                <c:pt idx="13">
                  <c:v>-18.329371405922682</c:v>
                </c:pt>
                <c:pt idx="14">
                  <c:v>-20.5</c:v>
                </c:pt>
                <c:pt idx="15">
                  <c:v>-22.363961030678929</c:v>
                </c:pt>
                <c:pt idx="16">
                  <c:v>-23.794228634059944</c:v>
                </c:pt>
                <c:pt idx="17">
                  <c:v>-24.693332436601615</c:v>
                </c:pt>
                <c:pt idx="18">
                  <c:v>-25</c:v>
                </c:pt>
                <c:pt idx="19">
                  <c:v>-24.693332436601615</c:v>
                </c:pt>
                <c:pt idx="20">
                  <c:v>-23.794228634059948</c:v>
                </c:pt>
                <c:pt idx="21">
                  <c:v>-22.363961030678929</c:v>
                </c:pt>
                <c:pt idx="22">
                  <c:v>-20.500000000000004</c:v>
                </c:pt>
                <c:pt idx="23">
                  <c:v>-18.329371405922686</c:v>
                </c:pt>
                <c:pt idx="24">
                  <c:v>-16.000000000000004</c:v>
                </c:pt>
              </c:numCache>
            </c:numRef>
          </c:xVal>
          <c:yVal>
            <c:numRef>
              <c:f>Calculation!$E$62:$E$86</c:f>
              <c:numCache>
                <c:formatCode>General</c:formatCode>
                <c:ptCount val="25"/>
                <c:pt idx="0">
                  <c:v>71</c:v>
                </c:pt>
                <c:pt idx="1">
                  <c:v>70.693332436601622</c:v>
                </c:pt>
                <c:pt idx="2">
                  <c:v>69.794228634059948</c:v>
                </c:pt>
                <c:pt idx="3">
                  <c:v>68.363961030678922</c:v>
                </c:pt>
                <c:pt idx="4">
                  <c:v>66.5</c:v>
                </c:pt>
                <c:pt idx="5">
                  <c:v>64.329371405922686</c:v>
                </c:pt>
                <c:pt idx="6">
                  <c:v>62</c:v>
                </c:pt>
                <c:pt idx="7">
                  <c:v>59.670628594077314</c:v>
                </c:pt>
                <c:pt idx="8">
                  <c:v>57.5</c:v>
                </c:pt>
                <c:pt idx="9">
                  <c:v>55.636038969321071</c:v>
                </c:pt>
                <c:pt idx="10">
                  <c:v>54.205771365940052</c:v>
                </c:pt>
                <c:pt idx="11">
                  <c:v>53.306667563398385</c:v>
                </c:pt>
                <c:pt idx="12">
                  <c:v>53</c:v>
                </c:pt>
                <c:pt idx="13">
                  <c:v>53.306667563398385</c:v>
                </c:pt>
                <c:pt idx="14">
                  <c:v>54.205771365940052</c:v>
                </c:pt>
                <c:pt idx="15">
                  <c:v>55.636038969321071</c:v>
                </c:pt>
                <c:pt idx="16">
                  <c:v>57.5</c:v>
                </c:pt>
                <c:pt idx="17">
                  <c:v>59.670628594077314</c:v>
                </c:pt>
                <c:pt idx="18">
                  <c:v>62</c:v>
                </c:pt>
                <c:pt idx="19">
                  <c:v>64.329371405922686</c:v>
                </c:pt>
                <c:pt idx="20">
                  <c:v>66.5</c:v>
                </c:pt>
                <c:pt idx="21">
                  <c:v>68.363961030678922</c:v>
                </c:pt>
                <c:pt idx="22">
                  <c:v>69.794228634059948</c:v>
                </c:pt>
                <c:pt idx="23">
                  <c:v>70.693332436601622</c:v>
                </c:pt>
                <c:pt idx="2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15-4D55-B91C-B10478907414}"/>
            </c:ext>
          </c:extLst>
        </c:ser>
        <c:ser>
          <c:idx val="3"/>
          <c:order val="3"/>
          <c:tx>
            <c:v>Stepper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Calculation!$D$89:$D$93</c:f>
              <c:numCache>
                <c:formatCode>General</c:formatCode>
                <c:ptCount val="5"/>
                <c:pt idx="0">
                  <c:v>6</c:v>
                </c:pt>
                <c:pt idx="1">
                  <c:v>26</c:v>
                </c:pt>
                <c:pt idx="2">
                  <c:v>26</c:v>
                </c:pt>
                <c:pt idx="3">
                  <c:v>6</c:v>
                </c:pt>
                <c:pt idx="4">
                  <c:v>6</c:v>
                </c:pt>
              </c:numCache>
            </c:numRef>
          </c:xVal>
          <c:yVal>
            <c:numRef>
              <c:f>Calculation!$E$89:$E$93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15-4D55-B91C-B10478907414}"/>
            </c:ext>
          </c:extLst>
        </c:ser>
        <c:ser>
          <c:idx val="4"/>
          <c:order val="4"/>
          <c:tx>
            <c:v>Stepper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Calculation!$D$95:$D$99</c:f>
              <c:numCache>
                <c:formatCode>General</c:formatCode>
                <c:ptCount val="5"/>
                <c:pt idx="0">
                  <c:v>-26</c:v>
                </c:pt>
                <c:pt idx="1">
                  <c:v>-6</c:v>
                </c:pt>
                <c:pt idx="2">
                  <c:v>-6</c:v>
                </c:pt>
                <c:pt idx="3">
                  <c:v>-26</c:v>
                </c:pt>
                <c:pt idx="4">
                  <c:v>-26</c:v>
                </c:pt>
              </c:numCache>
            </c:numRef>
          </c:xVal>
          <c:yVal>
            <c:numRef>
              <c:f>Calculation!$E$95:$E$99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15-4D55-B91C-B1047890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37768"/>
        <c:axId val="725036128"/>
      </c:scatterChart>
      <c:valAx>
        <c:axId val="725037768"/>
        <c:scaling>
          <c:orientation val="minMax"/>
          <c:max val="4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36128"/>
        <c:crosses val="autoZero"/>
        <c:crossBetween val="midCat"/>
      </c:valAx>
      <c:valAx>
        <c:axId val="725036128"/>
        <c:scaling>
          <c:orientation val="minMax"/>
          <c:max val="10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3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07285-E726-4F4A-809F-6DB4718811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172325" y="219076"/>
    <xdr:ext cx="4563436" cy="4225348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8F7F3A-7F29-49A9-AEAE-C03FE4CD8B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3:K99"/>
  <sheetViews>
    <sheetView tabSelected="1" workbookViewId="0">
      <selection activeCell="G11" sqref="G11"/>
    </sheetView>
  </sheetViews>
  <sheetFormatPr defaultRowHeight="15" x14ac:dyDescent="0.25"/>
  <cols>
    <col min="4" max="4" width="20" customWidth="1"/>
    <col min="6" max="6" width="15.140625" customWidth="1"/>
  </cols>
  <sheetData>
    <row r="3" spans="3:7" x14ac:dyDescent="0.25">
      <c r="C3" s="7" t="s">
        <v>22</v>
      </c>
      <c r="D3" s="8"/>
      <c r="E3" s="8"/>
      <c r="F3" s="8"/>
    </row>
    <row r="4" spans="3:7" x14ac:dyDescent="0.25">
      <c r="C4" s="6"/>
      <c r="D4" s="6" t="s">
        <v>0</v>
      </c>
      <c r="E4" s="6">
        <v>16</v>
      </c>
      <c r="F4" s="6" t="s">
        <v>5</v>
      </c>
    </row>
    <row r="5" spans="3:7" x14ac:dyDescent="0.25">
      <c r="C5" s="6"/>
      <c r="D5" s="6" t="s">
        <v>1</v>
      </c>
      <c r="E5" s="6">
        <v>9</v>
      </c>
      <c r="F5" s="6" t="s">
        <v>5</v>
      </c>
    </row>
    <row r="6" spans="3:7" x14ac:dyDescent="0.25">
      <c r="C6" s="6"/>
      <c r="D6" s="6" t="s">
        <v>2</v>
      </c>
      <c r="E6" s="6">
        <v>3</v>
      </c>
      <c r="F6" s="6" t="s">
        <v>5</v>
      </c>
    </row>
    <row r="7" spans="3:7" x14ac:dyDescent="0.25">
      <c r="C7" s="6"/>
      <c r="D7" s="6" t="s">
        <v>3</v>
      </c>
      <c r="E7" s="6">
        <v>50</v>
      </c>
      <c r="F7" s="6" t="s">
        <v>5</v>
      </c>
    </row>
    <row r="8" spans="3:7" x14ac:dyDescent="0.25">
      <c r="C8" s="6"/>
      <c r="D8" s="6" t="s">
        <v>17</v>
      </c>
      <c r="E8" s="6">
        <v>20</v>
      </c>
      <c r="F8" s="6" t="s">
        <v>5</v>
      </c>
    </row>
    <row r="9" spans="3:7" x14ac:dyDescent="0.25">
      <c r="C9" s="6"/>
      <c r="D9" s="6" t="s">
        <v>19</v>
      </c>
      <c r="E9" s="6">
        <v>360</v>
      </c>
      <c r="F9" s="6" t="s">
        <v>20</v>
      </c>
    </row>
    <row r="10" spans="3:7" x14ac:dyDescent="0.25">
      <c r="C10" s="6"/>
      <c r="D10" s="6" t="s">
        <v>21</v>
      </c>
      <c r="E10" s="6">
        <v>0</v>
      </c>
      <c r="F10" s="6" t="s">
        <v>5</v>
      </c>
      <c r="G10" t="s">
        <v>31</v>
      </c>
    </row>
    <row r="12" spans="3:7" x14ac:dyDescent="0.25">
      <c r="C12" s="7" t="s">
        <v>16</v>
      </c>
      <c r="D12" s="8"/>
      <c r="E12" s="8"/>
      <c r="F12" s="8"/>
    </row>
    <row r="13" spans="3:7" x14ac:dyDescent="0.25">
      <c r="C13" s="6"/>
      <c r="D13" s="6" t="s">
        <v>6</v>
      </c>
      <c r="E13" s="6">
        <v>0</v>
      </c>
      <c r="F13" s="6" t="s">
        <v>5</v>
      </c>
    </row>
    <row r="15" spans="3:7" x14ac:dyDescent="0.25">
      <c r="C15" s="7" t="s">
        <v>15</v>
      </c>
      <c r="D15" s="8"/>
      <c r="E15" s="8"/>
      <c r="F15" s="8"/>
    </row>
    <row r="16" spans="3:7" x14ac:dyDescent="0.25">
      <c r="C16" s="5"/>
      <c r="D16" s="6" t="s">
        <v>24</v>
      </c>
      <c r="E16" s="6">
        <f>target_Z-z_at_zero_degrees</f>
        <v>0</v>
      </c>
      <c r="F16" s="6"/>
    </row>
    <row r="17" spans="3:11" x14ac:dyDescent="0.25">
      <c r="C17" s="6"/>
      <c r="D17" s="6" t="s">
        <v>25</v>
      </c>
      <c r="E17" s="6">
        <f>IF(delta_from_z_at_zero=0,0,delta_from_z_at_zero-can_wheel_gap)</f>
        <v>0</v>
      </c>
      <c r="F17" s="6"/>
    </row>
    <row r="18" spans="3:11" x14ac:dyDescent="0.25">
      <c r="C18" s="6"/>
      <c r="D18" s="6" t="s">
        <v>4</v>
      </c>
      <c r="E18" s="6">
        <f>ASIN(MIN(1, MAX(-1,gap_adjusted_target_Z/cam_radius)))*180/PI()</f>
        <v>0</v>
      </c>
      <c r="F18" s="6" t="s">
        <v>7</v>
      </c>
    </row>
    <row r="19" spans="3:11" x14ac:dyDescent="0.25">
      <c r="C19" s="6"/>
      <c r="D19" s="6" t="s">
        <v>20</v>
      </c>
      <c r="E19" s="6">
        <f>E18/360*steps_for_360_degrees</f>
        <v>0</v>
      </c>
      <c r="F19" s="6" t="s">
        <v>26</v>
      </c>
    </row>
    <row r="21" spans="3:11" x14ac:dyDescent="0.25">
      <c r="C21" s="1" t="s">
        <v>23</v>
      </c>
    </row>
    <row r="22" spans="3:11" x14ac:dyDescent="0.25">
      <c r="C22" s="1"/>
      <c r="D22" s="3" t="s">
        <v>30</v>
      </c>
      <c r="E22" s="4"/>
      <c r="F22" s="4"/>
    </row>
    <row r="23" spans="3:11" x14ac:dyDescent="0.25">
      <c r="C23" s="1"/>
      <c r="D23" s="2" t="s">
        <v>28</v>
      </c>
      <c r="E23" s="2">
        <v>0</v>
      </c>
      <c r="F23" s="2"/>
    </row>
    <row r="24" spans="3:11" x14ac:dyDescent="0.25">
      <c r="C24" s="1"/>
      <c r="D24" s="2" t="s">
        <v>29</v>
      </c>
      <c r="E24" s="2">
        <f>z_at_zero_degrees+stepper_length+can_wheel_gap+cam_wheel_radius</f>
        <v>62</v>
      </c>
      <c r="F24" s="2"/>
    </row>
    <row r="25" spans="3:11" x14ac:dyDescent="0.25">
      <c r="C25" s="1"/>
    </row>
    <row r="26" spans="3:11" x14ac:dyDescent="0.25">
      <c r="C26" s="1"/>
      <c r="D26" s="3" t="s">
        <v>27</v>
      </c>
      <c r="E26" s="4"/>
      <c r="F26" s="4"/>
    </row>
    <row r="27" spans="3:11" x14ac:dyDescent="0.25">
      <c r="D27" s="4" t="s">
        <v>8</v>
      </c>
      <c r="E27" s="4" t="s">
        <v>10</v>
      </c>
      <c r="F27" s="4"/>
    </row>
    <row r="28" spans="3:11" x14ac:dyDescent="0.25">
      <c r="D28" s="2">
        <f>COS(stepper_angle/180*PI())*cam_radius+draw_cam_privot_x</f>
        <v>16</v>
      </c>
      <c r="E28" s="2">
        <f>SIN(stepper_angle/180*PI())*cam_radius+draw_cam_pivot_y</f>
        <v>62</v>
      </c>
      <c r="F28" s="2" t="s">
        <v>11</v>
      </c>
    </row>
    <row r="29" spans="3:11" x14ac:dyDescent="0.25">
      <c r="D29" s="2">
        <f>-COS(stepper_angle/180*PI())*cam_radius+draw_cam_privot_x</f>
        <v>-16</v>
      </c>
      <c r="E29" s="2">
        <f>-SIN(stepper_angle/180*PI())*cam_radius+draw_cam_pivot_y</f>
        <v>62</v>
      </c>
      <c r="F29" s="2" t="s">
        <v>11</v>
      </c>
    </row>
    <row r="30" spans="3:11" x14ac:dyDescent="0.25">
      <c r="I30" s="2" t="s">
        <v>12</v>
      </c>
      <c r="J30" s="2"/>
      <c r="K30" s="2"/>
    </row>
    <row r="31" spans="3:11" x14ac:dyDescent="0.25">
      <c r="D31" s="4" t="s">
        <v>14</v>
      </c>
      <c r="E31" s="4"/>
      <c r="F31" s="4"/>
      <c r="I31" s="2" t="s">
        <v>7</v>
      </c>
      <c r="J31" s="2" t="s">
        <v>8</v>
      </c>
      <c r="K31" s="2" t="s">
        <v>10</v>
      </c>
    </row>
    <row r="32" spans="3:11" x14ac:dyDescent="0.25">
      <c r="D32" s="4" t="s">
        <v>8</v>
      </c>
      <c r="E32" s="4" t="s">
        <v>10</v>
      </c>
      <c r="F32" s="4" t="s">
        <v>9</v>
      </c>
      <c r="I32" s="2">
        <v>0</v>
      </c>
      <c r="J32" s="2">
        <f t="shared" ref="J32:J56" si="0">SIN(I32/180*PI())</f>
        <v>0</v>
      </c>
      <c r="K32" s="2">
        <f>COS(I32/180*PI())</f>
        <v>1</v>
      </c>
    </row>
    <row r="33" spans="4:11" x14ac:dyDescent="0.25">
      <c r="D33" s="2">
        <f>D28</f>
        <v>16</v>
      </c>
      <c r="E33" s="2">
        <f>E28</f>
        <v>62</v>
      </c>
      <c r="F33" s="2">
        <f>cam_wheel_radius</f>
        <v>9</v>
      </c>
      <c r="I33" s="2">
        <v>15</v>
      </c>
      <c r="J33" s="2">
        <f t="shared" si="0"/>
        <v>0.25881904510252074</v>
      </c>
      <c r="K33" s="2">
        <f t="shared" ref="K33:K56" si="1">COS(I33/180*PI())</f>
        <v>0.96592582628906831</v>
      </c>
    </row>
    <row r="34" spans="4:11" x14ac:dyDescent="0.25">
      <c r="D34" s="2"/>
      <c r="E34" s="2"/>
      <c r="F34" s="2"/>
      <c r="I34" s="2">
        <v>30</v>
      </c>
      <c r="J34" s="2">
        <f t="shared" si="0"/>
        <v>0.49999999999999994</v>
      </c>
      <c r="K34" s="2">
        <f t="shared" si="1"/>
        <v>0.86602540378443871</v>
      </c>
    </row>
    <row r="35" spans="4:11" x14ac:dyDescent="0.25">
      <c r="D35" s="2">
        <f>D$33+J32*F$33</f>
        <v>16</v>
      </c>
      <c r="E35" s="2">
        <f>E$33+K32*F$33</f>
        <v>71</v>
      </c>
      <c r="F35" s="2" t="s">
        <v>13</v>
      </c>
      <c r="I35" s="2">
        <v>45</v>
      </c>
      <c r="J35" s="2">
        <f t="shared" si="0"/>
        <v>0.70710678118654746</v>
      </c>
      <c r="K35" s="2">
        <f t="shared" si="1"/>
        <v>0.70710678118654757</v>
      </c>
    </row>
    <row r="36" spans="4:11" x14ac:dyDescent="0.25">
      <c r="D36" s="2">
        <f>D$33+J33*F$33</f>
        <v>18.329371405922686</v>
      </c>
      <c r="E36" s="2">
        <f>E$33+K33*F$33</f>
        <v>70.693332436601622</v>
      </c>
      <c r="F36" s="2" t="s">
        <v>13</v>
      </c>
      <c r="I36" s="2">
        <v>60</v>
      </c>
      <c r="J36" s="2">
        <f t="shared" si="0"/>
        <v>0.8660254037844386</v>
      </c>
      <c r="K36" s="2">
        <f t="shared" si="1"/>
        <v>0.50000000000000011</v>
      </c>
    </row>
    <row r="37" spans="4:11" x14ac:dyDescent="0.25">
      <c r="D37" s="2">
        <f>D$33+J34*F$33</f>
        <v>20.5</v>
      </c>
      <c r="E37" s="2">
        <f>E$33+K34*F$33</f>
        <v>69.794228634059948</v>
      </c>
      <c r="F37" s="2" t="s">
        <v>13</v>
      </c>
      <c r="I37" s="2">
        <v>75</v>
      </c>
      <c r="J37" s="2">
        <f t="shared" si="0"/>
        <v>0.96592582628906831</v>
      </c>
      <c r="K37" s="2">
        <f t="shared" si="1"/>
        <v>0.25881904510252074</v>
      </c>
    </row>
    <row r="38" spans="4:11" x14ac:dyDescent="0.25">
      <c r="D38" s="2">
        <f>D$33+J35*F$33</f>
        <v>22.363961030678929</v>
      </c>
      <c r="E38" s="2">
        <f>E$33+K35*F$33</f>
        <v>68.363961030678922</v>
      </c>
      <c r="F38" s="2" t="s">
        <v>13</v>
      </c>
      <c r="I38" s="2">
        <v>90</v>
      </c>
      <c r="J38" s="2">
        <f t="shared" si="0"/>
        <v>1</v>
      </c>
      <c r="K38" s="2">
        <f t="shared" si="1"/>
        <v>6.1257422745431001E-17</v>
      </c>
    </row>
    <row r="39" spans="4:11" x14ac:dyDescent="0.25">
      <c r="D39" s="2">
        <f>D$33+J36*F$33</f>
        <v>23.794228634059948</v>
      </c>
      <c r="E39" s="2">
        <f>E$33+K36*F$33</f>
        <v>66.5</v>
      </c>
      <c r="F39" s="2" t="s">
        <v>13</v>
      </c>
      <c r="I39" s="2">
        <v>105</v>
      </c>
      <c r="J39" s="2">
        <f t="shared" si="0"/>
        <v>0.96592582628906831</v>
      </c>
      <c r="K39" s="2">
        <f t="shared" si="1"/>
        <v>-0.25881904510252085</v>
      </c>
    </row>
    <row r="40" spans="4:11" x14ac:dyDescent="0.25">
      <c r="D40" s="2">
        <f>D$33+J37*F$33</f>
        <v>24.693332436601615</v>
      </c>
      <c r="E40" s="2">
        <f>E$33+K37*F$33</f>
        <v>64.329371405922686</v>
      </c>
      <c r="F40" s="2" t="s">
        <v>13</v>
      </c>
      <c r="I40" s="2">
        <v>120</v>
      </c>
      <c r="J40" s="2">
        <f t="shared" si="0"/>
        <v>0.86602540378443871</v>
      </c>
      <c r="K40" s="2">
        <f t="shared" si="1"/>
        <v>-0.49999999999999978</v>
      </c>
    </row>
    <row r="41" spans="4:11" x14ac:dyDescent="0.25">
      <c r="D41" s="2">
        <f>D$33+J38*F$33</f>
        <v>25</v>
      </c>
      <c r="E41" s="2">
        <f>E$33+K38*F$33</f>
        <v>62</v>
      </c>
      <c r="F41" s="2" t="s">
        <v>13</v>
      </c>
      <c r="I41" s="2">
        <v>135</v>
      </c>
      <c r="J41" s="2">
        <f t="shared" si="0"/>
        <v>0.70710678118654757</v>
      </c>
      <c r="K41" s="2">
        <f t="shared" si="1"/>
        <v>-0.70710678118654746</v>
      </c>
    </row>
    <row r="42" spans="4:11" x14ac:dyDescent="0.25">
      <c r="D42" s="2">
        <f>D$33+J39*F$33</f>
        <v>24.693332436601615</v>
      </c>
      <c r="E42" s="2">
        <f>E$33+K39*F$33</f>
        <v>59.670628594077314</v>
      </c>
      <c r="F42" s="2" t="s">
        <v>13</v>
      </c>
      <c r="I42" s="2">
        <v>150</v>
      </c>
      <c r="J42" s="2">
        <f t="shared" si="0"/>
        <v>0.49999999999999994</v>
      </c>
      <c r="K42" s="2">
        <f t="shared" si="1"/>
        <v>-0.86602540378443871</v>
      </c>
    </row>
    <row r="43" spans="4:11" x14ac:dyDescent="0.25">
      <c r="D43" s="2">
        <f>D$33+J40*F$33</f>
        <v>23.794228634059948</v>
      </c>
      <c r="E43" s="2">
        <f>E$33+K40*F$33</f>
        <v>57.5</v>
      </c>
      <c r="F43" s="2" t="s">
        <v>13</v>
      </c>
      <c r="I43" s="2">
        <v>165</v>
      </c>
      <c r="J43" s="2">
        <f t="shared" si="0"/>
        <v>0.25881904510252102</v>
      </c>
      <c r="K43" s="2">
        <f t="shared" si="1"/>
        <v>-0.9659258262890682</v>
      </c>
    </row>
    <row r="44" spans="4:11" x14ac:dyDescent="0.25">
      <c r="D44" s="2">
        <f>D$33+J41*F$33</f>
        <v>22.363961030678929</v>
      </c>
      <c r="E44" s="2">
        <f>E$33+K41*F$33</f>
        <v>55.636038969321071</v>
      </c>
      <c r="F44" s="2" t="s">
        <v>13</v>
      </c>
      <c r="I44" s="2">
        <v>180</v>
      </c>
      <c r="J44" s="2">
        <f t="shared" si="0"/>
        <v>1.22514845490862E-16</v>
      </c>
      <c r="K44" s="2">
        <f t="shared" si="1"/>
        <v>-1</v>
      </c>
    </row>
    <row r="45" spans="4:11" x14ac:dyDescent="0.25">
      <c r="D45" s="2">
        <f>D$33+J42*F$33</f>
        <v>20.5</v>
      </c>
      <c r="E45" s="2">
        <f>E$33+K42*F$33</f>
        <v>54.205771365940052</v>
      </c>
      <c r="F45" s="2" t="s">
        <v>13</v>
      </c>
      <c r="I45" s="2">
        <v>195</v>
      </c>
      <c r="J45" s="2">
        <f t="shared" si="0"/>
        <v>-0.25881904510252035</v>
      </c>
      <c r="K45" s="2">
        <f t="shared" si="1"/>
        <v>-0.96592582628906842</v>
      </c>
    </row>
    <row r="46" spans="4:11" x14ac:dyDescent="0.25">
      <c r="D46" s="2">
        <f>D$33+J43*F$33</f>
        <v>18.329371405922689</v>
      </c>
      <c r="E46" s="2">
        <f>E$33+K43*F$33</f>
        <v>53.306667563398385</v>
      </c>
      <c r="F46" s="2" t="s">
        <v>13</v>
      </c>
      <c r="I46" s="2">
        <v>210</v>
      </c>
      <c r="J46" s="2">
        <f t="shared" si="0"/>
        <v>-0.50000000000000011</v>
      </c>
      <c r="K46" s="2">
        <f t="shared" si="1"/>
        <v>-0.8660254037844386</v>
      </c>
    </row>
    <row r="47" spans="4:11" x14ac:dyDescent="0.25">
      <c r="D47" s="2">
        <f>D$33+J44*F$33</f>
        <v>16</v>
      </c>
      <c r="E47" s="2">
        <f>E$33+K44*F$33</f>
        <v>53</v>
      </c>
      <c r="F47" s="2" t="s">
        <v>13</v>
      </c>
      <c r="I47" s="2">
        <v>225</v>
      </c>
      <c r="J47" s="2">
        <f t="shared" si="0"/>
        <v>-0.70710678118654746</v>
      </c>
      <c r="K47" s="2">
        <f t="shared" si="1"/>
        <v>-0.70710678118654768</v>
      </c>
    </row>
    <row r="48" spans="4:11" x14ac:dyDescent="0.25">
      <c r="D48" s="2">
        <f>D$33+J45*F$33</f>
        <v>13.670628594077318</v>
      </c>
      <c r="E48" s="2">
        <f>E$33+K45*F$33</f>
        <v>53.306667563398385</v>
      </c>
      <c r="F48" s="2" t="s">
        <v>13</v>
      </c>
      <c r="I48" s="2">
        <v>240</v>
      </c>
      <c r="J48" s="2">
        <f t="shared" si="0"/>
        <v>-0.86602540378443837</v>
      </c>
      <c r="K48" s="2">
        <f t="shared" si="1"/>
        <v>-0.50000000000000044</v>
      </c>
    </row>
    <row r="49" spans="4:11" x14ac:dyDescent="0.25">
      <c r="D49" s="2">
        <f>D$33+J46*F$33</f>
        <v>11.5</v>
      </c>
      <c r="E49" s="2">
        <f>E$33+K46*F$33</f>
        <v>54.205771365940052</v>
      </c>
      <c r="F49" s="2" t="s">
        <v>13</v>
      </c>
      <c r="I49" s="2">
        <v>255</v>
      </c>
      <c r="J49" s="2">
        <f t="shared" si="0"/>
        <v>-0.96592582628906831</v>
      </c>
      <c r="K49" s="2">
        <f t="shared" si="1"/>
        <v>-0.25881904510252063</v>
      </c>
    </row>
    <row r="50" spans="4:11" x14ac:dyDescent="0.25">
      <c r="D50" s="2">
        <f>D$33+J47*F$33</f>
        <v>9.6360389693210724</v>
      </c>
      <c r="E50" s="2">
        <f>E$33+K47*F$33</f>
        <v>55.636038969321071</v>
      </c>
      <c r="F50" s="2" t="s">
        <v>13</v>
      </c>
      <c r="I50" s="2">
        <v>270</v>
      </c>
      <c r="J50" s="2">
        <f t="shared" si="0"/>
        <v>-1</v>
      </c>
      <c r="K50" s="2">
        <f t="shared" si="1"/>
        <v>-1.83772268236293E-16</v>
      </c>
    </row>
    <row r="51" spans="4:11" x14ac:dyDescent="0.25">
      <c r="D51" s="2">
        <f>D$33+J48*F$33</f>
        <v>8.2057713659400555</v>
      </c>
      <c r="E51" s="2">
        <f>E$33+K48*F$33</f>
        <v>57.5</v>
      </c>
      <c r="F51" s="2" t="s">
        <v>13</v>
      </c>
      <c r="I51" s="2">
        <v>285</v>
      </c>
      <c r="J51" s="2">
        <f t="shared" si="0"/>
        <v>-0.96592582628906842</v>
      </c>
      <c r="K51" s="2">
        <f t="shared" si="1"/>
        <v>0.2588190451025203</v>
      </c>
    </row>
    <row r="52" spans="4:11" x14ac:dyDescent="0.25">
      <c r="D52" s="2">
        <f>D$33+J49*F$33</f>
        <v>7.3066675633983849</v>
      </c>
      <c r="E52" s="2">
        <f>E$33+K49*F$33</f>
        <v>59.670628594077314</v>
      </c>
      <c r="F52" s="2" t="s">
        <v>13</v>
      </c>
      <c r="I52" s="2">
        <v>300</v>
      </c>
      <c r="J52" s="2">
        <f t="shared" si="0"/>
        <v>-0.8660254037844386</v>
      </c>
      <c r="K52" s="2">
        <f t="shared" si="1"/>
        <v>0.50000000000000011</v>
      </c>
    </row>
    <row r="53" spans="4:11" x14ac:dyDescent="0.25">
      <c r="D53" s="2">
        <f>D$33+J50*F$33</f>
        <v>7</v>
      </c>
      <c r="E53" s="2">
        <f>E$33+K50*F$33</f>
        <v>62</v>
      </c>
      <c r="F53" s="2" t="s">
        <v>13</v>
      </c>
      <c r="I53" s="2">
        <v>315</v>
      </c>
      <c r="J53" s="2">
        <f t="shared" si="0"/>
        <v>-0.70710678118654768</v>
      </c>
      <c r="K53" s="2">
        <f t="shared" si="1"/>
        <v>0.70710678118654735</v>
      </c>
    </row>
    <row r="54" spans="4:11" x14ac:dyDescent="0.25">
      <c r="D54" s="2">
        <f>D$33+J51*F$33</f>
        <v>7.3066675633983849</v>
      </c>
      <c r="E54" s="2">
        <f>E$33+K51*F$33</f>
        <v>64.329371405922686</v>
      </c>
      <c r="F54" s="2" t="s">
        <v>13</v>
      </c>
      <c r="I54" s="2">
        <v>330</v>
      </c>
      <c r="J54" s="2">
        <f t="shared" si="0"/>
        <v>-0.50000000000000044</v>
      </c>
      <c r="K54" s="2">
        <f t="shared" si="1"/>
        <v>0.86602540378443837</v>
      </c>
    </row>
    <row r="55" spans="4:11" x14ac:dyDescent="0.25">
      <c r="D55" s="2">
        <f>D$33+J52*F$33</f>
        <v>8.205771365940052</v>
      </c>
      <c r="E55" s="2">
        <f>E$33+K52*F$33</f>
        <v>66.5</v>
      </c>
      <c r="F55" s="2" t="s">
        <v>13</v>
      </c>
      <c r="I55" s="2">
        <v>345</v>
      </c>
      <c r="J55" s="2">
        <f t="shared" si="0"/>
        <v>-0.25881904510252068</v>
      </c>
      <c r="K55" s="2">
        <f t="shared" ref="K55:K56" si="2">COS(I55/180*PI())</f>
        <v>0.96592582628906831</v>
      </c>
    </row>
    <row r="56" spans="4:11" x14ac:dyDescent="0.25">
      <c r="D56" s="2">
        <f>D$33+J53*F$33</f>
        <v>9.6360389693210706</v>
      </c>
      <c r="E56" s="2">
        <f>E$33+K53*F$33</f>
        <v>68.363961030678922</v>
      </c>
      <c r="F56" s="2" t="s">
        <v>13</v>
      </c>
      <c r="I56" s="2">
        <v>360</v>
      </c>
      <c r="J56" s="2">
        <f t="shared" si="0"/>
        <v>-2.45029690981724E-16</v>
      </c>
      <c r="K56" s="2">
        <f t="shared" si="2"/>
        <v>1</v>
      </c>
    </row>
    <row r="57" spans="4:11" x14ac:dyDescent="0.25">
      <c r="D57" s="2">
        <f>D$33+J54*F$33</f>
        <v>11.499999999999996</v>
      </c>
      <c r="E57" s="2">
        <f>E$33+K54*F$33</f>
        <v>69.794228634059948</v>
      </c>
      <c r="F57" s="2" t="s">
        <v>13</v>
      </c>
    </row>
    <row r="58" spans="4:11" x14ac:dyDescent="0.25">
      <c r="D58" s="2">
        <f>D$33+J56*F$33</f>
        <v>15.999999999999998</v>
      </c>
      <c r="E58" s="2">
        <f>E$33+K56*F$33</f>
        <v>71</v>
      </c>
      <c r="F58" s="2" t="s">
        <v>13</v>
      </c>
    </row>
    <row r="59" spans="4:11" x14ac:dyDescent="0.25">
      <c r="D59" s="2"/>
      <c r="E59" s="2"/>
      <c r="F59" s="2"/>
    </row>
    <row r="60" spans="4:11" x14ac:dyDescent="0.25">
      <c r="D60" s="2">
        <f>D29</f>
        <v>-16</v>
      </c>
      <c r="E60" s="2">
        <f>E29</f>
        <v>62</v>
      </c>
      <c r="F60" s="2">
        <f>F33</f>
        <v>9</v>
      </c>
    </row>
    <row r="61" spans="4:11" x14ac:dyDescent="0.25">
      <c r="D61" s="2"/>
      <c r="E61" s="2"/>
      <c r="F61" s="2"/>
    </row>
    <row r="62" spans="4:11" x14ac:dyDescent="0.25">
      <c r="D62" s="2">
        <f>D$60+J32*F$60</f>
        <v>-16</v>
      </c>
      <c r="E62" s="2">
        <f>E$60+K32*F$60</f>
        <v>71</v>
      </c>
      <c r="F62" s="2" t="s">
        <v>14</v>
      </c>
    </row>
    <row r="63" spans="4:11" x14ac:dyDescent="0.25">
      <c r="D63" s="2">
        <f>D$60+J33*F$60</f>
        <v>-13.670628594077314</v>
      </c>
      <c r="E63" s="2">
        <f>E$60+K33*F$60</f>
        <v>70.693332436601622</v>
      </c>
      <c r="F63" s="2" t="s">
        <v>14</v>
      </c>
    </row>
    <row r="64" spans="4:11" x14ac:dyDescent="0.25">
      <c r="D64" s="2">
        <f>D$60+J34*F$60</f>
        <v>-11.5</v>
      </c>
      <c r="E64" s="2">
        <f>E$60+K34*F$60</f>
        <v>69.794228634059948</v>
      </c>
      <c r="F64" s="2" t="s">
        <v>14</v>
      </c>
    </row>
    <row r="65" spans="4:6" x14ac:dyDescent="0.25">
      <c r="D65" s="2">
        <f>D$60+J35*F$60</f>
        <v>-9.6360389693210724</v>
      </c>
      <c r="E65" s="2">
        <f>E$60+K35*F$60</f>
        <v>68.363961030678922</v>
      </c>
      <c r="F65" s="2" t="s">
        <v>14</v>
      </c>
    </row>
    <row r="66" spans="4:6" x14ac:dyDescent="0.25">
      <c r="D66" s="2">
        <f>D$60+J36*F$60</f>
        <v>-8.205771365940052</v>
      </c>
      <c r="E66" s="2">
        <f>E$60+K36*F$60</f>
        <v>66.5</v>
      </c>
      <c r="F66" s="2" t="s">
        <v>14</v>
      </c>
    </row>
    <row r="67" spans="4:6" x14ac:dyDescent="0.25">
      <c r="D67" s="2">
        <f>D$60+J37*F$60</f>
        <v>-7.3066675633983849</v>
      </c>
      <c r="E67" s="2">
        <f>E$60+K37*F$60</f>
        <v>64.329371405922686</v>
      </c>
      <c r="F67" s="2" t="s">
        <v>14</v>
      </c>
    </row>
    <row r="68" spans="4:6" x14ac:dyDescent="0.25">
      <c r="D68" s="2">
        <f>D$60+J38*F$60</f>
        <v>-7</v>
      </c>
      <c r="E68" s="2">
        <f>E$60+K38*F$60</f>
        <v>62</v>
      </c>
      <c r="F68" s="2" t="s">
        <v>14</v>
      </c>
    </row>
    <row r="69" spans="4:6" x14ac:dyDescent="0.25">
      <c r="D69" s="2">
        <f>D$60+J39*F$60</f>
        <v>-7.3066675633983849</v>
      </c>
      <c r="E69" s="2">
        <f>E$60+K39*F$60</f>
        <v>59.670628594077314</v>
      </c>
      <c r="F69" s="2" t="s">
        <v>14</v>
      </c>
    </row>
    <row r="70" spans="4:6" x14ac:dyDescent="0.25">
      <c r="D70" s="2">
        <f>D$60+J40*F$60</f>
        <v>-8.205771365940052</v>
      </c>
      <c r="E70" s="2">
        <f>E$60+K40*F$60</f>
        <v>57.5</v>
      </c>
      <c r="F70" s="2" t="s">
        <v>14</v>
      </c>
    </row>
    <row r="71" spans="4:6" x14ac:dyDescent="0.25">
      <c r="D71" s="2">
        <f>D$60+J41*F$60</f>
        <v>-9.6360389693210706</v>
      </c>
      <c r="E71" s="2">
        <f>E$60+K41*F$60</f>
        <v>55.636038969321071</v>
      </c>
      <c r="F71" s="2" t="s">
        <v>14</v>
      </c>
    </row>
    <row r="72" spans="4:6" x14ac:dyDescent="0.25">
      <c r="D72" s="2">
        <f>D$60+J42*F$60</f>
        <v>-11.5</v>
      </c>
      <c r="E72" s="2">
        <f>E$60+K42*F$60</f>
        <v>54.205771365940052</v>
      </c>
      <c r="F72" s="2" t="s">
        <v>14</v>
      </c>
    </row>
    <row r="73" spans="4:6" x14ac:dyDescent="0.25">
      <c r="D73" s="2">
        <f>D$60+J43*F$60</f>
        <v>-13.670628594077311</v>
      </c>
      <c r="E73" s="2">
        <f>E$60+K43*F$60</f>
        <v>53.306667563398385</v>
      </c>
      <c r="F73" s="2" t="s">
        <v>14</v>
      </c>
    </row>
    <row r="74" spans="4:6" x14ac:dyDescent="0.25">
      <c r="D74" s="2">
        <f>D$60+J44*F$60</f>
        <v>-15.999999999999998</v>
      </c>
      <c r="E74" s="2">
        <f>E$60+K44*F$60</f>
        <v>53</v>
      </c>
      <c r="F74" s="2" t="s">
        <v>14</v>
      </c>
    </row>
    <row r="75" spans="4:6" x14ac:dyDescent="0.25">
      <c r="D75" s="2">
        <f>D$60+J45*F$60</f>
        <v>-18.329371405922682</v>
      </c>
      <c r="E75" s="2">
        <f>E$60+K45*F$60</f>
        <v>53.306667563398385</v>
      </c>
      <c r="F75" s="2" t="s">
        <v>14</v>
      </c>
    </row>
    <row r="76" spans="4:6" x14ac:dyDescent="0.25">
      <c r="D76" s="2">
        <f>D$60+J46*F$60</f>
        <v>-20.5</v>
      </c>
      <c r="E76" s="2">
        <f>E$60+K46*F$60</f>
        <v>54.205771365940052</v>
      </c>
      <c r="F76" s="2" t="s">
        <v>14</v>
      </c>
    </row>
    <row r="77" spans="4:6" x14ac:dyDescent="0.25">
      <c r="D77" s="2">
        <f>D$60+J47*F$60</f>
        <v>-22.363961030678929</v>
      </c>
      <c r="E77" s="2">
        <f>E$60+K47*F$60</f>
        <v>55.636038969321071</v>
      </c>
      <c r="F77" s="2" t="s">
        <v>14</v>
      </c>
    </row>
    <row r="78" spans="4:6" x14ac:dyDescent="0.25">
      <c r="D78" s="2">
        <f>D$60+J48*F$60</f>
        <v>-23.794228634059944</v>
      </c>
      <c r="E78" s="2">
        <f>E$60+K48*F$60</f>
        <v>57.5</v>
      </c>
      <c r="F78" s="2" t="s">
        <v>14</v>
      </c>
    </row>
    <row r="79" spans="4:6" x14ac:dyDescent="0.25">
      <c r="D79" s="2">
        <f>D$60+J49*F$60</f>
        <v>-24.693332436601615</v>
      </c>
      <c r="E79" s="2">
        <f>E$60+K49*F$60</f>
        <v>59.670628594077314</v>
      </c>
      <c r="F79" s="2" t="s">
        <v>14</v>
      </c>
    </row>
    <row r="80" spans="4:6" x14ac:dyDescent="0.25">
      <c r="D80" s="2">
        <f>D$60+J50*F$60</f>
        <v>-25</v>
      </c>
      <c r="E80" s="2">
        <f>E$60+K50*F$60</f>
        <v>62</v>
      </c>
      <c r="F80" s="2" t="s">
        <v>14</v>
      </c>
    </row>
    <row r="81" spans="4:6" x14ac:dyDescent="0.25">
      <c r="D81" s="2">
        <f>D$60+J51*F$60</f>
        <v>-24.693332436601615</v>
      </c>
      <c r="E81" s="2">
        <f>E$60+K51*F$60</f>
        <v>64.329371405922686</v>
      </c>
      <c r="F81" s="2" t="s">
        <v>14</v>
      </c>
    </row>
    <row r="82" spans="4:6" x14ac:dyDescent="0.25">
      <c r="D82" s="2">
        <f>D$60+J52*F$60</f>
        <v>-23.794228634059948</v>
      </c>
      <c r="E82" s="2">
        <f>E$60+K52*F$60</f>
        <v>66.5</v>
      </c>
      <c r="F82" s="2" t="s">
        <v>14</v>
      </c>
    </row>
    <row r="83" spans="4:6" x14ac:dyDescent="0.25">
      <c r="D83" s="2">
        <f>D$60+J53*F$60</f>
        <v>-22.363961030678929</v>
      </c>
      <c r="E83" s="2">
        <f>E$60+K53*F$60</f>
        <v>68.363961030678922</v>
      </c>
      <c r="F83" s="2" t="s">
        <v>14</v>
      </c>
    </row>
    <row r="84" spans="4:6" x14ac:dyDescent="0.25">
      <c r="D84" s="2">
        <f>D$60+J54*F$60</f>
        <v>-20.500000000000004</v>
      </c>
      <c r="E84" s="2">
        <f>E$60+K54*F$60</f>
        <v>69.794228634059948</v>
      </c>
      <c r="F84" s="2" t="s">
        <v>14</v>
      </c>
    </row>
    <row r="85" spans="4:6" x14ac:dyDescent="0.25">
      <c r="D85" s="2">
        <f>D$60+J55*F$60</f>
        <v>-18.329371405922686</v>
      </c>
      <c r="E85" s="2">
        <f>E$60+K55*F$60</f>
        <v>70.693332436601622</v>
      </c>
      <c r="F85" s="2" t="s">
        <v>14</v>
      </c>
    </row>
    <row r="86" spans="4:6" x14ac:dyDescent="0.25">
      <c r="D86" s="2">
        <f>D$60+J56*F$60</f>
        <v>-16.000000000000004</v>
      </c>
      <c r="E86" s="2">
        <f>E$60+K56*F$60</f>
        <v>71</v>
      </c>
      <c r="F86" s="2" t="s">
        <v>14</v>
      </c>
    </row>
    <row r="88" spans="4:6" x14ac:dyDescent="0.25">
      <c r="D88" s="4" t="s">
        <v>8</v>
      </c>
      <c r="E88" s="4" t="s">
        <v>10</v>
      </c>
      <c r="F88" s="4"/>
    </row>
    <row r="89" spans="4:6" x14ac:dyDescent="0.25">
      <c r="D89" s="2">
        <f>D28-stepper_width/2</f>
        <v>6</v>
      </c>
      <c r="E89" s="2">
        <f>IF(stepper_angle&lt;&gt;0,E33-cam_wheel_radius,E33-cam_wheel_radius-can_wheel_gap)</f>
        <v>50</v>
      </c>
      <c r="F89" s="2" t="s">
        <v>18</v>
      </c>
    </row>
    <row r="90" spans="4:6" x14ac:dyDescent="0.25">
      <c r="D90" s="2">
        <f>D89+stepper_width</f>
        <v>26</v>
      </c>
      <c r="E90" s="2">
        <f>E89</f>
        <v>50</v>
      </c>
      <c r="F90" s="2" t="s">
        <v>18</v>
      </c>
    </row>
    <row r="91" spans="4:6" x14ac:dyDescent="0.25">
      <c r="D91" s="2">
        <f>D90</f>
        <v>26</v>
      </c>
      <c r="E91" s="2">
        <f>E90-stepper_length</f>
        <v>0</v>
      </c>
      <c r="F91" s="2" t="s">
        <v>18</v>
      </c>
    </row>
    <row r="92" spans="4:6" x14ac:dyDescent="0.25">
      <c r="D92" s="2">
        <f>D89</f>
        <v>6</v>
      </c>
      <c r="E92" s="2">
        <f>E91</f>
        <v>0</v>
      </c>
      <c r="F92" s="2" t="s">
        <v>18</v>
      </c>
    </row>
    <row r="93" spans="4:6" x14ac:dyDescent="0.25">
      <c r="D93" s="2">
        <f>D89</f>
        <v>6</v>
      </c>
      <c r="E93" s="2">
        <f>E89</f>
        <v>50</v>
      </c>
      <c r="F93" s="2" t="s">
        <v>18</v>
      </c>
    </row>
    <row r="95" spans="4:6" x14ac:dyDescent="0.25">
      <c r="D95" s="2">
        <f>D29-stepper_width/2</f>
        <v>-26</v>
      </c>
      <c r="E95" s="2">
        <f>IF(stepper_angle&lt;&gt;0,E29-cam_wheel_radius,E29-cam_wheel_radius-can_wheel_gap)</f>
        <v>50</v>
      </c>
      <c r="F95" s="2" t="s">
        <v>18</v>
      </c>
    </row>
    <row r="96" spans="4:6" x14ac:dyDescent="0.25">
      <c r="D96" s="2">
        <f>D95+stepper_width</f>
        <v>-6</v>
      </c>
      <c r="E96" s="2">
        <f>E95</f>
        <v>50</v>
      </c>
      <c r="F96" s="2" t="s">
        <v>18</v>
      </c>
    </row>
    <row r="97" spans="4:6" x14ac:dyDescent="0.25">
      <c r="D97" s="2">
        <f>D96</f>
        <v>-6</v>
      </c>
      <c r="E97" s="2">
        <f>E96-stepper_length</f>
        <v>0</v>
      </c>
      <c r="F97" s="2" t="s">
        <v>18</v>
      </c>
    </row>
    <row r="98" spans="4:6" x14ac:dyDescent="0.25">
      <c r="D98" s="2">
        <f>D95</f>
        <v>-26</v>
      </c>
      <c r="E98" s="2">
        <f>E97</f>
        <v>0</v>
      </c>
      <c r="F98" s="2" t="s">
        <v>18</v>
      </c>
    </row>
    <row r="99" spans="4:6" x14ac:dyDescent="0.25">
      <c r="D99" s="2">
        <f>D95</f>
        <v>-26</v>
      </c>
      <c r="E99" s="2">
        <f>E95</f>
        <v>50</v>
      </c>
      <c r="F99" s="2" t="s">
        <v>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Calculation</vt:lpstr>
      <vt:lpstr>Visualization</vt:lpstr>
      <vt:lpstr>cam_radius</vt:lpstr>
      <vt:lpstr>cam_wheel_radius</vt:lpstr>
      <vt:lpstr>can_wheel_gap</vt:lpstr>
      <vt:lpstr>delta_from_z_at_zero</vt:lpstr>
      <vt:lpstr>draw_cam_pivot_y</vt:lpstr>
      <vt:lpstr>draw_cam_privot_x</vt:lpstr>
      <vt:lpstr>gap_adjusted_target_Z</vt:lpstr>
      <vt:lpstr>gap_adjusted_z_delta</vt:lpstr>
      <vt:lpstr>stepper_angle</vt:lpstr>
      <vt:lpstr>stepper_length</vt:lpstr>
      <vt:lpstr>stepper_width</vt:lpstr>
      <vt:lpstr>steps_for_360_degrees</vt:lpstr>
      <vt:lpstr>target_Z</vt:lpstr>
      <vt:lpstr>z_at_zero_degrees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Grabner</dc:creator>
  <cp:lastModifiedBy>John Grabner</cp:lastModifiedBy>
  <dcterms:created xsi:type="dcterms:W3CDTF">2017-08-11T00:15:29Z</dcterms:created>
  <dcterms:modified xsi:type="dcterms:W3CDTF">2017-08-11T17:41:53Z</dcterms:modified>
</cp:coreProperties>
</file>